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Yen\2024\THU CHI NGÂN SÁCH\"/>
    </mc:Choice>
  </mc:AlternateContent>
  <xr:revisionPtr revIDLastSave="0" documentId="8_{651F8A1C-C524-4D1D-B20C-D685E139B1C0}" xr6:coauthVersionLast="47" xr6:coauthVersionMax="47" xr10:uidLastSave="{00000000-0000-0000-0000-000000000000}"/>
  <bookViews>
    <workbookView xWindow="-120" yWindow="-120" windowWidth="29040" windowHeight="15840" xr2:uid="{CDC519E6-E332-4FD9-9D42-C027AA2D4213}"/>
  </bookViews>
  <sheets>
    <sheet name="93" sheetId="3" r:id="rId1"/>
    <sheet name="94" sheetId="2" r:id="rId2"/>
    <sheet name="9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D17" i="3"/>
  <c r="C17" i="3"/>
  <c r="D16" i="3"/>
  <c r="C16" i="3"/>
  <c r="D15" i="3"/>
  <c r="C15" i="3"/>
  <c r="D10" i="3"/>
  <c r="C10" i="3"/>
  <c r="D14" i="3"/>
  <c r="C14" i="3"/>
  <c r="D9" i="3"/>
  <c r="C9" i="3"/>
  <c r="D8" i="3"/>
  <c r="C8" i="3"/>
  <c r="D28" i="2"/>
  <c r="D27" i="2"/>
  <c r="D17" i="2"/>
  <c r="D9" i="2"/>
  <c r="D8" i="2"/>
  <c r="E8" i="3" l="1"/>
  <c r="E9" i="3"/>
  <c r="E10" i="3"/>
  <c r="E14" i="3"/>
  <c r="E15" i="3"/>
  <c r="E16" i="3"/>
  <c r="E17" i="3"/>
  <c r="E18" i="3"/>
  <c r="E29" i="2" l="1"/>
  <c r="E28" i="2"/>
  <c r="C27" i="2"/>
  <c r="E24" i="2"/>
  <c r="E21" i="2"/>
  <c r="E20" i="2"/>
  <c r="E19" i="2"/>
  <c r="C17" i="2"/>
  <c r="E17" i="2" s="1"/>
  <c r="E16" i="2"/>
  <c r="E15" i="2"/>
  <c r="E14" i="2"/>
  <c r="E13" i="2"/>
  <c r="E12" i="2"/>
  <c r="E11" i="2"/>
  <c r="E10" i="2"/>
  <c r="C9" i="2"/>
  <c r="C8" i="2"/>
  <c r="E8" i="2" l="1"/>
  <c r="E9" i="2"/>
  <c r="E27" i="2"/>
  <c r="D24" i="1" l="1"/>
  <c r="D23" i="1"/>
  <c r="D15" i="1"/>
  <c r="D17" i="1"/>
  <c r="D13" i="1"/>
  <c r="D29" i="1"/>
  <c r="E29" i="1"/>
  <c r="E28" i="1"/>
  <c r="D26" i="1"/>
  <c r="C26" i="1"/>
  <c r="E25" i="1"/>
  <c r="E24" i="1"/>
  <c r="E23" i="1"/>
  <c r="E22" i="1"/>
  <c r="E21" i="1"/>
  <c r="E20" i="1"/>
  <c r="E19" i="1"/>
  <c r="E18" i="1"/>
  <c r="E17" i="1"/>
  <c r="E15" i="1"/>
  <c r="E13" i="1"/>
  <c r="E12" i="1"/>
  <c r="E11" i="1"/>
  <c r="D10" i="1"/>
  <c r="C10" i="1"/>
  <c r="D9" i="1"/>
  <c r="C9" i="1"/>
  <c r="D8" i="1"/>
  <c r="C8" i="1"/>
  <c r="E8" i="1" l="1"/>
  <c r="E9" i="1"/>
  <c r="E10" i="1"/>
  <c r="E26" i="1"/>
</calcChain>
</file>

<file path=xl/sharedStrings.xml><?xml version="1.0" encoding="utf-8"?>
<sst xmlns="http://schemas.openxmlformats.org/spreadsheetml/2006/main" count="112" uniqueCount="70">
  <si>
    <t>UBND QUẬN LÊ CHÂN</t>
  </si>
  <si>
    <t>Biểu số 95/CK-NSNN</t>
  </si>
  <si>
    <t>Đơn vị: Triệu đồng</t>
  </si>
  <si>
    <t>STT</t>
  </si>
  <si>
    <t>Nội dung</t>
  </si>
  <si>
    <t xml:space="preserve">Dự toán năm </t>
  </si>
  <si>
    <t>So ước thực hiện với (%)</t>
  </si>
  <si>
    <t>Cùng ký năm trước</t>
  </si>
  <si>
    <t>A</t>
  </si>
  <si>
    <t>B</t>
  </si>
  <si>
    <t>3=2/1</t>
  </si>
  <si>
    <t>TỔNG CHI NGÂN SÁCH HUYỆN</t>
  </si>
  <si>
    <t>CHI CÂN ĐỐI NGÂN SÁCH HUYỆN</t>
  </si>
  <si>
    <t>I</t>
  </si>
  <si>
    <t>Chi đầu tư phát triển</t>
  </si>
  <si>
    <t>Chi đầu tư cho các dự án</t>
  </si>
  <si>
    <t>Chi đầu tư phát triển khác</t>
  </si>
  <si>
    <t>II</t>
  </si>
  <si>
    <t>Chi thường xuyên</t>
  </si>
  <si>
    <t>Trong đó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</si>
  <si>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</si>
  <si>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</si>
  <si>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</si>
  <si>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</si>
  <si>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</si>
  <si>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</si>
  <si>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</si>
  <si>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hoạt động kinh tế</t>
  </si>
  <si>
    <t>Chi hoạt động của cơ quan quản lý hành chính, đảng, đoàn thể</t>
  </si>
  <si>
    <t>Chi bảo đảm xã hội</t>
  </si>
  <si>
    <t>III</t>
  </si>
  <si>
    <t>Dự phòng ngân sách</t>
  </si>
  <si>
    <t xml:space="preserve">B 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</si>
  <si>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</si>
  <si>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</si>
  <si>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</si>
  <si>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Cho các nhiệm vụ, chính sách kinh phí thường xuyên</t>
  </si>
  <si>
    <t>Ước thực hiện 6 tháng</t>
  </si>
  <si>
    <t>ƯỚC THỰC HIỆN CHI NGÂN SÁCH QUẬN LÊ CHÂN NĂM 2024</t>
  </si>
  <si>
    <t>Biểu số 94/CK-NSNN</t>
  </si>
  <si>
    <t>TỔNG THU NSNN TRÊN ĐỊA BÀN</t>
  </si>
  <si>
    <t>Thu nội địa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</si>
  <si>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</si>
  <si>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</si>
  <si>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</si>
  <si>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</si>
  <si>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</si>
  <si>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Lệ phí trước bạ</t>
  </si>
  <si>
    <t>Thu phí, lệ phí</t>
  </si>
  <si>
    <t>Các khoản thu về nhà, đất</t>
  </si>
  <si>
    <t>Thuế sử dụng đất nông nghiệp</t>
  </si>
  <si>
    <t>Thuế sử dụng đất phi nông nghiệp</t>
  </si>
  <si>
    <t>Thu tiền sử dụng đất</t>
  </si>
  <si>
    <t>Tiền cho thuế đất, thuê mặt nước</t>
  </si>
  <si>
    <t>Tiền cho thuê và tiền bán nhà ở thuọc sở hữu nhà nước</t>
  </si>
  <si>
    <t>Thu từ hoạt động xổ số kiến thiết</t>
  </si>
  <si>
    <t>Thu khác ngân sách</t>
  </si>
  <si>
    <t>Thu từ quỹ đất công ích, hoa lợi công sản khác</t>
  </si>
  <si>
    <t>Thu viện trợ</t>
  </si>
  <si>
    <t>THU NGÂN SÁCH HUYỆN ĐƯỢC HƯỞNG THEO PHÂN CẤP</t>
  </si>
  <si>
    <t>Từ các khoản thu phân chia</t>
  </si>
  <si>
    <t>Các khoản thu ngân sách được hưởng 100%</t>
  </si>
  <si>
    <t>ƯỚC THỰC HIỆN THU NGÂN SÁCH NHÀ NƯỚC 6 THÁNG NĂM 2024</t>
  </si>
  <si>
    <t>Biểu số 93/CK-NSNN</t>
  </si>
  <si>
    <t>TỔNG NGUỒN THU NSNN TRÊN ĐỊA BÀN</t>
  </si>
  <si>
    <t>Thu cân đối NSNN</t>
  </si>
  <si>
    <t>Thu chuyển nguồn từ năm trước chuyển sang</t>
  </si>
  <si>
    <t>Tổng chi cân đối ngân sách huyên</t>
  </si>
  <si>
    <t>Chi từ nguồn bổ sung có mục tiêu từ NS cấp tỉnh</t>
  </si>
  <si>
    <t>CÂN ĐỐI NGÂN SÁCH QUẬN LÊ CHÂN 6 THÁNG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</si>
</sst>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9" fontId="2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4950-C7AD-4C0B-8DF6-3E50A14377F5}">
  <dimension ref="A1:F18"/>
  <sheetViews>
    <sheetView tabSelected="1" workbookViewId="0">
      <selection activeCell="E23" sqref="E23"/>
    </sheetView>
  </sheetViews>
  <sheetFormatPr defaultRowHeight="15" x14ac:dyDescent="0.25"/>
  <cols>
    <col min="1" max="1" width="5.7109375" style="4" customWidth="1"/>
    <col min="2" max="2" width="46.5703125" style="2" customWidth="1"/>
    <col min="3" max="3" width="14.5703125" style="2" customWidth="1"/>
    <col min="4" max="4" width="16.140625" style="2" customWidth="1"/>
    <col min="5" max="5" width="9.140625" style="2"/>
    <col min="6" max="6" width="15.85546875" style="2" customWidth="1"/>
    <col min="7" max="16384" width="9.140625" style="2"/>
  </cols>
  <sheetData>
    <row r="1" spans="1:6" x14ac:dyDescent="0.25">
      <c r="A1" s="1" t="s">
        <v>0</v>
      </c>
      <c r="B1" s="1"/>
      <c r="E1" s="3" t="s">
        <v>63</v>
      </c>
      <c r="F1" s="3"/>
    </row>
    <row r="3" spans="1:6" x14ac:dyDescent="0.25">
      <c r="A3" s="1" t="s">
        <v>69</v>
      </c>
      <c r="B3" s="1"/>
      <c r="C3" s="1"/>
      <c r="D3" s="1"/>
      <c r="E3" s="1"/>
      <c r="F3" s="1"/>
    </row>
    <row r="4" spans="1:6" x14ac:dyDescent="0.25">
      <c r="E4" s="2" t="s">
        <v>2</v>
      </c>
    </row>
    <row r="5" spans="1:6" s="7" customFormat="1" ht="30" customHeight="1" x14ac:dyDescent="0.25">
      <c r="A5" s="6" t="s">
        <v>3</v>
      </c>
      <c r="B5" s="6" t="s">
        <v>4</v>
      </c>
      <c r="C5" s="6" t="s">
        <v>5</v>
      </c>
      <c r="D5" s="6" t="s">
        <v>37</v>
      </c>
      <c r="E5" s="6" t="s">
        <v>6</v>
      </c>
      <c r="F5" s="6"/>
    </row>
    <row r="6" spans="1:6" s="7" customFormat="1" ht="28.5" x14ac:dyDescent="0.25">
      <c r="A6" s="6"/>
      <c r="B6" s="6"/>
      <c r="C6" s="6"/>
      <c r="D6" s="6"/>
      <c r="E6" s="8" t="s">
        <v>5</v>
      </c>
      <c r="F6" s="8" t="s">
        <v>7</v>
      </c>
    </row>
    <row r="7" spans="1:6" s="11" customFormat="1" ht="12.75" x14ac:dyDescent="0.25">
      <c r="A7" s="9" t="s">
        <v>8</v>
      </c>
      <c r="B7" s="9" t="s">
        <v>9</v>
      </c>
      <c r="C7" s="9">
        <v>1</v>
      </c>
      <c r="D7" s="9">
        <v>2</v>
      </c>
      <c r="E7" s="9" t="s">
        <v>10</v>
      </c>
      <c r="F7" s="9">
        <v>4</v>
      </c>
    </row>
    <row r="8" spans="1:6" s="16" customFormat="1" x14ac:dyDescent="0.25">
      <c r="A8" s="12" t="s">
        <v>8</v>
      </c>
      <c r="B8" s="22" t="s">
        <v>64</v>
      </c>
      <c r="C8" s="13">
        <f>C9+C12</f>
        <v>1057980</v>
      </c>
      <c r="D8" s="13">
        <f>D9+D12</f>
        <v>1005625.0459743</v>
      </c>
      <c r="E8" s="20">
        <f t="shared" ref="E8:E18" si="0">D8/C8</f>
        <v>0.95051423086854192</v>
      </c>
      <c r="F8" s="21"/>
    </row>
    <row r="9" spans="1:6" s="17" customFormat="1" x14ac:dyDescent="0.25">
      <c r="A9" s="12" t="s">
        <v>13</v>
      </c>
      <c r="B9" s="22" t="s">
        <v>65</v>
      </c>
      <c r="C9" s="13">
        <f>C10+C11</f>
        <v>1057980</v>
      </c>
      <c r="D9" s="13">
        <f>D10+D11</f>
        <v>1005625.0459743</v>
      </c>
      <c r="E9" s="20">
        <f t="shared" si="0"/>
        <v>0.95051423086854192</v>
      </c>
      <c r="F9" s="22"/>
    </row>
    <row r="10" spans="1:6" s="16" customFormat="1" x14ac:dyDescent="0.25">
      <c r="A10" s="18">
        <v>1</v>
      </c>
      <c r="B10" s="21" t="s">
        <v>41</v>
      </c>
      <c r="C10" s="15">
        <f>'94'!C9</f>
        <v>1057980</v>
      </c>
      <c r="D10" s="15">
        <f>'94'!D9</f>
        <v>1005625.0459743</v>
      </c>
      <c r="E10" s="20">
        <f>D10/C10</f>
        <v>0.95051423086854192</v>
      </c>
      <c r="F10" s="21"/>
    </row>
    <row r="11" spans="1:6" s="16" customFormat="1" x14ac:dyDescent="0.25">
      <c r="A11" s="18">
        <v>2</v>
      </c>
      <c r="B11" s="21" t="s">
        <v>58</v>
      </c>
      <c r="C11" s="15"/>
      <c r="D11" s="15"/>
      <c r="E11" s="20"/>
      <c r="F11" s="21"/>
    </row>
    <row r="12" spans="1:6" s="17" customFormat="1" x14ac:dyDescent="0.25">
      <c r="A12" s="12" t="s">
        <v>17</v>
      </c>
      <c r="B12" s="22" t="s">
        <v>66</v>
      </c>
      <c r="C12" s="13"/>
      <c r="D12" s="13"/>
      <c r="E12" s="20"/>
      <c r="F12" s="22"/>
    </row>
    <row r="13" spans="1:6" s="17" customFormat="1" x14ac:dyDescent="0.25">
      <c r="A13" s="12" t="s">
        <v>32</v>
      </c>
      <c r="B13" s="22" t="s">
        <v>11</v>
      </c>
      <c r="C13" s="13"/>
      <c r="D13" s="13"/>
      <c r="E13" s="20"/>
      <c r="F13" s="22"/>
    </row>
    <row r="14" spans="1:6" s="17" customFormat="1" x14ac:dyDescent="0.25">
      <c r="A14" s="12" t="s">
        <v>13</v>
      </c>
      <c r="B14" s="22" t="s">
        <v>67</v>
      </c>
      <c r="C14" s="13">
        <f>SUM(C15:C17)</f>
        <v>709155</v>
      </c>
      <c r="D14" s="13">
        <f>SUM(D15:D17)</f>
        <v>276053.01065100002</v>
      </c>
      <c r="E14" s="20">
        <f t="shared" si="0"/>
        <v>0.38927034379084968</v>
      </c>
      <c r="F14" s="22"/>
    </row>
    <row r="15" spans="1:6" s="16" customFormat="1" x14ac:dyDescent="0.25">
      <c r="A15" s="18">
        <v>1</v>
      </c>
      <c r="B15" s="21" t="s">
        <v>14</v>
      </c>
      <c r="C15" s="15">
        <f>'95'!C10</f>
        <v>47110</v>
      </c>
      <c r="D15" s="15">
        <f>'95'!D10</f>
        <v>17076.69918</v>
      </c>
      <c r="E15" s="20">
        <f t="shared" si="0"/>
        <v>0.36248565442581193</v>
      </c>
      <c r="F15" s="21"/>
    </row>
    <row r="16" spans="1:6" s="16" customFormat="1" x14ac:dyDescent="0.25">
      <c r="A16" s="18">
        <v>2</v>
      </c>
      <c r="B16" s="21" t="s">
        <v>18</v>
      </c>
      <c r="C16" s="15">
        <f>'95'!C13</f>
        <v>648527</v>
      </c>
      <c r="D16" s="15">
        <f>'95'!D13</f>
        <v>258916.56147100002</v>
      </c>
      <c r="E16" s="20">
        <f t="shared" si="0"/>
        <v>0.39923790601008136</v>
      </c>
      <c r="F16" s="21"/>
    </row>
    <row r="17" spans="1:6" s="16" customFormat="1" x14ac:dyDescent="0.25">
      <c r="A17" s="18">
        <v>3</v>
      </c>
      <c r="B17" s="21" t="s">
        <v>31</v>
      </c>
      <c r="C17" s="15">
        <f>'95'!C25</f>
        <v>13518</v>
      </c>
      <c r="D17" s="15">
        <f>'95'!D25</f>
        <v>59.75</v>
      </c>
      <c r="E17" s="20">
        <f t="shared" si="0"/>
        <v>4.4200325491936679E-3</v>
      </c>
      <c r="F17" s="21"/>
    </row>
    <row r="18" spans="1:6" s="17" customFormat="1" x14ac:dyDescent="0.25">
      <c r="A18" s="12" t="s">
        <v>17</v>
      </c>
      <c r="B18" s="22" t="s">
        <v>68</v>
      </c>
      <c r="C18" s="13">
        <f>'95'!C26</f>
        <v>158689.495</v>
      </c>
      <c r="D18" s="13">
        <f>'95'!D26</f>
        <v>98310.824999999997</v>
      </c>
      <c r="E18" s="20">
        <f t="shared" si="0"/>
        <v>0.61951690627032374</v>
      </c>
      <c r="F18" s="22"/>
    </row>
  </sheetData>
  <mergeCells count="8">
    <mergeCell ref="A1:B1"/>
    <mergeCell ref="E1:F1"/>
    <mergeCell ref="A3:F3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AD49-BE68-44AA-B4FE-7CA7B2A41A3A}">
  <dimension ref="A1:F29"/>
  <sheetViews>
    <sheetView topLeftCell="A4" workbookViewId="0">
      <selection activeCell="K27" sqref="K27"/>
    </sheetView>
  </sheetViews>
  <sheetFormatPr defaultRowHeight="15" x14ac:dyDescent="0.25"/>
  <cols>
    <col min="1" max="1" width="5.7109375" style="4" customWidth="1"/>
    <col min="2" max="2" width="46.5703125" style="5" customWidth="1"/>
    <col min="3" max="3" width="14.5703125" style="2" customWidth="1"/>
    <col min="4" max="4" width="16.140625" style="2" customWidth="1"/>
    <col min="5" max="5" width="11.5703125" style="2" customWidth="1"/>
    <col min="6" max="6" width="14.85546875" style="2" customWidth="1"/>
    <col min="7" max="16384" width="9.140625" style="2"/>
  </cols>
  <sheetData>
    <row r="1" spans="1:6" x14ac:dyDescent="0.25">
      <c r="A1" s="1" t="s">
        <v>0</v>
      </c>
      <c r="B1" s="1"/>
      <c r="E1" s="3" t="s">
        <v>39</v>
      </c>
      <c r="F1" s="3"/>
    </row>
    <row r="3" spans="1:6" x14ac:dyDescent="0.25">
      <c r="A3" s="1" t="s">
        <v>62</v>
      </c>
      <c r="B3" s="1"/>
      <c r="C3" s="1"/>
      <c r="D3" s="1"/>
      <c r="E3" s="1"/>
      <c r="F3" s="1"/>
    </row>
    <row r="4" spans="1:6" x14ac:dyDescent="0.25">
      <c r="E4" s="2" t="s">
        <v>2</v>
      </c>
    </row>
    <row r="5" spans="1:6" s="7" customFormat="1" ht="30" customHeight="1" x14ac:dyDescent="0.25">
      <c r="A5" s="6" t="s">
        <v>3</v>
      </c>
      <c r="B5" s="6" t="s">
        <v>4</v>
      </c>
      <c r="C5" s="6" t="s">
        <v>5</v>
      </c>
      <c r="D5" s="6" t="s">
        <v>37</v>
      </c>
      <c r="E5" s="6" t="s">
        <v>6</v>
      </c>
      <c r="F5" s="6"/>
    </row>
    <row r="6" spans="1:6" s="7" customFormat="1" ht="28.5" x14ac:dyDescent="0.25">
      <c r="A6" s="6"/>
      <c r="B6" s="6"/>
      <c r="C6" s="6"/>
      <c r="D6" s="6"/>
      <c r="E6" s="8" t="s">
        <v>5</v>
      </c>
      <c r="F6" s="8" t="s">
        <v>7</v>
      </c>
    </row>
    <row r="7" spans="1:6" s="11" customFormat="1" ht="12.75" x14ac:dyDescent="0.25">
      <c r="A7" s="9" t="s">
        <v>8</v>
      </c>
      <c r="B7" s="10" t="s">
        <v>9</v>
      </c>
      <c r="C7" s="9">
        <v>1</v>
      </c>
      <c r="D7" s="9">
        <v>2</v>
      </c>
      <c r="E7" s="9" t="s">
        <v>10</v>
      </c>
      <c r="F7" s="9">
        <v>4</v>
      </c>
    </row>
    <row r="8" spans="1:6" s="16" customFormat="1" x14ac:dyDescent="0.25">
      <c r="A8" s="12" t="s">
        <v>8</v>
      </c>
      <c r="B8" s="8" t="s">
        <v>40</v>
      </c>
      <c r="C8" s="13">
        <f>C9+C26</f>
        <v>1057980</v>
      </c>
      <c r="D8" s="13">
        <f>D9+D26</f>
        <v>1005625.0459743</v>
      </c>
      <c r="E8" s="14">
        <f>D8/C8</f>
        <v>0.95051423086854192</v>
      </c>
      <c r="F8" s="21"/>
    </row>
    <row r="9" spans="1:6" s="17" customFormat="1" ht="14.25" x14ac:dyDescent="0.25">
      <c r="A9" s="12" t="s">
        <v>13</v>
      </c>
      <c r="B9" s="8" t="s">
        <v>41</v>
      </c>
      <c r="C9" s="13">
        <f>C10+C11+C12+C13+C14+C15+C16+C17+C24</f>
        <v>1057980</v>
      </c>
      <c r="D9" s="13">
        <f>D10+D11+D12+D13+D14+D15+D16+D17+D24</f>
        <v>1005625.0459743</v>
      </c>
      <c r="E9" s="14">
        <f t="shared" ref="E9:E29" si="0">D9/C9</f>
        <v>0.95051423086854192</v>
      </c>
      <c r="F9" s="22"/>
    </row>
    <row r="10" spans="1:6" s="16" customFormat="1" x14ac:dyDescent="0.25">
      <c r="A10" s="18">
        <v>1</v>
      </c>
      <c r="B10" s="19" t="s">
        <v>42</v>
      </c>
      <c r="C10" s="15">
        <v>900</v>
      </c>
      <c r="D10" s="15">
        <v>2194.4252913</v>
      </c>
      <c r="E10" s="20">
        <f t="shared" si="0"/>
        <v>2.4382503236666668</v>
      </c>
      <c r="F10" s="21"/>
    </row>
    <row r="11" spans="1:6" s="16" customFormat="1" ht="30" x14ac:dyDescent="0.25">
      <c r="A11" s="18">
        <v>2</v>
      </c>
      <c r="B11" s="19" t="s">
        <v>43</v>
      </c>
      <c r="C11" s="15">
        <v>2000</v>
      </c>
      <c r="D11" s="15">
        <v>116.58144800000001</v>
      </c>
      <c r="E11" s="20">
        <f t="shared" si="0"/>
        <v>5.8290724000000002E-2</v>
      </c>
      <c r="F11" s="21"/>
    </row>
    <row r="12" spans="1:6" s="16" customFormat="1" x14ac:dyDescent="0.25">
      <c r="A12" s="18">
        <v>3</v>
      </c>
      <c r="B12" s="19" t="s">
        <v>44</v>
      </c>
      <c r="C12" s="15">
        <v>455000</v>
      </c>
      <c r="D12" s="15">
        <v>529024.71373800002</v>
      </c>
      <c r="E12" s="20">
        <f t="shared" si="0"/>
        <v>1.162691678545055</v>
      </c>
      <c r="F12" s="21"/>
    </row>
    <row r="13" spans="1:6" s="16" customFormat="1" x14ac:dyDescent="0.25">
      <c r="A13" s="18">
        <v>4</v>
      </c>
      <c r="B13" s="19" t="s">
        <v>45</v>
      </c>
      <c r="C13" s="15">
        <v>165000</v>
      </c>
      <c r="D13" s="15">
        <v>78672.896562000009</v>
      </c>
      <c r="E13" s="20">
        <f t="shared" si="0"/>
        <v>0.47680543370909095</v>
      </c>
      <c r="F13" s="21"/>
    </row>
    <row r="14" spans="1:6" s="16" customFormat="1" x14ac:dyDescent="0.25">
      <c r="A14" s="18">
        <v>5</v>
      </c>
      <c r="B14" s="19" t="s">
        <v>46</v>
      </c>
      <c r="C14" s="15">
        <v>80</v>
      </c>
      <c r="D14" s="15">
        <v>69.349999999999994</v>
      </c>
      <c r="E14" s="20">
        <f t="shared" si="0"/>
        <v>0.86687499999999995</v>
      </c>
      <c r="F14" s="21"/>
    </row>
    <row r="15" spans="1:6" s="16" customFormat="1" x14ac:dyDescent="0.25">
      <c r="A15" s="18">
        <v>6</v>
      </c>
      <c r="B15" s="19" t="s">
        <v>47</v>
      </c>
      <c r="C15" s="15">
        <v>155000</v>
      </c>
      <c r="D15" s="15">
        <v>72897.606696999996</v>
      </c>
      <c r="E15" s="20">
        <f t="shared" si="0"/>
        <v>0.47030713998064511</v>
      </c>
      <c r="F15" s="21"/>
    </row>
    <row r="16" spans="1:6" s="16" customFormat="1" x14ac:dyDescent="0.25">
      <c r="A16" s="18">
        <v>7</v>
      </c>
      <c r="B16" s="19" t="s">
        <v>48</v>
      </c>
      <c r="C16" s="15">
        <v>15000</v>
      </c>
      <c r="D16" s="15">
        <v>11516.053338000002</v>
      </c>
      <c r="E16" s="20">
        <f t="shared" si="0"/>
        <v>0.76773688920000005</v>
      </c>
      <c r="F16" s="21"/>
    </row>
    <row r="17" spans="1:6" s="16" customFormat="1" x14ac:dyDescent="0.25">
      <c r="A17" s="18">
        <v>8</v>
      </c>
      <c r="B17" s="19" t="s">
        <v>49</v>
      </c>
      <c r="C17" s="15">
        <f>SUM(C18:C22)</f>
        <v>256500</v>
      </c>
      <c r="D17" s="15">
        <f>SUM(D18:D22)</f>
        <v>299497.51035699999</v>
      </c>
      <c r="E17" s="20">
        <f t="shared" si="0"/>
        <v>1.1676316193255361</v>
      </c>
      <c r="F17" s="21"/>
    </row>
    <row r="18" spans="1:6" s="27" customFormat="1" x14ac:dyDescent="0.25">
      <c r="A18" s="23"/>
      <c r="B18" s="24" t="s">
        <v>50</v>
      </c>
      <c r="C18" s="25"/>
      <c r="D18" s="25"/>
      <c r="E18" s="20"/>
      <c r="F18" s="26"/>
    </row>
    <row r="19" spans="1:6" s="27" customFormat="1" x14ac:dyDescent="0.25">
      <c r="A19" s="23"/>
      <c r="B19" s="24" t="s">
        <v>51</v>
      </c>
      <c r="C19" s="25">
        <v>26500</v>
      </c>
      <c r="D19" s="25">
        <v>24442.457025</v>
      </c>
      <c r="E19" s="20">
        <f t="shared" si="0"/>
        <v>0.92235686886792456</v>
      </c>
      <c r="F19" s="26"/>
    </row>
    <row r="20" spans="1:6" s="27" customFormat="1" x14ac:dyDescent="0.25">
      <c r="A20" s="23"/>
      <c r="B20" s="24" t="s">
        <v>52</v>
      </c>
      <c r="C20" s="25">
        <v>180000</v>
      </c>
      <c r="D20" s="25">
        <v>82959.468267999997</v>
      </c>
      <c r="E20" s="20">
        <f t="shared" si="0"/>
        <v>0.46088593482222223</v>
      </c>
      <c r="F20" s="26"/>
    </row>
    <row r="21" spans="1:6" s="27" customFormat="1" x14ac:dyDescent="0.25">
      <c r="A21" s="23"/>
      <c r="B21" s="24" t="s">
        <v>53</v>
      </c>
      <c r="C21" s="25">
        <v>50000</v>
      </c>
      <c r="D21" s="25">
        <v>192095.58506400001</v>
      </c>
      <c r="E21" s="20">
        <f t="shared" si="0"/>
        <v>3.8419117012800004</v>
      </c>
      <c r="F21" s="26"/>
    </row>
    <row r="22" spans="1:6" s="27" customFormat="1" ht="30" x14ac:dyDescent="0.25">
      <c r="A22" s="23"/>
      <c r="B22" s="24" t="s">
        <v>54</v>
      </c>
      <c r="C22" s="25"/>
      <c r="D22" s="25"/>
      <c r="E22" s="20"/>
      <c r="F22" s="26"/>
    </row>
    <row r="23" spans="1:6" s="16" customFormat="1" x14ac:dyDescent="0.25">
      <c r="A23" s="18">
        <v>9</v>
      </c>
      <c r="B23" s="19" t="s">
        <v>55</v>
      </c>
      <c r="C23" s="15"/>
      <c r="D23" s="15"/>
      <c r="E23" s="20"/>
      <c r="F23" s="21"/>
    </row>
    <row r="24" spans="1:6" s="16" customFormat="1" x14ac:dyDescent="0.25">
      <c r="A24" s="18">
        <v>10</v>
      </c>
      <c r="B24" s="19" t="s">
        <v>56</v>
      </c>
      <c r="C24" s="15">
        <v>8500</v>
      </c>
      <c r="D24" s="15">
        <v>11635.908543</v>
      </c>
      <c r="E24" s="20">
        <f t="shared" si="0"/>
        <v>1.3689304168235295</v>
      </c>
      <c r="F24" s="21"/>
    </row>
    <row r="25" spans="1:6" s="16" customFormat="1" x14ac:dyDescent="0.25">
      <c r="A25" s="18">
        <v>11</v>
      </c>
      <c r="B25" s="19" t="s">
        <v>57</v>
      </c>
      <c r="C25" s="15"/>
      <c r="D25" s="15"/>
      <c r="E25" s="20"/>
      <c r="F25" s="21"/>
    </row>
    <row r="26" spans="1:6" s="17" customFormat="1" x14ac:dyDescent="0.25">
      <c r="A26" s="12" t="s">
        <v>17</v>
      </c>
      <c r="B26" s="8" t="s">
        <v>58</v>
      </c>
      <c r="C26" s="13"/>
      <c r="D26" s="13"/>
      <c r="E26" s="20"/>
      <c r="F26" s="22"/>
    </row>
    <row r="27" spans="1:6" s="17" customFormat="1" ht="28.5" x14ac:dyDescent="0.25">
      <c r="A27" s="12" t="s">
        <v>32</v>
      </c>
      <c r="B27" s="8" t="s">
        <v>59</v>
      </c>
      <c r="C27" s="13">
        <f>C28+C29</f>
        <v>637676</v>
      </c>
      <c r="D27" s="13">
        <f>D28+D29</f>
        <v>721168.00393163995</v>
      </c>
      <c r="E27" s="14">
        <f t="shared" si="0"/>
        <v>1.1309317018856597</v>
      </c>
      <c r="F27" s="22"/>
    </row>
    <row r="28" spans="1:6" s="16" customFormat="1" x14ac:dyDescent="0.25">
      <c r="A28" s="18">
        <v>1</v>
      </c>
      <c r="B28" s="19" t="s">
        <v>60</v>
      </c>
      <c r="C28" s="15">
        <v>379023</v>
      </c>
      <c r="D28" s="15">
        <f>721168.00393164-D29</f>
        <v>431732.00393163995</v>
      </c>
      <c r="E28" s="20">
        <f t="shared" si="0"/>
        <v>1.1390654496736081</v>
      </c>
      <c r="F28" s="21"/>
    </row>
    <row r="29" spans="1:6" s="16" customFormat="1" x14ac:dyDescent="0.25">
      <c r="A29" s="18">
        <v>2</v>
      </c>
      <c r="B29" s="19" t="s">
        <v>61</v>
      </c>
      <c r="C29" s="15">
        <v>258653</v>
      </c>
      <c r="D29" s="15">
        <v>289436</v>
      </c>
      <c r="E29" s="20">
        <f t="shared" si="0"/>
        <v>1.1190127313427642</v>
      </c>
      <c r="F29" s="21"/>
    </row>
  </sheetData>
  <mergeCells count="8">
    <mergeCell ref="A1:B1"/>
    <mergeCell ref="E1:F1"/>
    <mergeCell ref="A3:F3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25F3-7BC9-4CC8-9C35-567BF0B30B62}">
  <dimension ref="A1:F29"/>
  <sheetViews>
    <sheetView workbookViewId="0">
      <selection activeCell="K19" sqref="K19"/>
    </sheetView>
  </sheetViews>
  <sheetFormatPr defaultRowHeight="15" x14ac:dyDescent="0.25"/>
  <cols>
    <col min="1" max="1" width="5.7109375" style="4" customWidth="1"/>
    <col min="2" max="2" width="46.5703125" style="5" customWidth="1"/>
    <col min="3" max="3" width="14.5703125" style="2" customWidth="1"/>
    <col min="4" max="4" width="16.140625" style="2" customWidth="1"/>
    <col min="5" max="5" width="11" style="2" customWidth="1"/>
    <col min="6" max="6" width="12.140625" style="2" customWidth="1"/>
    <col min="7" max="16384" width="9.140625" style="2"/>
  </cols>
  <sheetData>
    <row r="1" spans="1:6" x14ac:dyDescent="0.25">
      <c r="A1" s="1" t="s">
        <v>0</v>
      </c>
      <c r="B1" s="1"/>
      <c r="E1" s="3" t="s">
        <v>1</v>
      </c>
      <c r="F1" s="3"/>
    </row>
    <row r="3" spans="1:6" x14ac:dyDescent="0.25">
      <c r="A3" s="1" t="s">
        <v>38</v>
      </c>
      <c r="B3" s="1"/>
      <c r="C3" s="1"/>
      <c r="D3" s="1"/>
      <c r="E3" s="1"/>
      <c r="F3" s="1"/>
    </row>
    <row r="4" spans="1:6" x14ac:dyDescent="0.25">
      <c r="E4" s="2" t="s">
        <v>2</v>
      </c>
    </row>
    <row r="5" spans="1:6" s="7" customFormat="1" ht="30" customHeight="1" x14ac:dyDescent="0.25">
      <c r="A5" s="6" t="s">
        <v>3</v>
      </c>
      <c r="B5" s="6" t="s">
        <v>4</v>
      </c>
      <c r="C5" s="6" t="s">
        <v>5</v>
      </c>
      <c r="D5" s="6" t="s">
        <v>37</v>
      </c>
      <c r="E5" s="6" t="s">
        <v>6</v>
      </c>
      <c r="F5" s="6"/>
    </row>
    <row r="6" spans="1:6" s="7" customFormat="1" ht="28.5" x14ac:dyDescent="0.25">
      <c r="A6" s="6"/>
      <c r="B6" s="6"/>
      <c r="C6" s="6"/>
      <c r="D6" s="6"/>
      <c r="E6" s="8" t="s">
        <v>5</v>
      </c>
      <c r="F6" s="8" t="s">
        <v>7</v>
      </c>
    </row>
    <row r="7" spans="1:6" s="11" customFormat="1" ht="12.75" x14ac:dyDescent="0.25">
      <c r="A7" s="9" t="s">
        <v>8</v>
      </c>
      <c r="B7" s="10" t="s">
        <v>9</v>
      </c>
      <c r="C7" s="9">
        <v>1</v>
      </c>
      <c r="D7" s="9">
        <v>2</v>
      </c>
      <c r="E7" s="9" t="s">
        <v>10</v>
      </c>
      <c r="F7" s="9">
        <v>4</v>
      </c>
    </row>
    <row r="8" spans="1:6" s="16" customFormat="1" x14ac:dyDescent="0.25">
      <c r="A8" s="12"/>
      <c r="B8" s="8" t="s">
        <v>11</v>
      </c>
      <c r="C8" s="13">
        <f>C9+C26</f>
        <v>867844.495</v>
      </c>
      <c r="D8" s="13">
        <f>D9+D26</f>
        <v>374363.83565100003</v>
      </c>
      <c r="E8" s="14">
        <f t="shared" ref="E8:E10" si="0">D8/C8</f>
        <v>0.4313720232228932</v>
      </c>
      <c r="F8" s="15"/>
    </row>
    <row r="9" spans="1:6" s="17" customFormat="1" ht="14.25" x14ac:dyDescent="0.25">
      <c r="A9" s="12" t="s">
        <v>8</v>
      </c>
      <c r="B9" s="8" t="s">
        <v>12</v>
      </c>
      <c r="C9" s="13">
        <f>C10+C13+C25</f>
        <v>709155</v>
      </c>
      <c r="D9" s="13">
        <f>D10+D13+D25</f>
        <v>276053.01065100002</v>
      </c>
      <c r="E9" s="14">
        <f t="shared" si="0"/>
        <v>0.38927034379084968</v>
      </c>
      <c r="F9" s="13"/>
    </row>
    <row r="10" spans="1:6" s="17" customFormat="1" ht="14.25" x14ac:dyDescent="0.25">
      <c r="A10" s="12" t="s">
        <v>13</v>
      </c>
      <c r="B10" s="8" t="s">
        <v>14</v>
      </c>
      <c r="C10" s="13">
        <f>C11+C12</f>
        <v>47110</v>
      </c>
      <c r="D10" s="13">
        <f>D11+D12</f>
        <v>17076.69918</v>
      </c>
      <c r="E10" s="14">
        <f t="shared" si="0"/>
        <v>0.36248565442581193</v>
      </c>
      <c r="F10" s="13"/>
    </row>
    <row r="11" spans="1:6" s="16" customFormat="1" x14ac:dyDescent="0.25">
      <c r="A11" s="18">
        <v>1</v>
      </c>
      <c r="B11" s="19" t="s">
        <v>15</v>
      </c>
      <c r="C11" s="15">
        <v>45010</v>
      </c>
      <c r="D11" s="15">
        <v>14976.69918</v>
      </c>
      <c r="E11" s="20">
        <f>D11/C11</f>
        <v>0.33274159475672072</v>
      </c>
      <c r="F11" s="15"/>
    </row>
    <row r="12" spans="1:6" s="16" customFormat="1" x14ac:dyDescent="0.25">
      <c r="A12" s="18">
        <v>2</v>
      </c>
      <c r="B12" s="19" t="s">
        <v>16</v>
      </c>
      <c r="C12" s="15">
        <v>2100</v>
      </c>
      <c r="D12" s="15">
        <v>2100</v>
      </c>
      <c r="E12" s="20">
        <f>D12/C12</f>
        <v>1</v>
      </c>
      <c r="F12" s="15"/>
    </row>
    <row r="13" spans="1:6" s="17" customFormat="1" ht="14.25" x14ac:dyDescent="0.25">
      <c r="A13" s="12" t="s">
        <v>17</v>
      </c>
      <c r="B13" s="8" t="s">
        <v>18</v>
      </c>
      <c r="C13" s="13">
        <v>648527</v>
      </c>
      <c r="D13" s="13">
        <f>305679.449686-D29</f>
        <v>258916.56147100002</v>
      </c>
      <c r="E13" s="14">
        <f t="shared" ref="E13:E29" si="1">D13/C13</f>
        <v>0.39923790601008136</v>
      </c>
      <c r="F13" s="13"/>
    </row>
    <row r="14" spans="1:6" s="16" customFormat="1" x14ac:dyDescent="0.25">
      <c r="A14" s="18"/>
      <c r="B14" s="19" t="s">
        <v>19</v>
      </c>
      <c r="C14" s="15"/>
      <c r="D14" s="15"/>
      <c r="E14" s="20"/>
      <c r="F14" s="15"/>
    </row>
    <row r="15" spans="1:6" s="16" customFormat="1" x14ac:dyDescent="0.25">
      <c r="A15" s="18"/>
      <c r="B15" s="19" t="s">
        <v>20</v>
      </c>
      <c r="C15" s="15">
        <v>373209</v>
      </c>
      <c r="D15" s="15">
        <f>170152.628334-165.744-9914.063</f>
        <v>160072.82133400001</v>
      </c>
      <c r="E15" s="20">
        <f t="shared" si="1"/>
        <v>0.42890932784043262</v>
      </c>
      <c r="F15" s="15"/>
    </row>
    <row r="16" spans="1:6" s="16" customFormat="1" x14ac:dyDescent="0.25">
      <c r="A16" s="18"/>
      <c r="B16" s="19" t="s">
        <v>21</v>
      </c>
      <c r="C16" s="15">
        <v>0</v>
      </c>
      <c r="D16" s="15"/>
      <c r="E16" s="20"/>
      <c r="F16" s="15"/>
    </row>
    <row r="17" spans="1:6" s="16" customFormat="1" x14ac:dyDescent="0.25">
      <c r="A17" s="18"/>
      <c r="B17" s="19" t="s">
        <v>22</v>
      </c>
      <c r="C17" s="15">
        <v>34432</v>
      </c>
      <c r="D17" s="15">
        <f>20596.484875-13.124</f>
        <v>20583.360874999998</v>
      </c>
      <c r="E17" s="20">
        <f t="shared" si="1"/>
        <v>0.59779742318192375</v>
      </c>
      <c r="F17" s="15"/>
    </row>
    <row r="18" spans="1:6" s="16" customFormat="1" x14ac:dyDescent="0.25">
      <c r="A18" s="18"/>
      <c r="B18" s="19" t="s">
        <v>23</v>
      </c>
      <c r="C18" s="15">
        <v>8667</v>
      </c>
      <c r="D18" s="15">
        <v>2092.5499220000002</v>
      </c>
      <c r="E18" s="20">
        <f t="shared" si="1"/>
        <v>0.24143878181608402</v>
      </c>
      <c r="F18" s="15"/>
    </row>
    <row r="19" spans="1:6" s="16" customFormat="1" x14ac:dyDescent="0.25">
      <c r="A19" s="18"/>
      <c r="B19" s="19" t="s">
        <v>24</v>
      </c>
      <c r="C19" s="15">
        <v>519</v>
      </c>
      <c r="D19" s="15">
        <v>107.85181</v>
      </c>
      <c r="E19" s="20">
        <f t="shared" si="1"/>
        <v>0.2078069556840077</v>
      </c>
      <c r="F19" s="15"/>
    </row>
    <row r="20" spans="1:6" s="16" customFormat="1" x14ac:dyDescent="0.25">
      <c r="A20" s="18"/>
      <c r="B20" s="19" t="s">
        <v>25</v>
      </c>
      <c r="C20" s="15">
        <v>3002</v>
      </c>
      <c r="D20" s="15">
        <v>1039.2139999999999</v>
      </c>
      <c r="E20" s="20">
        <f t="shared" si="1"/>
        <v>0.34617388407728178</v>
      </c>
      <c r="F20" s="15"/>
    </row>
    <row r="21" spans="1:6" s="16" customFormat="1" x14ac:dyDescent="0.25">
      <c r="A21" s="18"/>
      <c r="B21" s="19" t="s">
        <v>26</v>
      </c>
      <c r="C21" s="15">
        <v>2475</v>
      </c>
      <c r="D21" s="15">
        <v>1555.5744</v>
      </c>
      <c r="E21" s="20">
        <f t="shared" si="1"/>
        <v>0.62851490909090912</v>
      </c>
      <c r="F21" s="15"/>
    </row>
    <row r="22" spans="1:6" s="16" customFormat="1" x14ac:dyDescent="0.25">
      <c r="A22" s="18"/>
      <c r="B22" s="19" t="s">
        <v>27</v>
      </c>
      <c r="C22" s="15">
        <v>27688</v>
      </c>
      <c r="D22" s="15">
        <v>452.43167800000003</v>
      </c>
      <c r="E22" s="20">
        <f t="shared" si="1"/>
        <v>1.6340352427044208E-2</v>
      </c>
      <c r="F22" s="15"/>
    </row>
    <row r="23" spans="1:6" s="16" customFormat="1" ht="30" x14ac:dyDescent="0.25">
      <c r="A23" s="18"/>
      <c r="B23" s="19" t="s">
        <v>28</v>
      </c>
      <c r="C23" s="15">
        <v>140515</v>
      </c>
      <c r="D23" s="15">
        <f>59629.27386-2617.978</f>
        <v>57011.295859999998</v>
      </c>
      <c r="E23" s="20">
        <f t="shared" si="1"/>
        <v>0.40573103127779953</v>
      </c>
      <c r="F23" s="15"/>
    </row>
    <row r="24" spans="1:6" s="16" customFormat="1" x14ac:dyDescent="0.25">
      <c r="A24" s="18"/>
      <c r="B24" s="19" t="s">
        <v>29</v>
      </c>
      <c r="C24" s="15">
        <v>44592</v>
      </c>
      <c r="D24" s="15">
        <f>43641.022785-20978.985908</f>
        <v>22662.036877000002</v>
      </c>
      <c r="E24" s="20">
        <f t="shared" si="1"/>
        <v>0.5082085772560101</v>
      </c>
      <c r="F24" s="15"/>
    </row>
    <row r="25" spans="1:6" s="17" customFormat="1" ht="14.25" x14ac:dyDescent="0.25">
      <c r="A25" s="12" t="s">
        <v>30</v>
      </c>
      <c r="B25" s="8" t="s">
        <v>31</v>
      </c>
      <c r="C25" s="13">
        <v>13518</v>
      </c>
      <c r="D25" s="13">
        <v>59.75</v>
      </c>
      <c r="E25" s="14">
        <f t="shared" si="1"/>
        <v>4.4200325491936679E-3</v>
      </c>
      <c r="F25" s="13"/>
    </row>
    <row r="26" spans="1:6" s="17" customFormat="1" ht="28.5" x14ac:dyDescent="0.25">
      <c r="A26" s="12" t="s">
        <v>32</v>
      </c>
      <c r="B26" s="8" t="s">
        <v>33</v>
      </c>
      <c r="C26" s="13">
        <f>SUM(C27:C29)</f>
        <v>158689.495</v>
      </c>
      <c r="D26" s="13">
        <f>SUM(D27:D29)</f>
        <v>98310.824999999997</v>
      </c>
      <c r="E26" s="14">
        <f t="shared" si="1"/>
        <v>0.61951690627032374</v>
      </c>
      <c r="F26" s="13"/>
    </row>
    <row r="27" spans="1:6" s="16" customFormat="1" x14ac:dyDescent="0.25">
      <c r="A27" s="18">
        <v>1</v>
      </c>
      <c r="B27" s="19" t="s">
        <v>34</v>
      </c>
      <c r="C27" s="15"/>
      <c r="D27" s="15"/>
      <c r="E27" s="20"/>
      <c r="F27" s="15"/>
    </row>
    <row r="28" spans="1:6" s="16" customFormat="1" x14ac:dyDescent="0.25">
      <c r="A28" s="18">
        <v>2</v>
      </c>
      <c r="B28" s="19" t="s">
        <v>35</v>
      </c>
      <c r="C28" s="15">
        <v>106790</v>
      </c>
      <c r="D28" s="15">
        <v>51547.936784999998</v>
      </c>
      <c r="E28" s="20">
        <f t="shared" si="1"/>
        <v>0.4827037811124637</v>
      </c>
      <c r="F28" s="15"/>
    </row>
    <row r="29" spans="1:6" s="16" customFormat="1" x14ac:dyDescent="0.25">
      <c r="A29" s="18">
        <v>3</v>
      </c>
      <c r="B29" s="19" t="s">
        <v>36</v>
      </c>
      <c r="C29" s="15">
        <v>51899.495000000003</v>
      </c>
      <c r="D29" s="15">
        <f>98310.825-D28</f>
        <v>46762.888214999999</v>
      </c>
      <c r="E29" s="20">
        <f t="shared" si="1"/>
        <v>0.90102780797770765</v>
      </c>
      <c r="F29" s="15"/>
    </row>
  </sheetData>
  <mergeCells count="8">
    <mergeCell ref="A1:B1"/>
    <mergeCell ref="E1:F1"/>
    <mergeCell ref="A3:F3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93</vt:lpstr>
      <vt:lpstr>94</vt:lpstr>
      <vt:lpstr>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Hai Yen</dc:creator>
  <cp:lastModifiedBy>Do Hai Yen</cp:lastModifiedBy>
  <dcterms:created xsi:type="dcterms:W3CDTF">2024-08-06T04:27:44Z</dcterms:created>
  <dcterms:modified xsi:type="dcterms:W3CDTF">2024-08-06T09:32:04Z</dcterms:modified>
</cp:coreProperties>
</file>