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1.2000\KCN BẮC THANH MIỆN\"/>
    </mc:Choice>
  </mc:AlternateContent>
  <xr:revisionPtr revIDLastSave="0" documentId="13_ncr:1_{4072180F-B605-47F7-BD13-6BD14F9B2B88}" xr6:coauthVersionLast="47" xr6:coauthVersionMax="47" xr10:uidLastSave="{00000000-0000-0000-0000-000000000000}"/>
  <bookViews>
    <workbookView xWindow="8175" yWindow="75" windowWidth="21840" windowHeight="14865" xr2:uid="{91D5511D-567B-45C7-A178-25034506C3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G18" i="1"/>
  <c r="G17" i="1"/>
  <c r="C11" i="1"/>
  <c r="D12" i="1" s="1"/>
  <c r="C4" i="1"/>
  <c r="C19" i="1"/>
  <c r="J9" i="1"/>
  <c r="C16" i="1" s="1"/>
  <c r="C8" i="1"/>
  <c r="C9" i="1"/>
  <c r="F14" i="1"/>
  <c r="C17" i="1" s="1"/>
  <c r="F13" i="1"/>
  <c r="C7" i="1"/>
  <c r="D19" i="1"/>
  <c r="H11" i="1"/>
  <c r="H12" i="1" s="1"/>
  <c r="C13" i="1"/>
  <c r="C6" i="1"/>
  <c r="D6" i="1" s="1"/>
  <c r="C5" i="1"/>
  <c r="C14" i="1"/>
  <c r="H8" i="1"/>
  <c r="F7" i="1"/>
  <c r="F15" i="1"/>
  <c r="F9" i="1"/>
  <c r="F11" i="1"/>
  <c r="D13" i="1" l="1"/>
  <c r="C18" i="1"/>
  <c r="D18" i="1" s="1"/>
  <c r="D9" i="1"/>
  <c r="C10" i="1"/>
  <c r="D10" i="1" s="1"/>
  <c r="H9" i="1"/>
  <c r="D7" i="1"/>
  <c r="F8" i="1"/>
  <c r="D8" i="1"/>
  <c r="D16" i="1"/>
  <c r="D4" i="1"/>
  <c r="F16" i="1"/>
  <c r="D5" i="1"/>
  <c r="D14" i="1"/>
  <c r="D17" i="1"/>
  <c r="D15" i="1"/>
  <c r="D11" i="1"/>
</calcChain>
</file>

<file path=xl/sharedStrings.xml><?xml version="1.0" encoding="utf-8"?>
<sst xmlns="http://schemas.openxmlformats.org/spreadsheetml/2006/main" count="25" uniqueCount="20">
  <si>
    <t>STT</t>
  </si>
  <si>
    <t>Đất di tích, tôn giáo</t>
  </si>
  <si>
    <t>Đất giao thông</t>
  </si>
  <si>
    <t>BẢNG THỐNG KÊ HIỆN TRẠNG SỬ DỤNG ĐẤT</t>
  </si>
  <si>
    <t>Đất sản xuất nông nghiệp</t>
  </si>
  <si>
    <t xml:space="preserve">Sông, suối, kênh, rạch </t>
  </si>
  <si>
    <t>Hồ, ao, đầm</t>
  </si>
  <si>
    <t xml:space="preserve">Đất nghĩa trang </t>
  </si>
  <si>
    <t>Đất hạ tầng kỹ thuật khác</t>
  </si>
  <si>
    <t>A</t>
  </si>
  <si>
    <t>B</t>
  </si>
  <si>
    <t>Đất làng xóm, dân cư nông thôn</t>
  </si>
  <si>
    <t>DIỆN TÍCH NGHIÊN CỨU VÀ KẾT NỐI GIAO THÔNG TOÀN KHU</t>
  </si>
  <si>
    <t>DIỆN TÍCH LẬP QUY HOẠCH KHU CÔNG NGHIỆP</t>
  </si>
  <si>
    <t xml:space="preserve">Tổng </t>
  </si>
  <si>
    <t>(ha)</t>
  </si>
  <si>
    <t>(%)</t>
  </si>
  <si>
    <t xml:space="preserve">Tỷ lệ </t>
  </si>
  <si>
    <t xml:space="preserve">Diện tích </t>
  </si>
  <si>
    <t>Loại đất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</si>
</sst>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3"/>
      <color indexed="8"/>
      <name val="Times New Roman"/>
      <family val="1"/>
    </font>
    <font>
      <b/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2" fontId="0" fillId="0" borderId="0" xfId="0" applyNumberFormat="1"/>
    <xf numFmtId="0" fontId="2" fillId="0" borderId="2" xfId="0" applyFont="1" applyBorder="1"/>
    <xf numFmtId="4" fontId="0" fillId="0" borderId="0" xfId="0" applyNumberFormat="1"/>
    <xf numFmtId="0" fontId="7" fillId="0" borderId="9" xfId="0" applyFont="1" applyBorder="1"/>
    <xf numFmtId="2" fontId="2" fillId="0" borderId="8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1" fillId="0" borderId="11" xfId="0" applyNumberFormat="1" applyFont="1" applyBorder="1"/>
    <xf numFmtId="2" fontId="1" fillId="0" borderId="12" xfId="0" applyNumberFormat="1" applyFont="1" applyBorder="1"/>
    <xf numFmtId="2" fontId="2" fillId="0" borderId="8" xfId="0" applyNumberFormat="1" applyFont="1" applyBorder="1" applyAlignment="1">
      <alignment horizontal="center"/>
    </xf>
    <xf numFmtId="2" fontId="1" fillId="0" borderId="10" xfId="0" applyNumberFormat="1" applyFont="1" applyBorder="1"/>
    <xf numFmtId="2" fontId="2" fillId="0" borderId="8" xfId="0" applyNumberFormat="1" applyFont="1" applyBorder="1"/>
    <xf numFmtId="4" fontId="2" fillId="0" borderId="4" xfId="0" applyNumberFormat="1" applyFont="1" applyBorder="1"/>
    <xf numFmtId="4" fontId="1" fillId="0" borderId="3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1" fillId="0" borderId="5" xfId="0" applyNumberFormat="1" applyFont="1" applyBorder="1"/>
    <xf numFmtId="4" fontId="1" fillId="0" borderId="6" xfId="0" applyNumberFormat="1" applyFont="1" applyBorder="1"/>
    <xf numFmtId="4" fontId="1" fillId="0" borderId="3" xfId="0" applyNumberFormat="1" applyFont="1" applyBorder="1"/>
    <xf numFmtId="2" fontId="5" fillId="0" borderId="13" xfId="1" applyNumberFormat="1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/>
    <xf numFmtId="0" fontId="1" fillId="0" borderId="15" xfId="0" applyFont="1" applyBorder="1"/>
    <xf numFmtId="0" fontId="6" fillId="0" borderId="13" xfId="1" applyFont="1" applyBorder="1" applyAlignment="1">
      <alignment horizontal="left"/>
    </xf>
    <xf numFmtId="0" fontId="1" fillId="0" borderId="14" xfId="0" applyFont="1" applyBorder="1"/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3">
    <cellStyle name="Comma 2" xfId="2" xr:uid="{FDEE70BF-E757-4C16-AF0A-ED0A73DC1CC2}"/>
    <cellStyle name="Normal" xfId="0" builtinId="0"/>
    <cellStyle name="Normal 2" xfId="1" xr:uid="{EC9B9AB8-840A-4664-B607-B818ACB4F3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F1FB1-6990-437B-A97F-ABEA0145FD17}">
  <dimension ref="A1:J19"/>
  <sheetViews>
    <sheetView tabSelected="1" workbookViewId="0">
      <selection sqref="A1:D19"/>
    </sheetView>
  </sheetViews>
  <sheetFormatPr defaultRowHeight="15" x14ac:dyDescent="0.25"/>
  <cols>
    <col min="1" max="1" width="7" customWidth="1"/>
    <col min="2" max="2" width="76.42578125" customWidth="1"/>
    <col min="3" max="3" width="12.7109375" customWidth="1"/>
    <col min="4" max="4" width="12.28515625" customWidth="1"/>
    <col min="6" max="6" width="16.28515625" customWidth="1"/>
  </cols>
  <sheetData>
    <row r="1" spans="1:10" ht="17.25" thickBot="1" x14ac:dyDescent="0.3">
      <c r="A1" s="32" t="s">
        <v>3</v>
      </c>
      <c r="B1" s="32"/>
      <c r="C1" s="32"/>
      <c r="D1" s="32"/>
    </row>
    <row r="2" spans="1:10" ht="19.5" thickBot="1" x14ac:dyDescent="0.3">
      <c r="A2" s="35" t="s">
        <v>0</v>
      </c>
      <c r="B2" s="33" t="s">
        <v>19</v>
      </c>
      <c r="C2" s="31" t="s">
        <v>18</v>
      </c>
      <c r="D2" s="30" t="s">
        <v>17</v>
      </c>
    </row>
    <row r="3" spans="1:10" ht="26.25" customHeight="1" thickBot="1" x14ac:dyDescent="0.3">
      <c r="A3" s="36"/>
      <c r="B3" s="34"/>
      <c r="C3" s="31" t="s">
        <v>15</v>
      </c>
      <c r="D3" s="30" t="s">
        <v>16</v>
      </c>
    </row>
    <row r="4" spans="1:10" ht="19.5" thickBot="1" x14ac:dyDescent="0.35">
      <c r="A4" s="26" t="s">
        <v>9</v>
      </c>
      <c r="B4" s="19" t="s">
        <v>13</v>
      </c>
      <c r="C4" s="13">
        <f>357.56</f>
        <v>357.56</v>
      </c>
      <c r="D4" s="5">
        <f>C4/C19*100</f>
        <v>89.504805800542215</v>
      </c>
    </row>
    <row r="5" spans="1:10" ht="18.75" x14ac:dyDescent="0.25">
      <c r="A5" s="27">
        <v>1</v>
      </c>
      <c r="B5" s="20" t="s">
        <v>7</v>
      </c>
      <c r="C5" s="14">
        <f>2901.85/10000</f>
        <v>0.29018499999999997</v>
      </c>
      <c r="D5" s="6">
        <f>C5/C4*100</f>
        <v>8.1157008613938902E-2</v>
      </c>
    </row>
    <row r="6" spans="1:10" ht="18.75" x14ac:dyDescent="0.25">
      <c r="A6" s="28">
        <v>2</v>
      </c>
      <c r="B6" s="21" t="s">
        <v>8</v>
      </c>
      <c r="C6" s="15">
        <f>2108.82/10000</f>
        <v>0.21088200000000001</v>
      </c>
      <c r="D6" s="7">
        <f>C6/C4*100</f>
        <v>5.8978073610023496E-2</v>
      </c>
    </row>
    <row r="7" spans="1:10" ht="18.75" x14ac:dyDescent="0.3">
      <c r="A7" s="28">
        <v>3</v>
      </c>
      <c r="B7" s="22" t="s">
        <v>4</v>
      </c>
      <c r="C7" s="16">
        <f>2972474.74/10000</f>
        <v>297.24747400000001</v>
      </c>
      <c r="D7" s="8">
        <f>C7/C4*100</f>
        <v>83.132194317037701</v>
      </c>
      <c r="F7" s="1">
        <f>3065284.48/10000</f>
        <v>306.52844800000003</v>
      </c>
      <c r="H7">
        <v>266701.46999999997</v>
      </c>
    </row>
    <row r="8" spans="1:10" ht="18.75" x14ac:dyDescent="0.3">
      <c r="A8" s="28">
        <v>4</v>
      </c>
      <c r="B8" s="22" t="s">
        <v>6</v>
      </c>
      <c r="C8" s="16">
        <f>50087.89/10000</f>
        <v>5.0087890000000002</v>
      </c>
      <c r="D8" s="8">
        <f>C8/C4*100</f>
        <v>1.4008247566841929</v>
      </c>
      <c r="F8" s="1">
        <f>F7-C15</f>
        <v>291.37844800000005</v>
      </c>
      <c r="H8">
        <f>H7/10000</f>
        <v>26.670146999999996</v>
      </c>
    </row>
    <row r="9" spans="1:10" ht="18.75" x14ac:dyDescent="0.3">
      <c r="A9" s="28">
        <v>5</v>
      </c>
      <c r="B9" s="22" t="s">
        <v>5</v>
      </c>
      <c r="C9" s="16">
        <f>257901.6/10000</f>
        <v>25.79016</v>
      </c>
      <c r="D9" s="8">
        <f>C9/C4*100</f>
        <v>7.2128202259760608</v>
      </c>
      <c r="F9" s="1">
        <f>17594.76/10000</f>
        <v>1.7594759999999998</v>
      </c>
      <c r="H9" s="3">
        <f>H8-C17</f>
        <v>21.836279999999995</v>
      </c>
      <c r="J9">
        <f>64401.51/10000</f>
        <v>6.4401510000000002</v>
      </c>
    </row>
    <row r="10" spans="1:10" ht="19.5" thickBot="1" x14ac:dyDescent="0.35">
      <c r="A10" s="29">
        <v>6</v>
      </c>
      <c r="B10" s="23" t="s">
        <v>2</v>
      </c>
      <c r="C10" s="17">
        <f>C4-C9-C8-C7-C5-C6</f>
        <v>29.012509999999995</v>
      </c>
      <c r="D10" s="9">
        <f>C10/C4*100</f>
        <v>8.1140256180780828</v>
      </c>
      <c r="F10" s="1"/>
    </row>
    <row r="11" spans="1:10" ht="19.5" thickBot="1" x14ac:dyDescent="0.35">
      <c r="A11" s="26" t="s">
        <v>10</v>
      </c>
      <c r="B11" s="24" t="s">
        <v>12</v>
      </c>
      <c r="C11" s="13">
        <f>C19-C4</f>
        <v>41.92692900000003</v>
      </c>
      <c r="D11" s="10">
        <f>C11/C19*100</f>
        <v>10.495194199457782</v>
      </c>
      <c r="F11" s="1">
        <f>278649.24/10000</f>
        <v>27.864923999999998</v>
      </c>
      <c r="H11">
        <f>57021.69/10000</f>
        <v>5.7021690000000005</v>
      </c>
    </row>
    <row r="12" spans="1:10" ht="18.75" x14ac:dyDescent="0.3">
      <c r="A12" s="27">
        <v>1</v>
      </c>
      <c r="B12" s="25" t="s">
        <v>11</v>
      </c>
      <c r="C12" s="18">
        <f>105721.34/10000</f>
        <v>10.572134</v>
      </c>
      <c r="D12" s="11">
        <f>C12/C11*100</f>
        <v>25.215617389959551</v>
      </c>
      <c r="F12" s="1"/>
      <c r="H12" s="3">
        <f>H11-C8</f>
        <v>0.69338000000000033</v>
      </c>
    </row>
    <row r="13" spans="1:10" ht="18.75" x14ac:dyDescent="0.3">
      <c r="A13" s="28">
        <v>2</v>
      </c>
      <c r="B13" s="22" t="s">
        <v>1</v>
      </c>
      <c r="C13" s="16">
        <f>2141.82/10000</f>
        <v>0.21418200000000001</v>
      </c>
      <c r="D13" s="8">
        <f>C13/C11*100</f>
        <v>0.51084590526532447</v>
      </c>
      <c r="F13" s="1">
        <f>3116157.75/10000</f>
        <v>311.61577499999999</v>
      </c>
    </row>
    <row r="14" spans="1:10" ht="18.75" x14ac:dyDescent="0.3">
      <c r="A14" s="28">
        <v>3</v>
      </c>
      <c r="B14" s="21" t="s">
        <v>7</v>
      </c>
      <c r="C14" s="16">
        <f>27667.85/10000</f>
        <v>2.766785</v>
      </c>
      <c r="D14" s="8">
        <f>C14/C11*100</f>
        <v>6.5990642911146633</v>
      </c>
      <c r="F14" s="1">
        <f>306240.27/10000</f>
        <v>30.624027000000002</v>
      </c>
    </row>
    <row r="15" spans="1:10" ht="18.75" x14ac:dyDescent="0.3">
      <c r="A15" s="28">
        <v>4</v>
      </c>
      <c r="B15" s="22" t="s">
        <v>4</v>
      </c>
      <c r="C15" s="16">
        <v>15.15</v>
      </c>
      <c r="D15" s="8">
        <f>C15/C11*100</f>
        <v>36.134294500796827</v>
      </c>
      <c r="F15" s="1">
        <f>267898.35/10000</f>
        <v>26.789834999999997</v>
      </c>
    </row>
    <row r="16" spans="1:10" ht="18.75" x14ac:dyDescent="0.3">
      <c r="A16" s="28">
        <v>5</v>
      </c>
      <c r="B16" s="22" t="s">
        <v>6</v>
      </c>
      <c r="C16" s="16">
        <f>J9-C8</f>
        <v>1.431362</v>
      </c>
      <c r="D16" s="8">
        <f>C16/C11*100</f>
        <v>3.413944293415812</v>
      </c>
      <c r="F16" s="1">
        <f>F15-C16</f>
        <v>25.358472999999996</v>
      </c>
    </row>
    <row r="17" spans="1:7" ht="18.75" x14ac:dyDescent="0.3">
      <c r="A17" s="28">
        <v>6</v>
      </c>
      <c r="B17" s="22" t="s">
        <v>5</v>
      </c>
      <c r="C17" s="16">
        <f>F14-C9</f>
        <v>4.8338670000000015</v>
      </c>
      <c r="D17" s="8">
        <f>C17/C11*100</f>
        <v>11.529265594434541</v>
      </c>
      <c r="G17" s="1">
        <f>7767.29/10000</f>
        <v>0.776729</v>
      </c>
    </row>
    <row r="18" spans="1:7" ht="19.5" thickBot="1" x14ac:dyDescent="0.35">
      <c r="A18" s="29">
        <v>7</v>
      </c>
      <c r="B18" s="23" t="s">
        <v>2</v>
      </c>
      <c r="C18" s="17">
        <f>C11-C14-C15-C16-C17-C12-C13</f>
        <v>6.9585990000000306</v>
      </c>
      <c r="D18" s="9">
        <f>C18/C11*100</f>
        <v>16.596968025013293</v>
      </c>
      <c r="G18" s="1">
        <f>14.37+G17</f>
        <v>15.146728999999999</v>
      </c>
    </row>
    <row r="19" spans="1:7" ht="20.25" thickBot="1" x14ac:dyDescent="0.4">
      <c r="A19" s="2"/>
      <c r="B19" s="4" t="s">
        <v>14</v>
      </c>
      <c r="C19" s="13">
        <f>3994869.29/10000</f>
        <v>399.48692900000003</v>
      </c>
      <c r="D19" s="12">
        <f>C19/C19*100</f>
        <v>100</v>
      </c>
    </row>
  </sheetData>
  <mergeCells count="3">
    <mergeCell ref="A1:D1"/>
    <mergeCell ref="B2:B3"/>
    <mergeCell ref="A2:A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2026-02-27T09:02:40Z</dcterms:created>
  <dcterms:modified xsi:type="dcterms:W3CDTF">2026-05-11T03:40:14Z</dcterms:modified>
</cp:coreProperties>
</file>