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ÁO CÁO TÀI CHÍNH\công khai ngân sách\QUY 3 2025\"/>
    </mc:Choice>
  </mc:AlternateContent>
  <bookViews>
    <workbookView xWindow="360" yWindow="945" windowWidth="20730" windowHeight="8640" firstSheet="1" activeTab="3"/>
  </bookViews>
  <sheets>
    <sheet name="Kangatang" sheetId="6" state="veryHidden" r:id="rId1"/>
    <sheet name="CĐ" sheetId="3" r:id="rId2"/>
    <sheet name="Thu." sheetId="5" r:id="rId3"/>
    <sheet name="chi" sheetId="2" r:id="rId4"/>
  </sheets>
  <calcPr calcId="162913"/>
</workbook>
</file>

<file path=xl/calcChain.xml><?xml version="1.0" encoding="utf-8"?>
<calcChain xmlns="http://schemas.openxmlformats.org/spreadsheetml/2006/main">
  <c r="K9" i="2" l="1"/>
  <c r="K10" i="2"/>
  <c r="K11" i="2"/>
  <c r="K12" i="2"/>
  <c r="K13" i="2"/>
  <c r="K15" i="2"/>
  <c r="K16" i="2"/>
  <c r="K17" i="2"/>
  <c r="K18" i="2"/>
  <c r="K19" i="2"/>
  <c r="K20" i="2"/>
  <c r="K21" i="2"/>
  <c r="K22" i="2"/>
  <c r="K23" i="2"/>
  <c r="K24" i="2"/>
  <c r="J9" i="2"/>
  <c r="J10" i="2"/>
  <c r="J23" i="2"/>
  <c r="I9" i="2"/>
  <c r="I10" i="2"/>
  <c r="I11" i="2"/>
  <c r="I12" i="2"/>
  <c r="I13" i="2"/>
  <c r="I15" i="2"/>
  <c r="I16" i="2"/>
  <c r="I17" i="2"/>
  <c r="I18" i="2"/>
  <c r="I19" i="2"/>
  <c r="I20" i="2"/>
  <c r="I21" i="2"/>
  <c r="I22" i="2"/>
  <c r="I23" i="2"/>
  <c r="F72" i="2"/>
  <c r="F71" i="2"/>
  <c r="F67" i="2"/>
  <c r="F68" i="2"/>
  <c r="F66" i="2" s="1"/>
  <c r="F65" i="2" s="1"/>
  <c r="E23" i="2"/>
  <c r="E20" i="2"/>
  <c r="G20" i="2"/>
  <c r="H20" i="2"/>
  <c r="D20" i="2"/>
  <c r="E22" i="2"/>
  <c r="D73" i="2"/>
  <c r="E73" i="2"/>
  <c r="F73" i="2"/>
  <c r="G73" i="2"/>
  <c r="H73" i="2"/>
  <c r="C73" i="2"/>
  <c r="D66" i="2"/>
  <c r="E66" i="2"/>
  <c r="E65" i="2" s="1"/>
  <c r="G66" i="2"/>
  <c r="H66" i="2"/>
  <c r="H65" i="2" s="1"/>
  <c r="C66" i="2"/>
  <c r="D65" i="2"/>
  <c r="G65" i="2"/>
  <c r="C65" i="2"/>
  <c r="F12" i="2"/>
  <c r="F13" i="2"/>
  <c r="F14" i="2"/>
  <c r="F15" i="2"/>
  <c r="F16" i="2"/>
  <c r="F17" i="2"/>
  <c r="F18" i="2"/>
  <c r="F19" i="2"/>
  <c r="F21" i="2"/>
  <c r="F22" i="2"/>
  <c r="F23" i="2"/>
  <c r="F24" i="2"/>
  <c r="I24" i="2" s="1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11" i="2"/>
  <c r="H8" i="2"/>
  <c r="C9" i="2"/>
  <c r="C10" i="2"/>
  <c r="C11" i="2"/>
  <c r="C12" i="2"/>
  <c r="C13" i="2"/>
  <c r="C14" i="2"/>
  <c r="C15" i="2"/>
  <c r="C16" i="2"/>
  <c r="C17" i="2"/>
  <c r="C18" i="2"/>
  <c r="C19" i="2"/>
  <c r="C21" i="2"/>
  <c r="C22" i="2"/>
  <c r="C23" i="2"/>
  <c r="C24" i="2"/>
  <c r="C25" i="2"/>
  <c r="C26" i="2"/>
  <c r="C27" i="2"/>
  <c r="F18" i="5"/>
  <c r="F20" i="2" l="1"/>
  <c r="H7" i="2"/>
  <c r="E8" i="2"/>
  <c r="G8" i="2"/>
  <c r="F8" i="2"/>
  <c r="G7" i="2"/>
  <c r="E7" i="2"/>
  <c r="D12" i="3"/>
  <c r="D11" i="3"/>
  <c r="D10" i="3"/>
  <c r="C11" i="3"/>
  <c r="C10" i="3"/>
  <c r="H29" i="5"/>
  <c r="H15" i="5"/>
  <c r="H20" i="5"/>
  <c r="H24" i="5"/>
  <c r="H12" i="5"/>
  <c r="H13" i="5"/>
  <c r="F27" i="5"/>
  <c r="F25" i="5"/>
  <c r="H25" i="5" s="1"/>
  <c r="H16" i="5"/>
  <c r="F15" i="5"/>
  <c r="H18" i="5"/>
  <c r="E28" i="5"/>
  <c r="F28" i="5"/>
  <c r="H28" i="5" s="1"/>
  <c r="G28" i="5"/>
  <c r="D28" i="5"/>
  <c r="G8" i="5"/>
  <c r="D8" i="5"/>
  <c r="D7" i="5" s="1"/>
  <c r="F7" i="2" l="1"/>
  <c r="D8" i="2"/>
  <c r="D7" i="2" s="1"/>
  <c r="C20" i="2"/>
  <c r="F8" i="5"/>
  <c r="F7" i="5" s="1"/>
  <c r="J8" i="2" l="1"/>
  <c r="D7" i="3"/>
  <c r="K8" i="2" l="1"/>
  <c r="E10" i="3" l="1"/>
  <c r="D9" i="3"/>
  <c r="C9" i="3"/>
  <c r="E9" i="3" l="1"/>
  <c r="C35" i="2" l="1"/>
  <c r="C34" i="2"/>
  <c r="C33" i="2"/>
  <c r="C8" i="2"/>
  <c r="D14" i="3"/>
  <c r="C15" i="3"/>
  <c r="C14" i="3"/>
  <c r="C7" i="2" l="1"/>
  <c r="I8" i="2"/>
  <c r="C13" i="3"/>
  <c r="E14" i="3"/>
  <c r="J7" i="2"/>
  <c r="D15" i="3"/>
  <c r="D13" i="3" s="1"/>
  <c r="K7" i="2" l="1"/>
  <c r="I7" i="2"/>
  <c r="E23" i="5"/>
  <c r="E18" i="5"/>
  <c r="E17" i="5" s="1"/>
  <c r="E8" i="5" s="1"/>
  <c r="E7" i="5" s="1"/>
  <c r="C7" i="3"/>
  <c r="E7" i="3" l="1"/>
  <c r="D8" i="3"/>
  <c r="E15" i="3"/>
  <c r="E13" i="3"/>
  <c r="H8" i="5"/>
  <c r="C8" i="3" l="1"/>
  <c r="C6" i="3" s="1"/>
  <c r="H7" i="5" l="1"/>
  <c r="D6" i="3"/>
  <c r="E6" i="3" l="1"/>
</calcChain>
</file>

<file path=xl/sharedStrings.xml><?xml version="1.0" encoding="utf-8"?>
<sst xmlns="http://schemas.openxmlformats.org/spreadsheetml/2006/main" count="251" uniqueCount="165">
  <si>
    <t>Đơn vị: 1000 đồng</t>
  </si>
  <si>
    <t>STT</t>
  </si>
  <si>
    <t>NỘI DUNG</t>
  </si>
  <si>
    <t>A</t>
  </si>
  <si>
    <t>B</t>
  </si>
  <si>
    <t>I</t>
  </si>
  <si>
    <t>- Thu bổ sung cân đối</t>
  </si>
  <si>
    <t>- Thu bổ sung có mục tiêu</t>
  </si>
  <si>
    <t>Thu chuyển nguồn</t>
  </si>
  <si>
    <t>II</t>
  </si>
  <si>
    <t>Biểu số 114/CK TC-NSNN</t>
  </si>
  <si>
    <t>SO SÁNH (%)</t>
  </si>
  <si>
    <t>THU NSNN</t>
  </si>
  <si>
    <t>THU NSX</t>
  </si>
  <si>
    <t>5=3/1</t>
  </si>
  <si>
    <t>6=4/2</t>
  </si>
  <si>
    <t>IV</t>
  </si>
  <si>
    <t>KẾ TOÁN</t>
  </si>
  <si>
    <t>CHỦ TỊCH UBND XÃ</t>
  </si>
  <si>
    <t>Biểu số 115/CK TC-NSNN</t>
  </si>
  <si>
    <t>DỰ TOÁN NĂM</t>
  </si>
  <si>
    <t>SO SÁNH %</t>
  </si>
  <si>
    <t>TỔNG SỐ</t>
  </si>
  <si>
    <t>XDCB</t>
  </si>
  <si>
    <t>TX</t>
  </si>
  <si>
    <t>7=4/1</t>
  </si>
  <si>
    <t>8=5/2</t>
  </si>
  <si>
    <t>10=6/3</t>
  </si>
  <si>
    <t>TỔNG CHI</t>
  </si>
  <si>
    <t>Chi thể dục thể thao</t>
  </si>
  <si>
    <t>Chi bảo vệ môi trường</t>
  </si>
  <si>
    <t>Chi các hoạt động kinh tế</t>
  </si>
  <si>
    <t>Biểu số 113/CK TC-NSNN</t>
  </si>
  <si>
    <t>SO SÁNH</t>
  </si>
  <si>
    <t>3=2/1</t>
  </si>
  <si>
    <t>TỔNG SỐ THU</t>
  </si>
  <si>
    <t>Thu bổ sung</t>
  </si>
  <si>
    <t>TỔNG SỐ CHI</t>
  </si>
  <si>
    <t>Chi đầu tư phát triển</t>
  </si>
  <si>
    <t>Chi thường xuyên</t>
  </si>
  <si>
    <t>Dự phòng</t>
  </si>
  <si>
    <t>x</t>
  </si>
  <si>
    <t>Chi chuyển nguồn NS năm 2023-2024</t>
  </si>
  <si>
    <t>Hoàng Thị Việt Anh</t>
  </si>
  <si>
    <t xml:space="preserve">UBND XÃ TÂN AN </t>
  </si>
  <si>
    <t>ƯỚC THỰC HIỆN THU NGÂN SÁCH XÃ QUÝ III NĂM  2025</t>
  </si>
  <si>
    <t>DỰ TOÁN NĂM 2025</t>
  </si>
  <si>
    <t>TỔNG THU NGÂN SÁCH NHÀ NƯỚC</t>
  </si>
  <si>
    <t>Thu nội địa</t>
  </si>
  <si>
    <t>Thu từ khu vực DNNN do Trung ương quản lý (Chi tiết theo sắc thuế)</t>
  </si>
  <si>
    <t>Thuế thu nhập cá nhân</t>
  </si>
  <si>
    <t>Thuế bảo vệ môi trường</t>
  </si>
  <si>
    <t>Lệ phí trước bạ</t>
  </si>
  <si>
    <t>Thu phí, lệ phí</t>
  </si>
  <si>
    <t>Thuế sử dụng đất nông nghiệp</t>
  </si>
  <si>
    <t>Thuế sử dụng đất phi nông nghiệp</t>
  </si>
  <si>
    <t>Tiền cho thuê đất, thuê mặt nước</t>
  </si>
  <si>
    <t>Thu tiền sử dụng đất</t>
  </si>
  <si>
    <t>Tiền cho thuê và tiền bán nhà ở thuộc sở hữu nhà nước</t>
  </si>
  <si>
    <t>Thu từ hoạt động xổ số kiến thiết (nếu có)</t>
  </si>
  <si>
    <t>Thu tiền cấp quyền khai thác khoáng sản</t>
  </si>
  <si>
    <t>Thu khác ngân sách</t>
  </si>
  <si>
    <t>Thu từ quỹ đất công ích, hoa lợi công sản khác</t>
  </si>
  <si>
    <t>Thu viện trợ</t>
  </si>
  <si>
    <t xml:space="preserve">III </t>
  </si>
  <si>
    <t>Thu chuyển nguồn CCTL còn dư năm trước chuyển sang</t>
  </si>
  <si>
    <t>Thu bổ sung từ ngân sách cấp trên</t>
  </si>
  <si>
    <t>Thu bổ sung cân đối từ ngân sách cấp trên</t>
  </si>
  <si>
    <t>Thu bổ sung mục tiêu từ ngân sách cấp trên</t>
  </si>
  <si>
    <t>Thu từ khu vực DNNN do cấp xã quản lý (Chi tiết theo sắc thuế)</t>
  </si>
  <si>
    <t>Thu từ khu vực kinh tế ngoài quốc doanh (Chi tiết theo sắc thuế)</t>
  </si>
  <si>
    <t>Thu từ khu vực doanh nghiệp có vốn đầu tư nước ngoài (Chi tiết theo sắc thuế)</t>
  </si>
  <si>
    <t>ƯỚC THỰC HIỆN QUÝ III</t>
  </si>
  <si>
    <t>Bùi Văn Khoan</t>
  </si>
  <si>
    <t>Tân An, ngày 08 tháng 10 năm 2025</t>
  </si>
  <si>
    <t>UBND XÃ TÂN AN</t>
  </si>
  <si>
    <t>ƯỚC THỰC HIỆN CHI NGÂN SÁCH XÃ QUÝ III NĂM 2025</t>
  </si>
  <si>
    <t>ƯỚC THỰC HIỆN QUÝ III NĂM 2025</t>
  </si>
  <si>
    <t>CÂN ĐỐI NGÂN SÁCH XÃ QUÝ 3 NĂM 2025</t>
  </si>
  <si>
    <t/>
  </si>
  <si>
    <t>CHI NGÂN SÁCH NHÀ NƯỚC</t>
  </si>
  <si>
    <t>I.1</t>
  </si>
  <si>
    <t>Đầu tư cho các DA theo các lĩnh vực</t>
  </si>
  <si>
    <t>Tr.đó: Từ nguồn vốn TPCP</t>
  </si>
  <si>
    <t>1.1</t>
  </si>
  <si>
    <t>Chi quốc phòng</t>
  </si>
  <si>
    <t>1.2</t>
  </si>
  <si>
    <t>Chi an ninh và trật tự, an toàn xã hội</t>
  </si>
  <si>
    <t>Chi giáo dục, đào tạo và dạy nghề</t>
  </si>
  <si>
    <t>Chi khoa học và công nghệ</t>
  </si>
  <si>
    <t>Tr.đó: chi từ nguồn vốn ngoài nước</t>
  </si>
  <si>
    <t>Chi y tế, dân số và gia đình</t>
  </si>
  <si>
    <t>Chi văn hoá thông tin</t>
  </si>
  <si>
    <t>Chi phát thanh, truyền hình, thông tấn</t>
  </si>
  <si>
    <t>Chi giao thông vận tải</t>
  </si>
  <si>
    <t>Chi nông, lâm ngư nghiệp và thủy lợi, thủy sản</t>
  </si>
  <si>
    <t>Chi hoạt động của các cơ quan quản lý nhà nước, Đảng, đoàn thể</t>
  </si>
  <si>
    <t>Chi bảo đảm xã hội</t>
  </si>
  <si>
    <t>Chi các lĩnh vực khác theo quy định của pháp luật</t>
  </si>
  <si>
    <t>I.2</t>
  </si>
  <si>
    <t>Chi đầu tư và hỗ trợ vốn cho doanh nghiệp cung cấp sản phẩm, dịch vụ công ích do nhà nước đặt hàng; các tổ chức kinh tế; các tổ chức tài chính của trun</t>
  </si>
  <si>
    <t>I.3</t>
  </si>
  <si>
    <t>Chi đầu tư phát triển khác theo quy định của pháp luật</t>
  </si>
  <si>
    <t>Chi dự trữ quốc gia</t>
  </si>
  <si>
    <t>III</t>
  </si>
  <si>
    <t>Chi thường xuyên các lĩnh vực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</si>
  <si>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</si>
  <si>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</si>
  <si>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</si>
  <si>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</si>
  <si>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</si>
  <si>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</si>
  <si>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</si>
  <si>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</si>
  <si>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</si>
  <si>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</si>
  <si>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10.1</t>
  </si>
  <si>
    <t>10.2</t>
  </si>
  <si>
    <t>11</t>
  </si>
  <si>
    <t>12</t>
  </si>
  <si>
    <t>Chi đảm bảo xã hội</t>
  </si>
  <si>
    <t>13</t>
  </si>
  <si>
    <t>Các khoản chi khác theo quy định của pháp luật</t>
  </si>
  <si>
    <t>Chi trả lãi, phí tiền vay</t>
  </si>
  <si>
    <t>Trả lãi, phí vay trong nước</t>
  </si>
  <si>
    <t>Trong đó:  Chi trả lãi, phí vay của ĐP từ nguồn cho vay lại của Chính phủ</t>
  </si>
  <si>
    <t>Trả lãi, phí vay ngoài nước</t>
  </si>
  <si>
    <t>V</t>
  </si>
  <si>
    <t>Chi viện trợ</t>
  </si>
  <si>
    <t>VI</t>
  </si>
  <si>
    <t>Chi cho vay</t>
  </si>
  <si>
    <t>Cho vay từ nguồn vốn trong nước (không bao gồm cho vay ngoài nước)</t>
  </si>
  <si>
    <t>Cho vay từ nguồn vốn ngoài nước (không bao gồm cho vay ngoài nước)</t>
  </si>
  <si>
    <t>Cho vay ngoài nước</t>
  </si>
  <si>
    <t>Cho vay khác</t>
  </si>
  <si>
    <t>VII</t>
  </si>
  <si>
    <t>Chi bổ sung quỹ dự trữ tài chính</t>
  </si>
  <si>
    <t>VIII</t>
  </si>
  <si>
    <t>Các nhiệm vụ chi khác</t>
  </si>
  <si>
    <t>CHI CHUYỂN GIAO NGÂN SÁCH</t>
  </si>
  <si>
    <t>Chi bổ sung cho ngân sách cấp dưới</t>
  </si>
  <si>
    <t>Bổ sung cân đối</t>
  </si>
  <si>
    <t>Bổ sung có mục tiêu</t>
  </si>
  <si>
    <t xml:space="preserve">           - Bằng nguồn vốn trong nước</t>
  </si>
  <si>
    <t xml:space="preserve">           - Bằng nguồn vốn ngoài nước</t>
  </si>
  <si>
    <t>Chi nộp ngân sách cấp trên</t>
  </si>
  <si>
    <t>Chi hỗ trợ các địa phương khác</t>
  </si>
  <si>
    <t>C</t>
  </si>
  <si>
    <t>CHI CHUYỂN NGUỒN</t>
  </si>
  <si>
    <t>Chi chuyển nguồn</t>
  </si>
  <si>
    <t>Hoàn thuế Giá trị gia tăng</t>
  </si>
  <si>
    <t>D</t>
  </si>
  <si>
    <t>TẠM CHI CHƯA ĐƯA VÀO CÂN ĐỐI NS</t>
  </si>
  <si>
    <t>Trong đó: Tạm chi trả nợ gốc cho quỹ Tích lũy trả nợ</t>
  </si>
  <si>
    <t xml:space="preserve">                  Tạm chi trả nợ lãi, phí cho quỹ Tích lũy trả nợ</t>
  </si>
  <si>
    <t xml:space="preserve">                  Tạm chi trả nợ gốc, lãi vay của tổ chức khác</t>
  </si>
  <si>
    <t xml:space="preserve">                  Tạm chi chưa đưa vào cân đối NS khác</t>
  </si>
  <si>
    <t>E</t>
  </si>
  <si>
    <t>CHI TRẢ NỢ GỐC</t>
  </si>
  <si>
    <t>Trả nợ gốc vay trong nước</t>
  </si>
  <si>
    <t>Trong đó:  Chi trả nợ gốc vay của ĐP từ nguồn cho vay lại của Chính phủ</t>
  </si>
  <si>
    <t>Trả nợ gốc vay ngoài nước</t>
  </si>
  <si>
    <t>Z</t>
  </si>
  <si>
    <t>DU LIEU PHAT SINH CHUA CO TRONG CONG THUC</t>
  </si>
  <si>
    <t>ƯỚC THỰC HIỆN QUÝ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</si>
</sst>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&quot;Yes&quot;;&quot;Yes&quot;;&quot;No&quot;"/>
    <numFmt numFmtId="166" formatCode="_(* #,##0_);_(* \(#,##0\);_(* &quot;-&quot;??_);_(@_)"/>
    <numFmt numFmtId="167" formatCode="_-* #,##0_-;\-* #,##0_-;_-* &quot;-&quot;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222222"/>
      <name val="Times New Roman"/>
      <family val="1"/>
    </font>
    <font>
      <sz val="12"/>
      <name val="Arial"/>
      <family val="2"/>
      <charset val="163"/>
    </font>
    <font>
      <sz val="12"/>
      <name val="Arial"/>
      <family val="2"/>
    </font>
    <font>
      <b/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2"/>
      <color rgb="FF222222"/>
      <name val="Times New Roman"/>
      <family val="1"/>
    </font>
    <font>
      <b/>
      <sz val="12"/>
      <color rgb="FF222222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sz val="13"/>
      <color rgb="FF000000"/>
      <name val="Times New Roman"/>
      <family val="1"/>
    </font>
    <font>
      <i/>
      <sz val="13"/>
      <color rgb="FF222222"/>
      <name val="Times New Roman"/>
      <family val="1"/>
    </font>
    <font>
      <i/>
      <sz val="14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3"/>
      <color theme="1"/>
      <name val="Times New Roman"/>
      <family val="1"/>
    </font>
    <font>
      <sz val="9"/>
      <color theme="1"/>
      <name val="Arial"/>
      <family val="2"/>
    </font>
    <font>
      <sz val="10"/>
      <color rgb="FF222222"/>
      <name val="Times New Roman"/>
      <family val="1"/>
    </font>
    <font>
      <b/>
      <sz val="10"/>
      <color rgb="FF222222"/>
      <name val="Times New Roman"/>
      <family val="1"/>
    </font>
    <font>
      <sz val="10"/>
      <color theme="1"/>
      <name val="Arial"/>
      <family val="2"/>
    </font>
    <font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0" fillId="0" borderId="0"/>
  </cellStyleXfs>
  <cellXfs count="18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/>
    <xf numFmtId="0" fontId="12" fillId="0" borderId="0" xfId="0" applyFont="1"/>
    <xf numFmtId="0" fontId="15" fillId="0" borderId="0" xfId="0" applyFont="1"/>
    <xf numFmtId="0" fontId="16" fillId="0" borderId="0" xfId="0" applyFont="1" applyAlignment="1"/>
    <xf numFmtId="0" fontId="17" fillId="0" borderId="0" xfId="0" applyFont="1" applyAlignment="1"/>
    <xf numFmtId="0" fontId="0" fillId="0" borderId="0" xfId="0" applyAlignment="1">
      <alignment vertical="center" wrapText="1"/>
    </xf>
    <xf numFmtId="0" fontId="19" fillId="0" borderId="0" xfId="0" applyFont="1"/>
    <xf numFmtId="0" fontId="14" fillId="0" borderId="4" xfId="0" applyFont="1" applyBorder="1" applyAlignment="1">
      <alignment horizontal="center" vertical="center" wrapText="1"/>
    </xf>
    <xf numFmtId="166" fontId="14" fillId="0" borderId="4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0" fillId="0" borderId="0" xfId="0" applyFont="1" applyAlignment="1"/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67" fontId="8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6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/>
    <xf numFmtId="0" fontId="15" fillId="0" borderId="0" xfId="0" applyFont="1" applyAlignment="1">
      <alignment vertical="center" wrapText="1"/>
    </xf>
    <xf numFmtId="0" fontId="2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167" fontId="14" fillId="0" borderId="10" xfId="1" applyNumberFormat="1" applyFont="1" applyBorder="1" applyAlignment="1">
      <alignment vertical="center" wrapText="1"/>
    </xf>
    <xf numFmtId="2" fontId="14" fillId="0" borderId="10" xfId="0" applyNumberFormat="1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167" fontId="8" fillId="0" borderId="11" xfId="1" applyNumberFormat="1" applyFont="1" applyBorder="1" applyAlignment="1">
      <alignment vertical="center" wrapText="1"/>
    </xf>
    <xf numFmtId="2" fontId="8" fillId="0" borderId="11" xfId="0" applyNumberFormat="1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167" fontId="14" fillId="0" borderId="11" xfId="1" applyNumberFormat="1" applyFont="1" applyBorder="1" applyAlignment="1">
      <alignment vertical="center" wrapText="1"/>
    </xf>
    <xf numFmtId="2" fontId="14" fillId="0" borderId="11" xfId="0" applyNumberFormat="1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2" fontId="14" fillId="0" borderId="4" xfId="0" applyNumberFormat="1" applyFont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7" fontId="14" fillId="0" borderId="2" xfId="1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vertical="center" wrapText="1"/>
    </xf>
    <xf numFmtId="167" fontId="13" fillId="0" borderId="11" xfId="1" applyNumberFormat="1" applyFont="1" applyBorder="1" applyAlignment="1">
      <alignment vertical="center" wrapText="1"/>
    </xf>
    <xf numFmtId="2" fontId="13" fillId="0" borderId="11" xfId="0" applyNumberFormat="1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167" fontId="8" fillId="0" borderId="12" xfId="1" applyNumberFormat="1" applyFont="1" applyBorder="1" applyAlignment="1">
      <alignment vertical="center" wrapText="1"/>
    </xf>
    <xf numFmtId="2" fontId="8" fillId="0" borderId="12" xfId="0" applyNumberFormat="1" applyFont="1" applyBorder="1" applyAlignment="1">
      <alignment vertical="center" wrapText="1"/>
    </xf>
    <xf numFmtId="164" fontId="0" fillId="0" borderId="0" xfId="1" applyFont="1" applyAlignment="1">
      <alignment vertical="center" wrapText="1"/>
    </xf>
    <xf numFmtId="164" fontId="0" fillId="0" borderId="0" xfId="1" applyFont="1"/>
    <xf numFmtId="0" fontId="20" fillId="0" borderId="0" xfId="0" applyFont="1" applyAlignment="1">
      <alignment horizontal="center"/>
    </xf>
    <xf numFmtId="0" fontId="15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167" fontId="8" fillId="0" borderId="17" xfId="1" applyNumberFormat="1" applyFont="1" applyBorder="1" applyAlignment="1">
      <alignment vertical="center" wrapText="1"/>
    </xf>
    <xf numFmtId="167" fontId="15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1" fillId="0" borderId="18" xfId="0" applyFont="1" applyBorder="1" applyAlignment="1">
      <alignment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1" xfId="0" applyFont="1" applyBorder="1" applyAlignment="1">
      <alignment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>
      <alignment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2" xfId="0" applyFont="1" applyBorder="1" applyAlignment="1">
      <alignment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167" fontId="14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Alignment="1">
      <alignment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7" fontId="35" fillId="0" borderId="6" xfId="1" applyNumberFormat="1" applyFont="1" applyBorder="1" applyAlignment="1">
      <alignment horizontal="center" vertical="center" wrapText="1"/>
    </xf>
    <xf numFmtId="2" fontId="35" fillId="0" borderId="6" xfId="1" applyNumberFormat="1" applyFont="1" applyBorder="1" applyAlignment="1">
      <alignment horizontal="center" vertical="center" wrapText="1"/>
    </xf>
    <xf numFmtId="164" fontId="35" fillId="0" borderId="6" xfId="1" applyNumberFormat="1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left" vertical="center" wrapText="1"/>
    </xf>
    <xf numFmtId="167" fontId="34" fillId="0" borderId="2" xfId="1" applyNumberFormat="1" applyFont="1" applyBorder="1" applyAlignment="1">
      <alignment horizontal="center" vertical="top" wrapText="1"/>
    </xf>
    <xf numFmtId="2" fontId="34" fillId="0" borderId="2" xfId="1" applyNumberFormat="1" applyFont="1" applyBorder="1" applyAlignment="1">
      <alignment horizontal="center" vertical="center" wrapText="1"/>
    </xf>
    <xf numFmtId="2" fontId="34" fillId="0" borderId="2" xfId="1" applyNumberFormat="1" applyFont="1" applyBorder="1" applyAlignment="1">
      <alignment horizontal="center" vertical="top" wrapText="1"/>
    </xf>
    <xf numFmtId="164" fontId="34" fillId="0" borderId="2" xfId="1" applyNumberFormat="1" applyFont="1" applyBorder="1" applyAlignment="1">
      <alignment horizontal="center" vertical="center" wrapText="1"/>
    </xf>
    <xf numFmtId="167" fontId="37" fillId="0" borderId="2" xfId="1" applyNumberFormat="1" applyFont="1" applyFill="1" applyBorder="1"/>
    <xf numFmtId="167" fontId="34" fillId="0" borderId="2" xfId="1" applyNumberFormat="1" applyFont="1" applyBorder="1" applyAlignment="1">
      <alignment horizontal="center" vertical="center" wrapText="1"/>
    </xf>
    <xf numFmtId="167" fontId="37" fillId="0" borderId="2" xfId="1" applyNumberFormat="1" applyFont="1" applyFill="1" applyBorder="1" applyAlignment="1">
      <alignment vertical="center" wrapText="1"/>
    </xf>
    <xf numFmtId="167" fontId="34" fillId="0" borderId="3" xfId="1" applyNumberFormat="1" applyFont="1" applyBorder="1" applyAlignment="1">
      <alignment horizontal="center" vertical="top" wrapText="1"/>
    </xf>
    <xf numFmtId="167" fontId="37" fillId="0" borderId="8" xfId="1" applyNumberFormat="1" applyFont="1" applyFill="1" applyBorder="1"/>
    <xf numFmtId="0" fontId="3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0" xfId="0" applyFont="1" applyAlignment="1"/>
    <xf numFmtId="0" fontId="6" fillId="0" borderId="0" xfId="0" applyFont="1" applyAlignment="1">
      <alignment vertical="center" wrapText="1"/>
    </xf>
    <xf numFmtId="0" fontId="39" fillId="0" borderId="9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left" vertical="center" wrapText="1"/>
    </xf>
    <xf numFmtId="167" fontId="35" fillId="0" borderId="2" xfId="1" applyNumberFormat="1" applyFont="1" applyBorder="1" applyAlignment="1">
      <alignment horizontal="center" vertical="top" wrapText="1"/>
    </xf>
    <xf numFmtId="2" fontId="35" fillId="0" borderId="2" xfId="1" applyNumberFormat="1" applyFont="1" applyBorder="1" applyAlignment="1">
      <alignment horizontal="center" vertical="center" wrapText="1"/>
    </xf>
    <xf numFmtId="2" fontId="35" fillId="0" borderId="2" xfId="1" applyNumberFormat="1" applyFont="1" applyBorder="1" applyAlignment="1">
      <alignment horizontal="center" vertical="top" wrapText="1"/>
    </xf>
    <xf numFmtId="164" fontId="35" fillId="0" borderId="2" xfId="1" applyNumberFormat="1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3" fillId="0" borderId="14" xfId="0" applyFont="1" applyBorder="1" applyAlignment="1">
      <alignment horizontal="center" vertical="center"/>
    </xf>
    <xf numFmtId="0" fontId="28" fillId="0" borderId="16" xfId="0" applyFont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23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7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left" vertical="center" wrapText="1"/>
    </xf>
    <xf numFmtId="167" fontId="34" fillId="0" borderId="24" xfId="1" applyNumberFormat="1" applyFont="1" applyBorder="1" applyAlignment="1">
      <alignment horizontal="center" vertical="top" wrapText="1"/>
    </xf>
    <xf numFmtId="2" fontId="34" fillId="0" borderId="24" xfId="1" applyNumberFormat="1" applyFont="1" applyBorder="1" applyAlignment="1">
      <alignment horizontal="center" vertical="center" wrapText="1"/>
    </xf>
    <xf numFmtId="2" fontId="34" fillId="0" borderId="24" xfId="1" applyNumberFormat="1" applyFont="1" applyBorder="1" applyAlignment="1">
      <alignment horizontal="center" vertical="top" wrapText="1"/>
    </xf>
    <xf numFmtId="164" fontId="34" fillId="0" borderId="24" xfId="1" applyNumberFormat="1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left" vertical="center" wrapText="1"/>
    </xf>
    <xf numFmtId="167" fontId="34" fillId="0" borderId="4" xfId="1" applyNumberFormat="1" applyFont="1" applyBorder="1" applyAlignment="1">
      <alignment horizontal="center" vertical="top" wrapText="1"/>
    </xf>
    <xf numFmtId="2" fontId="34" fillId="0" borderId="4" xfId="1" applyNumberFormat="1" applyFont="1" applyBorder="1" applyAlignment="1">
      <alignment horizontal="center" vertical="center" wrapText="1"/>
    </xf>
    <xf numFmtId="2" fontId="34" fillId="0" borderId="4" xfId="1" applyNumberFormat="1" applyFont="1" applyBorder="1" applyAlignment="1">
      <alignment horizontal="center" vertical="top" wrapText="1"/>
    </xf>
    <xf numFmtId="164" fontId="34" fillId="0" borderId="4" xfId="1" applyNumberFormat="1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left" vertical="center" wrapText="1"/>
    </xf>
    <xf numFmtId="167" fontId="34" fillId="0" borderId="18" xfId="1" applyNumberFormat="1" applyFont="1" applyBorder="1" applyAlignment="1">
      <alignment horizontal="center" vertical="top" wrapText="1"/>
    </xf>
    <xf numFmtId="2" fontId="34" fillId="0" borderId="18" xfId="1" applyNumberFormat="1" applyFont="1" applyBorder="1" applyAlignment="1">
      <alignment horizontal="center" vertical="center" wrapText="1"/>
    </xf>
    <xf numFmtId="2" fontId="34" fillId="0" borderId="18" xfId="1" applyNumberFormat="1" applyFont="1" applyBorder="1" applyAlignment="1">
      <alignment horizontal="center" vertical="top" wrapText="1"/>
    </xf>
    <xf numFmtId="164" fontId="34" fillId="0" borderId="25" xfId="1" applyNumberFormat="1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center" wrapText="1"/>
    </xf>
    <xf numFmtId="167" fontId="34" fillId="0" borderId="11" xfId="1" applyNumberFormat="1" applyFont="1" applyBorder="1" applyAlignment="1">
      <alignment horizontal="center" vertical="top" wrapText="1"/>
    </xf>
    <xf numFmtId="2" fontId="34" fillId="0" borderId="11" xfId="1" applyNumberFormat="1" applyFont="1" applyBorder="1" applyAlignment="1">
      <alignment horizontal="center" vertical="center" wrapText="1"/>
    </xf>
    <xf numFmtId="2" fontId="34" fillId="0" borderId="11" xfId="1" applyNumberFormat="1" applyFont="1" applyBorder="1" applyAlignment="1">
      <alignment horizontal="center" vertical="top" wrapText="1"/>
    </xf>
    <xf numFmtId="164" fontId="34" fillId="0" borderId="26" xfId="1" applyNumberFormat="1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left" vertical="center" wrapText="1"/>
    </xf>
    <xf numFmtId="167" fontId="34" fillId="0" borderId="12" xfId="1" applyNumberFormat="1" applyFont="1" applyBorder="1" applyAlignment="1">
      <alignment horizontal="center" vertical="top" wrapText="1"/>
    </xf>
    <xf numFmtId="2" fontId="34" fillId="0" borderId="12" xfId="1" applyNumberFormat="1" applyFont="1" applyBorder="1" applyAlignment="1">
      <alignment horizontal="center" vertical="center" wrapText="1"/>
    </xf>
    <xf numFmtId="2" fontId="34" fillId="0" borderId="12" xfId="1" applyNumberFormat="1" applyFont="1" applyBorder="1" applyAlignment="1">
      <alignment horizontal="center" vertical="top" wrapText="1"/>
    </xf>
    <xf numFmtId="164" fontId="34" fillId="0" borderId="27" xfId="1" applyNumberFormat="1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left" vertical="center" wrapText="1"/>
    </xf>
    <xf numFmtId="167" fontId="35" fillId="0" borderId="24" xfId="1" applyNumberFormat="1" applyFont="1" applyBorder="1" applyAlignment="1">
      <alignment horizontal="center" vertical="top" wrapText="1"/>
    </xf>
    <xf numFmtId="2" fontId="35" fillId="0" borderId="24" xfId="1" applyNumberFormat="1" applyFont="1" applyBorder="1" applyAlignment="1">
      <alignment horizontal="center" vertical="center" wrapText="1"/>
    </xf>
    <xf numFmtId="2" fontId="35" fillId="0" borderId="24" xfId="1" applyNumberFormat="1" applyFont="1" applyBorder="1" applyAlignment="1">
      <alignment horizontal="center" vertical="top" wrapText="1"/>
    </xf>
    <xf numFmtId="164" fontId="35" fillId="0" borderId="24" xfId="1" applyNumberFormat="1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left" vertical="center" wrapText="1"/>
    </xf>
    <xf numFmtId="167" fontId="34" fillId="0" borderId="17" xfId="1" applyNumberFormat="1" applyFont="1" applyBorder="1" applyAlignment="1">
      <alignment horizontal="center" vertical="top" wrapText="1"/>
    </xf>
    <xf numFmtId="2" fontId="34" fillId="0" borderId="17" xfId="1" applyNumberFormat="1" applyFont="1" applyBorder="1" applyAlignment="1">
      <alignment horizontal="center" vertical="center" wrapText="1"/>
    </xf>
    <xf numFmtId="2" fontId="34" fillId="0" borderId="17" xfId="1" applyNumberFormat="1" applyFont="1" applyBorder="1" applyAlignment="1">
      <alignment horizontal="center" vertical="top" wrapText="1"/>
    </xf>
    <xf numFmtId="164" fontId="34" fillId="0" borderId="28" xfId="1" applyNumberFormat="1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left" vertical="center" wrapText="1"/>
    </xf>
    <xf numFmtId="167" fontId="34" fillId="0" borderId="10" xfId="1" applyNumberFormat="1" applyFont="1" applyBorder="1" applyAlignment="1">
      <alignment horizontal="center" vertical="top" wrapText="1"/>
    </xf>
    <xf numFmtId="2" fontId="34" fillId="0" borderId="10" xfId="1" applyNumberFormat="1" applyFont="1" applyBorder="1" applyAlignment="1">
      <alignment horizontal="center" vertical="center" wrapText="1"/>
    </xf>
    <xf numFmtId="2" fontId="34" fillId="0" borderId="10" xfId="1" applyNumberFormat="1" applyFont="1" applyBorder="1" applyAlignment="1">
      <alignment horizontal="center" vertical="top" wrapText="1"/>
    </xf>
    <xf numFmtId="164" fontId="34" fillId="0" borderId="29" xfId="1" applyNumberFormat="1" applyFont="1" applyBorder="1" applyAlignment="1">
      <alignment horizontal="center" vertical="center" wrapText="1"/>
    </xf>
    <xf numFmtId="167" fontId="35" fillId="0" borderId="9" xfId="1" applyNumberFormat="1" applyFont="1" applyBorder="1" applyAlignment="1">
      <alignment horizontal="center" vertical="top" wrapText="1"/>
    </xf>
    <xf numFmtId="2" fontId="35" fillId="0" borderId="9" xfId="1" applyNumberFormat="1" applyFont="1" applyBorder="1" applyAlignment="1">
      <alignment horizontal="center" vertical="center" wrapText="1"/>
    </xf>
    <xf numFmtId="2" fontId="35" fillId="0" borderId="9" xfId="1" applyNumberFormat="1" applyFont="1" applyBorder="1" applyAlignment="1">
      <alignment horizontal="center" vertical="top" wrapText="1"/>
    </xf>
    <xf numFmtId="164" fontId="35" fillId="0" borderId="9" xfId="1" applyNumberFormat="1" applyFont="1" applyBorder="1" applyAlignment="1">
      <alignment horizontal="center" vertical="center" wrapText="1"/>
    </xf>
  </cellXfs>
  <cellStyles count="4">
    <cellStyle name="Comma" xfId="1" builtinId="3"/>
    <cellStyle name="Comma 3" xfId="2"/>
    <cellStyle name="Normal" xfId="0" builtinId="0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D12" sqref="D12"/>
    </sheetView>
  </sheetViews>
  <sheetFormatPr defaultRowHeight="15" x14ac:dyDescent="0.25"/>
  <cols>
    <col min="1" max="1" width="6.85546875" customWidth="1"/>
    <col min="2" max="2" width="37.140625" customWidth="1"/>
    <col min="3" max="3" width="20.140625" customWidth="1"/>
    <col min="4" max="4" width="17.28515625" customWidth="1"/>
    <col min="5" max="5" width="11.42578125" customWidth="1"/>
  </cols>
  <sheetData>
    <row r="1" spans="1:16" ht="27.75" customHeight="1" x14ac:dyDescent="0.25">
      <c r="A1" s="109" t="s">
        <v>75</v>
      </c>
      <c r="B1" s="109"/>
      <c r="C1" s="31"/>
      <c r="D1" s="110" t="s">
        <v>32</v>
      </c>
      <c r="E1" s="110"/>
    </row>
    <row r="2" spans="1:16" ht="24" customHeight="1" x14ac:dyDescent="0.25">
      <c r="A2" s="111" t="s">
        <v>78</v>
      </c>
      <c r="B2" s="111"/>
      <c r="C2" s="111"/>
      <c r="D2" s="111"/>
      <c r="E2" s="111"/>
    </row>
    <row r="3" spans="1:16" ht="21.75" customHeight="1" x14ac:dyDescent="0.25">
      <c r="A3" s="32"/>
      <c r="B3" s="31"/>
      <c r="C3" s="31"/>
      <c r="D3" s="114" t="s">
        <v>0</v>
      </c>
      <c r="E3" s="114"/>
    </row>
    <row r="4" spans="1:16" ht="47.25" customHeight="1" x14ac:dyDescent="0.25">
      <c r="A4" s="33" t="s">
        <v>1</v>
      </c>
      <c r="B4" s="33" t="s">
        <v>2</v>
      </c>
      <c r="C4" s="33" t="s">
        <v>20</v>
      </c>
      <c r="D4" s="33" t="s">
        <v>164</v>
      </c>
      <c r="E4" s="33" t="s">
        <v>33</v>
      </c>
      <c r="P4" t="s">
        <v>41</v>
      </c>
    </row>
    <row r="5" spans="1:16" s="9" customFormat="1" ht="24.75" customHeight="1" x14ac:dyDescent="0.25">
      <c r="A5" s="34" t="s">
        <v>3</v>
      </c>
      <c r="B5" s="34" t="s">
        <v>4</v>
      </c>
      <c r="C5" s="34">
        <v>1</v>
      </c>
      <c r="D5" s="34">
        <v>2</v>
      </c>
      <c r="E5" s="34" t="s">
        <v>34</v>
      </c>
    </row>
    <row r="6" spans="1:16" s="20" customFormat="1" ht="27" customHeight="1" x14ac:dyDescent="0.25">
      <c r="A6" s="35" t="s">
        <v>5</v>
      </c>
      <c r="B6" s="35" t="s">
        <v>35</v>
      </c>
      <c r="C6" s="36">
        <f>C7+C8+C9+C12</f>
        <v>120581000</v>
      </c>
      <c r="D6" s="36">
        <f>D7+D8+D9+D12</f>
        <v>176855977</v>
      </c>
      <c r="E6" s="37">
        <f>D6/C6%</f>
        <v>146.6698542888183</v>
      </c>
    </row>
    <row r="7" spans="1:16" s="9" customFormat="1" ht="27" customHeight="1" x14ac:dyDescent="0.25">
      <c r="A7" s="38">
        <v>1</v>
      </c>
      <c r="B7" s="72" t="s">
        <v>48</v>
      </c>
      <c r="C7" s="40">
        <f>Thu.!D8</f>
        <v>11289000</v>
      </c>
      <c r="D7" s="40">
        <f>Thu.!F8</f>
        <v>5012969</v>
      </c>
      <c r="E7" s="41">
        <f>D7/C7%</f>
        <v>44.405784391885909</v>
      </c>
    </row>
    <row r="8" spans="1:16" s="9" customFormat="1" ht="27" customHeight="1" x14ac:dyDescent="0.25">
      <c r="A8" s="38">
        <v>2</v>
      </c>
      <c r="B8" s="72" t="s">
        <v>63</v>
      </c>
      <c r="C8" s="40">
        <f>Thu.!D17</f>
        <v>0</v>
      </c>
      <c r="D8" s="40">
        <f>Thu.!F17</f>
        <v>0</v>
      </c>
      <c r="E8" s="41"/>
    </row>
    <row r="9" spans="1:16" s="9" customFormat="1" ht="27" customHeight="1" x14ac:dyDescent="0.25">
      <c r="A9" s="38">
        <v>3</v>
      </c>
      <c r="B9" s="39" t="s">
        <v>36</v>
      </c>
      <c r="C9" s="40">
        <f>C10+C11</f>
        <v>109292000</v>
      </c>
      <c r="D9" s="40">
        <f>D10+D11</f>
        <v>160812461</v>
      </c>
      <c r="E9" s="41">
        <f t="shared" ref="E9:E15" si="0">D9/C9%</f>
        <v>147.14019415876734</v>
      </c>
    </row>
    <row r="10" spans="1:16" s="9" customFormat="1" ht="27" customHeight="1" x14ac:dyDescent="0.25">
      <c r="A10" s="51"/>
      <c r="B10" s="52" t="s">
        <v>6</v>
      </c>
      <c r="C10" s="53">
        <f>Thu.!D29</f>
        <v>109292000</v>
      </c>
      <c r="D10" s="53">
        <f>Thu.!F29</f>
        <v>87126863</v>
      </c>
      <c r="E10" s="54">
        <f t="shared" si="0"/>
        <v>79.719341763349561</v>
      </c>
    </row>
    <row r="11" spans="1:16" s="9" customFormat="1" ht="27" customHeight="1" x14ac:dyDescent="0.25">
      <c r="A11" s="51"/>
      <c r="B11" s="52" t="s">
        <v>7</v>
      </c>
      <c r="C11" s="53">
        <f>Thu.!D30</f>
        <v>0</v>
      </c>
      <c r="D11" s="53">
        <f>Thu.!F30</f>
        <v>73685598</v>
      </c>
      <c r="E11" s="54"/>
    </row>
    <row r="12" spans="1:16" s="9" customFormat="1" ht="27" customHeight="1" x14ac:dyDescent="0.25">
      <c r="A12" s="38">
        <v>4</v>
      </c>
      <c r="B12" s="39" t="s">
        <v>8</v>
      </c>
      <c r="C12" s="40"/>
      <c r="D12" s="40">
        <f>Thu.!F27</f>
        <v>11030547</v>
      </c>
      <c r="E12" s="41"/>
    </row>
    <row r="13" spans="1:16" s="20" customFormat="1" ht="27" customHeight="1" x14ac:dyDescent="0.25">
      <c r="A13" s="42" t="s">
        <v>9</v>
      </c>
      <c r="B13" s="42" t="s">
        <v>37</v>
      </c>
      <c r="C13" s="43">
        <f>C14+C15+C16+C17</f>
        <v>120581000</v>
      </c>
      <c r="D13" s="43">
        <f>D14+D15+D16+D17</f>
        <v>165448613</v>
      </c>
      <c r="E13" s="44">
        <f t="shared" si="0"/>
        <v>137.20952140055232</v>
      </c>
    </row>
    <row r="14" spans="1:16" s="9" customFormat="1" ht="27" customHeight="1" x14ac:dyDescent="0.25">
      <c r="A14" s="38">
        <v>1</v>
      </c>
      <c r="B14" s="39" t="s">
        <v>38</v>
      </c>
      <c r="C14" s="40">
        <f>chi!D7</f>
        <v>9650000</v>
      </c>
      <c r="D14" s="40">
        <f>chi!G7</f>
        <v>60501268</v>
      </c>
      <c r="E14" s="41">
        <f t="shared" si="0"/>
        <v>626.95614507772018</v>
      </c>
    </row>
    <row r="15" spans="1:16" s="9" customFormat="1" ht="27" customHeight="1" x14ac:dyDescent="0.25">
      <c r="A15" s="38">
        <v>2</v>
      </c>
      <c r="B15" s="39" t="s">
        <v>39</v>
      </c>
      <c r="C15" s="40">
        <f>chi!E7</f>
        <v>110931000</v>
      </c>
      <c r="D15" s="40">
        <f>chi!H7</f>
        <v>104947345</v>
      </c>
      <c r="E15" s="41">
        <f t="shared" si="0"/>
        <v>94.605966772137634</v>
      </c>
    </row>
    <row r="16" spans="1:16" s="9" customFormat="1" ht="27" customHeight="1" x14ac:dyDescent="0.25">
      <c r="A16" s="62">
        <v>3</v>
      </c>
      <c r="B16" s="63" t="s">
        <v>42</v>
      </c>
      <c r="C16" s="64"/>
      <c r="D16" s="64"/>
      <c r="E16" s="41"/>
    </row>
    <row r="17" spans="1:5" s="9" customFormat="1" ht="27" customHeight="1" x14ac:dyDescent="0.25">
      <c r="A17" s="55">
        <v>4</v>
      </c>
      <c r="B17" s="56" t="s">
        <v>40</v>
      </c>
      <c r="C17" s="57"/>
      <c r="D17" s="57"/>
      <c r="E17" s="58"/>
    </row>
    <row r="18" spans="1:5" s="9" customFormat="1" ht="22.5" customHeight="1" x14ac:dyDescent="0.25">
      <c r="A18" s="115"/>
      <c r="B18" s="115"/>
      <c r="C18" s="115"/>
      <c r="D18" s="115"/>
      <c r="E18" s="115"/>
    </row>
    <row r="19" spans="1:5" s="29" customFormat="1" ht="27.75" hidden="1" customHeight="1" x14ac:dyDescent="0.25">
      <c r="C19" s="112" t="s">
        <v>74</v>
      </c>
      <c r="D19" s="112"/>
      <c r="E19" s="112"/>
    </row>
    <row r="20" spans="1:5" s="6" customFormat="1" ht="22.5" hidden="1" customHeight="1" x14ac:dyDescent="0.25">
      <c r="A20" s="113" t="s">
        <v>17</v>
      </c>
      <c r="B20" s="113"/>
      <c r="C20" s="113" t="s">
        <v>18</v>
      </c>
      <c r="D20" s="113"/>
      <c r="E20" s="113"/>
    </row>
    <row r="21" spans="1:5" s="6" customFormat="1" ht="15.75" hidden="1" x14ac:dyDescent="0.25">
      <c r="B21" s="25"/>
    </row>
    <row r="22" spans="1:5" s="6" customFormat="1" ht="15.75" hidden="1" x14ac:dyDescent="0.25">
      <c r="B22" s="25"/>
    </row>
    <row r="23" spans="1:5" s="6" customFormat="1" ht="15.75" hidden="1" x14ac:dyDescent="0.25">
      <c r="B23" s="25"/>
    </row>
    <row r="24" spans="1:5" s="6" customFormat="1" ht="15.75" hidden="1" x14ac:dyDescent="0.25">
      <c r="B24" s="25"/>
    </row>
    <row r="25" spans="1:5" s="6" customFormat="1" ht="15.75" hidden="1" x14ac:dyDescent="0.25">
      <c r="B25" s="25"/>
      <c r="C25" s="65"/>
    </row>
    <row r="26" spans="1:5" s="6" customFormat="1" ht="15.75" hidden="1" x14ac:dyDescent="0.25">
      <c r="B26" s="25"/>
    </row>
    <row r="27" spans="1:5" s="10" customFormat="1" ht="18.75" hidden="1" x14ac:dyDescent="0.3">
      <c r="A27" s="108" t="s">
        <v>43</v>
      </c>
      <c r="B27" s="108"/>
      <c r="C27" s="108" t="s">
        <v>73</v>
      </c>
      <c r="D27" s="108"/>
      <c r="E27" s="108"/>
    </row>
    <row r="28" spans="1:5" hidden="1" x14ac:dyDescent="0.25"/>
  </sheetData>
  <mergeCells count="10">
    <mergeCell ref="C27:E27"/>
    <mergeCell ref="A1:B1"/>
    <mergeCell ref="D1:E1"/>
    <mergeCell ref="A2:E2"/>
    <mergeCell ref="C19:E19"/>
    <mergeCell ref="C20:E20"/>
    <mergeCell ref="D3:E3"/>
    <mergeCell ref="A20:B20"/>
    <mergeCell ref="A27:B27"/>
    <mergeCell ref="A18:E18"/>
  </mergeCells>
  <pageMargins left="0.11811023622047245" right="0.11811023622047245" top="0.35433070866141736" bottom="0.15748031496062992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A31" sqref="A31:XFD38"/>
    </sheetView>
  </sheetViews>
  <sheetFormatPr defaultRowHeight="15" x14ac:dyDescent="0.25"/>
  <cols>
    <col min="1" max="1" width="4.28515625" customWidth="1"/>
    <col min="2" max="2" width="35.85546875" customWidth="1"/>
    <col min="3" max="3" width="9.140625" customWidth="1"/>
    <col min="4" max="4" width="14.5703125" customWidth="1"/>
    <col min="5" max="5" width="9.140625" customWidth="1"/>
    <col min="6" max="6" width="13.5703125" customWidth="1"/>
    <col min="10" max="10" width="24.42578125" customWidth="1"/>
  </cols>
  <sheetData>
    <row r="1" spans="1:10" s="9" customFormat="1" ht="19.5" customHeight="1" x14ac:dyDescent="0.25">
      <c r="A1" s="109" t="s">
        <v>44</v>
      </c>
      <c r="B1" s="109"/>
      <c r="C1" s="16"/>
      <c r="D1" s="17"/>
      <c r="E1" s="16"/>
      <c r="F1" s="110" t="s">
        <v>10</v>
      </c>
      <c r="G1" s="110"/>
      <c r="H1" s="110"/>
    </row>
    <row r="2" spans="1:10" ht="20.25" customHeight="1" x14ac:dyDescent="0.3">
      <c r="A2" s="116" t="s">
        <v>45</v>
      </c>
      <c r="B2" s="116"/>
      <c r="C2" s="116"/>
      <c r="D2" s="116"/>
      <c r="E2" s="116"/>
      <c r="F2" s="116"/>
      <c r="G2" s="116"/>
      <c r="H2" s="116"/>
    </row>
    <row r="3" spans="1:10" ht="17.25" customHeight="1" x14ac:dyDescent="0.25">
      <c r="A3" s="2"/>
      <c r="B3" s="1"/>
      <c r="C3" s="1"/>
      <c r="D3" s="4"/>
      <c r="E3" s="1"/>
      <c r="F3" s="117" t="s">
        <v>0</v>
      </c>
      <c r="G3" s="117"/>
      <c r="H3" s="117"/>
      <c r="J3" s="59"/>
    </row>
    <row r="4" spans="1:10" s="14" customFormat="1" ht="16.5" customHeight="1" x14ac:dyDescent="0.25">
      <c r="A4" s="118" t="s">
        <v>1</v>
      </c>
      <c r="B4" s="118" t="s">
        <v>2</v>
      </c>
      <c r="C4" s="118" t="s">
        <v>46</v>
      </c>
      <c r="D4" s="118"/>
      <c r="E4" s="118" t="s">
        <v>72</v>
      </c>
      <c r="F4" s="118"/>
      <c r="G4" s="118" t="s">
        <v>11</v>
      </c>
      <c r="H4" s="118"/>
      <c r="J4" s="59"/>
    </row>
    <row r="5" spans="1:10" s="14" customFormat="1" ht="16.5" customHeight="1" x14ac:dyDescent="0.25">
      <c r="A5" s="118"/>
      <c r="B5" s="118"/>
      <c r="C5" s="23" t="s">
        <v>12</v>
      </c>
      <c r="D5" s="23" t="s">
        <v>13</v>
      </c>
      <c r="E5" s="23" t="s">
        <v>12</v>
      </c>
      <c r="F5" s="23" t="s">
        <v>13</v>
      </c>
      <c r="G5" s="23" t="s">
        <v>12</v>
      </c>
      <c r="H5" s="23" t="s">
        <v>13</v>
      </c>
      <c r="J5" s="59"/>
    </row>
    <row r="6" spans="1:10" ht="15.75" customHeight="1" x14ac:dyDescent="0.25">
      <c r="A6" s="3" t="s">
        <v>3</v>
      </c>
      <c r="B6" s="3" t="s">
        <v>4</v>
      </c>
      <c r="C6" s="3">
        <v>1</v>
      </c>
      <c r="D6" s="3">
        <v>2</v>
      </c>
      <c r="E6" s="3">
        <v>3</v>
      </c>
      <c r="F6" s="3">
        <v>4</v>
      </c>
      <c r="G6" s="3" t="s">
        <v>14</v>
      </c>
      <c r="H6" s="3" t="s">
        <v>15</v>
      </c>
      <c r="J6" s="60"/>
    </row>
    <row r="7" spans="1:10" s="9" customFormat="1" ht="30" customHeight="1" x14ac:dyDescent="0.25">
      <c r="A7" s="67"/>
      <c r="B7" s="68" t="s">
        <v>47</v>
      </c>
      <c r="C7" s="11"/>
      <c r="D7" s="12">
        <f>D8+D26+D27+D28</f>
        <v>120581000</v>
      </c>
      <c r="E7" s="12">
        <f t="shared" ref="E7:F7" si="0">E8+E26+E27+E28</f>
        <v>0</v>
      </c>
      <c r="F7" s="12">
        <f t="shared" si="0"/>
        <v>176855977</v>
      </c>
      <c r="G7" s="11"/>
      <c r="H7" s="46">
        <f>F7/D7%</f>
        <v>146.6698542888183</v>
      </c>
      <c r="J7" s="59"/>
    </row>
    <row r="8" spans="1:10" s="20" customFormat="1" ht="18" customHeight="1" x14ac:dyDescent="0.25">
      <c r="A8" s="69" t="s">
        <v>5</v>
      </c>
      <c r="B8" s="70" t="s">
        <v>48</v>
      </c>
      <c r="C8" s="22"/>
      <c r="D8" s="50">
        <f>SUM(D9:D25)</f>
        <v>11289000</v>
      </c>
      <c r="E8" s="50">
        <f t="shared" ref="E8:G8" si="1">SUM(E9:E25)</f>
        <v>0</v>
      </c>
      <c r="F8" s="50">
        <f t="shared" si="1"/>
        <v>5012969</v>
      </c>
      <c r="G8" s="50">
        <f t="shared" si="1"/>
        <v>0</v>
      </c>
      <c r="H8" s="13">
        <f t="shared" ref="H8:H29" si="2">F8/D8%</f>
        <v>44.405784391885909</v>
      </c>
    </row>
    <row r="9" spans="1:10" s="9" customFormat="1" ht="36.75" customHeight="1" x14ac:dyDescent="0.25">
      <c r="A9" s="71">
        <v>1</v>
      </c>
      <c r="B9" s="72" t="s">
        <v>49</v>
      </c>
      <c r="C9" s="18"/>
      <c r="D9" s="19"/>
      <c r="E9" s="18"/>
      <c r="F9" s="19"/>
      <c r="G9" s="18"/>
      <c r="H9" s="13"/>
    </row>
    <row r="10" spans="1:10" s="9" customFormat="1" ht="36.75" customHeight="1" x14ac:dyDescent="0.25">
      <c r="A10" s="71">
        <v>2</v>
      </c>
      <c r="B10" s="72" t="s">
        <v>69</v>
      </c>
      <c r="C10" s="18"/>
      <c r="D10" s="19"/>
      <c r="E10" s="18"/>
      <c r="F10" s="19"/>
      <c r="G10" s="18"/>
      <c r="H10" s="13"/>
      <c r="J10" s="59"/>
    </row>
    <row r="11" spans="1:10" s="9" customFormat="1" ht="47.25" customHeight="1" x14ac:dyDescent="0.25">
      <c r="A11" s="71">
        <v>3</v>
      </c>
      <c r="B11" s="72" t="s">
        <v>71</v>
      </c>
      <c r="C11" s="18"/>
      <c r="D11" s="19"/>
      <c r="E11" s="18"/>
      <c r="F11" s="19"/>
      <c r="G11" s="18"/>
      <c r="H11" s="13"/>
    </row>
    <row r="12" spans="1:10" s="9" customFormat="1" ht="31.5" customHeight="1" x14ac:dyDescent="0.25">
      <c r="A12" s="71">
        <v>4</v>
      </c>
      <c r="B12" s="72" t="s">
        <v>70</v>
      </c>
      <c r="C12" s="18"/>
      <c r="D12" s="19">
        <v>331000</v>
      </c>
      <c r="E12" s="18"/>
      <c r="F12" s="19">
        <v>681248</v>
      </c>
      <c r="G12" s="18"/>
      <c r="H12" s="13">
        <f t="shared" si="2"/>
        <v>205.81510574018128</v>
      </c>
      <c r="J12" s="59"/>
    </row>
    <row r="13" spans="1:10" s="9" customFormat="1" ht="19.5" customHeight="1" x14ac:dyDescent="0.25">
      <c r="A13" s="71">
        <v>5</v>
      </c>
      <c r="B13" s="72" t="s">
        <v>50</v>
      </c>
      <c r="C13" s="18"/>
      <c r="D13" s="19">
        <v>214000</v>
      </c>
      <c r="E13" s="18"/>
      <c r="F13" s="19">
        <v>510893</v>
      </c>
      <c r="G13" s="18"/>
      <c r="H13" s="13">
        <f t="shared" si="2"/>
        <v>238.73504672897195</v>
      </c>
    </row>
    <row r="14" spans="1:10" s="9" customFormat="1" ht="19.5" customHeight="1" x14ac:dyDescent="0.25">
      <c r="A14" s="71">
        <v>6</v>
      </c>
      <c r="B14" s="72" t="s">
        <v>51</v>
      </c>
      <c r="C14" s="18"/>
      <c r="D14" s="19"/>
      <c r="E14" s="18"/>
      <c r="F14" s="19"/>
      <c r="G14" s="18"/>
      <c r="H14" s="13"/>
    </row>
    <row r="15" spans="1:10" s="9" customFormat="1" ht="19.5" customHeight="1" x14ac:dyDescent="0.25">
      <c r="A15" s="71">
        <v>7</v>
      </c>
      <c r="B15" s="72" t="s">
        <v>52</v>
      </c>
      <c r="C15" s="18"/>
      <c r="D15" s="19">
        <v>275000</v>
      </c>
      <c r="E15" s="18"/>
      <c r="F15" s="19">
        <f>11322+1046+708279</f>
        <v>720647</v>
      </c>
      <c r="G15" s="18"/>
      <c r="H15" s="13">
        <f t="shared" si="2"/>
        <v>262.05345454545454</v>
      </c>
    </row>
    <row r="16" spans="1:10" s="9" customFormat="1" ht="19.5" customHeight="1" x14ac:dyDescent="0.25">
      <c r="A16" s="71">
        <v>8</v>
      </c>
      <c r="B16" s="72" t="s">
        <v>53</v>
      </c>
      <c r="C16" s="18"/>
      <c r="D16" s="19">
        <v>94000</v>
      </c>
      <c r="E16" s="18"/>
      <c r="F16" s="19">
        <v>88257</v>
      </c>
      <c r="G16" s="18"/>
      <c r="H16" s="13">
        <f t="shared" si="2"/>
        <v>93.8904255319149</v>
      </c>
    </row>
    <row r="17" spans="1:10" s="20" customFormat="1" ht="19.5" customHeight="1" x14ac:dyDescent="0.25">
      <c r="A17" s="71">
        <v>9</v>
      </c>
      <c r="B17" s="72" t="s">
        <v>54</v>
      </c>
      <c r="C17" s="22"/>
      <c r="D17" s="21"/>
      <c r="E17" s="21">
        <f t="shared" ref="E17" si="3">E18+E23</f>
        <v>0</v>
      </c>
      <c r="F17" s="21"/>
      <c r="G17" s="22"/>
      <c r="H17" s="13"/>
    </row>
    <row r="18" spans="1:10" s="49" customFormat="1" ht="19.5" customHeight="1" x14ac:dyDescent="0.25">
      <c r="A18" s="71">
        <v>10</v>
      </c>
      <c r="B18" s="72" t="s">
        <v>55</v>
      </c>
      <c r="C18" s="48"/>
      <c r="D18" s="19">
        <v>296000</v>
      </c>
      <c r="E18" s="19">
        <f t="shared" ref="E18" si="4">SUM(E19:E22)</f>
        <v>0</v>
      </c>
      <c r="F18" s="19">
        <f>3129+96925</f>
        <v>100054</v>
      </c>
      <c r="G18" s="48"/>
      <c r="H18" s="13">
        <f t="shared" si="2"/>
        <v>33.80202702702703</v>
      </c>
    </row>
    <row r="19" spans="1:10" s="9" customFormat="1" ht="19.5" customHeight="1" x14ac:dyDescent="0.25">
      <c r="A19" s="71">
        <v>11</v>
      </c>
      <c r="B19" s="72" t="s">
        <v>56</v>
      </c>
      <c r="C19" s="18"/>
      <c r="D19" s="19"/>
      <c r="E19" s="18"/>
      <c r="F19" s="19"/>
      <c r="G19" s="18"/>
      <c r="H19" s="13"/>
    </row>
    <row r="20" spans="1:10" s="9" customFormat="1" ht="19.5" customHeight="1" x14ac:dyDescent="0.25">
      <c r="A20" s="71">
        <v>12</v>
      </c>
      <c r="B20" s="72" t="s">
        <v>57</v>
      </c>
      <c r="C20" s="18"/>
      <c r="D20" s="19">
        <v>9650000</v>
      </c>
      <c r="E20" s="18"/>
      <c r="F20" s="19">
        <v>2593283</v>
      </c>
      <c r="G20" s="18"/>
      <c r="H20" s="13">
        <f t="shared" si="2"/>
        <v>26.873398963730569</v>
      </c>
    </row>
    <row r="21" spans="1:10" s="9" customFormat="1" ht="34.5" customHeight="1" x14ac:dyDescent="0.25">
      <c r="A21" s="71">
        <v>13</v>
      </c>
      <c r="B21" s="72" t="s">
        <v>58</v>
      </c>
      <c r="C21" s="18"/>
      <c r="D21" s="19"/>
      <c r="E21" s="18"/>
      <c r="F21" s="19"/>
      <c r="G21" s="18"/>
      <c r="H21" s="13"/>
    </row>
    <row r="22" spans="1:10" s="9" customFormat="1" ht="34.5" customHeight="1" x14ac:dyDescent="0.25">
      <c r="A22" s="71">
        <v>14</v>
      </c>
      <c r="B22" s="72" t="s">
        <v>59</v>
      </c>
      <c r="C22" s="18"/>
      <c r="D22" s="19"/>
      <c r="E22" s="18"/>
      <c r="F22" s="19"/>
      <c r="G22" s="18"/>
      <c r="H22" s="13"/>
    </row>
    <row r="23" spans="1:10" s="49" customFormat="1" ht="18.75" customHeight="1" x14ac:dyDescent="0.25">
      <c r="A23" s="71">
        <v>15</v>
      </c>
      <c r="B23" s="72" t="s">
        <v>60</v>
      </c>
      <c r="C23" s="18"/>
      <c r="D23" s="75"/>
      <c r="E23" s="75">
        <f>SUM(E24:E27)</f>
        <v>0</v>
      </c>
      <c r="F23" s="75"/>
      <c r="G23" s="48"/>
      <c r="H23" s="13"/>
      <c r="J23" s="77"/>
    </row>
    <row r="24" spans="1:10" s="9" customFormat="1" ht="18.75" customHeight="1" x14ac:dyDescent="0.25">
      <c r="A24" s="71">
        <v>16</v>
      </c>
      <c r="B24" s="72" t="s">
        <v>61</v>
      </c>
      <c r="C24" s="18"/>
      <c r="D24" s="19">
        <v>104000</v>
      </c>
      <c r="E24" s="18"/>
      <c r="F24" s="19">
        <v>178375</v>
      </c>
      <c r="G24" s="18"/>
      <c r="H24" s="13">
        <f t="shared" si="2"/>
        <v>171.51442307692307</v>
      </c>
    </row>
    <row r="25" spans="1:10" s="9" customFormat="1" ht="33" customHeight="1" x14ac:dyDescent="0.25">
      <c r="A25" s="71">
        <v>17</v>
      </c>
      <c r="B25" s="72" t="s">
        <v>62</v>
      </c>
      <c r="C25" s="18"/>
      <c r="D25" s="19">
        <v>325000</v>
      </c>
      <c r="E25" s="18"/>
      <c r="F25" s="19">
        <f>123510+16702</f>
        <v>140212</v>
      </c>
      <c r="G25" s="18"/>
      <c r="H25" s="13">
        <f t="shared" si="2"/>
        <v>43.142153846153846</v>
      </c>
    </row>
    <row r="26" spans="1:10" s="9" customFormat="1" ht="18.75" customHeight="1" x14ac:dyDescent="0.25">
      <c r="A26" s="69" t="s">
        <v>9</v>
      </c>
      <c r="B26" s="70" t="s">
        <v>63</v>
      </c>
      <c r="C26" s="18"/>
      <c r="D26" s="19"/>
      <c r="E26" s="18"/>
      <c r="F26" s="19"/>
      <c r="G26" s="18"/>
      <c r="H26" s="13"/>
    </row>
    <row r="27" spans="1:10" s="9" customFormat="1" ht="38.25" customHeight="1" x14ac:dyDescent="0.25">
      <c r="A27" s="69" t="s">
        <v>64</v>
      </c>
      <c r="B27" s="70" t="s">
        <v>65</v>
      </c>
      <c r="C27" s="18"/>
      <c r="D27" s="19"/>
      <c r="E27" s="18"/>
      <c r="F27" s="19">
        <f>11030547</f>
        <v>11030547</v>
      </c>
      <c r="G27" s="18"/>
      <c r="H27" s="13"/>
    </row>
    <row r="28" spans="1:10" s="9" customFormat="1" ht="24" customHeight="1" x14ac:dyDescent="0.25">
      <c r="A28" s="69" t="s">
        <v>16</v>
      </c>
      <c r="B28" s="70" t="s">
        <v>66</v>
      </c>
      <c r="C28" s="22"/>
      <c r="D28" s="76">
        <f>SUM(D29:D30)</f>
        <v>109292000</v>
      </c>
      <c r="E28" s="76">
        <f t="shared" ref="E28:G28" si="5">SUM(E29:E30)</f>
        <v>0</v>
      </c>
      <c r="F28" s="76">
        <f t="shared" si="5"/>
        <v>160812461</v>
      </c>
      <c r="G28" s="76">
        <f t="shared" si="5"/>
        <v>0</v>
      </c>
      <c r="H28" s="46">
        <f t="shared" si="2"/>
        <v>147.14019415876734</v>
      </c>
    </row>
    <row r="29" spans="1:10" s="9" customFormat="1" ht="34.5" customHeight="1" x14ac:dyDescent="0.25">
      <c r="A29" s="71">
        <v>1</v>
      </c>
      <c r="B29" s="72" t="s">
        <v>67</v>
      </c>
      <c r="C29" s="18"/>
      <c r="D29" s="47">
        <v>109292000</v>
      </c>
      <c r="E29" s="18"/>
      <c r="F29" s="19">
        <v>87126863</v>
      </c>
      <c r="G29" s="18"/>
      <c r="H29" s="13">
        <f t="shared" si="2"/>
        <v>79.719341763349561</v>
      </c>
    </row>
    <row r="30" spans="1:10" s="9" customFormat="1" ht="34.5" customHeight="1" x14ac:dyDescent="0.25">
      <c r="A30" s="73">
        <v>2</v>
      </c>
      <c r="B30" s="74" t="s">
        <v>68</v>
      </c>
      <c r="C30" s="18"/>
      <c r="D30" s="18"/>
      <c r="E30" s="18"/>
      <c r="F30" s="19">
        <v>73685598</v>
      </c>
      <c r="G30" s="18"/>
      <c r="H30" s="13"/>
    </row>
    <row r="31" spans="1:10" s="1" customFormat="1" ht="21.75" hidden="1" customHeight="1" x14ac:dyDescent="0.25">
      <c r="B31" s="6"/>
      <c r="C31" s="7"/>
      <c r="D31" s="119" t="s">
        <v>74</v>
      </c>
      <c r="E31" s="119"/>
      <c r="F31" s="119"/>
      <c r="G31" s="119"/>
      <c r="H31" s="119"/>
    </row>
    <row r="32" spans="1:10" s="1" customFormat="1" ht="18.75" hidden="1" customHeight="1" x14ac:dyDescent="0.25">
      <c r="B32" s="24" t="s">
        <v>17</v>
      </c>
      <c r="C32" s="8"/>
      <c r="D32" s="8"/>
      <c r="E32" s="113" t="s">
        <v>18</v>
      </c>
      <c r="F32" s="113"/>
      <c r="G32" s="113"/>
      <c r="H32" s="113"/>
    </row>
    <row r="33" spans="2:8" s="1" customFormat="1" ht="15.75" hidden="1" x14ac:dyDescent="0.25">
      <c r="B33" s="24"/>
      <c r="C33" s="6"/>
      <c r="D33" s="6"/>
      <c r="E33" s="6"/>
    </row>
    <row r="34" spans="2:8" ht="15.75" hidden="1" x14ac:dyDescent="0.25">
      <c r="B34" s="24"/>
      <c r="C34" s="6"/>
      <c r="D34" s="6"/>
      <c r="E34" s="6"/>
    </row>
    <row r="35" spans="2:8" ht="15.75" hidden="1" x14ac:dyDescent="0.25">
      <c r="B35" s="24"/>
      <c r="C35" s="6"/>
      <c r="D35" s="6"/>
      <c r="E35" s="6"/>
    </row>
    <row r="36" spans="2:8" ht="15.75" hidden="1" customHeight="1" x14ac:dyDescent="0.25">
      <c r="B36" s="24"/>
      <c r="C36" s="6"/>
      <c r="D36" s="6"/>
      <c r="E36" s="6"/>
    </row>
    <row r="37" spans="2:8" s="10" customFormat="1" ht="23.25" hidden="1" customHeight="1" x14ac:dyDescent="0.3">
      <c r="B37" s="61" t="s">
        <v>43</v>
      </c>
      <c r="C37" s="15"/>
      <c r="D37" s="15"/>
      <c r="E37" s="108" t="s">
        <v>73</v>
      </c>
      <c r="F37" s="108"/>
      <c r="G37" s="108"/>
      <c r="H37" s="108"/>
    </row>
    <row r="38" spans="2:8" hidden="1" x14ac:dyDescent="0.25"/>
  </sheetData>
  <mergeCells count="12">
    <mergeCell ref="E32:H32"/>
    <mergeCell ref="E37:H37"/>
    <mergeCell ref="A1:B1"/>
    <mergeCell ref="F1:H1"/>
    <mergeCell ref="A2:H2"/>
    <mergeCell ref="F3:H3"/>
    <mergeCell ref="A4:A5"/>
    <mergeCell ref="B4:B5"/>
    <mergeCell ref="C4:D4"/>
    <mergeCell ref="E4:F4"/>
    <mergeCell ref="G4:H4"/>
    <mergeCell ref="D31:H31"/>
  </mergeCells>
  <pageMargins left="0.11811023622047245" right="0.11811023622047245" top="0.15748031496062992" bottom="0.15748031496062992" header="0.31496062992125984" footer="0.31496062992125984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tabSelected="1" topLeftCell="A11" workbookViewId="0">
      <selection activeCell="B23" sqref="B23"/>
    </sheetView>
  </sheetViews>
  <sheetFormatPr defaultRowHeight="15" x14ac:dyDescent="0.25"/>
  <cols>
    <col min="1" max="1" width="5.7109375" customWidth="1"/>
    <col min="2" max="2" width="43.140625" customWidth="1"/>
    <col min="3" max="3" width="11.5703125" customWidth="1"/>
    <col min="4" max="4" width="9.7109375" style="5" customWidth="1"/>
    <col min="5" max="8" width="11.5703125" customWidth="1"/>
    <col min="9" max="9" width="9.7109375" customWidth="1"/>
    <col min="10" max="10" width="7.28515625" customWidth="1"/>
    <col min="11" max="11" width="7.7109375" customWidth="1"/>
  </cols>
  <sheetData>
    <row r="1" spans="1:11" s="9" customFormat="1" ht="23.25" customHeight="1" x14ac:dyDescent="0.25">
      <c r="A1" s="109" t="s">
        <v>75</v>
      </c>
      <c r="B1" s="109"/>
      <c r="C1" s="16"/>
      <c r="D1" s="16"/>
      <c r="E1" s="17"/>
      <c r="F1" s="16"/>
      <c r="G1" s="16"/>
      <c r="H1" s="110" t="s">
        <v>19</v>
      </c>
      <c r="I1" s="110"/>
      <c r="J1" s="110"/>
      <c r="K1" s="110"/>
    </row>
    <row r="2" spans="1:11" s="9" customFormat="1" ht="21.75" customHeight="1" x14ac:dyDescent="0.25">
      <c r="A2" s="120" t="s">
        <v>76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ht="19.5" customHeight="1" x14ac:dyDescent="0.25">
      <c r="A3" s="2"/>
      <c r="B3" s="1"/>
      <c r="C3" s="1"/>
      <c r="D3" s="1"/>
      <c r="E3" s="4"/>
      <c r="F3" s="1"/>
      <c r="G3" s="1"/>
      <c r="H3" s="1"/>
      <c r="I3" s="121" t="s">
        <v>0</v>
      </c>
      <c r="J3" s="121"/>
      <c r="K3" s="121"/>
    </row>
    <row r="4" spans="1:11" s="20" customFormat="1" ht="16.5" customHeight="1" x14ac:dyDescent="0.25">
      <c r="A4" s="123" t="s">
        <v>1</v>
      </c>
      <c r="B4" s="124" t="s">
        <v>2</v>
      </c>
      <c r="C4" s="122" t="s">
        <v>20</v>
      </c>
      <c r="D4" s="122"/>
      <c r="E4" s="122"/>
      <c r="F4" s="126" t="s">
        <v>77</v>
      </c>
      <c r="G4" s="127"/>
      <c r="H4" s="128"/>
      <c r="I4" s="126" t="s">
        <v>21</v>
      </c>
      <c r="J4" s="127"/>
      <c r="K4" s="128"/>
    </row>
    <row r="5" spans="1:11" ht="17.25" customHeight="1" x14ac:dyDescent="0.25">
      <c r="A5" s="123"/>
      <c r="B5" s="125"/>
      <c r="C5" s="66" t="s">
        <v>22</v>
      </c>
      <c r="D5" s="66" t="s">
        <v>23</v>
      </c>
      <c r="E5" s="66" t="s">
        <v>24</v>
      </c>
      <c r="F5" s="66" t="s">
        <v>22</v>
      </c>
      <c r="G5" s="66" t="s">
        <v>23</v>
      </c>
      <c r="H5" s="66" t="s">
        <v>24</v>
      </c>
      <c r="I5" s="66" t="s">
        <v>22</v>
      </c>
      <c r="J5" s="66" t="s">
        <v>23</v>
      </c>
      <c r="K5" s="66" t="s">
        <v>24</v>
      </c>
    </row>
    <row r="6" spans="1:11" s="9" customFormat="1" ht="15.75" customHeight="1" x14ac:dyDescent="0.25">
      <c r="A6" s="26" t="s">
        <v>3</v>
      </c>
      <c r="B6" s="26" t="s">
        <v>4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 t="s">
        <v>25</v>
      </c>
      <c r="J6" s="26" t="s">
        <v>26</v>
      </c>
      <c r="K6" s="26" t="s">
        <v>27</v>
      </c>
    </row>
    <row r="7" spans="1:11" s="27" customFormat="1" ht="19.5" customHeight="1" x14ac:dyDescent="0.25">
      <c r="A7" s="80"/>
      <c r="B7" s="81" t="s">
        <v>28</v>
      </c>
      <c r="C7" s="82">
        <f>C8+C65+C73</f>
        <v>120581000</v>
      </c>
      <c r="D7" s="82">
        <f t="shared" ref="D7:H7" si="0">D8+D65+D73</f>
        <v>9650000</v>
      </c>
      <c r="E7" s="82">
        <f t="shared" si="0"/>
        <v>110931000</v>
      </c>
      <c r="F7" s="82">
        <f t="shared" si="0"/>
        <v>165448613</v>
      </c>
      <c r="G7" s="82">
        <f t="shared" si="0"/>
        <v>60501268</v>
      </c>
      <c r="H7" s="82">
        <f t="shared" si="0"/>
        <v>104947345</v>
      </c>
      <c r="I7" s="83">
        <f>F7/C7%</f>
        <v>137.20952140055232</v>
      </c>
      <c r="J7" s="83">
        <f>G7/D7%</f>
        <v>626.95614507772018</v>
      </c>
      <c r="K7" s="84">
        <f>H7/E7%</f>
        <v>94.605966772137634</v>
      </c>
    </row>
    <row r="8" spans="1:11" s="28" customFormat="1" ht="18.75" customHeight="1" x14ac:dyDescent="0.25">
      <c r="A8" s="100" t="s">
        <v>3</v>
      </c>
      <c r="B8" s="101" t="s">
        <v>80</v>
      </c>
      <c r="C8" s="102">
        <f>D8+E8</f>
        <v>120581000</v>
      </c>
      <c r="D8" s="102">
        <f>D11+D12+D13+D14+D15+D16+D17+D18+D19+D20+D23+D24+D25</f>
        <v>9650000</v>
      </c>
      <c r="E8" s="102">
        <f>E11+E12+E13+E14+E15+E16+E17+E18+E19+E20+E23+E24+E25</f>
        <v>110931000</v>
      </c>
      <c r="F8" s="102">
        <f t="shared" ref="F8:H8" si="1">F11+F12+F13+F14+F15+F16+F17+F18+F19+F20+F23+F24+F25</f>
        <v>165411742</v>
      </c>
      <c r="G8" s="102">
        <f t="shared" si="1"/>
        <v>60501268</v>
      </c>
      <c r="H8" s="102">
        <f t="shared" si="1"/>
        <v>104910474</v>
      </c>
      <c r="I8" s="103">
        <f>F8/C8%</f>
        <v>137.17894361466566</v>
      </c>
      <c r="J8" s="104">
        <f>G8/D8%</f>
        <v>626.95614507772018</v>
      </c>
      <c r="K8" s="105">
        <f t="shared" ref="K8:K24" si="2">H8/E8%</f>
        <v>94.572728993698789</v>
      </c>
    </row>
    <row r="9" spans="1:11" s="28" customFormat="1" ht="18.75" hidden="1" customHeight="1" x14ac:dyDescent="0.25">
      <c r="A9" s="85" t="s">
        <v>81</v>
      </c>
      <c r="B9" s="86" t="s">
        <v>82</v>
      </c>
      <c r="C9" s="87">
        <f t="shared" ref="C9:C27" si="3">D9+E9</f>
        <v>0</v>
      </c>
      <c r="D9" s="87"/>
      <c r="E9" s="87"/>
      <c r="F9" s="87"/>
      <c r="G9" s="87"/>
      <c r="H9" s="87"/>
      <c r="I9" s="88" t="e">
        <f t="shared" ref="I9:I24" si="4">F9/C9%</f>
        <v>#DIV/0!</v>
      </c>
      <c r="J9" s="89" t="e">
        <f t="shared" ref="J9:J23" si="5">G9/D9%</f>
        <v>#DIV/0!</v>
      </c>
      <c r="K9" s="90" t="e">
        <f t="shared" si="2"/>
        <v>#DIV/0!</v>
      </c>
    </row>
    <row r="10" spans="1:11" s="28" customFormat="1" ht="18.75" hidden="1" customHeight="1" x14ac:dyDescent="0.25">
      <c r="A10" s="129" t="s">
        <v>79</v>
      </c>
      <c r="B10" s="130" t="s">
        <v>83</v>
      </c>
      <c r="C10" s="131">
        <f t="shared" si="3"/>
        <v>0</v>
      </c>
      <c r="D10" s="131"/>
      <c r="E10" s="131"/>
      <c r="F10" s="131"/>
      <c r="G10" s="131"/>
      <c r="H10" s="131"/>
      <c r="I10" s="132" t="e">
        <f t="shared" si="4"/>
        <v>#DIV/0!</v>
      </c>
      <c r="J10" s="133" t="e">
        <f t="shared" si="5"/>
        <v>#DIV/0!</v>
      </c>
      <c r="K10" s="134" t="e">
        <f t="shared" si="2"/>
        <v>#DIV/0!</v>
      </c>
    </row>
    <row r="11" spans="1:11" s="28" customFormat="1" ht="18.75" customHeight="1" x14ac:dyDescent="0.25">
      <c r="A11" s="141">
        <v>1</v>
      </c>
      <c r="B11" s="142" t="s">
        <v>85</v>
      </c>
      <c r="C11" s="143">
        <f t="shared" si="3"/>
        <v>1478000</v>
      </c>
      <c r="D11" s="143"/>
      <c r="E11" s="143">
        <v>1478000</v>
      </c>
      <c r="F11" s="143">
        <f>G11+H11</f>
        <v>1004515</v>
      </c>
      <c r="G11" s="143"/>
      <c r="H11" s="143">
        <v>1004515</v>
      </c>
      <c r="I11" s="144">
        <f t="shared" si="4"/>
        <v>67.964479025710418</v>
      </c>
      <c r="J11" s="145"/>
      <c r="K11" s="146">
        <f t="shared" si="2"/>
        <v>67.964479025710418</v>
      </c>
    </row>
    <row r="12" spans="1:11" s="28" customFormat="1" ht="18.75" customHeight="1" x14ac:dyDescent="0.25">
      <c r="A12" s="147">
        <v>2</v>
      </c>
      <c r="B12" s="148" t="s">
        <v>87</v>
      </c>
      <c r="C12" s="149">
        <f t="shared" si="3"/>
        <v>1640000</v>
      </c>
      <c r="D12" s="149"/>
      <c r="E12" s="149">
        <v>1640000</v>
      </c>
      <c r="F12" s="149">
        <f t="shared" ref="F12:F64" si="6">G12+H12</f>
        <v>3109378</v>
      </c>
      <c r="G12" s="149">
        <v>2265238</v>
      </c>
      <c r="H12" s="149">
        <v>844140</v>
      </c>
      <c r="I12" s="150">
        <f t="shared" si="4"/>
        <v>189.59621951219512</v>
      </c>
      <c r="J12" s="151"/>
      <c r="K12" s="152">
        <f t="shared" si="2"/>
        <v>51.471951219512192</v>
      </c>
    </row>
    <row r="13" spans="1:11" s="28" customFormat="1" ht="18.75" customHeight="1" x14ac:dyDescent="0.25">
      <c r="A13" s="147">
        <v>3</v>
      </c>
      <c r="B13" s="148" t="s">
        <v>88</v>
      </c>
      <c r="C13" s="149">
        <f t="shared" si="3"/>
        <v>70366000</v>
      </c>
      <c r="D13" s="149"/>
      <c r="E13" s="149">
        <v>70366000</v>
      </c>
      <c r="F13" s="149">
        <f t="shared" si="6"/>
        <v>78910387</v>
      </c>
      <c r="G13" s="149">
        <v>25080784</v>
      </c>
      <c r="H13" s="149">
        <v>53829603</v>
      </c>
      <c r="I13" s="150">
        <f t="shared" si="4"/>
        <v>112.14277776198732</v>
      </c>
      <c r="J13" s="151"/>
      <c r="K13" s="152">
        <f t="shared" si="2"/>
        <v>76.499450018474832</v>
      </c>
    </row>
    <row r="14" spans="1:11" s="28" customFormat="1" ht="18.75" customHeight="1" x14ac:dyDescent="0.25">
      <c r="A14" s="147">
        <v>4</v>
      </c>
      <c r="B14" s="148" t="s">
        <v>89</v>
      </c>
      <c r="C14" s="149">
        <f t="shared" si="3"/>
        <v>0</v>
      </c>
      <c r="D14" s="149"/>
      <c r="E14" s="149"/>
      <c r="F14" s="149">
        <f t="shared" si="6"/>
        <v>0</v>
      </c>
      <c r="G14" s="149"/>
      <c r="H14" s="149"/>
      <c r="I14" s="150"/>
      <c r="J14" s="151"/>
      <c r="K14" s="152"/>
    </row>
    <row r="15" spans="1:11" s="28" customFormat="1" ht="18.75" customHeight="1" x14ac:dyDescent="0.25">
      <c r="A15" s="147">
        <v>5</v>
      </c>
      <c r="B15" s="148" t="s">
        <v>91</v>
      </c>
      <c r="C15" s="149">
        <f t="shared" si="3"/>
        <v>166000</v>
      </c>
      <c r="D15" s="149"/>
      <c r="E15" s="149">
        <v>166000</v>
      </c>
      <c r="F15" s="149">
        <f t="shared" si="6"/>
        <v>0</v>
      </c>
      <c r="G15" s="149"/>
      <c r="H15" s="149"/>
      <c r="I15" s="150">
        <f t="shared" si="4"/>
        <v>0</v>
      </c>
      <c r="J15" s="151"/>
      <c r="K15" s="152">
        <f t="shared" si="2"/>
        <v>0</v>
      </c>
    </row>
    <row r="16" spans="1:11" s="28" customFormat="1" ht="18.75" customHeight="1" x14ac:dyDescent="0.25">
      <c r="A16" s="147">
        <v>6</v>
      </c>
      <c r="B16" s="148" t="s">
        <v>92</v>
      </c>
      <c r="C16" s="149">
        <f t="shared" si="3"/>
        <v>533000</v>
      </c>
      <c r="D16" s="149"/>
      <c r="E16" s="149">
        <v>533000</v>
      </c>
      <c r="F16" s="149">
        <f t="shared" si="6"/>
        <v>107565</v>
      </c>
      <c r="G16" s="149"/>
      <c r="H16" s="149">
        <v>107565</v>
      </c>
      <c r="I16" s="150">
        <f t="shared" si="4"/>
        <v>20.181050656660414</v>
      </c>
      <c r="J16" s="151"/>
      <c r="K16" s="152">
        <f t="shared" si="2"/>
        <v>20.181050656660414</v>
      </c>
    </row>
    <row r="17" spans="1:11" s="28" customFormat="1" ht="18.75" customHeight="1" x14ac:dyDescent="0.25">
      <c r="A17" s="147">
        <v>7</v>
      </c>
      <c r="B17" s="148" t="s">
        <v>93</v>
      </c>
      <c r="C17" s="149">
        <f t="shared" si="3"/>
        <v>357000</v>
      </c>
      <c r="D17" s="149"/>
      <c r="E17" s="149">
        <v>357000</v>
      </c>
      <c r="F17" s="149">
        <f t="shared" si="6"/>
        <v>90170</v>
      </c>
      <c r="G17" s="149"/>
      <c r="H17" s="149">
        <v>90170</v>
      </c>
      <c r="I17" s="150">
        <f t="shared" si="4"/>
        <v>25.257703081232492</v>
      </c>
      <c r="J17" s="151"/>
      <c r="K17" s="152">
        <f t="shared" si="2"/>
        <v>25.257703081232492</v>
      </c>
    </row>
    <row r="18" spans="1:11" s="28" customFormat="1" ht="18.75" customHeight="1" x14ac:dyDescent="0.25">
      <c r="A18" s="147">
        <v>8</v>
      </c>
      <c r="B18" s="148" t="s">
        <v>29</v>
      </c>
      <c r="C18" s="149">
        <f t="shared" si="3"/>
        <v>165000</v>
      </c>
      <c r="D18" s="149"/>
      <c r="E18" s="149">
        <v>165000</v>
      </c>
      <c r="F18" s="149">
        <f t="shared" si="6"/>
        <v>26900</v>
      </c>
      <c r="G18" s="149"/>
      <c r="H18" s="149">
        <v>26900</v>
      </c>
      <c r="I18" s="150">
        <f t="shared" si="4"/>
        <v>16.303030303030305</v>
      </c>
      <c r="J18" s="151"/>
      <c r="K18" s="152">
        <f t="shared" si="2"/>
        <v>16.303030303030305</v>
      </c>
    </row>
    <row r="19" spans="1:11" s="28" customFormat="1" ht="18.75" customHeight="1" x14ac:dyDescent="0.25">
      <c r="A19" s="147">
        <v>9</v>
      </c>
      <c r="B19" s="148" t="s">
        <v>30</v>
      </c>
      <c r="C19" s="149">
        <f t="shared" si="3"/>
        <v>203000</v>
      </c>
      <c r="D19" s="149"/>
      <c r="E19" s="149">
        <v>203000</v>
      </c>
      <c r="F19" s="149">
        <f t="shared" si="6"/>
        <v>0</v>
      </c>
      <c r="G19" s="149"/>
      <c r="H19" s="149"/>
      <c r="I19" s="150">
        <f t="shared" si="4"/>
        <v>0</v>
      </c>
      <c r="J19" s="151"/>
      <c r="K19" s="152">
        <f t="shared" si="2"/>
        <v>0</v>
      </c>
    </row>
    <row r="20" spans="1:11" s="28" customFormat="1" ht="18.75" customHeight="1" x14ac:dyDescent="0.25">
      <c r="A20" s="147">
        <v>10</v>
      </c>
      <c r="B20" s="148" t="s">
        <v>31</v>
      </c>
      <c r="C20" s="149">
        <f t="shared" si="3"/>
        <v>1335000</v>
      </c>
      <c r="D20" s="149">
        <f>D21+D22</f>
        <v>0</v>
      </c>
      <c r="E20" s="149">
        <f t="shared" ref="E20:H20" si="7">E21+E22</f>
        <v>1335000</v>
      </c>
      <c r="F20" s="149">
        <f t="shared" si="7"/>
        <v>18176310</v>
      </c>
      <c r="G20" s="149">
        <f t="shared" si="7"/>
        <v>17917044</v>
      </c>
      <c r="H20" s="149">
        <f t="shared" si="7"/>
        <v>259266</v>
      </c>
      <c r="I20" s="150">
        <f t="shared" si="4"/>
        <v>1361.5213483146067</v>
      </c>
      <c r="J20" s="151"/>
      <c r="K20" s="152">
        <f t="shared" si="2"/>
        <v>19.42067415730337</v>
      </c>
    </row>
    <row r="21" spans="1:11" s="28" customFormat="1" ht="18.75" customHeight="1" x14ac:dyDescent="0.25">
      <c r="A21" s="147" t="s">
        <v>116</v>
      </c>
      <c r="B21" s="148" t="s">
        <v>94</v>
      </c>
      <c r="C21" s="149">
        <f t="shared" si="3"/>
        <v>470000</v>
      </c>
      <c r="D21" s="149"/>
      <c r="E21" s="149">
        <v>470000</v>
      </c>
      <c r="F21" s="149">
        <f t="shared" si="6"/>
        <v>17921844</v>
      </c>
      <c r="G21" s="149">
        <v>17917044</v>
      </c>
      <c r="H21" s="149">
        <v>4800</v>
      </c>
      <c r="I21" s="150">
        <f t="shared" si="4"/>
        <v>3813.1582978723404</v>
      </c>
      <c r="J21" s="151"/>
      <c r="K21" s="152">
        <f t="shared" si="2"/>
        <v>1.0212765957446808</v>
      </c>
    </row>
    <row r="22" spans="1:11" s="28" customFormat="1" ht="18.75" customHeight="1" x14ac:dyDescent="0.25">
      <c r="A22" s="147" t="s">
        <v>117</v>
      </c>
      <c r="B22" s="148" t="s">
        <v>95</v>
      </c>
      <c r="C22" s="149">
        <f t="shared" si="3"/>
        <v>865000</v>
      </c>
      <c r="D22" s="149"/>
      <c r="E22" s="149">
        <f>606000+259000</f>
        <v>865000</v>
      </c>
      <c r="F22" s="149">
        <f t="shared" si="6"/>
        <v>254466</v>
      </c>
      <c r="G22" s="149"/>
      <c r="H22" s="149">
        <v>254466</v>
      </c>
      <c r="I22" s="150">
        <f t="shared" si="4"/>
        <v>29.418034682080926</v>
      </c>
      <c r="J22" s="151"/>
      <c r="K22" s="152">
        <f t="shared" si="2"/>
        <v>29.418034682080926</v>
      </c>
    </row>
    <row r="23" spans="1:11" s="28" customFormat="1" ht="31.5" customHeight="1" x14ac:dyDescent="0.25">
      <c r="A23" s="147">
        <v>11</v>
      </c>
      <c r="B23" s="148" t="s">
        <v>96</v>
      </c>
      <c r="C23" s="149">
        <f t="shared" si="3"/>
        <v>37741000</v>
      </c>
      <c r="D23" s="149">
        <v>9650000</v>
      </c>
      <c r="E23" s="149">
        <f>26916000+1175000</f>
        <v>28091000</v>
      </c>
      <c r="F23" s="149">
        <f t="shared" si="6"/>
        <v>48131062</v>
      </c>
      <c r="G23" s="149">
        <v>7736767</v>
      </c>
      <c r="H23" s="149">
        <v>40394295</v>
      </c>
      <c r="I23" s="150">
        <f t="shared" si="4"/>
        <v>127.52990646776715</v>
      </c>
      <c r="J23" s="151">
        <f t="shared" si="5"/>
        <v>80.173751295336785</v>
      </c>
      <c r="K23" s="152">
        <f t="shared" si="2"/>
        <v>143.79799579936633</v>
      </c>
    </row>
    <row r="24" spans="1:11" s="28" customFormat="1" ht="18.75" customHeight="1" x14ac:dyDescent="0.25">
      <c r="A24" s="147">
        <v>12</v>
      </c>
      <c r="B24" s="148" t="s">
        <v>97</v>
      </c>
      <c r="C24" s="149">
        <f t="shared" si="3"/>
        <v>6597000</v>
      </c>
      <c r="D24" s="149"/>
      <c r="E24" s="149">
        <v>6597000</v>
      </c>
      <c r="F24" s="149">
        <f t="shared" si="6"/>
        <v>15855455</v>
      </c>
      <c r="G24" s="149">
        <v>7501435</v>
      </c>
      <c r="H24" s="149">
        <v>8354020</v>
      </c>
      <c r="I24" s="150">
        <f t="shared" si="4"/>
        <v>240.34341367288161</v>
      </c>
      <c r="J24" s="151"/>
      <c r="K24" s="152">
        <f t="shared" si="2"/>
        <v>126.63362134303472</v>
      </c>
    </row>
    <row r="25" spans="1:11" s="28" customFormat="1" ht="18.75" customHeight="1" x14ac:dyDescent="0.25">
      <c r="A25" s="153">
        <v>13</v>
      </c>
      <c r="B25" s="154" t="s">
        <v>98</v>
      </c>
      <c r="C25" s="155">
        <f t="shared" si="3"/>
        <v>0</v>
      </c>
      <c r="D25" s="155"/>
      <c r="E25" s="155"/>
      <c r="F25" s="155">
        <f t="shared" si="6"/>
        <v>0</v>
      </c>
      <c r="G25" s="155"/>
      <c r="H25" s="155"/>
      <c r="I25" s="156"/>
      <c r="J25" s="157"/>
      <c r="K25" s="158"/>
    </row>
    <row r="26" spans="1:11" s="28" customFormat="1" ht="19.5" hidden="1" customHeight="1" x14ac:dyDescent="0.25">
      <c r="A26" s="135" t="s">
        <v>99</v>
      </c>
      <c r="B26" s="136" t="s">
        <v>100</v>
      </c>
      <c r="C26" s="137">
        <f t="shared" si="3"/>
        <v>0</v>
      </c>
      <c r="D26" s="137"/>
      <c r="E26" s="137"/>
      <c r="F26" s="137">
        <f t="shared" si="6"/>
        <v>0</v>
      </c>
      <c r="G26" s="137"/>
      <c r="H26" s="137"/>
      <c r="I26" s="138"/>
      <c r="J26" s="139"/>
      <c r="K26" s="140"/>
    </row>
    <row r="27" spans="1:11" s="28" customFormat="1" ht="19.5" hidden="1" customHeight="1" x14ac:dyDescent="0.25">
      <c r="A27" s="85" t="s">
        <v>101</v>
      </c>
      <c r="B27" s="86" t="s">
        <v>102</v>
      </c>
      <c r="C27" s="87">
        <f t="shared" si="3"/>
        <v>0</v>
      </c>
      <c r="D27" s="87"/>
      <c r="E27" s="87"/>
      <c r="F27" s="87">
        <f t="shared" si="6"/>
        <v>0</v>
      </c>
      <c r="G27" s="87"/>
      <c r="H27" s="87"/>
      <c r="I27" s="88"/>
      <c r="J27" s="89"/>
      <c r="K27" s="90"/>
    </row>
    <row r="28" spans="1:11" s="28" customFormat="1" ht="19.5" hidden="1" customHeight="1" x14ac:dyDescent="0.25">
      <c r="A28" s="85" t="s">
        <v>9</v>
      </c>
      <c r="B28" s="86" t="s">
        <v>103</v>
      </c>
      <c r="C28" s="87"/>
      <c r="D28" s="87"/>
      <c r="E28" s="87"/>
      <c r="F28" s="87">
        <f t="shared" si="6"/>
        <v>0</v>
      </c>
      <c r="G28" s="87"/>
      <c r="H28" s="87"/>
      <c r="I28" s="88"/>
      <c r="J28" s="89"/>
      <c r="K28" s="90"/>
    </row>
    <row r="29" spans="1:11" s="28" customFormat="1" ht="19.5" hidden="1" customHeight="1" x14ac:dyDescent="0.25">
      <c r="A29" s="85" t="s">
        <v>104</v>
      </c>
      <c r="B29" s="86" t="s">
        <v>105</v>
      </c>
      <c r="C29" s="87"/>
      <c r="D29" s="87"/>
      <c r="E29" s="87"/>
      <c r="F29" s="87">
        <f t="shared" si="6"/>
        <v>0</v>
      </c>
      <c r="G29" s="87"/>
      <c r="H29" s="87"/>
      <c r="I29" s="88"/>
      <c r="J29" s="89"/>
      <c r="K29" s="90"/>
    </row>
    <row r="30" spans="1:11" s="28" customFormat="1" ht="19.5" hidden="1" customHeight="1" x14ac:dyDescent="0.25">
      <c r="A30" s="85" t="s">
        <v>106</v>
      </c>
      <c r="B30" s="86" t="s">
        <v>85</v>
      </c>
      <c r="C30" s="87"/>
      <c r="D30" s="87"/>
      <c r="E30" s="87"/>
      <c r="F30" s="87">
        <f t="shared" si="6"/>
        <v>0</v>
      </c>
      <c r="G30" s="87"/>
      <c r="H30" s="87"/>
      <c r="I30" s="88"/>
      <c r="J30" s="89"/>
      <c r="K30" s="90"/>
    </row>
    <row r="31" spans="1:11" s="28" customFormat="1" ht="19.5" hidden="1" customHeight="1" x14ac:dyDescent="0.25">
      <c r="A31" s="85" t="s">
        <v>107</v>
      </c>
      <c r="B31" s="86" t="s">
        <v>87</v>
      </c>
      <c r="C31" s="87"/>
      <c r="D31" s="87"/>
      <c r="E31" s="87"/>
      <c r="F31" s="87">
        <f t="shared" si="6"/>
        <v>0</v>
      </c>
      <c r="G31" s="87"/>
      <c r="H31" s="87"/>
      <c r="I31" s="88"/>
      <c r="J31" s="89"/>
      <c r="K31" s="90"/>
    </row>
    <row r="32" spans="1:11" s="28" customFormat="1" ht="19.5" hidden="1" customHeight="1" x14ac:dyDescent="0.25">
      <c r="A32" s="85" t="s">
        <v>108</v>
      </c>
      <c r="B32" s="86" t="s">
        <v>88</v>
      </c>
      <c r="C32" s="87"/>
      <c r="D32" s="87"/>
      <c r="E32" s="87"/>
      <c r="F32" s="87">
        <f t="shared" si="6"/>
        <v>0</v>
      </c>
      <c r="G32" s="87"/>
      <c r="H32" s="87"/>
      <c r="I32" s="88"/>
      <c r="J32" s="89"/>
      <c r="K32" s="90"/>
    </row>
    <row r="33" spans="1:19" s="28" customFormat="1" ht="19.5" hidden="1" customHeight="1" x14ac:dyDescent="0.25">
      <c r="A33" s="85" t="s">
        <v>109</v>
      </c>
      <c r="B33" s="86" t="s">
        <v>89</v>
      </c>
      <c r="C33" s="87">
        <f t="shared" ref="C33:C35" si="8">D33+E33</f>
        <v>0</v>
      </c>
      <c r="D33" s="87"/>
      <c r="E33" s="91"/>
      <c r="F33" s="87">
        <f t="shared" si="6"/>
        <v>0</v>
      </c>
      <c r="G33" s="87"/>
      <c r="H33" s="87"/>
      <c r="I33" s="88"/>
      <c r="J33" s="89"/>
      <c r="K33" s="90"/>
    </row>
    <row r="34" spans="1:19" s="28" customFormat="1" ht="19.5" hidden="1" customHeight="1" x14ac:dyDescent="0.25">
      <c r="A34" s="85" t="s">
        <v>110</v>
      </c>
      <c r="B34" s="86" t="s">
        <v>91</v>
      </c>
      <c r="C34" s="87">
        <f t="shared" si="8"/>
        <v>0</v>
      </c>
      <c r="D34" s="87"/>
      <c r="E34" s="91"/>
      <c r="F34" s="87">
        <f t="shared" si="6"/>
        <v>0</v>
      </c>
      <c r="G34" s="87"/>
      <c r="H34" s="87"/>
      <c r="I34" s="88"/>
      <c r="J34" s="89"/>
      <c r="K34" s="90"/>
    </row>
    <row r="35" spans="1:19" s="28" customFormat="1" ht="19.5" hidden="1" customHeight="1" x14ac:dyDescent="0.25">
      <c r="A35" s="85" t="s">
        <v>79</v>
      </c>
      <c r="B35" s="86" t="s">
        <v>90</v>
      </c>
      <c r="C35" s="87">
        <f t="shared" si="8"/>
        <v>0</v>
      </c>
      <c r="D35" s="87"/>
      <c r="E35" s="91"/>
      <c r="F35" s="87">
        <f t="shared" si="6"/>
        <v>0</v>
      </c>
      <c r="G35" s="87"/>
      <c r="H35" s="87"/>
      <c r="I35" s="88"/>
      <c r="J35" s="89"/>
      <c r="K35" s="90"/>
    </row>
    <row r="36" spans="1:19" s="28" customFormat="1" ht="19.5" hidden="1" customHeight="1" x14ac:dyDescent="0.25">
      <c r="A36" s="85" t="s">
        <v>111</v>
      </c>
      <c r="B36" s="86" t="s">
        <v>92</v>
      </c>
      <c r="C36" s="87"/>
      <c r="D36" s="87"/>
      <c r="E36" s="91"/>
      <c r="F36" s="87">
        <f t="shared" si="6"/>
        <v>0</v>
      </c>
      <c r="G36" s="87"/>
      <c r="H36" s="87"/>
      <c r="I36" s="88"/>
      <c r="J36" s="89"/>
      <c r="K36" s="90"/>
    </row>
    <row r="37" spans="1:19" s="27" customFormat="1" ht="19.5" hidden="1" customHeight="1" x14ac:dyDescent="0.25">
      <c r="A37" s="85" t="s">
        <v>79</v>
      </c>
      <c r="B37" s="86" t="s">
        <v>90</v>
      </c>
      <c r="C37" s="92"/>
      <c r="D37" s="92"/>
      <c r="E37" s="93"/>
      <c r="F37" s="87">
        <f t="shared" si="6"/>
        <v>0</v>
      </c>
      <c r="G37" s="92"/>
      <c r="H37" s="92"/>
      <c r="I37" s="88"/>
      <c r="J37" s="89"/>
      <c r="K37" s="90"/>
      <c r="S37" s="27">
        <v>1</v>
      </c>
    </row>
    <row r="38" spans="1:19" s="27" customFormat="1" ht="19.5" hidden="1" customHeight="1" x14ac:dyDescent="0.25">
      <c r="A38" s="85" t="s">
        <v>112</v>
      </c>
      <c r="B38" s="86" t="s">
        <v>93</v>
      </c>
      <c r="C38" s="92"/>
      <c r="D38" s="92"/>
      <c r="E38" s="93"/>
      <c r="F38" s="87">
        <f t="shared" si="6"/>
        <v>0</v>
      </c>
      <c r="G38" s="92"/>
      <c r="H38" s="92"/>
      <c r="I38" s="88"/>
      <c r="J38" s="89"/>
      <c r="K38" s="90"/>
    </row>
    <row r="39" spans="1:19" s="28" customFormat="1" ht="19.5" hidden="1" customHeight="1" x14ac:dyDescent="0.25">
      <c r="A39" s="85" t="s">
        <v>79</v>
      </c>
      <c r="B39" s="86" t="s">
        <v>90</v>
      </c>
      <c r="C39" s="87"/>
      <c r="D39" s="87"/>
      <c r="E39" s="91"/>
      <c r="F39" s="87">
        <f t="shared" si="6"/>
        <v>0</v>
      </c>
      <c r="G39" s="87"/>
      <c r="H39" s="87"/>
      <c r="I39" s="88"/>
      <c r="J39" s="89"/>
      <c r="K39" s="90"/>
    </row>
    <row r="40" spans="1:19" s="28" customFormat="1" ht="19.5" hidden="1" customHeight="1" x14ac:dyDescent="0.25">
      <c r="A40" s="85" t="s">
        <v>113</v>
      </c>
      <c r="B40" s="86" t="s">
        <v>29</v>
      </c>
      <c r="C40" s="87"/>
      <c r="D40" s="87"/>
      <c r="E40" s="91"/>
      <c r="F40" s="87">
        <f t="shared" si="6"/>
        <v>0</v>
      </c>
      <c r="G40" s="87"/>
      <c r="H40" s="87"/>
      <c r="I40" s="88"/>
      <c r="J40" s="89"/>
      <c r="K40" s="90"/>
    </row>
    <row r="41" spans="1:19" s="28" customFormat="1" ht="19.5" hidden="1" customHeight="1" x14ac:dyDescent="0.25">
      <c r="A41" s="85" t="s">
        <v>79</v>
      </c>
      <c r="B41" s="86" t="s">
        <v>90</v>
      </c>
      <c r="C41" s="87"/>
      <c r="D41" s="87"/>
      <c r="E41" s="91"/>
      <c r="F41" s="87">
        <f t="shared" si="6"/>
        <v>0</v>
      </c>
      <c r="G41" s="87"/>
      <c r="H41" s="87"/>
      <c r="I41" s="88"/>
      <c r="J41" s="89"/>
      <c r="K41" s="90"/>
    </row>
    <row r="42" spans="1:19" s="28" customFormat="1" ht="19.5" hidden="1" customHeight="1" x14ac:dyDescent="0.25">
      <c r="A42" s="85" t="s">
        <v>114</v>
      </c>
      <c r="B42" s="86" t="s">
        <v>30</v>
      </c>
      <c r="C42" s="94"/>
      <c r="D42" s="94"/>
      <c r="E42" s="95"/>
      <c r="F42" s="87">
        <f t="shared" si="6"/>
        <v>0</v>
      </c>
      <c r="G42" s="94"/>
      <c r="H42" s="94"/>
      <c r="I42" s="88"/>
      <c r="J42" s="89"/>
      <c r="K42" s="90"/>
    </row>
    <row r="43" spans="1:19" s="9" customFormat="1" ht="19.5" hidden="1" customHeight="1" x14ac:dyDescent="0.25">
      <c r="A43" s="85" t="s">
        <v>79</v>
      </c>
      <c r="B43" s="86" t="s">
        <v>90</v>
      </c>
      <c r="C43" s="96"/>
      <c r="D43" s="96"/>
      <c r="E43" s="96"/>
      <c r="F43" s="87">
        <f t="shared" si="6"/>
        <v>0</v>
      </c>
      <c r="G43" s="97"/>
      <c r="H43" s="97"/>
      <c r="I43" s="88"/>
      <c r="J43" s="89"/>
      <c r="K43" s="90"/>
    </row>
    <row r="44" spans="1:19" s="30" customFormat="1" ht="19.5" hidden="1" customHeight="1" x14ac:dyDescent="0.3">
      <c r="A44" s="85" t="s">
        <v>115</v>
      </c>
      <c r="B44" s="86" t="s">
        <v>31</v>
      </c>
      <c r="C44" s="98"/>
      <c r="D44" s="98"/>
      <c r="E44" s="98"/>
      <c r="F44" s="87">
        <f t="shared" si="6"/>
        <v>0</v>
      </c>
      <c r="G44" s="5"/>
      <c r="H44" s="5"/>
      <c r="I44" s="88"/>
      <c r="J44" s="89"/>
      <c r="K44" s="90"/>
    </row>
    <row r="45" spans="1:19" s="30" customFormat="1" ht="19.5" hidden="1" x14ac:dyDescent="0.3">
      <c r="A45" s="85" t="s">
        <v>79</v>
      </c>
      <c r="B45" s="86" t="s">
        <v>90</v>
      </c>
      <c r="C45" s="4"/>
      <c r="D45" s="4"/>
      <c r="E45" s="4"/>
      <c r="F45" s="87">
        <f t="shared" si="6"/>
        <v>0</v>
      </c>
      <c r="G45" s="5"/>
      <c r="H45" s="5"/>
      <c r="I45" s="88"/>
      <c r="J45" s="89"/>
      <c r="K45" s="90"/>
    </row>
    <row r="46" spans="1:19" s="30" customFormat="1" ht="19.5" hidden="1" customHeight="1" x14ac:dyDescent="0.3">
      <c r="A46" s="85" t="s">
        <v>116</v>
      </c>
      <c r="B46" s="86" t="s">
        <v>94</v>
      </c>
      <c r="C46" s="4"/>
      <c r="D46" s="4"/>
      <c r="E46" s="4"/>
      <c r="F46" s="87">
        <f t="shared" si="6"/>
        <v>0</v>
      </c>
      <c r="G46" s="5"/>
      <c r="H46" s="5"/>
      <c r="I46" s="88"/>
      <c r="J46" s="89"/>
      <c r="K46" s="90"/>
    </row>
    <row r="47" spans="1:19" s="30" customFormat="1" ht="19.5" hidden="1" x14ac:dyDescent="0.3">
      <c r="A47" s="85" t="s">
        <v>117</v>
      </c>
      <c r="B47" s="86" t="s">
        <v>95</v>
      </c>
      <c r="C47" s="4"/>
      <c r="D47" s="4"/>
      <c r="E47" s="4"/>
      <c r="F47" s="87">
        <f t="shared" si="6"/>
        <v>0</v>
      </c>
      <c r="G47" s="5"/>
      <c r="H47" s="5"/>
      <c r="I47" s="88"/>
      <c r="J47" s="89"/>
      <c r="K47" s="90"/>
    </row>
    <row r="48" spans="1:19" s="30" customFormat="1" ht="19.5" hidden="1" x14ac:dyDescent="0.3">
      <c r="A48" s="85" t="s">
        <v>118</v>
      </c>
      <c r="B48" s="86" t="s">
        <v>96</v>
      </c>
      <c r="C48" s="4"/>
      <c r="D48" s="4"/>
      <c r="E48" s="4"/>
      <c r="F48" s="87">
        <f t="shared" si="6"/>
        <v>0</v>
      </c>
      <c r="G48" s="5"/>
      <c r="H48" s="5"/>
      <c r="I48" s="88"/>
      <c r="J48" s="89"/>
      <c r="K48" s="90"/>
    </row>
    <row r="49" spans="1:11" s="30" customFormat="1" ht="19.5" hidden="1" customHeight="1" x14ac:dyDescent="0.3">
      <c r="A49" s="85" t="s">
        <v>79</v>
      </c>
      <c r="B49" s="86" t="s">
        <v>90</v>
      </c>
      <c r="C49" s="4"/>
      <c r="D49" s="4"/>
      <c r="E49" s="4"/>
      <c r="F49" s="87">
        <f t="shared" si="6"/>
        <v>0</v>
      </c>
      <c r="G49" s="5"/>
      <c r="H49" s="5"/>
      <c r="I49" s="88"/>
      <c r="J49" s="89"/>
      <c r="K49" s="90"/>
    </row>
    <row r="50" spans="1:11" s="45" customFormat="1" ht="19.5" hidden="1" customHeight="1" x14ac:dyDescent="0.25">
      <c r="A50" s="85" t="s">
        <v>119</v>
      </c>
      <c r="B50" s="86" t="s">
        <v>120</v>
      </c>
      <c r="C50" s="99"/>
      <c r="D50" s="99"/>
      <c r="E50" s="99"/>
      <c r="F50" s="87">
        <f t="shared" si="6"/>
        <v>0</v>
      </c>
      <c r="G50" s="97"/>
      <c r="H50" s="97"/>
      <c r="I50" s="88"/>
      <c r="J50" s="89"/>
      <c r="K50" s="90"/>
    </row>
    <row r="51" spans="1:11" ht="19.5" hidden="1" x14ac:dyDescent="0.25">
      <c r="A51" s="85" t="s">
        <v>79</v>
      </c>
      <c r="B51" s="86" t="s">
        <v>90</v>
      </c>
      <c r="C51" s="5"/>
      <c r="E51" s="5"/>
      <c r="F51" s="87">
        <f t="shared" si="6"/>
        <v>0</v>
      </c>
      <c r="G51" s="5"/>
      <c r="H51" s="5"/>
      <c r="I51" s="88"/>
      <c r="J51" s="89"/>
      <c r="K51" s="90"/>
    </row>
    <row r="52" spans="1:11" ht="19.5" hidden="1" x14ac:dyDescent="0.25">
      <c r="A52" s="85" t="s">
        <v>121</v>
      </c>
      <c r="B52" s="86" t="s">
        <v>122</v>
      </c>
      <c r="C52" s="5"/>
      <c r="E52" s="5"/>
      <c r="F52" s="87">
        <f t="shared" si="6"/>
        <v>0</v>
      </c>
      <c r="G52" s="5"/>
      <c r="H52" s="5"/>
      <c r="I52" s="88"/>
      <c r="J52" s="89"/>
      <c r="K52" s="90"/>
    </row>
    <row r="53" spans="1:11" ht="19.5" hidden="1" x14ac:dyDescent="0.25">
      <c r="A53" s="85" t="s">
        <v>16</v>
      </c>
      <c r="B53" s="86" t="s">
        <v>123</v>
      </c>
      <c r="C53" s="5"/>
      <c r="E53" s="5"/>
      <c r="F53" s="87">
        <f t="shared" si="6"/>
        <v>0</v>
      </c>
      <c r="G53" s="5"/>
      <c r="H53" s="5"/>
      <c r="I53" s="88"/>
      <c r="J53" s="89"/>
      <c r="K53" s="90"/>
    </row>
    <row r="54" spans="1:11" ht="19.5" hidden="1" x14ac:dyDescent="0.25">
      <c r="A54" s="85" t="s">
        <v>106</v>
      </c>
      <c r="B54" s="86" t="s">
        <v>124</v>
      </c>
      <c r="C54" s="5"/>
      <c r="E54" s="5"/>
      <c r="F54" s="87">
        <f t="shared" si="6"/>
        <v>0</v>
      </c>
      <c r="G54" s="5"/>
      <c r="H54" s="5"/>
      <c r="I54" s="88"/>
      <c r="J54" s="89"/>
      <c r="K54" s="90"/>
    </row>
    <row r="55" spans="1:11" ht="19.5" hidden="1" x14ac:dyDescent="0.25">
      <c r="A55" s="85" t="s">
        <v>79</v>
      </c>
      <c r="B55" s="86" t="s">
        <v>125</v>
      </c>
      <c r="C55" s="5"/>
      <c r="E55" s="5"/>
      <c r="F55" s="87">
        <f t="shared" si="6"/>
        <v>0</v>
      </c>
      <c r="G55" s="5"/>
      <c r="H55" s="5"/>
      <c r="I55" s="88"/>
      <c r="J55" s="89"/>
      <c r="K55" s="90"/>
    </row>
    <row r="56" spans="1:11" ht="19.5" hidden="1" x14ac:dyDescent="0.25">
      <c r="A56" s="85" t="s">
        <v>107</v>
      </c>
      <c r="B56" s="86" t="s">
        <v>126</v>
      </c>
      <c r="C56" s="5"/>
      <c r="E56" s="5"/>
      <c r="F56" s="87">
        <f t="shared" si="6"/>
        <v>0</v>
      </c>
      <c r="G56" s="5"/>
      <c r="H56" s="5"/>
      <c r="I56" s="88"/>
      <c r="J56" s="89"/>
      <c r="K56" s="90"/>
    </row>
    <row r="57" spans="1:11" ht="19.5" hidden="1" x14ac:dyDescent="0.25">
      <c r="A57" s="85" t="s">
        <v>127</v>
      </c>
      <c r="B57" s="86" t="s">
        <v>128</v>
      </c>
      <c r="C57" s="5"/>
      <c r="E57" s="5"/>
      <c r="F57" s="87">
        <f t="shared" si="6"/>
        <v>0</v>
      </c>
      <c r="G57" s="5"/>
      <c r="H57" s="5"/>
      <c r="I57" s="88"/>
      <c r="J57" s="89"/>
      <c r="K57" s="90"/>
    </row>
    <row r="58" spans="1:11" ht="19.5" hidden="1" x14ac:dyDescent="0.25">
      <c r="A58" s="85" t="s">
        <v>129</v>
      </c>
      <c r="B58" s="86" t="s">
        <v>130</v>
      </c>
      <c r="C58" s="5"/>
      <c r="E58" s="5"/>
      <c r="F58" s="87">
        <f t="shared" si="6"/>
        <v>0</v>
      </c>
      <c r="G58" s="5"/>
      <c r="H58" s="5"/>
      <c r="I58" s="88"/>
      <c r="J58" s="89"/>
      <c r="K58" s="90"/>
    </row>
    <row r="59" spans="1:11" ht="19.5" hidden="1" x14ac:dyDescent="0.25">
      <c r="A59" s="85" t="s">
        <v>106</v>
      </c>
      <c r="B59" s="86" t="s">
        <v>131</v>
      </c>
      <c r="C59" s="5"/>
      <c r="E59" s="5"/>
      <c r="F59" s="87">
        <f t="shared" si="6"/>
        <v>0</v>
      </c>
      <c r="G59" s="5"/>
      <c r="H59" s="5"/>
      <c r="I59" s="88"/>
      <c r="J59" s="89"/>
      <c r="K59" s="90"/>
    </row>
    <row r="60" spans="1:11" ht="19.5" hidden="1" x14ac:dyDescent="0.25">
      <c r="A60" s="85" t="s">
        <v>107</v>
      </c>
      <c r="B60" s="86" t="s">
        <v>132</v>
      </c>
      <c r="C60" s="5"/>
      <c r="E60" s="5"/>
      <c r="F60" s="87">
        <f t="shared" si="6"/>
        <v>0</v>
      </c>
      <c r="G60" s="5"/>
      <c r="H60" s="5"/>
      <c r="I60" s="88"/>
      <c r="J60" s="89"/>
      <c r="K60" s="90"/>
    </row>
    <row r="61" spans="1:11" ht="19.5" hidden="1" x14ac:dyDescent="0.25">
      <c r="A61" s="85" t="s">
        <v>108</v>
      </c>
      <c r="B61" s="86" t="s">
        <v>133</v>
      </c>
      <c r="C61" s="5"/>
      <c r="E61" s="5"/>
      <c r="F61" s="87">
        <f t="shared" si="6"/>
        <v>0</v>
      </c>
      <c r="G61" s="5"/>
      <c r="H61" s="5"/>
      <c r="I61" s="88"/>
      <c r="J61" s="89"/>
      <c r="K61" s="90"/>
    </row>
    <row r="62" spans="1:11" ht="19.5" hidden="1" x14ac:dyDescent="0.25">
      <c r="A62" s="85" t="s">
        <v>109</v>
      </c>
      <c r="B62" s="86" t="s">
        <v>134</v>
      </c>
      <c r="C62" s="5"/>
      <c r="E62" s="5"/>
      <c r="F62" s="87">
        <f t="shared" si="6"/>
        <v>0</v>
      </c>
      <c r="G62" s="5"/>
      <c r="H62" s="5"/>
      <c r="I62" s="88"/>
      <c r="J62" s="89"/>
      <c r="K62" s="90"/>
    </row>
    <row r="63" spans="1:11" ht="19.5" hidden="1" x14ac:dyDescent="0.25">
      <c r="A63" s="85" t="s">
        <v>135</v>
      </c>
      <c r="B63" s="86" t="s">
        <v>136</v>
      </c>
      <c r="C63" s="5"/>
      <c r="E63" s="5"/>
      <c r="F63" s="87">
        <f t="shared" si="6"/>
        <v>0</v>
      </c>
      <c r="G63" s="5"/>
      <c r="H63" s="5"/>
      <c r="I63" s="88"/>
      <c r="J63" s="89"/>
      <c r="K63" s="90"/>
    </row>
    <row r="64" spans="1:11" ht="19.5" hidden="1" x14ac:dyDescent="0.25">
      <c r="A64" s="85" t="s">
        <v>137</v>
      </c>
      <c r="B64" s="86" t="s">
        <v>138</v>
      </c>
      <c r="C64" s="5"/>
      <c r="E64" s="5"/>
      <c r="F64" s="87">
        <f t="shared" si="6"/>
        <v>0</v>
      </c>
      <c r="G64" s="5"/>
      <c r="H64" s="5"/>
      <c r="I64" s="88"/>
      <c r="J64" s="89"/>
      <c r="K64" s="90"/>
    </row>
    <row r="65" spans="1:11" x14ac:dyDescent="0.25">
      <c r="A65" s="159" t="s">
        <v>4</v>
      </c>
      <c r="B65" s="160" t="s">
        <v>139</v>
      </c>
      <c r="C65" s="161">
        <f>C66+C71+C72</f>
        <v>0</v>
      </c>
      <c r="D65" s="161">
        <f t="shared" ref="D65:H65" si="9">D66+D71+D72</f>
        <v>0</v>
      </c>
      <c r="E65" s="161">
        <f t="shared" si="9"/>
        <v>0</v>
      </c>
      <c r="F65" s="161">
        <f t="shared" si="9"/>
        <v>36871</v>
      </c>
      <c r="G65" s="161">
        <f t="shared" si="9"/>
        <v>0</v>
      </c>
      <c r="H65" s="161">
        <f t="shared" si="9"/>
        <v>36871</v>
      </c>
      <c r="I65" s="162"/>
      <c r="J65" s="163"/>
      <c r="K65" s="164"/>
    </row>
    <row r="66" spans="1:11" ht="16.5" customHeight="1" x14ac:dyDescent="0.25">
      <c r="A66" s="141" t="s">
        <v>106</v>
      </c>
      <c r="B66" s="142" t="s">
        <v>140</v>
      </c>
      <c r="C66" s="143">
        <f>C67+C68</f>
        <v>0</v>
      </c>
      <c r="D66" s="143">
        <f t="shared" ref="D66:H68" si="10">D67+D68</f>
        <v>0</v>
      </c>
      <c r="E66" s="143">
        <f t="shared" si="10"/>
        <v>0</v>
      </c>
      <c r="F66" s="143">
        <f t="shared" si="10"/>
        <v>0</v>
      </c>
      <c r="G66" s="143">
        <f t="shared" si="10"/>
        <v>0</v>
      </c>
      <c r="H66" s="143">
        <f t="shared" si="10"/>
        <v>0</v>
      </c>
      <c r="I66" s="144"/>
      <c r="J66" s="145"/>
      <c r="K66" s="146"/>
    </row>
    <row r="67" spans="1:11" x14ac:dyDescent="0.25">
      <c r="A67" s="147" t="s">
        <v>84</v>
      </c>
      <c r="B67" s="148" t="s">
        <v>141</v>
      </c>
      <c r="C67" s="149"/>
      <c r="D67" s="149"/>
      <c r="E67" s="149"/>
      <c r="F67" s="149">
        <f>G67+H67</f>
        <v>0</v>
      </c>
      <c r="G67" s="149"/>
      <c r="H67" s="149"/>
      <c r="I67" s="150"/>
      <c r="J67" s="151"/>
      <c r="K67" s="152"/>
    </row>
    <row r="68" spans="1:11" x14ac:dyDescent="0.25">
      <c r="A68" s="147" t="s">
        <v>86</v>
      </c>
      <c r="B68" s="148" t="s">
        <v>142</v>
      </c>
      <c r="C68" s="149"/>
      <c r="D68" s="149"/>
      <c r="E68" s="149"/>
      <c r="F68" s="149">
        <f t="shared" si="10"/>
        <v>0</v>
      </c>
      <c r="G68" s="149"/>
      <c r="H68" s="149"/>
      <c r="I68" s="150"/>
      <c r="J68" s="151"/>
      <c r="K68" s="152"/>
    </row>
    <row r="69" spans="1:11" ht="13.5" hidden="1" customHeight="1" x14ac:dyDescent="0.25">
      <c r="A69" s="147" t="s">
        <v>79</v>
      </c>
      <c r="B69" s="148" t="s">
        <v>143</v>
      </c>
      <c r="C69" s="149"/>
      <c r="D69" s="149"/>
      <c r="E69" s="149"/>
      <c r="F69" s="149"/>
      <c r="G69" s="149"/>
      <c r="H69" s="149"/>
      <c r="I69" s="150"/>
      <c r="J69" s="151"/>
      <c r="K69" s="152"/>
    </row>
    <row r="70" spans="1:11" ht="13.5" hidden="1" customHeight="1" x14ac:dyDescent="0.25">
      <c r="A70" s="147" t="s">
        <v>79</v>
      </c>
      <c r="B70" s="148" t="s">
        <v>144</v>
      </c>
      <c r="C70" s="149"/>
      <c r="D70" s="149"/>
      <c r="E70" s="149"/>
      <c r="F70" s="149"/>
      <c r="G70" s="149"/>
      <c r="H70" s="149"/>
      <c r="I70" s="150"/>
      <c r="J70" s="151"/>
      <c r="K70" s="152"/>
    </row>
    <row r="71" spans="1:11" x14ac:dyDescent="0.25">
      <c r="A71" s="147" t="s">
        <v>107</v>
      </c>
      <c r="B71" s="148" t="s">
        <v>145</v>
      </c>
      <c r="C71" s="149"/>
      <c r="D71" s="149"/>
      <c r="E71" s="149"/>
      <c r="F71" s="149">
        <f>G71+H71</f>
        <v>36871</v>
      </c>
      <c r="G71" s="149"/>
      <c r="H71" s="149">
        <v>36871</v>
      </c>
      <c r="I71" s="150"/>
      <c r="J71" s="151"/>
      <c r="K71" s="152"/>
    </row>
    <row r="72" spans="1:11" x14ac:dyDescent="0.25">
      <c r="A72" s="165" t="s">
        <v>108</v>
      </c>
      <c r="B72" s="166" t="s">
        <v>146</v>
      </c>
      <c r="C72" s="167"/>
      <c r="D72" s="167"/>
      <c r="E72" s="167"/>
      <c r="F72" s="167">
        <f>G72+H72</f>
        <v>0</v>
      </c>
      <c r="G72" s="167"/>
      <c r="H72" s="167"/>
      <c r="I72" s="168"/>
      <c r="J72" s="169"/>
      <c r="K72" s="170"/>
    </row>
    <row r="73" spans="1:11" x14ac:dyDescent="0.25">
      <c r="A73" s="100" t="s">
        <v>147</v>
      </c>
      <c r="B73" s="101" t="s">
        <v>148</v>
      </c>
      <c r="C73" s="177">
        <f>C74+C75</f>
        <v>0</v>
      </c>
      <c r="D73" s="177">
        <f t="shared" ref="D73:H73" si="11">D74+D75</f>
        <v>0</v>
      </c>
      <c r="E73" s="177">
        <f t="shared" si="11"/>
        <v>0</v>
      </c>
      <c r="F73" s="177">
        <f t="shared" si="11"/>
        <v>0</v>
      </c>
      <c r="G73" s="177">
        <f t="shared" si="11"/>
        <v>0</v>
      </c>
      <c r="H73" s="177">
        <f t="shared" si="11"/>
        <v>0</v>
      </c>
      <c r="I73" s="178"/>
      <c r="J73" s="179"/>
      <c r="K73" s="180"/>
    </row>
    <row r="74" spans="1:11" x14ac:dyDescent="0.25">
      <c r="A74" s="171" t="s">
        <v>106</v>
      </c>
      <c r="B74" s="172" t="s">
        <v>149</v>
      </c>
      <c r="C74" s="173"/>
      <c r="D74" s="173"/>
      <c r="E74" s="173"/>
      <c r="F74" s="173"/>
      <c r="G74" s="173"/>
      <c r="H74" s="173"/>
      <c r="I74" s="174"/>
      <c r="J74" s="175"/>
      <c r="K74" s="176"/>
    </row>
    <row r="75" spans="1:11" x14ac:dyDescent="0.25">
      <c r="A75" s="153" t="s">
        <v>107</v>
      </c>
      <c r="B75" s="154" t="s">
        <v>150</v>
      </c>
      <c r="C75" s="155"/>
      <c r="D75" s="155"/>
      <c r="E75" s="155"/>
      <c r="F75" s="155"/>
      <c r="G75" s="155"/>
      <c r="H75" s="155"/>
      <c r="I75" s="156"/>
      <c r="J75" s="157"/>
      <c r="K75" s="158"/>
    </row>
    <row r="76" spans="1:11" ht="24" hidden="1" x14ac:dyDescent="0.25">
      <c r="A76" s="106" t="s">
        <v>151</v>
      </c>
      <c r="B76" s="107" t="s">
        <v>152</v>
      </c>
    </row>
    <row r="77" spans="1:11" ht="24" hidden="1" x14ac:dyDescent="0.25">
      <c r="A77" s="78" t="s">
        <v>5</v>
      </c>
      <c r="B77" s="79" t="s">
        <v>153</v>
      </c>
    </row>
    <row r="78" spans="1:11" ht="24" hidden="1" x14ac:dyDescent="0.25">
      <c r="A78" s="78" t="s">
        <v>9</v>
      </c>
      <c r="B78" s="79" t="s">
        <v>154</v>
      </c>
    </row>
    <row r="79" spans="1:11" ht="24" hidden="1" x14ac:dyDescent="0.25">
      <c r="A79" s="78" t="s">
        <v>104</v>
      </c>
      <c r="B79" s="79" t="s">
        <v>155</v>
      </c>
    </row>
    <row r="80" spans="1:11" ht="24" hidden="1" x14ac:dyDescent="0.25">
      <c r="A80" s="78" t="s">
        <v>16</v>
      </c>
      <c r="B80" s="79" t="s">
        <v>156</v>
      </c>
    </row>
    <row r="81" spans="1:2" hidden="1" x14ac:dyDescent="0.25">
      <c r="A81" s="78" t="s">
        <v>157</v>
      </c>
      <c r="B81" s="79" t="s">
        <v>158</v>
      </c>
    </row>
    <row r="82" spans="1:2" hidden="1" x14ac:dyDescent="0.25">
      <c r="A82" s="78" t="s">
        <v>84</v>
      </c>
      <c r="B82" s="79" t="s">
        <v>159</v>
      </c>
    </row>
    <row r="83" spans="1:2" ht="36" hidden="1" x14ac:dyDescent="0.25">
      <c r="A83" s="78" t="s">
        <v>79</v>
      </c>
      <c r="B83" s="79" t="s">
        <v>160</v>
      </c>
    </row>
    <row r="84" spans="1:2" hidden="1" x14ac:dyDescent="0.25">
      <c r="A84" s="78" t="s">
        <v>86</v>
      </c>
      <c r="B84" s="79" t="s">
        <v>161</v>
      </c>
    </row>
    <row r="85" spans="1:2" ht="24" hidden="1" x14ac:dyDescent="0.25">
      <c r="A85" s="78" t="s">
        <v>162</v>
      </c>
      <c r="B85" s="79" t="s">
        <v>163</v>
      </c>
    </row>
  </sheetData>
  <mergeCells count="9">
    <mergeCell ref="H1:K1"/>
    <mergeCell ref="A1:B1"/>
    <mergeCell ref="A2:K2"/>
    <mergeCell ref="I3:K3"/>
    <mergeCell ref="C4:E4"/>
    <mergeCell ref="A4:A5"/>
    <mergeCell ref="B4:B5"/>
    <mergeCell ref="F4:H4"/>
    <mergeCell ref="I4:K4"/>
  </mergeCells>
  <pageMargins left="0.39370078740157483" right="7.874015748031496E-2" top="0" bottom="0.11811023622047245" header="0.23622047244094491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CĐ</vt:lpstr>
      <vt:lpstr>Thu.</vt:lpstr>
      <vt:lpstr>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2025-10-08T09:58:48Z</cp:lastPrinted>
  <dcterms:created xsi:type="dcterms:W3CDTF">2022-04-05T07:14:50Z</dcterms:created>
  <dcterms:modified xsi:type="dcterms:W3CDTF">2025-10-08T10:01:57Z</dcterms:modified>
</cp:coreProperties>
</file>