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KINH TẾ PHÚ THÁI\"/>
    </mc:Choice>
  </mc:AlternateContent>
  <xr:revisionPtr revIDLastSave="0" documentId="13_ncr:2001_{2FB3C8FD-BE22-4AED-8684-022126328146}" xr6:coauthVersionLast="47" xr6:coauthVersionMax="47" xr10:uidLastSave="{00000000-0000-0000-0000-000000000000}"/>
  <bookViews>
    <workbookView xWindow="-120" yWindow="-120" windowWidth="29040" windowHeight="15840" activeTab="1" xr2:uid="{16265FC2-E3EA-4FFA-ACE7-EAED504D7F5C}"/>
  </bookViews>
  <sheets>
    <sheet name="113" sheetId="1" r:id="rId1"/>
    <sheet name="114" sheetId="2" r:id="rId2"/>
    <sheet name="115" sheetId="3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20" i="1"/>
  <c r="D19" i="1"/>
  <c r="C20" i="1"/>
  <c r="C21" i="1"/>
  <c r="C19" i="1"/>
  <c r="C12" i="1"/>
  <c r="E24" i="2"/>
  <c r="E32" i="2"/>
  <c r="E27" i="2"/>
  <c r="E30" i="2"/>
  <c r="H21" i="3"/>
  <c r="D18" i="3"/>
  <c r="D11" i="3"/>
  <c r="D24" i="2"/>
  <c r="C20" i="2"/>
  <c r="G32" i="2"/>
  <c r="D25" i="2"/>
  <c r="F25" i="2"/>
  <c r="C25" i="2"/>
  <c r="G29" i="2"/>
  <c r="G28" i="2"/>
  <c r="E25" i="2" l="1"/>
  <c r="D9" i="3"/>
  <c r="K13" i="3" l="1"/>
  <c r="K14" i="3"/>
  <c r="K15" i="3"/>
  <c r="K16" i="3"/>
  <c r="K17" i="3"/>
  <c r="J18" i="3"/>
  <c r="K18" i="3"/>
  <c r="J19" i="3"/>
  <c r="K19" i="3"/>
  <c r="K20" i="3"/>
  <c r="K21" i="3"/>
  <c r="K22" i="3"/>
  <c r="K23" i="3"/>
  <c r="K11" i="3"/>
  <c r="J11" i="3"/>
  <c r="E9" i="3"/>
  <c r="C23" i="3"/>
  <c r="C22" i="3"/>
  <c r="C21" i="3"/>
  <c r="C20" i="3"/>
  <c r="C19" i="3"/>
  <c r="C18" i="3"/>
  <c r="C17" i="3"/>
  <c r="C16" i="3"/>
  <c r="I16" i="3" s="1"/>
  <c r="C15" i="3"/>
  <c r="C14" i="3"/>
  <c r="C13" i="3"/>
  <c r="C12" i="3"/>
  <c r="C11" i="3"/>
  <c r="F12" i="3"/>
  <c r="F13" i="3"/>
  <c r="F14" i="3"/>
  <c r="F15" i="3"/>
  <c r="F16" i="3"/>
  <c r="F17" i="3"/>
  <c r="F18" i="3"/>
  <c r="F19" i="3"/>
  <c r="F20" i="3"/>
  <c r="F21" i="3"/>
  <c r="F22" i="3"/>
  <c r="F23" i="3"/>
  <c r="F11" i="3"/>
  <c r="H9" i="3"/>
  <c r="G9" i="3"/>
  <c r="H10" i="2"/>
  <c r="G11" i="2"/>
  <c r="H11" i="2"/>
  <c r="G18" i="2"/>
  <c r="H18" i="2"/>
  <c r="G21" i="2"/>
  <c r="H21" i="2"/>
  <c r="G24" i="2"/>
  <c r="H24" i="2"/>
  <c r="G26" i="2"/>
  <c r="H26" i="2"/>
  <c r="G27" i="2"/>
  <c r="G30" i="2"/>
  <c r="H30" i="2"/>
  <c r="D36" i="2"/>
  <c r="E36" i="2"/>
  <c r="F36" i="2"/>
  <c r="C36" i="2"/>
  <c r="D20" i="2"/>
  <c r="E20" i="2"/>
  <c r="F20" i="2"/>
  <c r="F19" i="2" s="1"/>
  <c r="E9" i="2"/>
  <c r="F9" i="2"/>
  <c r="H27" i="2"/>
  <c r="D9" i="2"/>
  <c r="G10" i="2"/>
  <c r="C9" i="2"/>
  <c r="E11" i="1"/>
  <c r="E12" i="1"/>
  <c r="E14" i="1"/>
  <c r="E19" i="1"/>
  <c r="E20" i="1"/>
  <c r="E21" i="1"/>
  <c r="H25" i="2" l="1"/>
  <c r="G25" i="2"/>
  <c r="E19" i="2"/>
  <c r="E8" i="2" s="1"/>
  <c r="H20" i="2"/>
  <c r="G9" i="2"/>
  <c r="I17" i="3"/>
  <c r="I21" i="3"/>
  <c r="I14" i="3"/>
  <c r="I18" i="3"/>
  <c r="I22" i="3"/>
  <c r="I13" i="3"/>
  <c r="I11" i="3"/>
  <c r="I15" i="3"/>
  <c r="I19" i="3"/>
  <c r="I23" i="3"/>
  <c r="K9" i="3"/>
  <c r="I20" i="3"/>
  <c r="J9" i="3"/>
  <c r="C9" i="3"/>
  <c r="F9" i="3"/>
  <c r="H9" i="2"/>
  <c r="D19" i="2"/>
  <c r="H19" i="2" s="1"/>
  <c r="G20" i="2"/>
  <c r="C19" i="2"/>
  <c r="C8" i="2" s="1"/>
  <c r="I9" i="3" l="1"/>
  <c r="G19" i="2"/>
  <c r="G8" i="2"/>
  <c r="D8" i="2"/>
  <c r="F8" i="2"/>
  <c r="H8" i="2" l="1"/>
  <c r="C18" i="1"/>
  <c r="C13" i="1"/>
  <c r="D18" i="1"/>
  <c r="D13" i="1"/>
  <c r="E13" i="1" l="1"/>
  <c r="E18" i="1"/>
  <c r="C10" i="1"/>
  <c r="D10" i="1"/>
  <c r="E10" i="1" l="1"/>
</calcChain>
</file>

<file path=xl/sharedStrings.xml><?xml version="1.0" encoding="utf-8"?>
<sst xmlns="http://schemas.openxmlformats.org/spreadsheetml/2006/main" count="133" uniqueCount="104">
  <si>
    <t>Biểu số 113/CK TC-NSNN</t>
  </si>
  <si>
    <t>Đơn vị : 1.000 đồng</t>
  </si>
  <si>
    <t>TT</t>
  </si>
  <si>
    <t>NỘI DUNG THU</t>
  </si>
  <si>
    <t>DỰ TOÁN NĂM</t>
  </si>
  <si>
    <t>SO SÁNH
%</t>
  </si>
  <si>
    <t>NSX</t>
  </si>
  <si>
    <t>A</t>
  </si>
  <si>
    <t>B</t>
  </si>
  <si>
    <t>3=2/1</t>
  </si>
  <si>
    <t>I</t>
  </si>
  <si>
    <t>TỔNG SỐ THU</t>
  </si>
  <si>
    <t>Các khoản thu xã hưởng 100 %</t>
  </si>
  <si>
    <t>Các khoản thu phân chia tỷ lệ (1)</t>
  </si>
  <si>
    <t>Thu bổ sung</t>
  </si>
  <si>
    <t xml:space="preserve"> - Bổ sung cân đối </t>
  </si>
  <si>
    <t xml:space="preserve"> - Bổ sung có mục tiêu</t>
  </si>
  <si>
    <t>Thu chuyển nguồn</t>
  </si>
  <si>
    <t>Thu kết dư ngân sách năm trước</t>
  </si>
  <si>
    <t>II</t>
  </si>
  <si>
    <t>TỔNG SỐ CHI</t>
  </si>
  <si>
    <t>Chi đầu tư phát triển</t>
  </si>
  <si>
    <t>Chi thường xuyên</t>
  </si>
  <si>
    <t>Dự phòng</t>
  </si>
  <si>
    <t>UBND XÃ PHÚ THÁI</t>
  </si>
  <si>
    <t>Biểu số 114/CK TC-NSNN</t>
  </si>
  <si>
    <t>Đơn vị : 1000đồng</t>
  </si>
  <si>
    <t>NỘI DUNG</t>
  </si>
  <si>
    <t>SO SÁNH (%)</t>
  </si>
  <si>
    <t>THU NSNN</t>
  </si>
  <si>
    <t>THU NSX</t>
  </si>
  <si>
    <t>THU 
NSNN</t>
  </si>
  <si>
    <t>THU 
NSX</t>
  </si>
  <si>
    <t>1</t>
  </si>
  <si>
    <t>2</t>
  </si>
  <si>
    <t>3</t>
  </si>
  <si>
    <t>4</t>
  </si>
  <si>
    <t>5=3/1</t>
  </si>
  <si>
    <t>6=4/2</t>
  </si>
  <si>
    <t>TỔNG THU</t>
  </si>
  <si>
    <t xml:space="preserve"> Các khoản thu 100%</t>
  </si>
  <si>
    <t>- Phí, lệ phí</t>
  </si>
  <si>
    <t>- Thu từ sử dụng quỹ đất công ích và hoa lợi công sản khác</t>
  </si>
  <si>
    <t>- Thu tiền bồi thường đất công điền theo Quyết định</t>
  </si>
  <si>
    <t>- Thu từ hoạt động kinh tế và sự nghiệp</t>
  </si>
  <si>
    <t>- Thu phạt, tịch thu khác theo quy định</t>
  </si>
  <si>
    <t>- Thu từ tài sản được xác lập quyền sở hữu của nhà nước theo quy định</t>
  </si>
  <si>
    <t xml:space="preserve"> - Đóng góp của nhân dân theo quy định</t>
  </si>
  <si>
    <t xml:space="preserve">- Đóng góp tự nguyên của các tổ chức, cá nhân </t>
  </si>
  <si>
    <t>- Thu khác</t>
  </si>
  <si>
    <t>Các khoản thu phân chia theo tỷ lệ %</t>
  </si>
  <si>
    <t>Các khoản thu phân chia</t>
  </si>
  <si>
    <t>- Thuế sử dụng đất phi nông nghiệp</t>
  </si>
  <si>
    <t xml:space="preserve"> - Thuế sử dụng đất nông nghiệp thu từ hộ gia đình</t>
  </si>
  <si>
    <t>- Lệ phí môn bài thu từ cá nhân, hộ kinh doanh</t>
  </si>
  <si>
    <t>Các khoản thu phân chia khác do cấp tỉnh Quy định</t>
  </si>
  <si>
    <t>- Thu tiền sử dụng đất</t>
  </si>
  <si>
    <t>- Thuế GTGT</t>
  </si>
  <si>
    <t>III</t>
  </si>
  <si>
    <t>Thu viện trợ không hoàn lại trực tiếp cho xã ( nếu có )</t>
  </si>
  <si>
    <t>IV</t>
  </si>
  <si>
    <t>V</t>
  </si>
  <si>
    <t>VI</t>
  </si>
  <si>
    <t>Thu bổ sung từ ngân sách cấp trên</t>
  </si>
  <si>
    <t>- Bổ sung cân đối</t>
  </si>
  <si>
    <t xml:space="preserve">- Bổ sung có mục tiêu </t>
  </si>
  <si>
    <t>Biểu số 115/CK TC-NSNN</t>
  </si>
  <si>
    <t>Đơn vị :1000đồng</t>
  </si>
  <si>
    <t>DỰ TOÁN</t>
  </si>
  <si>
    <t>TỔNG SỐ</t>
  </si>
  <si>
    <t>XDCB</t>
  </si>
  <si>
    <t>TX</t>
  </si>
  <si>
    <t>5</t>
  </si>
  <si>
    <t>6</t>
  </si>
  <si>
    <t>7=4/1</t>
  </si>
  <si>
    <t>8=5/2</t>
  </si>
  <si>
    <t>9=6/3</t>
  </si>
  <si>
    <t>TỔNG CHI</t>
  </si>
  <si>
    <t>Trong đó</t>
  </si>
  <si>
    <t xml:space="preserve"> Chi giáo dục</t>
  </si>
  <si>
    <t xml:space="preserve"> Chi ứng dụng chuyển giao công nghệ</t>
  </si>
  <si>
    <t xml:space="preserve"> Chi y tế</t>
  </si>
  <si>
    <t xml:space="preserve"> Chi văn hóa, thông tin</t>
  </si>
  <si>
    <t xml:space="preserve"> Chi phát thanh, truyền hình</t>
  </si>
  <si>
    <t xml:space="preserve"> Chi thể dục thể thao</t>
  </si>
  <si>
    <t xml:space="preserve"> Chi bảo vệ môi trường</t>
  </si>
  <si>
    <t xml:space="preserve"> Chi các hoạt động kinh tế</t>
  </si>
  <si>
    <t xml:space="preserve"> Chi hoạt động của cơ quan Quản lý nhà nước, Đảng, Đoàn thể</t>
  </si>
  <si>
    <t xml:space="preserve"> Chi cho công tác xã hội</t>
  </si>
  <si>
    <t>Chi sự nghiệp Quốc phòng + ANTT</t>
  </si>
  <si>
    <t xml:space="preserve"> Chi khác</t>
  </si>
  <si>
    <t xml:space="preserve"> Dự phòng ngân sách</t>
  </si>
  <si>
    <t>ƯỚC THỰC HIỆN CHI NGÂN SÁCH XÃ 3 THÁNG  NĂM 2026</t>
  </si>
  <si>
    <t>ƯỚC THỰC HIỆN 3 THÁNG NĂM 2026</t>
  </si>
  <si>
    <t>ƯỚC THỰC HIỆN THU NGÂN SÁCH XÃ 3 THÁNG NĂM 2026</t>
  </si>
  <si>
    <t>ƯỚC THỰC HIỆN 
 3 THÁNG</t>
  </si>
  <si>
    <t xml:space="preserve"> - Thuế tài nguyên</t>
  </si>
  <si>
    <t xml:space="preserve"> - Thu tiền thuê đất</t>
  </si>
  <si>
    <t xml:space="preserve"> - Các khoản thu khác nộp NS thuộc NS thành phố</t>
  </si>
  <si>
    <t xml:space="preserve"> - Thuế thu nhập doanh nghiệp</t>
  </si>
  <si>
    <t xml:space="preserve"> - Lệ phí trước bạ</t>
  </si>
  <si>
    <t xml:space="preserve"> - Thuế thu nhập cá nhân</t>
  </si>
  <si>
    <t>CÂN ĐỐI NGÂN SÁCH XÃ 3 THÁNG NĂM 2026</t>
  </si>
  <si>
    <t>ƯỚC THỰC
 HIỆN 3 THÁNG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</si>
</sst>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22" x14ac:knownFonts="1">
    <font>
      <sz val="13"/>
      <color theme="1"/>
      <name val="Times New Roman"/>
      <family val="2"/>
    </font>
    <font>
      <sz val="13"/>
      <color theme="1"/>
      <name val="Times New Roman"/>
      <family val="2"/>
    </font>
    <font>
      <sz val="11"/>
      <name val=".VnArial Narrow"/>
      <family val="2"/>
    </font>
    <font>
      <sz val="12"/>
      <color indexed="8"/>
      <name val="Times New Roman"/>
      <family val="1"/>
      <charset val="163"/>
    </font>
    <font>
      <i/>
      <sz val="12"/>
      <color indexed="8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i/>
      <sz val="12"/>
      <name val="Times New Roman"/>
      <family val="1"/>
    </font>
    <font>
      <i/>
      <u/>
      <sz val="12"/>
      <name val="Times New Roman"/>
      <family val="1"/>
    </font>
    <font>
      <i/>
      <u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u/>
      <sz val="12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u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2"/>
      <name val=".VnTime"/>
      <family val="2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32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49" fontId="8" fillId="0" borderId="8" xfId="3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vertical="center"/>
    </xf>
    <xf numFmtId="0" fontId="5" fillId="0" borderId="6" xfId="0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3" fontId="5" fillId="0" borderId="6" xfId="0" applyNumberFormat="1" applyFont="1" applyBorder="1"/>
    <xf numFmtId="0" fontId="5" fillId="0" borderId="7" xfId="0" applyFont="1" applyBorder="1" applyAlignment="1">
      <alignment horizontal="center"/>
    </xf>
    <xf numFmtId="49" fontId="8" fillId="0" borderId="7" xfId="3" applyNumberFormat="1" applyFont="1" applyBorder="1" applyAlignment="1">
      <alignment horizontal="left" wrapText="1"/>
    </xf>
    <xf numFmtId="3" fontId="7" fillId="0" borderId="7" xfId="0" applyNumberFormat="1" applyFont="1" applyBorder="1"/>
    <xf numFmtId="164" fontId="7" fillId="0" borderId="7" xfId="0" applyNumberFormat="1" applyFont="1" applyBorder="1"/>
    <xf numFmtId="49" fontId="4" fillId="0" borderId="7" xfId="3" applyNumberFormat="1" applyFont="1" applyBorder="1" applyAlignment="1">
      <alignment horizontal="left" wrapText="1"/>
    </xf>
    <xf numFmtId="3" fontId="9" fillId="0" borderId="7" xfId="0" applyNumberFormat="1" applyFont="1" applyBorder="1"/>
    <xf numFmtId="49" fontId="6" fillId="0" borderId="7" xfId="0" applyNumberFormat="1" applyFont="1" applyBorder="1" applyAlignment="1">
      <alignment horizontal="center"/>
    </xf>
    <xf numFmtId="3" fontId="5" fillId="0" borderId="7" xfId="0" applyNumberFormat="1" applyFont="1" applyBorder="1"/>
    <xf numFmtId="164" fontId="5" fillId="0" borderId="7" xfId="0" applyNumberFormat="1" applyFont="1" applyBorder="1"/>
    <xf numFmtId="49" fontId="7" fillId="0" borderId="7" xfId="0" applyNumberFormat="1" applyFont="1" applyBorder="1" applyAlignment="1">
      <alignment horizontal="left" wrapText="1"/>
    </xf>
    <xf numFmtId="165" fontId="7" fillId="0" borderId="7" xfId="1" applyNumberFormat="1" applyFont="1" applyBorder="1" applyAlignment="1"/>
    <xf numFmtId="0" fontId="7" fillId="0" borderId="7" xfId="0" applyFont="1" applyBorder="1"/>
    <xf numFmtId="9" fontId="5" fillId="0" borderId="6" xfId="2" applyFont="1" applyBorder="1" applyAlignment="1"/>
    <xf numFmtId="9" fontId="7" fillId="0" borderId="7" xfId="2" applyFont="1" applyBorder="1" applyAlignment="1"/>
    <xf numFmtId="9" fontId="5" fillId="0" borderId="7" xfId="2" applyFont="1" applyBorder="1" applyAlignment="1"/>
    <xf numFmtId="9" fontId="7" fillId="0" borderId="8" xfId="2" applyFont="1" applyBorder="1" applyAlignment="1"/>
    <xf numFmtId="49" fontId="5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5" fillId="0" borderId="0" xfId="0" applyFont="1"/>
    <xf numFmtId="0" fontId="9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6" xfId="0" applyNumberFormat="1" applyFont="1" applyBorder="1"/>
    <xf numFmtId="3" fontId="5" fillId="0" borderId="7" xfId="0" applyNumberFormat="1" applyFont="1" applyBorder="1" applyAlignment="1">
      <alignment horizontal="right"/>
    </xf>
    <xf numFmtId="3" fontId="8" fillId="0" borderId="7" xfId="3" applyNumberFormat="1" applyFont="1" applyBorder="1" applyAlignment="1">
      <alignment horizontal="right" wrapText="1"/>
    </xf>
    <xf numFmtId="3" fontId="5" fillId="0" borderId="7" xfId="0" applyNumberFormat="1" applyFont="1" applyBorder="1" applyAlignment="1">
      <alignment horizontal="right" wrapText="1"/>
    </xf>
    <xf numFmtId="0" fontId="9" fillId="0" borderId="7" xfId="0" applyFont="1" applyBorder="1" applyAlignment="1">
      <alignment horizontal="center"/>
    </xf>
    <xf numFmtId="49" fontId="10" fillId="0" borderId="7" xfId="0" applyNumberFormat="1" applyFont="1" applyBorder="1" applyAlignment="1">
      <alignment horizontal="left" wrapText="1"/>
    </xf>
    <xf numFmtId="3" fontId="9" fillId="0" borderId="7" xfId="0" applyNumberFormat="1" applyFont="1" applyBorder="1" applyAlignment="1">
      <alignment horizontal="right" wrapText="1"/>
    </xf>
    <xf numFmtId="3" fontId="4" fillId="0" borderId="7" xfId="3" applyNumberFormat="1" applyFont="1" applyBorder="1" applyAlignment="1">
      <alignment horizontal="right" wrapText="1"/>
    </xf>
    <xf numFmtId="3" fontId="6" fillId="0" borderId="7" xfId="0" applyNumberFormat="1" applyFont="1" applyBorder="1" applyAlignment="1">
      <alignment horizontal="right"/>
    </xf>
    <xf numFmtId="49" fontId="12" fillId="0" borderId="7" xfId="3" applyNumberFormat="1" applyFont="1" applyBorder="1" applyAlignment="1">
      <alignment horizontal="left" wrapText="1"/>
    </xf>
    <xf numFmtId="3" fontId="7" fillId="0" borderId="7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49" fontId="8" fillId="0" borderId="8" xfId="3" applyNumberFormat="1" applyFont="1" applyBorder="1" applyAlignment="1">
      <alignment horizontal="left" wrapText="1"/>
    </xf>
    <xf numFmtId="49" fontId="6" fillId="0" borderId="7" xfId="0" applyNumberFormat="1" applyFont="1" applyBorder="1"/>
    <xf numFmtId="49" fontId="8" fillId="0" borderId="7" xfId="3" applyNumberFormat="1" applyFont="1" applyBorder="1" applyAlignment="1">
      <alignment wrapText="1"/>
    </xf>
    <xf numFmtId="49" fontId="8" fillId="0" borderId="13" xfId="3" applyNumberFormat="1" applyFont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49" fontId="11" fillId="0" borderId="7" xfId="3" applyNumberFormat="1" applyFont="1" applyBorder="1" applyAlignment="1">
      <alignment wrapText="1"/>
    </xf>
    <xf numFmtId="49" fontId="6" fillId="0" borderId="6" xfId="0" applyNumberFormat="1" applyFont="1" applyBorder="1"/>
    <xf numFmtId="2" fontId="5" fillId="0" borderId="0" xfId="0" applyNumberFormat="1" applyFont="1" applyAlignment="1">
      <alignment horizontal="left" vertical="center" wrapText="1"/>
    </xf>
    <xf numFmtId="2" fontId="7" fillId="0" borderId="0" xfId="0" applyNumberFormat="1" applyFont="1" applyAlignment="1">
      <alignment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 wrapText="1"/>
    </xf>
    <xf numFmtId="165" fontId="6" fillId="0" borderId="7" xfId="1" applyNumberFormat="1" applyFont="1" applyBorder="1" applyAlignment="1">
      <alignment horizontal="right"/>
    </xf>
    <xf numFmtId="165" fontId="8" fillId="0" borderId="7" xfId="1" applyNumberFormat="1" applyFont="1" applyBorder="1" applyAlignment="1">
      <alignment horizontal="right" wrapText="1"/>
    </xf>
    <xf numFmtId="165" fontId="8" fillId="0" borderId="13" xfId="1" applyNumberFormat="1" applyFont="1" applyBorder="1" applyAlignment="1">
      <alignment horizontal="right" wrapText="1"/>
    </xf>
    <xf numFmtId="165" fontId="12" fillId="0" borderId="7" xfId="1" applyNumberFormat="1" applyFont="1" applyBorder="1" applyAlignment="1">
      <alignment horizontal="right" wrapText="1"/>
    </xf>
    <xf numFmtId="165" fontId="8" fillId="0" borderId="8" xfId="1" applyNumberFormat="1" applyFont="1" applyBorder="1" applyAlignment="1">
      <alignment horizontal="right" wrapText="1"/>
    </xf>
    <xf numFmtId="3" fontId="8" fillId="0" borderId="8" xfId="3" applyNumberFormat="1" applyFont="1" applyBorder="1" applyAlignment="1">
      <alignment horizontal="right" wrapText="1"/>
    </xf>
    <xf numFmtId="9" fontId="5" fillId="0" borderId="8" xfId="2" applyFont="1" applyBorder="1" applyAlignment="1"/>
    <xf numFmtId="9" fontId="6" fillId="0" borderId="6" xfId="2" applyFont="1" applyBorder="1" applyAlignment="1"/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6" fillId="0" borderId="6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right"/>
    </xf>
    <xf numFmtId="0" fontId="13" fillId="0" borderId="0" xfId="0" applyFont="1"/>
    <xf numFmtId="49" fontId="16" fillId="0" borderId="7" xfId="0" applyNumberFormat="1" applyFont="1" applyBorder="1" applyAlignment="1">
      <alignment horizontal="left"/>
    </xf>
    <xf numFmtId="49" fontId="3" fillId="0" borderId="7" xfId="3" applyNumberFormat="1" applyFont="1" applyBorder="1" applyAlignment="1">
      <alignment horizontal="left" wrapText="1"/>
    </xf>
    <xf numFmtId="3" fontId="3" fillId="0" borderId="7" xfId="3" applyNumberFormat="1" applyFont="1" applyBorder="1" applyAlignment="1">
      <alignment horizontal="right" wrapText="1"/>
    </xf>
    <xf numFmtId="3" fontId="19" fillId="0" borderId="7" xfId="3" applyNumberFormat="1" applyFont="1" applyBorder="1" applyAlignment="1">
      <alignment horizontal="right" wrapText="1"/>
    </xf>
    <xf numFmtId="0" fontId="13" fillId="0" borderId="7" xfId="0" applyFont="1" applyBorder="1"/>
    <xf numFmtId="3" fontId="20" fillId="0" borderId="7" xfId="0" applyNumberFormat="1" applyFont="1" applyBorder="1"/>
    <xf numFmtId="49" fontId="3" fillId="0" borderId="8" xfId="3" applyNumberFormat="1" applyFont="1" applyBorder="1" applyAlignment="1">
      <alignment horizontal="left" wrapText="1"/>
    </xf>
    <xf numFmtId="3" fontId="18" fillId="0" borderId="7" xfId="0" applyNumberFormat="1" applyFont="1" applyBorder="1" applyAlignment="1">
      <alignment horizontal="right"/>
    </xf>
    <xf numFmtId="3" fontId="14" fillId="0" borderId="6" xfId="0" applyNumberFormat="1" applyFont="1" applyBorder="1" applyAlignment="1">
      <alignment horizontal="right"/>
    </xf>
    <xf numFmtId="3" fontId="17" fillId="0" borderId="6" xfId="0" applyNumberFormat="1" applyFont="1" applyBorder="1" applyAlignment="1">
      <alignment horizontal="right"/>
    </xf>
    <xf numFmtId="9" fontId="5" fillId="0" borderId="6" xfId="2" applyFont="1" applyBorder="1" applyAlignment="1">
      <alignment horizontal="right"/>
    </xf>
    <xf numFmtId="9" fontId="7" fillId="0" borderId="7" xfId="2" applyFont="1" applyBorder="1" applyAlignment="1">
      <alignment horizontal="right"/>
    </xf>
    <xf numFmtId="9" fontId="5" fillId="0" borderId="7" xfId="2" applyFont="1" applyBorder="1" applyAlignment="1">
      <alignment horizontal="right"/>
    </xf>
    <xf numFmtId="9" fontId="7" fillId="0" borderId="8" xfId="2" applyFont="1" applyBorder="1" applyAlignment="1">
      <alignment horizontal="right"/>
    </xf>
    <xf numFmtId="9" fontId="5" fillId="0" borderId="8" xfId="2" applyFont="1" applyBorder="1" applyAlignment="1">
      <alignment horizontal="right"/>
    </xf>
    <xf numFmtId="3" fontId="13" fillId="0" borderId="0" xfId="0" applyNumberFormat="1" applyFont="1" applyAlignment="1">
      <alignment vertical="center"/>
    </xf>
    <xf numFmtId="37" fontId="7" fillId="0" borderId="7" xfId="1" applyNumberFormat="1" applyFont="1" applyBorder="1" applyAlignment="1">
      <alignment horizontal="right"/>
    </xf>
    <xf numFmtId="165" fontId="21" fillId="0" borderId="7" xfId="1" applyNumberFormat="1" applyFont="1" applyBorder="1" applyAlignment="1">
      <alignment horizontal="right" wrapText="1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_Sheet1" xfId="3" xr:uid="{2BF79758-484A-4DB3-A1FC-0BC0390D85A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26B18-7EC9-4FC1-84F6-BB2B4BF69211}">
  <dimension ref="A1:F29"/>
  <sheetViews>
    <sheetView topLeftCell="A2" workbookViewId="0">
      <selection activeCell="I9" sqref="I9"/>
    </sheetView>
  </sheetViews>
  <sheetFormatPr defaultRowHeight="15" customHeight="1" x14ac:dyDescent="0.25"/>
  <cols>
    <col min="1" max="1" width="4.21875" style="1" customWidth="1"/>
    <col min="2" max="2" width="37.77734375" style="4" customWidth="1"/>
    <col min="3" max="4" width="11.5546875" style="3" customWidth="1"/>
    <col min="5" max="5" width="9.88671875" style="3" customWidth="1"/>
    <col min="6" max="256" width="8.88671875" style="3"/>
    <col min="257" max="257" width="4.21875" style="3" customWidth="1"/>
    <col min="258" max="258" width="37.77734375" style="3" customWidth="1"/>
    <col min="259" max="260" width="11.5546875" style="3" customWidth="1"/>
    <col min="261" max="261" width="9.88671875" style="3" customWidth="1"/>
    <col min="262" max="512" width="8.88671875" style="3"/>
    <col min="513" max="513" width="4.21875" style="3" customWidth="1"/>
    <col min="514" max="514" width="37.77734375" style="3" customWidth="1"/>
    <col min="515" max="516" width="11.5546875" style="3" customWidth="1"/>
    <col min="517" max="517" width="9.88671875" style="3" customWidth="1"/>
    <col min="518" max="768" width="8.88671875" style="3"/>
    <col min="769" max="769" width="4.21875" style="3" customWidth="1"/>
    <col min="770" max="770" width="37.77734375" style="3" customWidth="1"/>
    <col min="771" max="772" width="11.5546875" style="3" customWidth="1"/>
    <col min="773" max="773" width="9.88671875" style="3" customWidth="1"/>
    <col min="774" max="1024" width="8.88671875" style="3"/>
    <col min="1025" max="1025" width="4.21875" style="3" customWidth="1"/>
    <col min="1026" max="1026" width="37.77734375" style="3" customWidth="1"/>
    <col min="1027" max="1028" width="11.5546875" style="3" customWidth="1"/>
    <col min="1029" max="1029" width="9.88671875" style="3" customWidth="1"/>
    <col min="1030" max="1280" width="8.88671875" style="3"/>
    <col min="1281" max="1281" width="4.21875" style="3" customWidth="1"/>
    <col min="1282" max="1282" width="37.77734375" style="3" customWidth="1"/>
    <col min="1283" max="1284" width="11.5546875" style="3" customWidth="1"/>
    <col min="1285" max="1285" width="9.88671875" style="3" customWidth="1"/>
    <col min="1286" max="1536" width="8.88671875" style="3"/>
    <col min="1537" max="1537" width="4.21875" style="3" customWidth="1"/>
    <col min="1538" max="1538" width="37.77734375" style="3" customWidth="1"/>
    <col min="1539" max="1540" width="11.5546875" style="3" customWidth="1"/>
    <col min="1541" max="1541" width="9.88671875" style="3" customWidth="1"/>
    <col min="1542" max="1792" width="8.88671875" style="3"/>
    <col min="1793" max="1793" width="4.21875" style="3" customWidth="1"/>
    <col min="1794" max="1794" width="37.77734375" style="3" customWidth="1"/>
    <col min="1795" max="1796" width="11.5546875" style="3" customWidth="1"/>
    <col min="1797" max="1797" width="9.88671875" style="3" customWidth="1"/>
    <col min="1798" max="2048" width="8.88671875" style="3"/>
    <col min="2049" max="2049" width="4.21875" style="3" customWidth="1"/>
    <col min="2050" max="2050" width="37.77734375" style="3" customWidth="1"/>
    <col min="2051" max="2052" width="11.5546875" style="3" customWidth="1"/>
    <col min="2053" max="2053" width="9.88671875" style="3" customWidth="1"/>
    <col min="2054" max="2304" width="8.88671875" style="3"/>
    <col min="2305" max="2305" width="4.21875" style="3" customWidth="1"/>
    <col min="2306" max="2306" width="37.77734375" style="3" customWidth="1"/>
    <col min="2307" max="2308" width="11.5546875" style="3" customWidth="1"/>
    <col min="2309" max="2309" width="9.88671875" style="3" customWidth="1"/>
    <col min="2310" max="2560" width="8.88671875" style="3"/>
    <col min="2561" max="2561" width="4.21875" style="3" customWidth="1"/>
    <col min="2562" max="2562" width="37.77734375" style="3" customWidth="1"/>
    <col min="2563" max="2564" width="11.5546875" style="3" customWidth="1"/>
    <col min="2565" max="2565" width="9.88671875" style="3" customWidth="1"/>
    <col min="2566" max="2816" width="8.88671875" style="3"/>
    <col min="2817" max="2817" width="4.21875" style="3" customWidth="1"/>
    <col min="2818" max="2818" width="37.77734375" style="3" customWidth="1"/>
    <col min="2819" max="2820" width="11.5546875" style="3" customWidth="1"/>
    <col min="2821" max="2821" width="9.88671875" style="3" customWidth="1"/>
    <col min="2822" max="3072" width="8.88671875" style="3"/>
    <col min="3073" max="3073" width="4.21875" style="3" customWidth="1"/>
    <col min="3074" max="3074" width="37.77734375" style="3" customWidth="1"/>
    <col min="3075" max="3076" width="11.5546875" style="3" customWidth="1"/>
    <col min="3077" max="3077" width="9.88671875" style="3" customWidth="1"/>
    <col min="3078" max="3328" width="8.88671875" style="3"/>
    <col min="3329" max="3329" width="4.21875" style="3" customWidth="1"/>
    <col min="3330" max="3330" width="37.77734375" style="3" customWidth="1"/>
    <col min="3331" max="3332" width="11.5546875" style="3" customWidth="1"/>
    <col min="3333" max="3333" width="9.88671875" style="3" customWidth="1"/>
    <col min="3334" max="3584" width="8.88671875" style="3"/>
    <col min="3585" max="3585" width="4.21875" style="3" customWidth="1"/>
    <col min="3586" max="3586" width="37.77734375" style="3" customWidth="1"/>
    <col min="3587" max="3588" width="11.5546875" style="3" customWidth="1"/>
    <col min="3589" max="3589" width="9.88671875" style="3" customWidth="1"/>
    <col min="3590" max="3840" width="8.88671875" style="3"/>
    <col min="3841" max="3841" width="4.21875" style="3" customWidth="1"/>
    <col min="3842" max="3842" width="37.77734375" style="3" customWidth="1"/>
    <col min="3843" max="3844" width="11.5546875" style="3" customWidth="1"/>
    <col min="3845" max="3845" width="9.88671875" style="3" customWidth="1"/>
    <col min="3846" max="4096" width="8.88671875" style="3"/>
    <col min="4097" max="4097" width="4.21875" style="3" customWidth="1"/>
    <col min="4098" max="4098" width="37.77734375" style="3" customWidth="1"/>
    <col min="4099" max="4100" width="11.5546875" style="3" customWidth="1"/>
    <col min="4101" max="4101" width="9.88671875" style="3" customWidth="1"/>
    <col min="4102" max="4352" width="8.88671875" style="3"/>
    <col min="4353" max="4353" width="4.21875" style="3" customWidth="1"/>
    <col min="4354" max="4354" width="37.77734375" style="3" customWidth="1"/>
    <col min="4355" max="4356" width="11.5546875" style="3" customWidth="1"/>
    <col min="4357" max="4357" width="9.88671875" style="3" customWidth="1"/>
    <col min="4358" max="4608" width="8.88671875" style="3"/>
    <col min="4609" max="4609" width="4.21875" style="3" customWidth="1"/>
    <col min="4610" max="4610" width="37.77734375" style="3" customWidth="1"/>
    <col min="4611" max="4612" width="11.5546875" style="3" customWidth="1"/>
    <col min="4613" max="4613" width="9.88671875" style="3" customWidth="1"/>
    <col min="4614" max="4864" width="8.88671875" style="3"/>
    <col min="4865" max="4865" width="4.21875" style="3" customWidth="1"/>
    <col min="4866" max="4866" width="37.77734375" style="3" customWidth="1"/>
    <col min="4867" max="4868" width="11.5546875" style="3" customWidth="1"/>
    <col min="4869" max="4869" width="9.88671875" style="3" customWidth="1"/>
    <col min="4870" max="5120" width="8.88671875" style="3"/>
    <col min="5121" max="5121" width="4.21875" style="3" customWidth="1"/>
    <col min="5122" max="5122" width="37.77734375" style="3" customWidth="1"/>
    <col min="5123" max="5124" width="11.5546875" style="3" customWidth="1"/>
    <col min="5125" max="5125" width="9.88671875" style="3" customWidth="1"/>
    <col min="5126" max="5376" width="8.88671875" style="3"/>
    <col min="5377" max="5377" width="4.21875" style="3" customWidth="1"/>
    <col min="5378" max="5378" width="37.77734375" style="3" customWidth="1"/>
    <col min="5379" max="5380" width="11.5546875" style="3" customWidth="1"/>
    <col min="5381" max="5381" width="9.88671875" style="3" customWidth="1"/>
    <col min="5382" max="5632" width="8.88671875" style="3"/>
    <col min="5633" max="5633" width="4.21875" style="3" customWidth="1"/>
    <col min="5634" max="5634" width="37.77734375" style="3" customWidth="1"/>
    <col min="5635" max="5636" width="11.5546875" style="3" customWidth="1"/>
    <col min="5637" max="5637" width="9.88671875" style="3" customWidth="1"/>
    <col min="5638" max="5888" width="8.88671875" style="3"/>
    <col min="5889" max="5889" width="4.21875" style="3" customWidth="1"/>
    <col min="5890" max="5890" width="37.77734375" style="3" customWidth="1"/>
    <col min="5891" max="5892" width="11.5546875" style="3" customWidth="1"/>
    <col min="5893" max="5893" width="9.88671875" style="3" customWidth="1"/>
    <col min="5894" max="6144" width="8.88671875" style="3"/>
    <col min="6145" max="6145" width="4.21875" style="3" customWidth="1"/>
    <col min="6146" max="6146" width="37.77734375" style="3" customWidth="1"/>
    <col min="6147" max="6148" width="11.5546875" style="3" customWidth="1"/>
    <col min="6149" max="6149" width="9.88671875" style="3" customWidth="1"/>
    <col min="6150" max="6400" width="8.88671875" style="3"/>
    <col min="6401" max="6401" width="4.21875" style="3" customWidth="1"/>
    <col min="6402" max="6402" width="37.77734375" style="3" customWidth="1"/>
    <col min="6403" max="6404" width="11.5546875" style="3" customWidth="1"/>
    <col min="6405" max="6405" width="9.88671875" style="3" customWidth="1"/>
    <col min="6406" max="6656" width="8.88671875" style="3"/>
    <col min="6657" max="6657" width="4.21875" style="3" customWidth="1"/>
    <col min="6658" max="6658" width="37.77734375" style="3" customWidth="1"/>
    <col min="6659" max="6660" width="11.5546875" style="3" customWidth="1"/>
    <col min="6661" max="6661" width="9.88671875" style="3" customWidth="1"/>
    <col min="6662" max="6912" width="8.88671875" style="3"/>
    <col min="6913" max="6913" width="4.21875" style="3" customWidth="1"/>
    <col min="6914" max="6914" width="37.77734375" style="3" customWidth="1"/>
    <col min="6915" max="6916" width="11.5546875" style="3" customWidth="1"/>
    <col min="6917" max="6917" width="9.88671875" style="3" customWidth="1"/>
    <col min="6918" max="7168" width="8.88671875" style="3"/>
    <col min="7169" max="7169" width="4.21875" style="3" customWidth="1"/>
    <col min="7170" max="7170" width="37.77734375" style="3" customWidth="1"/>
    <col min="7171" max="7172" width="11.5546875" style="3" customWidth="1"/>
    <col min="7173" max="7173" width="9.88671875" style="3" customWidth="1"/>
    <col min="7174" max="7424" width="8.88671875" style="3"/>
    <col min="7425" max="7425" width="4.21875" style="3" customWidth="1"/>
    <col min="7426" max="7426" width="37.77734375" style="3" customWidth="1"/>
    <col min="7427" max="7428" width="11.5546875" style="3" customWidth="1"/>
    <col min="7429" max="7429" width="9.88671875" style="3" customWidth="1"/>
    <col min="7430" max="7680" width="8.88671875" style="3"/>
    <col min="7681" max="7681" width="4.21875" style="3" customWidth="1"/>
    <col min="7682" max="7682" width="37.77734375" style="3" customWidth="1"/>
    <col min="7683" max="7684" width="11.5546875" style="3" customWidth="1"/>
    <col min="7685" max="7685" width="9.88671875" style="3" customWidth="1"/>
    <col min="7686" max="7936" width="8.88671875" style="3"/>
    <col min="7937" max="7937" width="4.21875" style="3" customWidth="1"/>
    <col min="7938" max="7938" width="37.77734375" style="3" customWidth="1"/>
    <col min="7939" max="7940" width="11.5546875" style="3" customWidth="1"/>
    <col min="7941" max="7941" width="9.88671875" style="3" customWidth="1"/>
    <col min="7942" max="8192" width="8.88671875" style="3"/>
    <col min="8193" max="8193" width="4.21875" style="3" customWidth="1"/>
    <col min="8194" max="8194" width="37.77734375" style="3" customWidth="1"/>
    <col min="8195" max="8196" width="11.5546875" style="3" customWidth="1"/>
    <col min="8197" max="8197" width="9.88671875" style="3" customWidth="1"/>
    <col min="8198" max="8448" width="8.88671875" style="3"/>
    <col min="8449" max="8449" width="4.21875" style="3" customWidth="1"/>
    <col min="8450" max="8450" width="37.77734375" style="3" customWidth="1"/>
    <col min="8451" max="8452" width="11.5546875" style="3" customWidth="1"/>
    <col min="8453" max="8453" width="9.88671875" style="3" customWidth="1"/>
    <col min="8454" max="8704" width="8.88671875" style="3"/>
    <col min="8705" max="8705" width="4.21875" style="3" customWidth="1"/>
    <col min="8706" max="8706" width="37.77734375" style="3" customWidth="1"/>
    <col min="8707" max="8708" width="11.5546875" style="3" customWidth="1"/>
    <col min="8709" max="8709" width="9.88671875" style="3" customWidth="1"/>
    <col min="8710" max="8960" width="8.88671875" style="3"/>
    <col min="8961" max="8961" width="4.21875" style="3" customWidth="1"/>
    <col min="8962" max="8962" width="37.77734375" style="3" customWidth="1"/>
    <col min="8963" max="8964" width="11.5546875" style="3" customWidth="1"/>
    <col min="8965" max="8965" width="9.88671875" style="3" customWidth="1"/>
    <col min="8966" max="9216" width="8.88671875" style="3"/>
    <col min="9217" max="9217" width="4.21875" style="3" customWidth="1"/>
    <col min="9218" max="9218" width="37.77734375" style="3" customWidth="1"/>
    <col min="9219" max="9220" width="11.5546875" style="3" customWidth="1"/>
    <col min="9221" max="9221" width="9.88671875" style="3" customWidth="1"/>
    <col min="9222" max="9472" width="8.88671875" style="3"/>
    <col min="9473" max="9473" width="4.21875" style="3" customWidth="1"/>
    <col min="9474" max="9474" width="37.77734375" style="3" customWidth="1"/>
    <col min="9475" max="9476" width="11.5546875" style="3" customWidth="1"/>
    <col min="9477" max="9477" width="9.88671875" style="3" customWidth="1"/>
    <col min="9478" max="9728" width="8.88671875" style="3"/>
    <col min="9729" max="9729" width="4.21875" style="3" customWidth="1"/>
    <col min="9730" max="9730" width="37.77734375" style="3" customWidth="1"/>
    <col min="9731" max="9732" width="11.5546875" style="3" customWidth="1"/>
    <col min="9733" max="9733" width="9.88671875" style="3" customWidth="1"/>
    <col min="9734" max="9984" width="8.88671875" style="3"/>
    <col min="9985" max="9985" width="4.21875" style="3" customWidth="1"/>
    <col min="9986" max="9986" width="37.77734375" style="3" customWidth="1"/>
    <col min="9987" max="9988" width="11.5546875" style="3" customWidth="1"/>
    <col min="9989" max="9989" width="9.88671875" style="3" customWidth="1"/>
    <col min="9990" max="10240" width="8.88671875" style="3"/>
    <col min="10241" max="10241" width="4.21875" style="3" customWidth="1"/>
    <col min="10242" max="10242" width="37.77734375" style="3" customWidth="1"/>
    <col min="10243" max="10244" width="11.5546875" style="3" customWidth="1"/>
    <col min="10245" max="10245" width="9.88671875" style="3" customWidth="1"/>
    <col min="10246" max="10496" width="8.88671875" style="3"/>
    <col min="10497" max="10497" width="4.21875" style="3" customWidth="1"/>
    <col min="10498" max="10498" width="37.77734375" style="3" customWidth="1"/>
    <col min="10499" max="10500" width="11.5546875" style="3" customWidth="1"/>
    <col min="10501" max="10501" width="9.88671875" style="3" customWidth="1"/>
    <col min="10502" max="10752" width="8.88671875" style="3"/>
    <col min="10753" max="10753" width="4.21875" style="3" customWidth="1"/>
    <col min="10754" max="10754" width="37.77734375" style="3" customWidth="1"/>
    <col min="10755" max="10756" width="11.5546875" style="3" customWidth="1"/>
    <col min="10757" max="10757" width="9.88671875" style="3" customWidth="1"/>
    <col min="10758" max="11008" width="8.88671875" style="3"/>
    <col min="11009" max="11009" width="4.21875" style="3" customWidth="1"/>
    <col min="11010" max="11010" width="37.77734375" style="3" customWidth="1"/>
    <col min="11011" max="11012" width="11.5546875" style="3" customWidth="1"/>
    <col min="11013" max="11013" width="9.88671875" style="3" customWidth="1"/>
    <col min="11014" max="11264" width="8.88671875" style="3"/>
    <col min="11265" max="11265" width="4.21875" style="3" customWidth="1"/>
    <col min="11266" max="11266" width="37.77734375" style="3" customWidth="1"/>
    <col min="11267" max="11268" width="11.5546875" style="3" customWidth="1"/>
    <col min="11269" max="11269" width="9.88671875" style="3" customWidth="1"/>
    <col min="11270" max="11520" width="8.88671875" style="3"/>
    <col min="11521" max="11521" width="4.21875" style="3" customWidth="1"/>
    <col min="11522" max="11522" width="37.77734375" style="3" customWidth="1"/>
    <col min="11523" max="11524" width="11.5546875" style="3" customWidth="1"/>
    <col min="11525" max="11525" width="9.88671875" style="3" customWidth="1"/>
    <col min="11526" max="11776" width="8.88671875" style="3"/>
    <col min="11777" max="11777" width="4.21875" style="3" customWidth="1"/>
    <col min="11778" max="11778" width="37.77734375" style="3" customWidth="1"/>
    <col min="11779" max="11780" width="11.5546875" style="3" customWidth="1"/>
    <col min="11781" max="11781" width="9.88671875" style="3" customWidth="1"/>
    <col min="11782" max="12032" width="8.88671875" style="3"/>
    <col min="12033" max="12033" width="4.21875" style="3" customWidth="1"/>
    <col min="12034" max="12034" width="37.77734375" style="3" customWidth="1"/>
    <col min="12035" max="12036" width="11.5546875" style="3" customWidth="1"/>
    <col min="12037" max="12037" width="9.88671875" style="3" customWidth="1"/>
    <col min="12038" max="12288" width="8.88671875" style="3"/>
    <col min="12289" max="12289" width="4.21875" style="3" customWidth="1"/>
    <col min="12290" max="12290" width="37.77734375" style="3" customWidth="1"/>
    <col min="12291" max="12292" width="11.5546875" style="3" customWidth="1"/>
    <col min="12293" max="12293" width="9.88671875" style="3" customWidth="1"/>
    <col min="12294" max="12544" width="8.88671875" style="3"/>
    <col min="12545" max="12545" width="4.21875" style="3" customWidth="1"/>
    <col min="12546" max="12546" width="37.77734375" style="3" customWidth="1"/>
    <col min="12547" max="12548" width="11.5546875" style="3" customWidth="1"/>
    <col min="12549" max="12549" width="9.88671875" style="3" customWidth="1"/>
    <col min="12550" max="12800" width="8.88671875" style="3"/>
    <col min="12801" max="12801" width="4.21875" style="3" customWidth="1"/>
    <col min="12802" max="12802" width="37.77734375" style="3" customWidth="1"/>
    <col min="12803" max="12804" width="11.5546875" style="3" customWidth="1"/>
    <col min="12805" max="12805" width="9.88671875" style="3" customWidth="1"/>
    <col min="12806" max="13056" width="8.88671875" style="3"/>
    <col min="13057" max="13057" width="4.21875" style="3" customWidth="1"/>
    <col min="13058" max="13058" width="37.77734375" style="3" customWidth="1"/>
    <col min="13059" max="13060" width="11.5546875" style="3" customWidth="1"/>
    <col min="13061" max="13061" width="9.88671875" style="3" customWidth="1"/>
    <col min="13062" max="13312" width="8.88671875" style="3"/>
    <col min="13313" max="13313" width="4.21875" style="3" customWidth="1"/>
    <col min="13314" max="13314" width="37.77734375" style="3" customWidth="1"/>
    <col min="13315" max="13316" width="11.5546875" style="3" customWidth="1"/>
    <col min="13317" max="13317" width="9.88671875" style="3" customWidth="1"/>
    <col min="13318" max="13568" width="8.88671875" style="3"/>
    <col min="13569" max="13569" width="4.21875" style="3" customWidth="1"/>
    <col min="13570" max="13570" width="37.77734375" style="3" customWidth="1"/>
    <col min="13571" max="13572" width="11.5546875" style="3" customWidth="1"/>
    <col min="13573" max="13573" width="9.88671875" style="3" customWidth="1"/>
    <col min="13574" max="13824" width="8.88671875" style="3"/>
    <col min="13825" max="13825" width="4.21875" style="3" customWidth="1"/>
    <col min="13826" max="13826" width="37.77734375" style="3" customWidth="1"/>
    <col min="13827" max="13828" width="11.5546875" style="3" customWidth="1"/>
    <col min="13829" max="13829" width="9.88671875" style="3" customWidth="1"/>
    <col min="13830" max="14080" width="8.88671875" style="3"/>
    <col min="14081" max="14081" width="4.21875" style="3" customWidth="1"/>
    <col min="14082" max="14082" width="37.77734375" style="3" customWidth="1"/>
    <col min="14083" max="14084" width="11.5546875" style="3" customWidth="1"/>
    <col min="14085" max="14085" width="9.88671875" style="3" customWidth="1"/>
    <col min="14086" max="14336" width="8.88671875" style="3"/>
    <col min="14337" max="14337" width="4.21875" style="3" customWidth="1"/>
    <col min="14338" max="14338" width="37.77734375" style="3" customWidth="1"/>
    <col min="14339" max="14340" width="11.5546875" style="3" customWidth="1"/>
    <col min="14341" max="14341" width="9.88671875" style="3" customWidth="1"/>
    <col min="14342" max="14592" width="8.88671875" style="3"/>
    <col min="14593" max="14593" width="4.21875" style="3" customWidth="1"/>
    <col min="14594" max="14594" width="37.77734375" style="3" customWidth="1"/>
    <col min="14595" max="14596" width="11.5546875" style="3" customWidth="1"/>
    <col min="14597" max="14597" width="9.88671875" style="3" customWidth="1"/>
    <col min="14598" max="14848" width="8.88671875" style="3"/>
    <col min="14849" max="14849" width="4.21875" style="3" customWidth="1"/>
    <col min="14850" max="14850" width="37.77734375" style="3" customWidth="1"/>
    <col min="14851" max="14852" width="11.5546875" style="3" customWidth="1"/>
    <col min="14853" max="14853" width="9.88671875" style="3" customWidth="1"/>
    <col min="14854" max="15104" width="8.88671875" style="3"/>
    <col min="15105" max="15105" width="4.21875" style="3" customWidth="1"/>
    <col min="15106" max="15106" width="37.77734375" style="3" customWidth="1"/>
    <col min="15107" max="15108" width="11.5546875" style="3" customWidth="1"/>
    <col min="15109" max="15109" width="9.88671875" style="3" customWidth="1"/>
    <col min="15110" max="15360" width="8.88671875" style="3"/>
    <col min="15361" max="15361" width="4.21875" style="3" customWidth="1"/>
    <col min="15362" max="15362" width="37.77734375" style="3" customWidth="1"/>
    <col min="15363" max="15364" width="11.5546875" style="3" customWidth="1"/>
    <col min="15365" max="15365" width="9.88671875" style="3" customWidth="1"/>
    <col min="15366" max="15616" width="8.88671875" style="3"/>
    <col min="15617" max="15617" width="4.21875" style="3" customWidth="1"/>
    <col min="15618" max="15618" width="37.77734375" style="3" customWidth="1"/>
    <col min="15619" max="15620" width="11.5546875" style="3" customWidth="1"/>
    <col min="15621" max="15621" width="9.88671875" style="3" customWidth="1"/>
    <col min="15622" max="15872" width="8.88671875" style="3"/>
    <col min="15873" max="15873" width="4.21875" style="3" customWidth="1"/>
    <col min="15874" max="15874" width="37.77734375" style="3" customWidth="1"/>
    <col min="15875" max="15876" width="11.5546875" style="3" customWidth="1"/>
    <col min="15877" max="15877" width="9.88671875" style="3" customWidth="1"/>
    <col min="15878" max="16128" width="8.88671875" style="3"/>
    <col min="16129" max="16129" width="4.21875" style="3" customWidth="1"/>
    <col min="16130" max="16130" width="37.77734375" style="3" customWidth="1"/>
    <col min="16131" max="16132" width="11.5546875" style="3" customWidth="1"/>
    <col min="16133" max="16133" width="9.88671875" style="3" customWidth="1"/>
    <col min="16134" max="16384" width="8.88671875" style="3"/>
  </cols>
  <sheetData>
    <row r="1" spans="1:6" ht="30.75" customHeight="1" x14ac:dyDescent="0.25">
      <c r="A1" s="104" t="s">
        <v>24</v>
      </c>
      <c r="B1" s="104"/>
      <c r="C1" s="105" t="s">
        <v>0</v>
      </c>
      <c r="D1" s="105"/>
      <c r="E1" s="105"/>
      <c r="F1" s="2"/>
    </row>
    <row r="2" spans="1:6" ht="15.75" x14ac:dyDescent="0.25"/>
    <row r="3" spans="1:6" ht="15.75" x14ac:dyDescent="0.25"/>
    <row r="4" spans="1:6" ht="15.75" x14ac:dyDescent="0.25">
      <c r="A4" s="118" t="s">
        <v>102</v>
      </c>
      <c r="B4" s="118"/>
      <c r="C4" s="118"/>
      <c r="D4" s="118"/>
      <c r="E4" s="118"/>
    </row>
    <row r="5" spans="1:6" ht="15.75" x14ac:dyDescent="0.25">
      <c r="A5" s="119"/>
      <c r="B5" s="119"/>
      <c r="C5" s="119"/>
      <c r="D5" s="119"/>
      <c r="E5" s="119"/>
    </row>
    <row r="6" spans="1:6" ht="15.75" x14ac:dyDescent="0.25">
      <c r="C6" s="7"/>
      <c r="D6" s="120" t="s">
        <v>1</v>
      </c>
      <c r="E6" s="120"/>
    </row>
    <row r="7" spans="1:6" s="1" customFormat="1" ht="15.75" x14ac:dyDescent="0.25">
      <c r="A7" s="108" t="s">
        <v>2</v>
      </c>
      <c r="B7" s="108" t="s">
        <v>3</v>
      </c>
      <c r="C7" s="121" t="s">
        <v>4</v>
      </c>
      <c r="D7" s="121" t="s">
        <v>103</v>
      </c>
      <c r="E7" s="121" t="s">
        <v>5</v>
      </c>
    </row>
    <row r="8" spans="1:6" s="1" customFormat="1" ht="48" customHeight="1" x14ac:dyDescent="0.25">
      <c r="A8" s="108"/>
      <c r="B8" s="108"/>
      <c r="C8" s="122"/>
      <c r="D8" s="122"/>
      <c r="E8" s="122" t="s">
        <v>6</v>
      </c>
    </row>
    <row r="9" spans="1:6" s="1" customFormat="1" ht="15.75" x14ac:dyDescent="0.25">
      <c r="A9" s="8" t="s">
        <v>7</v>
      </c>
      <c r="B9" s="9" t="s">
        <v>8</v>
      </c>
      <c r="C9" s="8">
        <v>1</v>
      </c>
      <c r="D9" s="8">
        <v>2</v>
      </c>
      <c r="E9" s="8" t="s">
        <v>9</v>
      </c>
    </row>
    <row r="10" spans="1:6" ht="34.5" customHeight="1" x14ac:dyDescent="0.25">
      <c r="A10" s="14" t="s">
        <v>10</v>
      </c>
      <c r="B10" s="15" t="s">
        <v>11</v>
      </c>
      <c r="C10" s="16">
        <f>C11+C12+C13+C16</f>
        <v>314337000</v>
      </c>
      <c r="D10" s="16">
        <f>D11+D12+D13+D16+D17</f>
        <v>138251325</v>
      </c>
      <c r="E10" s="29">
        <f>D10/C10</f>
        <v>0.43981880911251298</v>
      </c>
    </row>
    <row r="11" spans="1:6" ht="34.5" customHeight="1" x14ac:dyDescent="0.25">
      <c r="A11" s="17">
        <v>1</v>
      </c>
      <c r="B11" s="18" t="s">
        <v>12</v>
      </c>
      <c r="C11" s="19">
        <v>8434000</v>
      </c>
      <c r="D11" s="19">
        <f>'114'!F9+'114'!F21+'114'!F24</f>
        <v>3842304</v>
      </c>
      <c r="E11" s="30">
        <f t="shared" ref="E11:E21" si="0">D11/C11</f>
        <v>0.45557315627223144</v>
      </c>
    </row>
    <row r="12" spans="1:6" ht="34.5" customHeight="1" x14ac:dyDescent="0.25">
      <c r="A12" s="17">
        <v>2</v>
      </c>
      <c r="B12" s="18" t="s">
        <v>13</v>
      </c>
      <c r="C12" s="19">
        <f>123474000-8434000</f>
        <v>115040000</v>
      </c>
      <c r="D12" s="19">
        <f>20820585-3842304</f>
        <v>16978281</v>
      </c>
      <c r="E12" s="30">
        <f t="shared" si="0"/>
        <v>0.14758589186369958</v>
      </c>
    </row>
    <row r="13" spans="1:6" ht="34.5" customHeight="1" x14ac:dyDescent="0.25">
      <c r="A13" s="17">
        <v>3</v>
      </c>
      <c r="B13" s="18" t="s">
        <v>14</v>
      </c>
      <c r="C13" s="19">
        <f>C14+C15</f>
        <v>190863000</v>
      </c>
      <c r="D13" s="19">
        <f>SUM(D14:D15)</f>
        <v>86823335</v>
      </c>
      <c r="E13" s="30">
        <f t="shared" si="0"/>
        <v>0.45489872316792673</v>
      </c>
    </row>
    <row r="14" spans="1:6" ht="34.5" customHeight="1" x14ac:dyDescent="0.25">
      <c r="A14" s="17"/>
      <c r="B14" s="21" t="s">
        <v>15</v>
      </c>
      <c r="C14" s="22">
        <v>189783000</v>
      </c>
      <c r="D14" s="22">
        <v>47445000</v>
      </c>
      <c r="E14" s="30">
        <f t="shared" si="0"/>
        <v>0.24999604811811385</v>
      </c>
    </row>
    <row r="15" spans="1:6" ht="34.5" customHeight="1" x14ac:dyDescent="0.25">
      <c r="A15" s="17"/>
      <c r="B15" s="21" t="s">
        <v>16</v>
      </c>
      <c r="C15" s="22">
        <v>1080000</v>
      </c>
      <c r="D15" s="22">
        <v>39378335</v>
      </c>
      <c r="E15" s="30"/>
    </row>
    <row r="16" spans="1:6" ht="34.5" customHeight="1" x14ac:dyDescent="0.25">
      <c r="A16" s="17">
        <v>4</v>
      </c>
      <c r="B16" s="18" t="s">
        <v>17</v>
      </c>
      <c r="C16" s="19"/>
      <c r="D16" s="19">
        <v>30607405</v>
      </c>
      <c r="E16" s="30"/>
    </row>
    <row r="17" spans="1:5" ht="34.5" customHeight="1" x14ac:dyDescent="0.25">
      <c r="A17" s="17"/>
      <c r="B17" s="18" t="s">
        <v>18</v>
      </c>
      <c r="C17" s="19"/>
      <c r="D17" s="19"/>
      <c r="E17" s="30"/>
    </row>
    <row r="18" spans="1:5" ht="34.5" customHeight="1" x14ac:dyDescent="0.25">
      <c r="A18" s="17" t="s">
        <v>19</v>
      </c>
      <c r="B18" s="23" t="s">
        <v>20</v>
      </c>
      <c r="C18" s="24">
        <f>SUM(C19:C21)</f>
        <v>314337000</v>
      </c>
      <c r="D18" s="25">
        <f>SUM(D19:D20)</f>
        <v>77825834</v>
      </c>
      <c r="E18" s="31">
        <f t="shared" si="0"/>
        <v>0.24758725189844022</v>
      </c>
    </row>
    <row r="19" spans="1:5" ht="34.5" customHeight="1" x14ac:dyDescent="0.25">
      <c r="A19" s="17">
        <v>1</v>
      </c>
      <c r="B19" s="26" t="s">
        <v>21</v>
      </c>
      <c r="C19" s="19">
        <f>'115'!D9</f>
        <v>45904000</v>
      </c>
      <c r="D19" s="20">
        <f>'115'!G9</f>
        <v>18095710</v>
      </c>
      <c r="E19" s="30">
        <f t="shared" si="0"/>
        <v>0.39420769431857788</v>
      </c>
    </row>
    <row r="20" spans="1:5" ht="34.5" customHeight="1" x14ac:dyDescent="0.25">
      <c r="A20" s="17">
        <v>2</v>
      </c>
      <c r="B20" s="26" t="s">
        <v>22</v>
      </c>
      <c r="C20" s="19">
        <f>'115'!E9-'115'!E23</f>
        <v>262270000</v>
      </c>
      <c r="D20" s="20">
        <f>'115'!H9</f>
        <v>59730124</v>
      </c>
      <c r="E20" s="30">
        <f t="shared" si="0"/>
        <v>0.22774287566248522</v>
      </c>
    </row>
    <row r="21" spans="1:5" ht="34.5" customHeight="1" x14ac:dyDescent="0.25">
      <c r="A21" s="17">
        <v>3</v>
      </c>
      <c r="B21" s="18" t="s">
        <v>23</v>
      </c>
      <c r="C21" s="27">
        <f>'115'!E23</f>
        <v>6163000</v>
      </c>
      <c r="D21" s="28"/>
      <c r="E21" s="30">
        <f t="shared" si="0"/>
        <v>0</v>
      </c>
    </row>
    <row r="22" spans="1:5" ht="15.75" x14ac:dyDescent="0.25">
      <c r="A22" s="11"/>
      <c r="B22" s="12"/>
      <c r="C22" s="13"/>
      <c r="D22" s="13"/>
      <c r="E22" s="32"/>
    </row>
    <row r="23" spans="1:5" ht="15.75" x14ac:dyDescent="0.25">
      <c r="E23" s="1"/>
    </row>
    <row r="24" spans="1:5" ht="15.75" x14ac:dyDescent="0.25">
      <c r="B24" s="10"/>
      <c r="C24" s="105"/>
      <c r="D24" s="105"/>
      <c r="E24" s="105"/>
    </row>
    <row r="25" spans="1:5" ht="15.75" x14ac:dyDescent="0.25">
      <c r="B25" s="10"/>
      <c r="C25" s="2"/>
      <c r="D25" s="2"/>
      <c r="E25" s="2"/>
    </row>
    <row r="26" spans="1:5" ht="15.75" x14ac:dyDescent="0.25">
      <c r="B26" s="10"/>
      <c r="C26" s="2"/>
      <c r="D26" s="2"/>
      <c r="E26" s="2"/>
    </row>
    <row r="27" spans="1:5" ht="15.75" x14ac:dyDescent="0.25">
      <c r="B27" s="10"/>
      <c r="C27" s="2"/>
      <c r="D27" s="2"/>
      <c r="E27" s="2"/>
    </row>
    <row r="28" spans="1:5" ht="15.75" x14ac:dyDescent="0.25">
      <c r="B28" s="10"/>
      <c r="C28" s="2"/>
      <c r="D28" s="2"/>
      <c r="E28" s="2"/>
    </row>
    <row r="29" spans="1:5" ht="15.75" x14ac:dyDescent="0.25">
      <c r="B29" s="10"/>
      <c r="C29" s="105"/>
      <c r="D29" s="105"/>
      <c r="E29" s="105"/>
    </row>
  </sheetData>
  <mergeCells count="12">
    <mergeCell ref="C24:E24"/>
    <mergeCell ref="C29:E29"/>
    <mergeCell ref="A1:B1"/>
    <mergeCell ref="C1:E1"/>
    <mergeCell ref="A4:E4"/>
    <mergeCell ref="A5:E5"/>
    <mergeCell ref="D6:E6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7FC8B-04F1-4349-97FC-2C99EBCB48E5}">
  <dimension ref="A1:H47"/>
  <sheetViews>
    <sheetView tabSelected="1" workbookViewId="0">
      <selection activeCell="H8" sqref="H8"/>
    </sheetView>
  </sheetViews>
  <sheetFormatPr defaultRowHeight="15" customHeight="1" x14ac:dyDescent="0.25"/>
  <cols>
    <col min="1" max="1" width="4.21875" style="1" customWidth="1"/>
    <col min="2" max="2" width="44" style="4" customWidth="1"/>
    <col min="3" max="3" width="12.109375" style="59" customWidth="1"/>
    <col min="4" max="4" width="11.77734375" style="3" customWidth="1"/>
    <col min="5" max="5" width="10" style="3" customWidth="1"/>
    <col min="6" max="6" width="10.88671875" style="3" customWidth="1"/>
    <col min="7" max="7" width="7.77734375" style="3" bestFit="1" customWidth="1"/>
    <col min="8" max="8" width="7.21875" style="3" customWidth="1"/>
    <col min="9" max="246" width="8.88671875" style="3"/>
    <col min="247" max="247" width="4.21875" style="3" customWidth="1"/>
    <col min="248" max="248" width="28.33203125" style="3" customWidth="1"/>
    <col min="249" max="249" width="23.88671875" style="3" customWidth="1"/>
    <col min="250" max="250" width="7.5546875" style="3" customWidth="1"/>
    <col min="251" max="251" width="10.77734375" style="3" customWidth="1"/>
    <col min="252" max="252" width="7.5546875" style="3" customWidth="1"/>
    <col min="253" max="253" width="10.88671875" style="3" customWidth="1"/>
    <col min="254" max="254" width="7.77734375" style="3" bestFit="1" customWidth="1"/>
    <col min="255" max="255" width="7.21875" style="3" customWidth="1"/>
    <col min="256" max="502" width="8.88671875" style="3"/>
    <col min="503" max="503" width="4.21875" style="3" customWidth="1"/>
    <col min="504" max="504" width="28.33203125" style="3" customWidth="1"/>
    <col min="505" max="505" width="23.88671875" style="3" customWidth="1"/>
    <col min="506" max="506" width="7.5546875" style="3" customWidth="1"/>
    <col min="507" max="507" width="10.77734375" style="3" customWidth="1"/>
    <col min="508" max="508" width="7.5546875" style="3" customWidth="1"/>
    <col min="509" max="509" width="10.88671875" style="3" customWidth="1"/>
    <col min="510" max="510" width="7.77734375" style="3" bestFit="1" customWidth="1"/>
    <col min="511" max="511" width="7.21875" style="3" customWidth="1"/>
    <col min="512" max="758" width="8.88671875" style="3"/>
    <col min="759" max="759" width="4.21875" style="3" customWidth="1"/>
    <col min="760" max="760" width="28.33203125" style="3" customWidth="1"/>
    <col min="761" max="761" width="23.88671875" style="3" customWidth="1"/>
    <col min="762" max="762" width="7.5546875" style="3" customWidth="1"/>
    <col min="763" max="763" width="10.77734375" style="3" customWidth="1"/>
    <col min="764" max="764" width="7.5546875" style="3" customWidth="1"/>
    <col min="765" max="765" width="10.88671875" style="3" customWidth="1"/>
    <col min="766" max="766" width="7.77734375" style="3" bestFit="1" customWidth="1"/>
    <col min="767" max="767" width="7.21875" style="3" customWidth="1"/>
    <col min="768" max="1014" width="8.88671875" style="3"/>
    <col min="1015" max="1015" width="4.21875" style="3" customWidth="1"/>
    <col min="1016" max="1016" width="28.33203125" style="3" customWidth="1"/>
    <col min="1017" max="1017" width="23.88671875" style="3" customWidth="1"/>
    <col min="1018" max="1018" width="7.5546875" style="3" customWidth="1"/>
    <col min="1019" max="1019" width="10.77734375" style="3" customWidth="1"/>
    <col min="1020" max="1020" width="7.5546875" style="3" customWidth="1"/>
    <col min="1021" max="1021" width="10.88671875" style="3" customWidth="1"/>
    <col min="1022" max="1022" width="7.77734375" style="3" bestFit="1" customWidth="1"/>
    <col min="1023" max="1023" width="7.21875" style="3" customWidth="1"/>
    <col min="1024" max="1270" width="8.88671875" style="3"/>
    <col min="1271" max="1271" width="4.21875" style="3" customWidth="1"/>
    <col min="1272" max="1272" width="28.33203125" style="3" customWidth="1"/>
    <col min="1273" max="1273" width="23.88671875" style="3" customWidth="1"/>
    <col min="1274" max="1274" width="7.5546875" style="3" customWidth="1"/>
    <col min="1275" max="1275" width="10.77734375" style="3" customWidth="1"/>
    <col min="1276" max="1276" width="7.5546875" style="3" customWidth="1"/>
    <col min="1277" max="1277" width="10.88671875" style="3" customWidth="1"/>
    <col min="1278" max="1278" width="7.77734375" style="3" bestFit="1" customWidth="1"/>
    <col min="1279" max="1279" width="7.21875" style="3" customWidth="1"/>
    <col min="1280" max="1526" width="8.88671875" style="3"/>
    <col min="1527" max="1527" width="4.21875" style="3" customWidth="1"/>
    <col min="1528" max="1528" width="28.33203125" style="3" customWidth="1"/>
    <col min="1529" max="1529" width="23.88671875" style="3" customWidth="1"/>
    <col min="1530" max="1530" width="7.5546875" style="3" customWidth="1"/>
    <col min="1531" max="1531" width="10.77734375" style="3" customWidth="1"/>
    <col min="1532" max="1532" width="7.5546875" style="3" customWidth="1"/>
    <col min="1533" max="1533" width="10.88671875" style="3" customWidth="1"/>
    <col min="1534" max="1534" width="7.77734375" style="3" bestFit="1" customWidth="1"/>
    <col min="1535" max="1535" width="7.21875" style="3" customWidth="1"/>
    <col min="1536" max="1782" width="8.88671875" style="3"/>
    <col min="1783" max="1783" width="4.21875" style="3" customWidth="1"/>
    <col min="1784" max="1784" width="28.33203125" style="3" customWidth="1"/>
    <col min="1785" max="1785" width="23.88671875" style="3" customWidth="1"/>
    <col min="1786" max="1786" width="7.5546875" style="3" customWidth="1"/>
    <col min="1787" max="1787" width="10.77734375" style="3" customWidth="1"/>
    <col min="1788" max="1788" width="7.5546875" style="3" customWidth="1"/>
    <col min="1789" max="1789" width="10.88671875" style="3" customWidth="1"/>
    <col min="1790" max="1790" width="7.77734375" style="3" bestFit="1" customWidth="1"/>
    <col min="1791" max="1791" width="7.21875" style="3" customWidth="1"/>
    <col min="1792" max="2038" width="8.88671875" style="3"/>
    <col min="2039" max="2039" width="4.21875" style="3" customWidth="1"/>
    <col min="2040" max="2040" width="28.33203125" style="3" customWidth="1"/>
    <col min="2041" max="2041" width="23.88671875" style="3" customWidth="1"/>
    <col min="2042" max="2042" width="7.5546875" style="3" customWidth="1"/>
    <col min="2043" max="2043" width="10.77734375" style="3" customWidth="1"/>
    <col min="2044" max="2044" width="7.5546875" style="3" customWidth="1"/>
    <col min="2045" max="2045" width="10.88671875" style="3" customWidth="1"/>
    <col min="2046" max="2046" width="7.77734375" style="3" bestFit="1" customWidth="1"/>
    <col min="2047" max="2047" width="7.21875" style="3" customWidth="1"/>
    <col min="2048" max="2294" width="8.88671875" style="3"/>
    <col min="2295" max="2295" width="4.21875" style="3" customWidth="1"/>
    <col min="2296" max="2296" width="28.33203125" style="3" customWidth="1"/>
    <col min="2297" max="2297" width="23.88671875" style="3" customWidth="1"/>
    <col min="2298" max="2298" width="7.5546875" style="3" customWidth="1"/>
    <col min="2299" max="2299" width="10.77734375" style="3" customWidth="1"/>
    <col min="2300" max="2300" width="7.5546875" style="3" customWidth="1"/>
    <col min="2301" max="2301" width="10.88671875" style="3" customWidth="1"/>
    <col min="2302" max="2302" width="7.77734375" style="3" bestFit="1" customWidth="1"/>
    <col min="2303" max="2303" width="7.21875" style="3" customWidth="1"/>
    <col min="2304" max="2550" width="8.88671875" style="3"/>
    <col min="2551" max="2551" width="4.21875" style="3" customWidth="1"/>
    <col min="2552" max="2552" width="28.33203125" style="3" customWidth="1"/>
    <col min="2553" max="2553" width="23.88671875" style="3" customWidth="1"/>
    <col min="2554" max="2554" width="7.5546875" style="3" customWidth="1"/>
    <col min="2555" max="2555" width="10.77734375" style="3" customWidth="1"/>
    <col min="2556" max="2556" width="7.5546875" style="3" customWidth="1"/>
    <col min="2557" max="2557" width="10.88671875" style="3" customWidth="1"/>
    <col min="2558" max="2558" width="7.77734375" style="3" bestFit="1" customWidth="1"/>
    <col min="2559" max="2559" width="7.21875" style="3" customWidth="1"/>
    <col min="2560" max="2806" width="8.88671875" style="3"/>
    <col min="2807" max="2807" width="4.21875" style="3" customWidth="1"/>
    <col min="2808" max="2808" width="28.33203125" style="3" customWidth="1"/>
    <col min="2809" max="2809" width="23.88671875" style="3" customWidth="1"/>
    <col min="2810" max="2810" width="7.5546875" style="3" customWidth="1"/>
    <col min="2811" max="2811" width="10.77734375" style="3" customWidth="1"/>
    <col min="2812" max="2812" width="7.5546875" style="3" customWidth="1"/>
    <col min="2813" max="2813" width="10.88671875" style="3" customWidth="1"/>
    <col min="2814" max="2814" width="7.77734375" style="3" bestFit="1" customWidth="1"/>
    <col min="2815" max="2815" width="7.21875" style="3" customWidth="1"/>
    <col min="2816" max="3062" width="8.88671875" style="3"/>
    <col min="3063" max="3063" width="4.21875" style="3" customWidth="1"/>
    <col min="3064" max="3064" width="28.33203125" style="3" customWidth="1"/>
    <col min="3065" max="3065" width="23.88671875" style="3" customWidth="1"/>
    <col min="3066" max="3066" width="7.5546875" style="3" customWidth="1"/>
    <col min="3067" max="3067" width="10.77734375" style="3" customWidth="1"/>
    <col min="3068" max="3068" width="7.5546875" style="3" customWidth="1"/>
    <col min="3069" max="3069" width="10.88671875" style="3" customWidth="1"/>
    <col min="3070" max="3070" width="7.77734375" style="3" bestFit="1" customWidth="1"/>
    <col min="3071" max="3071" width="7.21875" style="3" customWidth="1"/>
    <col min="3072" max="3318" width="8.88671875" style="3"/>
    <col min="3319" max="3319" width="4.21875" style="3" customWidth="1"/>
    <col min="3320" max="3320" width="28.33203125" style="3" customWidth="1"/>
    <col min="3321" max="3321" width="23.88671875" style="3" customWidth="1"/>
    <col min="3322" max="3322" width="7.5546875" style="3" customWidth="1"/>
    <col min="3323" max="3323" width="10.77734375" style="3" customWidth="1"/>
    <col min="3324" max="3324" width="7.5546875" style="3" customWidth="1"/>
    <col min="3325" max="3325" width="10.88671875" style="3" customWidth="1"/>
    <col min="3326" max="3326" width="7.77734375" style="3" bestFit="1" customWidth="1"/>
    <col min="3327" max="3327" width="7.21875" style="3" customWidth="1"/>
    <col min="3328" max="3574" width="8.88671875" style="3"/>
    <col min="3575" max="3575" width="4.21875" style="3" customWidth="1"/>
    <col min="3576" max="3576" width="28.33203125" style="3" customWidth="1"/>
    <col min="3577" max="3577" width="23.88671875" style="3" customWidth="1"/>
    <col min="3578" max="3578" width="7.5546875" style="3" customWidth="1"/>
    <col min="3579" max="3579" width="10.77734375" style="3" customWidth="1"/>
    <col min="3580" max="3580" width="7.5546875" style="3" customWidth="1"/>
    <col min="3581" max="3581" width="10.88671875" style="3" customWidth="1"/>
    <col min="3582" max="3582" width="7.77734375" style="3" bestFit="1" customWidth="1"/>
    <col min="3583" max="3583" width="7.21875" style="3" customWidth="1"/>
    <col min="3584" max="3830" width="8.88671875" style="3"/>
    <col min="3831" max="3831" width="4.21875" style="3" customWidth="1"/>
    <col min="3832" max="3832" width="28.33203125" style="3" customWidth="1"/>
    <col min="3833" max="3833" width="23.88671875" style="3" customWidth="1"/>
    <col min="3834" max="3834" width="7.5546875" style="3" customWidth="1"/>
    <col min="3835" max="3835" width="10.77734375" style="3" customWidth="1"/>
    <col min="3836" max="3836" width="7.5546875" style="3" customWidth="1"/>
    <col min="3837" max="3837" width="10.88671875" style="3" customWidth="1"/>
    <col min="3838" max="3838" width="7.77734375" style="3" bestFit="1" customWidth="1"/>
    <col min="3839" max="3839" width="7.21875" style="3" customWidth="1"/>
    <col min="3840" max="4086" width="8.88671875" style="3"/>
    <col min="4087" max="4087" width="4.21875" style="3" customWidth="1"/>
    <col min="4088" max="4088" width="28.33203125" style="3" customWidth="1"/>
    <col min="4089" max="4089" width="23.88671875" style="3" customWidth="1"/>
    <col min="4090" max="4090" width="7.5546875" style="3" customWidth="1"/>
    <col min="4091" max="4091" width="10.77734375" style="3" customWidth="1"/>
    <col min="4092" max="4092" width="7.5546875" style="3" customWidth="1"/>
    <col min="4093" max="4093" width="10.88671875" style="3" customWidth="1"/>
    <col min="4094" max="4094" width="7.77734375" style="3" bestFit="1" customWidth="1"/>
    <col min="4095" max="4095" width="7.21875" style="3" customWidth="1"/>
    <col min="4096" max="4342" width="8.88671875" style="3"/>
    <col min="4343" max="4343" width="4.21875" style="3" customWidth="1"/>
    <col min="4344" max="4344" width="28.33203125" style="3" customWidth="1"/>
    <col min="4345" max="4345" width="23.88671875" style="3" customWidth="1"/>
    <col min="4346" max="4346" width="7.5546875" style="3" customWidth="1"/>
    <col min="4347" max="4347" width="10.77734375" style="3" customWidth="1"/>
    <col min="4348" max="4348" width="7.5546875" style="3" customWidth="1"/>
    <col min="4349" max="4349" width="10.88671875" style="3" customWidth="1"/>
    <col min="4350" max="4350" width="7.77734375" style="3" bestFit="1" customWidth="1"/>
    <col min="4351" max="4351" width="7.21875" style="3" customWidth="1"/>
    <col min="4352" max="4598" width="8.88671875" style="3"/>
    <col min="4599" max="4599" width="4.21875" style="3" customWidth="1"/>
    <col min="4600" max="4600" width="28.33203125" style="3" customWidth="1"/>
    <col min="4601" max="4601" width="23.88671875" style="3" customWidth="1"/>
    <col min="4602" max="4602" width="7.5546875" style="3" customWidth="1"/>
    <col min="4603" max="4603" width="10.77734375" style="3" customWidth="1"/>
    <col min="4604" max="4604" width="7.5546875" style="3" customWidth="1"/>
    <col min="4605" max="4605" width="10.88671875" style="3" customWidth="1"/>
    <col min="4606" max="4606" width="7.77734375" style="3" bestFit="1" customWidth="1"/>
    <col min="4607" max="4607" width="7.21875" style="3" customWidth="1"/>
    <col min="4608" max="4854" width="8.88671875" style="3"/>
    <col min="4855" max="4855" width="4.21875" style="3" customWidth="1"/>
    <col min="4856" max="4856" width="28.33203125" style="3" customWidth="1"/>
    <col min="4857" max="4857" width="23.88671875" style="3" customWidth="1"/>
    <col min="4858" max="4858" width="7.5546875" style="3" customWidth="1"/>
    <col min="4859" max="4859" width="10.77734375" style="3" customWidth="1"/>
    <col min="4860" max="4860" width="7.5546875" style="3" customWidth="1"/>
    <col min="4861" max="4861" width="10.88671875" style="3" customWidth="1"/>
    <col min="4862" max="4862" width="7.77734375" style="3" bestFit="1" customWidth="1"/>
    <col min="4863" max="4863" width="7.21875" style="3" customWidth="1"/>
    <col min="4864" max="5110" width="8.88671875" style="3"/>
    <col min="5111" max="5111" width="4.21875" style="3" customWidth="1"/>
    <col min="5112" max="5112" width="28.33203125" style="3" customWidth="1"/>
    <col min="5113" max="5113" width="23.88671875" style="3" customWidth="1"/>
    <col min="5114" max="5114" width="7.5546875" style="3" customWidth="1"/>
    <col min="5115" max="5115" width="10.77734375" style="3" customWidth="1"/>
    <col min="5116" max="5116" width="7.5546875" style="3" customWidth="1"/>
    <col min="5117" max="5117" width="10.88671875" style="3" customWidth="1"/>
    <col min="5118" max="5118" width="7.77734375" style="3" bestFit="1" customWidth="1"/>
    <col min="5119" max="5119" width="7.21875" style="3" customWidth="1"/>
    <col min="5120" max="5366" width="8.88671875" style="3"/>
    <col min="5367" max="5367" width="4.21875" style="3" customWidth="1"/>
    <col min="5368" max="5368" width="28.33203125" style="3" customWidth="1"/>
    <col min="5369" max="5369" width="23.88671875" style="3" customWidth="1"/>
    <col min="5370" max="5370" width="7.5546875" style="3" customWidth="1"/>
    <col min="5371" max="5371" width="10.77734375" style="3" customWidth="1"/>
    <col min="5372" max="5372" width="7.5546875" style="3" customWidth="1"/>
    <col min="5373" max="5373" width="10.88671875" style="3" customWidth="1"/>
    <col min="5374" max="5374" width="7.77734375" style="3" bestFit="1" customWidth="1"/>
    <col min="5375" max="5375" width="7.21875" style="3" customWidth="1"/>
    <col min="5376" max="5622" width="8.88671875" style="3"/>
    <col min="5623" max="5623" width="4.21875" style="3" customWidth="1"/>
    <col min="5624" max="5624" width="28.33203125" style="3" customWidth="1"/>
    <col min="5625" max="5625" width="23.88671875" style="3" customWidth="1"/>
    <col min="5626" max="5626" width="7.5546875" style="3" customWidth="1"/>
    <col min="5627" max="5627" width="10.77734375" style="3" customWidth="1"/>
    <col min="5628" max="5628" width="7.5546875" style="3" customWidth="1"/>
    <col min="5629" max="5629" width="10.88671875" style="3" customWidth="1"/>
    <col min="5630" max="5630" width="7.77734375" style="3" bestFit="1" customWidth="1"/>
    <col min="5631" max="5631" width="7.21875" style="3" customWidth="1"/>
    <col min="5632" max="5878" width="8.88671875" style="3"/>
    <col min="5879" max="5879" width="4.21875" style="3" customWidth="1"/>
    <col min="5880" max="5880" width="28.33203125" style="3" customWidth="1"/>
    <col min="5881" max="5881" width="23.88671875" style="3" customWidth="1"/>
    <col min="5882" max="5882" width="7.5546875" style="3" customWidth="1"/>
    <col min="5883" max="5883" width="10.77734375" style="3" customWidth="1"/>
    <col min="5884" max="5884" width="7.5546875" style="3" customWidth="1"/>
    <col min="5885" max="5885" width="10.88671875" style="3" customWidth="1"/>
    <col min="5886" max="5886" width="7.77734375" style="3" bestFit="1" customWidth="1"/>
    <col min="5887" max="5887" width="7.21875" style="3" customWidth="1"/>
    <col min="5888" max="6134" width="8.88671875" style="3"/>
    <col min="6135" max="6135" width="4.21875" style="3" customWidth="1"/>
    <col min="6136" max="6136" width="28.33203125" style="3" customWidth="1"/>
    <col min="6137" max="6137" width="23.88671875" style="3" customWidth="1"/>
    <col min="6138" max="6138" width="7.5546875" style="3" customWidth="1"/>
    <col min="6139" max="6139" width="10.77734375" style="3" customWidth="1"/>
    <col min="6140" max="6140" width="7.5546875" style="3" customWidth="1"/>
    <col min="6141" max="6141" width="10.88671875" style="3" customWidth="1"/>
    <col min="6142" max="6142" width="7.77734375" style="3" bestFit="1" customWidth="1"/>
    <col min="6143" max="6143" width="7.21875" style="3" customWidth="1"/>
    <col min="6144" max="6390" width="8.88671875" style="3"/>
    <col min="6391" max="6391" width="4.21875" style="3" customWidth="1"/>
    <col min="6392" max="6392" width="28.33203125" style="3" customWidth="1"/>
    <col min="6393" max="6393" width="23.88671875" style="3" customWidth="1"/>
    <col min="6394" max="6394" width="7.5546875" style="3" customWidth="1"/>
    <col min="6395" max="6395" width="10.77734375" style="3" customWidth="1"/>
    <col min="6396" max="6396" width="7.5546875" style="3" customWidth="1"/>
    <col min="6397" max="6397" width="10.88671875" style="3" customWidth="1"/>
    <col min="6398" max="6398" width="7.77734375" style="3" bestFit="1" customWidth="1"/>
    <col min="6399" max="6399" width="7.21875" style="3" customWidth="1"/>
    <col min="6400" max="6646" width="8.88671875" style="3"/>
    <col min="6647" max="6647" width="4.21875" style="3" customWidth="1"/>
    <col min="6648" max="6648" width="28.33203125" style="3" customWidth="1"/>
    <col min="6649" max="6649" width="23.88671875" style="3" customWidth="1"/>
    <col min="6650" max="6650" width="7.5546875" style="3" customWidth="1"/>
    <col min="6651" max="6651" width="10.77734375" style="3" customWidth="1"/>
    <col min="6652" max="6652" width="7.5546875" style="3" customWidth="1"/>
    <col min="6653" max="6653" width="10.88671875" style="3" customWidth="1"/>
    <col min="6654" max="6654" width="7.77734375" style="3" bestFit="1" customWidth="1"/>
    <col min="6655" max="6655" width="7.21875" style="3" customWidth="1"/>
    <col min="6656" max="6902" width="8.88671875" style="3"/>
    <col min="6903" max="6903" width="4.21875" style="3" customWidth="1"/>
    <col min="6904" max="6904" width="28.33203125" style="3" customWidth="1"/>
    <col min="6905" max="6905" width="23.88671875" style="3" customWidth="1"/>
    <col min="6906" max="6906" width="7.5546875" style="3" customWidth="1"/>
    <col min="6907" max="6907" width="10.77734375" style="3" customWidth="1"/>
    <col min="6908" max="6908" width="7.5546875" style="3" customWidth="1"/>
    <col min="6909" max="6909" width="10.88671875" style="3" customWidth="1"/>
    <col min="6910" max="6910" width="7.77734375" style="3" bestFit="1" customWidth="1"/>
    <col min="6911" max="6911" width="7.21875" style="3" customWidth="1"/>
    <col min="6912" max="7158" width="8.88671875" style="3"/>
    <col min="7159" max="7159" width="4.21875" style="3" customWidth="1"/>
    <col min="7160" max="7160" width="28.33203125" style="3" customWidth="1"/>
    <col min="7161" max="7161" width="23.88671875" style="3" customWidth="1"/>
    <col min="7162" max="7162" width="7.5546875" style="3" customWidth="1"/>
    <col min="7163" max="7163" width="10.77734375" style="3" customWidth="1"/>
    <col min="7164" max="7164" width="7.5546875" style="3" customWidth="1"/>
    <col min="7165" max="7165" width="10.88671875" style="3" customWidth="1"/>
    <col min="7166" max="7166" width="7.77734375" style="3" bestFit="1" customWidth="1"/>
    <col min="7167" max="7167" width="7.21875" style="3" customWidth="1"/>
    <col min="7168" max="7414" width="8.88671875" style="3"/>
    <col min="7415" max="7415" width="4.21875" style="3" customWidth="1"/>
    <col min="7416" max="7416" width="28.33203125" style="3" customWidth="1"/>
    <col min="7417" max="7417" width="23.88671875" style="3" customWidth="1"/>
    <col min="7418" max="7418" width="7.5546875" style="3" customWidth="1"/>
    <col min="7419" max="7419" width="10.77734375" style="3" customWidth="1"/>
    <col min="7420" max="7420" width="7.5546875" style="3" customWidth="1"/>
    <col min="7421" max="7421" width="10.88671875" style="3" customWidth="1"/>
    <col min="7422" max="7422" width="7.77734375" style="3" bestFit="1" customWidth="1"/>
    <col min="7423" max="7423" width="7.21875" style="3" customWidth="1"/>
    <col min="7424" max="7670" width="8.88671875" style="3"/>
    <col min="7671" max="7671" width="4.21875" style="3" customWidth="1"/>
    <col min="7672" max="7672" width="28.33203125" style="3" customWidth="1"/>
    <col min="7673" max="7673" width="23.88671875" style="3" customWidth="1"/>
    <col min="7674" max="7674" width="7.5546875" style="3" customWidth="1"/>
    <col min="7675" max="7675" width="10.77734375" style="3" customWidth="1"/>
    <col min="7676" max="7676" width="7.5546875" style="3" customWidth="1"/>
    <col min="7677" max="7677" width="10.88671875" style="3" customWidth="1"/>
    <col min="7678" max="7678" width="7.77734375" style="3" bestFit="1" customWidth="1"/>
    <col min="7679" max="7679" width="7.21875" style="3" customWidth="1"/>
    <col min="7680" max="7926" width="8.88671875" style="3"/>
    <col min="7927" max="7927" width="4.21875" style="3" customWidth="1"/>
    <col min="7928" max="7928" width="28.33203125" style="3" customWidth="1"/>
    <col min="7929" max="7929" width="23.88671875" style="3" customWidth="1"/>
    <col min="7930" max="7930" width="7.5546875" style="3" customWidth="1"/>
    <col min="7931" max="7931" width="10.77734375" style="3" customWidth="1"/>
    <col min="7932" max="7932" width="7.5546875" style="3" customWidth="1"/>
    <col min="7933" max="7933" width="10.88671875" style="3" customWidth="1"/>
    <col min="7934" max="7934" width="7.77734375" style="3" bestFit="1" customWidth="1"/>
    <col min="7935" max="7935" width="7.21875" style="3" customWidth="1"/>
    <col min="7936" max="8182" width="8.88671875" style="3"/>
    <col min="8183" max="8183" width="4.21875" style="3" customWidth="1"/>
    <col min="8184" max="8184" width="28.33203125" style="3" customWidth="1"/>
    <col min="8185" max="8185" width="23.88671875" style="3" customWidth="1"/>
    <col min="8186" max="8186" width="7.5546875" style="3" customWidth="1"/>
    <col min="8187" max="8187" width="10.77734375" style="3" customWidth="1"/>
    <col min="8188" max="8188" width="7.5546875" style="3" customWidth="1"/>
    <col min="8189" max="8189" width="10.88671875" style="3" customWidth="1"/>
    <col min="8190" max="8190" width="7.77734375" style="3" bestFit="1" customWidth="1"/>
    <col min="8191" max="8191" width="7.21875" style="3" customWidth="1"/>
    <col min="8192" max="8438" width="8.88671875" style="3"/>
    <col min="8439" max="8439" width="4.21875" style="3" customWidth="1"/>
    <col min="8440" max="8440" width="28.33203125" style="3" customWidth="1"/>
    <col min="8441" max="8441" width="23.88671875" style="3" customWidth="1"/>
    <col min="8442" max="8442" width="7.5546875" style="3" customWidth="1"/>
    <col min="8443" max="8443" width="10.77734375" style="3" customWidth="1"/>
    <col min="8444" max="8444" width="7.5546875" style="3" customWidth="1"/>
    <col min="8445" max="8445" width="10.88671875" style="3" customWidth="1"/>
    <col min="8446" max="8446" width="7.77734375" style="3" bestFit="1" customWidth="1"/>
    <col min="8447" max="8447" width="7.21875" style="3" customWidth="1"/>
    <col min="8448" max="8694" width="8.88671875" style="3"/>
    <col min="8695" max="8695" width="4.21875" style="3" customWidth="1"/>
    <col min="8696" max="8696" width="28.33203125" style="3" customWidth="1"/>
    <col min="8697" max="8697" width="23.88671875" style="3" customWidth="1"/>
    <col min="8698" max="8698" width="7.5546875" style="3" customWidth="1"/>
    <col min="8699" max="8699" width="10.77734375" style="3" customWidth="1"/>
    <col min="8700" max="8700" width="7.5546875" style="3" customWidth="1"/>
    <col min="8701" max="8701" width="10.88671875" style="3" customWidth="1"/>
    <col min="8702" max="8702" width="7.77734375" style="3" bestFit="1" customWidth="1"/>
    <col min="8703" max="8703" width="7.21875" style="3" customWidth="1"/>
    <col min="8704" max="8950" width="8.88671875" style="3"/>
    <col min="8951" max="8951" width="4.21875" style="3" customWidth="1"/>
    <col min="8952" max="8952" width="28.33203125" style="3" customWidth="1"/>
    <col min="8953" max="8953" width="23.88671875" style="3" customWidth="1"/>
    <col min="8954" max="8954" width="7.5546875" style="3" customWidth="1"/>
    <col min="8955" max="8955" width="10.77734375" style="3" customWidth="1"/>
    <col min="8956" max="8956" width="7.5546875" style="3" customWidth="1"/>
    <col min="8957" max="8957" width="10.88671875" style="3" customWidth="1"/>
    <col min="8958" max="8958" width="7.77734375" style="3" bestFit="1" customWidth="1"/>
    <col min="8959" max="8959" width="7.21875" style="3" customWidth="1"/>
    <col min="8960" max="9206" width="8.88671875" style="3"/>
    <col min="9207" max="9207" width="4.21875" style="3" customWidth="1"/>
    <col min="9208" max="9208" width="28.33203125" style="3" customWidth="1"/>
    <col min="9209" max="9209" width="23.88671875" style="3" customWidth="1"/>
    <col min="9210" max="9210" width="7.5546875" style="3" customWidth="1"/>
    <col min="9211" max="9211" width="10.77734375" style="3" customWidth="1"/>
    <col min="9212" max="9212" width="7.5546875" style="3" customWidth="1"/>
    <col min="9213" max="9213" width="10.88671875" style="3" customWidth="1"/>
    <col min="9214" max="9214" width="7.77734375" style="3" bestFit="1" customWidth="1"/>
    <col min="9215" max="9215" width="7.21875" style="3" customWidth="1"/>
    <col min="9216" max="9462" width="8.88671875" style="3"/>
    <col min="9463" max="9463" width="4.21875" style="3" customWidth="1"/>
    <col min="9464" max="9464" width="28.33203125" style="3" customWidth="1"/>
    <col min="9465" max="9465" width="23.88671875" style="3" customWidth="1"/>
    <col min="9466" max="9466" width="7.5546875" style="3" customWidth="1"/>
    <col min="9467" max="9467" width="10.77734375" style="3" customWidth="1"/>
    <col min="9468" max="9468" width="7.5546875" style="3" customWidth="1"/>
    <col min="9469" max="9469" width="10.88671875" style="3" customWidth="1"/>
    <col min="9470" max="9470" width="7.77734375" style="3" bestFit="1" customWidth="1"/>
    <col min="9471" max="9471" width="7.21875" style="3" customWidth="1"/>
    <col min="9472" max="9718" width="8.88671875" style="3"/>
    <col min="9719" max="9719" width="4.21875" style="3" customWidth="1"/>
    <col min="9720" max="9720" width="28.33203125" style="3" customWidth="1"/>
    <col min="9721" max="9721" width="23.88671875" style="3" customWidth="1"/>
    <col min="9722" max="9722" width="7.5546875" style="3" customWidth="1"/>
    <col min="9723" max="9723" width="10.77734375" style="3" customWidth="1"/>
    <col min="9724" max="9724" width="7.5546875" style="3" customWidth="1"/>
    <col min="9725" max="9725" width="10.88671875" style="3" customWidth="1"/>
    <col min="9726" max="9726" width="7.77734375" style="3" bestFit="1" customWidth="1"/>
    <col min="9727" max="9727" width="7.21875" style="3" customWidth="1"/>
    <col min="9728" max="9974" width="8.88671875" style="3"/>
    <col min="9975" max="9975" width="4.21875" style="3" customWidth="1"/>
    <col min="9976" max="9976" width="28.33203125" style="3" customWidth="1"/>
    <col min="9977" max="9977" width="23.88671875" style="3" customWidth="1"/>
    <col min="9978" max="9978" width="7.5546875" style="3" customWidth="1"/>
    <col min="9979" max="9979" width="10.77734375" style="3" customWidth="1"/>
    <col min="9980" max="9980" width="7.5546875" style="3" customWidth="1"/>
    <col min="9981" max="9981" width="10.88671875" style="3" customWidth="1"/>
    <col min="9982" max="9982" width="7.77734375" style="3" bestFit="1" customWidth="1"/>
    <col min="9983" max="9983" width="7.21875" style="3" customWidth="1"/>
    <col min="9984" max="10230" width="8.88671875" style="3"/>
    <col min="10231" max="10231" width="4.21875" style="3" customWidth="1"/>
    <col min="10232" max="10232" width="28.33203125" style="3" customWidth="1"/>
    <col min="10233" max="10233" width="23.88671875" style="3" customWidth="1"/>
    <col min="10234" max="10234" width="7.5546875" style="3" customWidth="1"/>
    <col min="10235" max="10235" width="10.77734375" style="3" customWidth="1"/>
    <col min="10236" max="10236" width="7.5546875" style="3" customWidth="1"/>
    <col min="10237" max="10237" width="10.88671875" style="3" customWidth="1"/>
    <col min="10238" max="10238" width="7.77734375" style="3" bestFit="1" customWidth="1"/>
    <col min="10239" max="10239" width="7.21875" style="3" customWidth="1"/>
    <col min="10240" max="10486" width="8.88671875" style="3"/>
    <col min="10487" max="10487" width="4.21875" style="3" customWidth="1"/>
    <col min="10488" max="10488" width="28.33203125" style="3" customWidth="1"/>
    <col min="10489" max="10489" width="23.88671875" style="3" customWidth="1"/>
    <col min="10490" max="10490" width="7.5546875" style="3" customWidth="1"/>
    <col min="10491" max="10491" width="10.77734375" style="3" customWidth="1"/>
    <col min="10492" max="10492" width="7.5546875" style="3" customWidth="1"/>
    <col min="10493" max="10493" width="10.88671875" style="3" customWidth="1"/>
    <col min="10494" max="10494" width="7.77734375" style="3" bestFit="1" customWidth="1"/>
    <col min="10495" max="10495" width="7.21875" style="3" customWidth="1"/>
    <col min="10496" max="10742" width="8.88671875" style="3"/>
    <col min="10743" max="10743" width="4.21875" style="3" customWidth="1"/>
    <col min="10744" max="10744" width="28.33203125" style="3" customWidth="1"/>
    <col min="10745" max="10745" width="23.88671875" style="3" customWidth="1"/>
    <col min="10746" max="10746" width="7.5546875" style="3" customWidth="1"/>
    <col min="10747" max="10747" width="10.77734375" style="3" customWidth="1"/>
    <col min="10748" max="10748" width="7.5546875" style="3" customWidth="1"/>
    <col min="10749" max="10749" width="10.88671875" style="3" customWidth="1"/>
    <col min="10750" max="10750" width="7.77734375" style="3" bestFit="1" customWidth="1"/>
    <col min="10751" max="10751" width="7.21875" style="3" customWidth="1"/>
    <col min="10752" max="10998" width="8.88671875" style="3"/>
    <col min="10999" max="10999" width="4.21875" style="3" customWidth="1"/>
    <col min="11000" max="11000" width="28.33203125" style="3" customWidth="1"/>
    <col min="11001" max="11001" width="23.88671875" style="3" customWidth="1"/>
    <col min="11002" max="11002" width="7.5546875" style="3" customWidth="1"/>
    <col min="11003" max="11003" width="10.77734375" style="3" customWidth="1"/>
    <col min="11004" max="11004" width="7.5546875" style="3" customWidth="1"/>
    <col min="11005" max="11005" width="10.88671875" style="3" customWidth="1"/>
    <col min="11006" max="11006" width="7.77734375" style="3" bestFit="1" customWidth="1"/>
    <col min="11007" max="11007" width="7.21875" style="3" customWidth="1"/>
    <col min="11008" max="11254" width="8.88671875" style="3"/>
    <col min="11255" max="11255" width="4.21875" style="3" customWidth="1"/>
    <col min="11256" max="11256" width="28.33203125" style="3" customWidth="1"/>
    <col min="11257" max="11257" width="23.88671875" style="3" customWidth="1"/>
    <col min="11258" max="11258" width="7.5546875" style="3" customWidth="1"/>
    <col min="11259" max="11259" width="10.77734375" style="3" customWidth="1"/>
    <col min="11260" max="11260" width="7.5546875" style="3" customWidth="1"/>
    <col min="11261" max="11261" width="10.88671875" style="3" customWidth="1"/>
    <col min="11262" max="11262" width="7.77734375" style="3" bestFit="1" customWidth="1"/>
    <col min="11263" max="11263" width="7.21875" style="3" customWidth="1"/>
    <col min="11264" max="11510" width="8.88671875" style="3"/>
    <col min="11511" max="11511" width="4.21875" style="3" customWidth="1"/>
    <col min="11512" max="11512" width="28.33203125" style="3" customWidth="1"/>
    <col min="11513" max="11513" width="23.88671875" style="3" customWidth="1"/>
    <col min="11514" max="11514" width="7.5546875" style="3" customWidth="1"/>
    <col min="11515" max="11515" width="10.77734375" style="3" customWidth="1"/>
    <col min="11516" max="11516" width="7.5546875" style="3" customWidth="1"/>
    <col min="11517" max="11517" width="10.88671875" style="3" customWidth="1"/>
    <col min="11518" max="11518" width="7.77734375" style="3" bestFit="1" customWidth="1"/>
    <col min="11519" max="11519" width="7.21875" style="3" customWidth="1"/>
    <col min="11520" max="11766" width="8.88671875" style="3"/>
    <col min="11767" max="11767" width="4.21875" style="3" customWidth="1"/>
    <col min="11768" max="11768" width="28.33203125" style="3" customWidth="1"/>
    <col min="11769" max="11769" width="23.88671875" style="3" customWidth="1"/>
    <col min="11770" max="11770" width="7.5546875" style="3" customWidth="1"/>
    <col min="11771" max="11771" width="10.77734375" style="3" customWidth="1"/>
    <col min="11772" max="11772" width="7.5546875" style="3" customWidth="1"/>
    <col min="11773" max="11773" width="10.88671875" style="3" customWidth="1"/>
    <col min="11774" max="11774" width="7.77734375" style="3" bestFit="1" customWidth="1"/>
    <col min="11775" max="11775" width="7.21875" style="3" customWidth="1"/>
    <col min="11776" max="12022" width="8.88671875" style="3"/>
    <col min="12023" max="12023" width="4.21875" style="3" customWidth="1"/>
    <col min="12024" max="12024" width="28.33203125" style="3" customWidth="1"/>
    <col min="12025" max="12025" width="23.88671875" style="3" customWidth="1"/>
    <col min="12026" max="12026" width="7.5546875" style="3" customWidth="1"/>
    <col min="12027" max="12027" width="10.77734375" style="3" customWidth="1"/>
    <col min="12028" max="12028" width="7.5546875" style="3" customWidth="1"/>
    <col min="12029" max="12029" width="10.88671875" style="3" customWidth="1"/>
    <col min="12030" max="12030" width="7.77734375" style="3" bestFit="1" customWidth="1"/>
    <col min="12031" max="12031" width="7.21875" style="3" customWidth="1"/>
    <col min="12032" max="12278" width="8.88671875" style="3"/>
    <col min="12279" max="12279" width="4.21875" style="3" customWidth="1"/>
    <col min="12280" max="12280" width="28.33203125" style="3" customWidth="1"/>
    <col min="12281" max="12281" width="23.88671875" style="3" customWidth="1"/>
    <col min="12282" max="12282" width="7.5546875" style="3" customWidth="1"/>
    <col min="12283" max="12283" width="10.77734375" style="3" customWidth="1"/>
    <col min="12284" max="12284" width="7.5546875" style="3" customWidth="1"/>
    <col min="12285" max="12285" width="10.88671875" style="3" customWidth="1"/>
    <col min="12286" max="12286" width="7.77734375" style="3" bestFit="1" customWidth="1"/>
    <col min="12287" max="12287" width="7.21875" style="3" customWidth="1"/>
    <col min="12288" max="12534" width="8.88671875" style="3"/>
    <col min="12535" max="12535" width="4.21875" style="3" customWidth="1"/>
    <col min="12536" max="12536" width="28.33203125" style="3" customWidth="1"/>
    <col min="12537" max="12537" width="23.88671875" style="3" customWidth="1"/>
    <col min="12538" max="12538" width="7.5546875" style="3" customWidth="1"/>
    <col min="12539" max="12539" width="10.77734375" style="3" customWidth="1"/>
    <col min="12540" max="12540" width="7.5546875" style="3" customWidth="1"/>
    <col min="12541" max="12541" width="10.88671875" style="3" customWidth="1"/>
    <col min="12542" max="12542" width="7.77734375" style="3" bestFit="1" customWidth="1"/>
    <col min="12543" max="12543" width="7.21875" style="3" customWidth="1"/>
    <col min="12544" max="12790" width="8.88671875" style="3"/>
    <col min="12791" max="12791" width="4.21875" style="3" customWidth="1"/>
    <col min="12792" max="12792" width="28.33203125" style="3" customWidth="1"/>
    <col min="12793" max="12793" width="23.88671875" style="3" customWidth="1"/>
    <col min="12794" max="12794" width="7.5546875" style="3" customWidth="1"/>
    <col min="12795" max="12795" width="10.77734375" style="3" customWidth="1"/>
    <col min="12796" max="12796" width="7.5546875" style="3" customWidth="1"/>
    <col min="12797" max="12797" width="10.88671875" style="3" customWidth="1"/>
    <col min="12798" max="12798" width="7.77734375" style="3" bestFit="1" customWidth="1"/>
    <col min="12799" max="12799" width="7.21875" style="3" customWidth="1"/>
    <col min="12800" max="13046" width="8.88671875" style="3"/>
    <col min="13047" max="13047" width="4.21875" style="3" customWidth="1"/>
    <col min="13048" max="13048" width="28.33203125" style="3" customWidth="1"/>
    <col min="13049" max="13049" width="23.88671875" style="3" customWidth="1"/>
    <col min="13050" max="13050" width="7.5546875" style="3" customWidth="1"/>
    <col min="13051" max="13051" width="10.77734375" style="3" customWidth="1"/>
    <col min="13052" max="13052" width="7.5546875" style="3" customWidth="1"/>
    <col min="13053" max="13053" width="10.88671875" style="3" customWidth="1"/>
    <col min="13054" max="13054" width="7.77734375" style="3" bestFit="1" customWidth="1"/>
    <col min="13055" max="13055" width="7.21875" style="3" customWidth="1"/>
    <col min="13056" max="13302" width="8.88671875" style="3"/>
    <col min="13303" max="13303" width="4.21875" style="3" customWidth="1"/>
    <col min="13304" max="13304" width="28.33203125" style="3" customWidth="1"/>
    <col min="13305" max="13305" width="23.88671875" style="3" customWidth="1"/>
    <col min="13306" max="13306" width="7.5546875" style="3" customWidth="1"/>
    <col min="13307" max="13307" width="10.77734375" style="3" customWidth="1"/>
    <col min="13308" max="13308" width="7.5546875" style="3" customWidth="1"/>
    <col min="13309" max="13309" width="10.88671875" style="3" customWidth="1"/>
    <col min="13310" max="13310" width="7.77734375" style="3" bestFit="1" customWidth="1"/>
    <col min="13311" max="13311" width="7.21875" style="3" customWidth="1"/>
    <col min="13312" max="13558" width="8.88671875" style="3"/>
    <col min="13559" max="13559" width="4.21875" style="3" customWidth="1"/>
    <col min="13560" max="13560" width="28.33203125" style="3" customWidth="1"/>
    <col min="13561" max="13561" width="23.88671875" style="3" customWidth="1"/>
    <col min="13562" max="13562" width="7.5546875" style="3" customWidth="1"/>
    <col min="13563" max="13563" width="10.77734375" style="3" customWidth="1"/>
    <col min="13564" max="13564" width="7.5546875" style="3" customWidth="1"/>
    <col min="13565" max="13565" width="10.88671875" style="3" customWidth="1"/>
    <col min="13566" max="13566" width="7.77734375" style="3" bestFit="1" customWidth="1"/>
    <col min="13567" max="13567" width="7.21875" style="3" customWidth="1"/>
    <col min="13568" max="13814" width="8.88671875" style="3"/>
    <col min="13815" max="13815" width="4.21875" style="3" customWidth="1"/>
    <col min="13816" max="13816" width="28.33203125" style="3" customWidth="1"/>
    <col min="13817" max="13817" width="23.88671875" style="3" customWidth="1"/>
    <col min="13818" max="13818" width="7.5546875" style="3" customWidth="1"/>
    <col min="13819" max="13819" width="10.77734375" style="3" customWidth="1"/>
    <col min="13820" max="13820" width="7.5546875" style="3" customWidth="1"/>
    <col min="13821" max="13821" width="10.88671875" style="3" customWidth="1"/>
    <col min="13822" max="13822" width="7.77734375" style="3" bestFit="1" customWidth="1"/>
    <col min="13823" max="13823" width="7.21875" style="3" customWidth="1"/>
    <col min="13824" max="14070" width="8.88671875" style="3"/>
    <col min="14071" max="14071" width="4.21875" style="3" customWidth="1"/>
    <col min="14072" max="14072" width="28.33203125" style="3" customWidth="1"/>
    <col min="14073" max="14073" width="23.88671875" style="3" customWidth="1"/>
    <col min="14074" max="14074" width="7.5546875" style="3" customWidth="1"/>
    <col min="14075" max="14075" width="10.77734375" style="3" customWidth="1"/>
    <col min="14076" max="14076" width="7.5546875" style="3" customWidth="1"/>
    <col min="14077" max="14077" width="10.88671875" style="3" customWidth="1"/>
    <col min="14078" max="14078" width="7.77734375" style="3" bestFit="1" customWidth="1"/>
    <col min="14079" max="14079" width="7.21875" style="3" customWidth="1"/>
    <col min="14080" max="14326" width="8.88671875" style="3"/>
    <col min="14327" max="14327" width="4.21875" style="3" customWidth="1"/>
    <col min="14328" max="14328" width="28.33203125" style="3" customWidth="1"/>
    <col min="14329" max="14329" width="23.88671875" style="3" customWidth="1"/>
    <col min="14330" max="14330" width="7.5546875" style="3" customWidth="1"/>
    <col min="14331" max="14331" width="10.77734375" style="3" customWidth="1"/>
    <col min="14332" max="14332" width="7.5546875" style="3" customWidth="1"/>
    <col min="14333" max="14333" width="10.88671875" style="3" customWidth="1"/>
    <col min="14334" max="14334" width="7.77734375" style="3" bestFit="1" customWidth="1"/>
    <col min="14335" max="14335" width="7.21875" style="3" customWidth="1"/>
    <col min="14336" max="14582" width="8.88671875" style="3"/>
    <col min="14583" max="14583" width="4.21875" style="3" customWidth="1"/>
    <col min="14584" max="14584" width="28.33203125" style="3" customWidth="1"/>
    <col min="14585" max="14585" width="23.88671875" style="3" customWidth="1"/>
    <col min="14586" max="14586" width="7.5546875" style="3" customWidth="1"/>
    <col min="14587" max="14587" width="10.77734375" style="3" customWidth="1"/>
    <col min="14588" max="14588" width="7.5546875" style="3" customWidth="1"/>
    <col min="14589" max="14589" width="10.88671875" style="3" customWidth="1"/>
    <col min="14590" max="14590" width="7.77734375" style="3" bestFit="1" customWidth="1"/>
    <col min="14591" max="14591" width="7.21875" style="3" customWidth="1"/>
    <col min="14592" max="14838" width="8.88671875" style="3"/>
    <col min="14839" max="14839" width="4.21875" style="3" customWidth="1"/>
    <col min="14840" max="14840" width="28.33203125" style="3" customWidth="1"/>
    <col min="14841" max="14841" width="23.88671875" style="3" customWidth="1"/>
    <col min="14842" max="14842" width="7.5546875" style="3" customWidth="1"/>
    <col min="14843" max="14843" width="10.77734375" style="3" customWidth="1"/>
    <col min="14844" max="14844" width="7.5546875" style="3" customWidth="1"/>
    <col min="14845" max="14845" width="10.88671875" style="3" customWidth="1"/>
    <col min="14846" max="14846" width="7.77734375" style="3" bestFit="1" customWidth="1"/>
    <col min="14847" max="14847" width="7.21875" style="3" customWidth="1"/>
    <col min="14848" max="15094" width="8.88671875" style="3"/>
    <col min="15095" max="15095" width="4.21875" style="3" customWidth="1"/>
    <col min="15096" max="15096" width="28.33203125" style="3" customWidth="1"/>
    <col min="15097" max="15097" width="23.88671875" style="3" customWidth="1"/>
    <col min="15098" max="15098" width="7.5546875" style="3" customWidth="1"/>
    <col min="15099" max="15099" width="10.77734375" style="3" customWidth="1"/>
    <col min="15100" max="15100" width="7.5546875" style="3" customWidth="1"/>
    <col min="15101" max="15101" width="10.88671875" style="3" customWidth="1"/>
    <col min="15102" max="15102" width="7.77734375" style="3" bestFit="1" customWidth="1"/>
    <col min="15103" max="15103" width="7.21875" style="3" customWidth="1"/>
    <col min="15104" max="15350" width="8.88671875" style="3"/>
    <col min="15351" max="15351" width="4.21875" style="3" customWidth="1"/>
    <col min="15352" max="15352" width="28.33203125" style="3" customWidth="1"/>
    <col min="15353" max="15353" width="23.88671875" style="3" customWidth="1"/>
    <col min="15354" max="15354" width="7.5546875" style="3" customWidth="1"/>
    <col min="15355" max="15355" width="10.77734375" style="3" customWidth="1"/>
    <col min="15356" max="15356" width="7.5546875" style="3" customWidth="1"/>
    <col min="15357" max="15357" width="10.88671875" style="3" customWidth="1"/>
    <col min="15358" max="15358" width="7.77734375" style="3" bestFit="1" customWidth="1"/>
    <col min="15359" max="15359" width="7.21875" style="3" customWidth="1"/>
    <col min="15360" max="15606" width="8.88671875" style="3"/>
    <col min="15607" max="15607" width="4.21875" style="3" customWidth="1"/>
    <col min="15608" max="15608" width="28.33203125" style="3" customWidth="1"/>
    <col min="15609" max="15609" width="23.88671875" style="3" customWidth="1"/>
    <col min="15610" max="15610" width="7.5546875" style="3" customWidth="1"/>
    <col min="15611" max="15611" width="10.77734375" style="3" customWidth="1"/>
    <col min="15612" max="15612" width="7.5546875" style="3" customWidth="1"/>
    <col min="15613" max="15613" width="10.88671875" style="3" customWidth="1"/>
    <col min="15614" max="15614" width="7.77734375" style="3" bestFit="1" customWidth="1"/>
    <col min="15615" max="15615" width="7.21875" style="3" customWidth="1"/>
    <col min="15616" max="15862" width="8.88671875" style="3"/>
    <col min="15863" max="15863" width="4.21875" style="3" customWidth="1"/>
    <col min="15864" max="15864" width="28.33203125" style="3" customWidth="1"/>
    <col min="15865" max="15865" width="23.88671875" style="3" customWidth="1"/>
    <col min="15866" max="15866" width="7.5546875" style="3" customWidth="1"/>
    <col min="15867" max="15867" width="10.77734375" style="3" customWidth="1"/>
    <col min="15868" max="15868" width="7.5546875" style="3" customWidth="1"/>
    <col min="15869" max="15869" width="10.88671875" style="3" customWidth="1"/>
    <col min="15870" max="15870" width="7.77734375" style="3" bestFit="1" customWidth="1"/>
    <col min="15871" max="15871" width="7.21875" style="3" customWidth="1"/>
    <col min="15872" max="16118" width="8.88671875" style="3"/>
    <col min="16119" max="16119" width="4.21875" style="3" customWidth="1"/>
    <col min="16120" max="16120" width="28.33203125" style="3" customWidth="1"/>
    <col min="16121" max="16121" width="23.88671875" style="3" customWidth="1"/>
    <col min="16122" max="16122" width="7.5546875" style="3" customWidth="1"/>
    <col min="16123" max="16123" width="10.77734375" style="3" customWidth="1"/>
    <col min="16124" max="16124" width="7.5546875" style="3" customWidth="1"/>
    <col min="16125" max="16125" width="10.88671875" style="3" customWidth="1"/>
    <col min="16126" max="16126" width="7.77734375" style="3" bestFit="1" customWidth="1"/>
    <col min="16127" max="16127" width="7.21875" style="3" customWidth="1"/>
    <col min="16128" max="16384" width="8.88671875" style="3"/>
  </cols>
  <sheetData>
    <row r="1" spans="1:8" ht="28.5" customHeight="1" x14ac:dyDescent="0.25">
      <c r="A1" s="104" t="s">
        <v>24</v>
      </c>
      <c r="B1" s="104"/>
      <c r="C1" s="58"/>
      <c r="F1" s="105" t="s">
        <v>25</v>
      </c>
      <c r="G1" s="105"/>
      <c r="H1" s="105"/>
    </row>
    <row r="2" spans="1:8" ht="15.75" x14ac:dyDescent="0.25">
      <c r="B2" s="118" t="s">
        <v>94</v>
      </c>
      <c r="C2" s="118"/>
      <c r="D2" s="118"/>
      <c r="E2" s="118"/>
      <c r="F2" s="118"/>
      <c r="G2" s="118"/>
      <c r="H2" s="118"/>
    </row>
    <row r="3" spans="1:8" ht="15.75" x14ac:dyDescent="0.25">
      <c r="F3" s="123" t="s">
        <v>26</v>
      </c>
      <c r="G3" s="123"/>
      <c r="H3" s="123"/>
    </row>
    <row r="4" spans="1:8" s="1" customFormat="1" ht="34.5" customHeight="1" x14ac:dyDescent="0.25">
      <c r="A4" s="108" t="s">
        <v>2</v>
      </c>
      <c r="B4" s="121" t="s">
        <v>27</v>
      </c>
      <c r="C4" s="129" t="s">
        <v>4</v>
      </c>
      <c r="D4" s="125"/>
      <c r="E4" s="124" t="s">
        <v>95</v>
      </c>
      <c r="F4" s="125"/>
      <c r="G4" s="126" t="s">
        <v>28</v>
      </c>
      <c r="H4" s="127"/>
    </row>
    <row r="5" spans="1:8" s="1" customFormat="1" ht="15.75" customHeight="1" x14ac:dyDescent="0.25">
      <c r="A5" s="108"/>
      <c r="B5" s="128"/>
      <c r="C5" s="121" t="s">
        <v>29</v>
      </c>
      <c r="D5" s="121" t="s">
        <v>30</v>
      </c>
      <c r="E5" s="121" t="s">
        <v>29</v>
      </c>
      <c r="F5" s="121" t="s">
        <v>30</v>
      </c>
      <c r="G5" s="121" t="s">
        <v>31</v>
      </c>
      <c r="H5" s="121" t="s">
        <v>32</v>
      </c>
    </row>
    <row r="6" spans="1:8" s="1" customFormat="1" ht="15.75" x14ac:dyDescent="0.25">
      <c r="A6" s="108"/>
      <c r="B6" s="122"/>
      <c r="C6" s="122"/>
      <c r="D6" s="122"/>
      <c r="E6" s="122"/>
      <c r="F6" s="122"/>
      <c r="G6" s="122"/>
      <c r="H6" s="122"/>
    </row>
    <row r="7" spans="1:8" s="1" customFormat="1" ht="15.75" x14ac:dyDescent="0.25">
      <c r="A7" s="8" t="s">
        <v>7</v>
      </c>
      <c r="B7" s="9" t="s">
        <v>8</v>
      </c>
      <c r="C7" s="60"/>
      <c r="D7" s="9" t="s">
        <v>34</v>
      </c>
      <c r="E7" s="9" t="s">
        <v>35</v>
      </c>
      <c r="F7" s="9" t="s">
        <v>36</v>
      </c>
      <c r="G7" s="9" t="s">
        <v>37</v>
      </c>
      <c r="H7" s="9" t="s">
        <v>38</v>
      </c>
    </row>
    <row r="8" spans="1:8" s="35" customFormat="1" ht="27" customHeight="1" x14ac:dyDescent="0.25">
      <c r="A8" s="14"/>
      <c r="B8" s="57" t="s">
        <v>39</v>
      </c>
      <c r="C8" s="38">
        <f>C9+C19+C36</f>
        <v>244050000</v>
      </c>
      <c r="D8" s="38">
        <f>D9+D19+D36</f>
        <v>123474000</v>
      </c>
      <c r="E8" s="38">
        <f>E9+E19+E36</f>
        <v>53179676</v>
      </c>
      <c r="F8" s="39">
        <f>F9+F19+F34+F36+F35</f>
        <v>20820585</v>
      </c>
      <c r="G8" s="72">
        <f>E8/C8</f>
        <v>0.21790483917230075</v>
      </c>
      <c r="H8" s="72">
        <f>F8/D8</f>
        <v>0.16862323242140045</v>
      </c>
    </row>
    <row r="9" spans="1:8" s="35" customFormat="1" ht="27" customHeight="1" x14ac:dyDescent="0.25">
      <c r="A9" s="17" t="s">
        <v>10</v>
      </c>
      <c r="B9" s="52" t="s">
        <v>40</v>
      </c>
      <c r="C9" s="40">
        <f>SUM(C10:C18)</f>
        <v>2090000</v>
      </c>
      <c r="D9" s="40">
        <f>SUM(D10:D18)</f>
        <v>2090000</v>
      </c>
      <c r="E9" s="40">
        <f>SUM(E10:E18)</f>
        <v>243548</v>
      </c>
      <c r="F9" s="40">
        <f>SUM(F10:F18)</f>
        <v>235548</v>
      </c>
      <c r="G9" s="31">
        <f t="shared" ref="G9:G32" si="0">E9/C9</f>
        <v>0.11653014354066986</v>
      </c>
      <c r="H9" s="31">
        <f t="shared" ref="H9:H30" si="1">F9/D9</f>
        <v>0.11270239234449761</v>
      </c>
    </row>
    <row r="10" spans="1:8" s="35" customFormat="1" ht="27" customHeight="1" x14ac:dyDescent="0.25">
      <c r="A10" s="17"/>
      <c r="B10" s="53" t="s">
        <v>41</v>
      </c>
      <c r="C10" s="66">
        <v>960000</v>
      </c>
      <c r="D10" s="66">
        <v>960000</v>
      </c>
      <c r="E10" s="41">
        <v>85904</v>
      </c>
      <c r="F10" s="41">
        <v>77904</v>
      </c>
      <c r="G10" s="30">
        <f t="shared" si="0"/>
        <v>8.9483333333333331E-2</v>
      </c>
      <c r="H10" s="30">
        <f t="shared" si="1"/>
        <v>8.115E-2</v>
      </c>
    </row>
    <row r="11" spans="1:8" s="35" customFormat="1" ht="27" customHeight="1" x14ac:dyDescent="0.25">
      <c r="A11" s="17"/>
      <c r="B11" s="53" t="s">
        <v>42</v>
      </c>
      <c r="C11" s="66">
        <v>1000000</v>
      </c>
      <c r="D11" s="66">
        <v>1000000</v>
      </c>
      <c r="E11" s="41">
        <v>26234</v>
      </c>
      <c r="F11" s="41">
        <v>26234</v>
      </c>
      <c r="G11" s="30">
        <f t="shared" si="0"/>
        <v>2.6234E-2</v>
      </c>
      <c r="H11" s="30">
        <f t="shared" si="1"/>
        <v>2.6234E-2</v>
      </c>
    </row>
    <row r="12" spans="1:8" s="35" customFormat="1" ht="27" customHeight="1" x14ac:dyDescent="0.25">
      <c r="A12" s="17"/>
      <c r="B12" s="53" t="s">
        <v>43</v>
      </c>
      <c r="C12" s="66"/>
      <c r="D12" s="66"/>
      <c r="E12" s="41"/>
      <c r="F12" s="41"/>
      <c r="G12" s="30"/>
      <c r="H12" s="30"/>
    </row>
    <row r="13" spans="1:8" s="35" customFormat="1" ht="27" customHeight="1" x14ac:dyDescent="0.25">
      <c r="A13" s="17"/>
      <c r="B13" s="53" t="s">
        <v>44</v>
      </c>
      <c r="C13" s="66"/>
      <c r="D13" s="66"/>
      <c r="E13" s="41"/>
      <c r="F13" s="41"/>
      <c r="G13" s="30"/>
      <c r="H13" s="30"/>
    </row>
    <row r="14" spans="1:8" s="35" customFormat="1" ht="27" customHeight="1" x14ac:dyDescent="0.25">
      <c r="A14" s="17"/>
      <c r="B14" s="53" t="s">
        <v>45</v>
      </c>
      <c r="C14" s="66"/>
      <c r="D14" s="66"/>
      <c r="E14" s="41"/>
      <c r="F14" s="41"/>
      <c r="G14" s="30"/>
      <c r="H14" s="30"/>
    </row>
    <row r="15" spans="1:8" s="35" customFormat="1" ht="56.25" customHeight="1" x14ac:dyDescent="0.25">
      <c r="A15" s="17"/>
      <c r="B15" s="53" t="s">
        <v>46</v>
      </c>
      <c r="C15" s="66"/>
      <c r="D15" s="66"/>
      <c r="E15" s="41"/>
      <c r="F15" s="41"/>
      <c r="G15" s="30"/>
      <c r="H15" s="30"/>
    </row>
    <row r="16" spans="1:8" s="35" customFormat="1" ht="27" customHeight="1" x14ac:dyDescent="0.25">
      <c r="A16" s="17"/>
      <c r="B16" s="54" t="s">
        <v>47</v>
      </c>
      <c r="C16" s="67"/>
      <c r="D16" s="67"/>
      <c r="E16" s="41"/>
      <c r="F16" s="41"/>
      <c r="G16" s="30"/>
      <c r="H16" s="30"/>
    </row>
    <row r="17" spans="1:8" s="35" customFormat="1" ht="27" customHeight="1" x14ac:dyDescent="0.25">
      <c r="A17" s="17"/>
      <c r="B17" s="53" t="s">
        <v>48</v>
      </c>
      <c r="C17" s="66"/>
      <c r="D17" s="66"/>
      <c r="E17" s="41"/>
      <c r="F17" s="41"/>
      <c r="G17" s="30"/>
      <c r="H17" s="30"/>
    </row>
    <row r="18" spans="1:8" s="35" customFormat="1" ht="27" customHeight="1" x14ac:dyDescent="0.25">
      <c r="A18" s="17"/>
      <c r="B18" s="53" t="s">
        <v>49</v>
      </c>
      <c r="C18" s="66">
        <v>130000</v>
      </c>
      <c r="D18" s="66">
        <v>130000</v>
      </c>
      <c r="E18" s="41">
        <v>131410</v>
      </c>
      <c r="F18" s="41">
        <v>131410</v>
      </c>
      <c r="G18" s="30">
        <f t="shared" si="0"/>
        <v>1.0108461538461539</v>
      </c>
      <c r="H18" s="30">
        <f t="shared" si="1"/>
        <v>1.0108461538461539</v>
      </c>
    </row>
    <row r="19" spans="1:8" s="36" customFormat="1" ht="27" customHeight="1" x14ac:dyDescent="0.25">
      <c r="A19" s="17" t="s">
        <v>19</v>
      </c>
      <c r="B19" s="55" t="s">
        <v>50</v>
      </c>
      <c r="C19" s="42">
        <f>C20+C25</f>
        <v>241960000</v>
      </c>
      <c r="D19" s="42">
        <f>D20+D25</f>
        <v>121384000</v>
      </c>
      <c r="E19" s="42">
        <f>E20+E25</f>
        <v>52936128</v>
      </c>
      <c r="F19" s="42">
        <f>F20+F25</f>
        <v>20585037</v>
      </c>
      <c r="G19" s="31">
        <f t="shared" si="0"/>
        <v>0.21878049264341212</v>
      </c>
      <c r="H19" s="31">
        <f t="shared" si="1"/>
        <v>0.16958608218546101</v>
      </c>
    </row>
    <row r="20" spans="1:8" s="37" customFormat="1" ht="27" customHeight="1" x14ac:dyDescent="0.25">
      <c r="A20" s="43">
        <v>1</v>
      </c>
      <c r="B20" s="44" t="s">
        <v>51</v>
      </c>
      <c r="C20" s="45">
        <f>SUM(C21:C24)</f>
        <v>20150000</v>
      </c>
      <c r="D20" s="45">
        <f>SUM(D21:D24)</f>
        <v>13247300</v>
      </c>
      <c r="E20" s="45">
        <f>SUM(E21:E24)</f>
        <v>5477239</v>
      </c>
      <c r="F20" s="45">
        <f>SUM(F21:F24)</f>
        <v>3606756</v>
      </c>
      <c r="G20" s="30">
        <f t="shared" si="0"/>
        <v>0.27182327543424317</v>
      </c>
      <c r="H20" s="30">
        <f t="shared" si="1"/>
        <v>0.27226348010537998</v>
      </c>
    </row>
    <row r="21" spans="1:8" s="35" customFormat="1" ht="27" customHeight="1" x14ac:dyDescent="0.25">
      <c r="A21" s="17"/>
      <c r="B21" s="53" t="s">
        <v>52</v>
      </c>
      <c r="C21" s="66">
        <v>2450000</v>
      </c>
      <c r="D21" s="41">
        <v>2450000</v>
      </c>
      <c r="E21" s="41">
        <v>127822</v>
      </c>
      <c r="F21" s="41">
        <v>127822</v>
      </c>
      <c r="G21" s="30">
        <f t="shared" si="0"/>
        <v>5.2172244897959186E-2</v>
      </c>
      <c r="H21" s="30">
        <f t="shared" si="1"/>
        <v>5.2172244897959186E-2</v>
      </c>
    </row>
    <row r="22" spans="1:8" s="35" customFormat="1" ht="27" customHeight="1" x14ac:dyDescent="0.25">
      <c r="A22" s="17"/>
      <c r="B22" s="53" t="s">
        <v>53</v>
      </c>
      <c r="C22" s="66"/>
      <c r="D22" s="41"/>
      <c r="E22" s="41"/>
      <c r="F22" s="41"/>
      <c r="G22" s="30"/>
      <c r="H22" s="30"/>
    </row>
    <row r="23" spans="1:8" s="35" customFormat="1" ht="27" customHeight="1" x14ac:dyDescent="0.25">
      <c r="A23" s="17"/>
      <c r="B23" s="53" t="s">
        <v>54</v>
      </c>
      <c r="C23" s="66"/>
      <c r="D23" s="41"/>
      <c r="E23" s="41"/>
      <c r="F23" s="41"/>
      <c r="G23" s="30"/>
      <c r="H23" s="30"/>
    </row>
    <row r="24" spans="1:8" s="35" customFormat="1" ht="27" customHeight="1" x14ac:dyDescent="0.25">
      <c r="A24" s="17"/>
      <c r="B24" s="53" t="s">
        <v>100</v>
      </c>
      <c r="C24" s="66">
        <v>17700000</v>
      </c>
      <c r="D24" s="41">
        <f>6903300+3894000</f>
        <v>10797300</v>
      </c>
      <c r="E24" s="41">
        <f>5349417</f>
        <v>5349417</v>
      </c>
      <c r="F24" s="41">
        <v>3478934</v>
      </c>
      <c r="G24" s="30">
        <f t="shared" si="0"/>
        <v>0.30222694915254239</v>
      </c>
      <c r="H24" s="30">
        <f t="shared" si="1"/>
        <v>0.32220406953590247</v>
      </c>
    </row>
    <row r="25" spans="1:8" s="37" customFormat="1" ht="27" customHeight="1" x14ac:dyDescent="0.25">
      <c r="A25" s="43">
        <v>2</v>
      </c>
      <c r="B25" s="56" t="s">
        <v>55</v>
      </c>
      <c r="C25" s="46">
        <f>SUM(C26:C32)</f>
        <v>221810000</v>
      </c>
      <c r="D25" s="46">
        <f>SUM(D26:D32)</f>
        <v>108136700</v>
      </c>
      <c r="E25" s="46">
        <f>SUM(E26:E32)</f>
        <v>47458889</v>
      </c>
      <c r="F25" s="46">
        <f>SUM(F26:F32)</f>
        <v>16978281</v>
      </c>
      <c r="G25" s="30">
        <f t="shared" si="0"/>
        <v>0.21396189982417385</v>
      </c>
      <c r="H25" s="30">
        <f t="shared" si="1"/>
        <v>0.15700757467168872</v>
      </c>
    </row>
    <row r="26" spans="1:8" s="35" customFormat="1" ht="27" customHeight="1" x14ac:dyDescent="0.25">
      <c r="A26" s="17"/>
      <c r="B26" s="53" t="s">
        <v>56</v>
      </c>
      <c r="C26" s="66">
        <v>103120000</v>
      </c>
      <c r="D26" s="41">
        <v>45904000</v>
      </c>
      <c r="E26" s="41">
        <v>12991619</v>
      </c>
      <c r="F26" s="41">
        <v>287087</v>
      </c>
      <c r="G26" s="30">
        <f t="shared" si="0"/>
        <v>0.12598544414274632</v>
      </c>
      <c r="H26" s="30">
        <f t="shared" si="1"/>
        <v>6.2540737190658769E-3</v>
      </c>
    </row>
    <row r="27" spans="1:8" s="35" customFormat="1" ht="27" customHeight="1" x14ac:dyDescent="0.25">
      <c r="A27" s="17"/>
      <c r="B27" s="53" t="s">
        <v>99</v>
      </c>
      <c r="C27" s="103">
        <v>38595000</v>
      </c>
      <c r="D27" s="41">
        <v>20841300</v>
      </c>
      <c r="E27" s="41">
        <f>266202+85+14100091</f>
        <v>14366378</v>
      </c>
      <c r="F27" s="41">
        <v>7613317</v>
      </c>
      <c r="G27" s="30">
        <f t="shared" si="0"/>
        <v>0.3722341754113227</v>
      </c>
      <c r="H27" s="30">
        <f t="shared" si="1"/>
        <v>0.36529952546146355</v>
      </c>
    </row>
    <row r="28" spans="1:8" s="35" customFormat="1" ht="27" customHeight="1" x14ac:dyDescent="0.25">
      <c r="A28" s="17"/>
      <c r="B28" s="53" t="s">
        <v>96</v>
      </c>
      <c r="C28" s="103">
        <v>5000</v>
      </c>
      <c r="D28" s="41"/>
      <c r="E28" s="41"/>
      <c r="F28" s="41"/>
      <c r="G28" s="30">
        <f t="shared" si="0"/>
        <v>0</v>
      </c>
      <c r="H28" s="30"/>
    </row>
    <row r="29" spans="1:8" s="35" customFormat="1" ht="27" customHeight="1" x14ac:dyDescent="0.25">
      <c r="A29" s="17"/>
      <c r="B29" s="53" t="s">
        <v>97</v>
      </c>
      <c r="C29" s="66">
        <v>11260000</v>
      </c>
      <c r="D29" s="41">
        <v>4504000</v>
      </c>
      <c r="E29" s="41">
        <v>186719</v>
      </c>
      <c r="F29" s="41">
        <v>74688</v>
      </c>
      <c r="G29" s="30">
        <f t="shared" si="0"/>
        <v>1.6582504440497334E-2</v>
      </c>
      <c r="H29" s="30"/>
    </row>
    <row r="30" spans="1:8" s="35" customFormat="1" ht="27" customHeight="1" x14ac:dyDescent="0.25">
      <c r="A30" s="17"/>
      <c r="B30" s="18" t="s">
        <v>57</v>
      </c>
      <c r="C30" s="103">
        <v>68310000</v>
      </c>
      <c r="D30" s="41">
        <v>36887400</v>
      </c>
      <c r="E30" s="41">
        <f>112937+37+16672572</f>
        <v>16785546</v>
      </c>
      <c r="F30" s="41">
        <v>9003189</v>
      </c>
      <c r="G30" s="30">
        <f t="shared" si="0"/>
        <v>0.24572604303908652</v>
      </c>
      <c r="H30" s="30">
        <f t="shared" si="1"/>
        <v>0.24407220351664796</v>
      </c>
    </row>
    <row r="31" spans="1:8" s="35" customFormat="1" ht="27" customHeight="1" x14ac:dyDescent="0.25">
      <c r="A31" s="17"/>
      <c r="B31" s="18" t="s">
        <v>101</v>
      </c>
      <c r="C31" s="103"/>
      <c r="D31" s="41"/>
      <c r="E31" s="41">
        <v>2898528</v>
      </c>
      <c r="F31" s="41"/>
      <c r="G31" s="30"/>
      <c r="H31" s="30"/>
    </row>
    <row r="32" spans="1:8" s="35" customFormat="1" ht="27" customHeight="1" x14ac:dyDescent="0.25">
      <c r="A32" s="17"/>
      <c r="B32" s="18" t="s">
        <v>98</v>
      </c>
      <c r="C32" s="66">
        <v>520000</v>
      </c>
      <c r="D32" s="41"/>
      <c r="E32" s="41">
        <f>361509-131410</f>
        <v>230099</v>
      </c>
      <c r="F32" s="41"/>
      <c r="G32" s="30">
        <f t="shared" si="0"/>
        <v>0.44249807692307691</v>
      </c>
      <c r="H32" s="30"/>
    </row>
    <row r="33" spans="1:8" s="36" customFormat="1" ht="27" customHeight="1" x14ac:dyDescent="0.25">
      <c r="A33" s="17" t="s">
        <v>58</v>
      </c>
      <c r="B33" s="52" t="s">
        <v>59</v>
      </c>
      <c r="C33" s="65"/>
      <c r="D33" s="47"/>
      <c r="E33" s="41"/>
      <c r="F33" s="41"/>
      <c r="G33" s="30"/>
      <c r="H33" s="31"/>
    </row>
    <row r="34" spans="1:8" s="36" customFormat="1" ht="27" customHeight="1" x14ac:dyDescent="0.25">
      <c r="A34" s="17" t="s">
        <v>60</v>
      </c>
      <c r="B34" s="48" t="s">
        <v>17</v>
      </c>
      <c r="C34" s="68"/>
      <c r="D34" s="40"/>
      <c r="E34" s="41"/>
      <c r="F34" s="41"/>
      <c r="G34" s="30"/>
      <c r="H34" s="31"/>
    </row>
    <row r="35" spans="1:8" s="36" customFormat="1" ht="27" customHeight="1" x14ac:dyDescent="0.25">
      <c r="A35" s="17" t="s">
        <v>61</v>
      </c>
      <c r="B35" s="48" t="s">
        <v>18</v>
      </c>
      <c r="C35" s="68"/>
      <c r="D35" s="40"/>
      <c r="E35" s="41"/>
      <c r="F35" s="41"/>
      <c r="G35" s="30"/>
      <c r="H35" s="31"/>
    </row>
    <row r="36" spans="1:8" s="36" customFormat="1" ht="27" customHeight="1" x14ac:dyDescent="0.25">
      <c r="A36" s="17" t="s">
        <v>62</v>
      </c>
      <c r="B36" s="48" t="s">
        <v>63</v>
      </c>
      <c r="C36" s="68">
        <f>SUM(C37:C38)</f>
        <v>0</v>
      </c>
      <c r="D36" s="68">
        <f>SUM(D37:D38)</f>
        <v>0</v>
      </c>
      <c r="E36" s="68">
        <f>SUM(E37:E38)</f>
        <v>0</v>
      </c>
      <c r="F36" s="68">
        <f>SUM(F37:F38)</f>
        <v>0</v>
      </c>
      <c r="G36" s="30"/>
      <c r="H36" s="31"/>
    </row>
    <row r="37" spans="1:8" s="35" customFormat="1" ht="27" customHeight="1" x14ac:dyDescent="0.25">
      <c r="A37" s="17"/>
      <c r="B37" s="18" t="s">
        <v>64</v>
      </c>
      <c r="C37" s="19"/>
      <c r="D37" s="19"/>
      <c r="E37" s="41"/>
      <c r="F37" s="41"/>
      <c r="G37" s="30"/>
      <c r="H37" s="31"/>
    </row>
    <row r="38" spans="1:8" s="35" customFormat="1" ht="27" customHeight="1" x14ac:dyDescent="0.25">
      <c r="A38" s="50"/>
      <c r="B38" s="51" t="s">
        <v>65</v>
      </c>
      <c r="C38" s="69"/>
      <c r="D38" s="69"/>
      <c r="E38" s="70"/>
      <c r="F38" s="70"/>
      <c r="G38" s="32"/>
      <c r="H38" s="71"/>
    </row>
    <row r="39" spans="1:8" ht="15.75" x14ac:dyDescent="0.25"/>
    <row r="40" spans="1:8" ht="15.75" x14ac:dyDescent="0.25">
      <c r="B40" s="10"/>
      <c r="C40" s="61"/>
      <c r="D40" s="119"/>
      <c r="E40" s="119"/>
      <c r="F40" s="119"/>
      <c r="G40" s="119"/>
      <c r="H40" s="119"/>
    </row>
    <row r="41" spans="1:8" ht="15.75" x14ac:dyDescent="0.25">
      <c r="B41" s="5"/>
      <c r="C41" s="62"/>
      <c r="D41" s="105"/>
      <c r="E41" s="105"/>
      <c r="F41" s="105"/>
      <c r="G41" s="105"/>
      <c r="H41" s="105"/>
    </row>
    <row r="42" spans="1:8" ht="15.75" x14ac:dyDescent="0.25">
      <c r="B42" s="33"/>
      <c r="C42" s="63"/>
      <c r="D42" s="130"/>
      <c r="E42" s="130"/>
      <c r="F42" s="130"/>
      <c r="G42" s="130"/>
      <c r="H42" s="6"/>
    </row>
    <row r="43" spans="1:8" ht="15.75" x14ac:dyDescent="0.25">
      <c r="B43" s="34"/>
      <c r="C43" s="64"/>
      <c r="D43" s="131"/>
      <c r="E43" s="131"/>
      <c r="F43" s="131"/>
      <c r="G43" s="131"/>
      <c r="H43" s="1"/>
    </row>
    <row r="44" spans="1:8" ht="15.75" x14ac:dyDescent="0.25">
      <c r="H44" s="1"/>
    </row>
    <row r="45" spans="1:8" ht="15.75" x14ac:dyDescent="0.25">
      <c r="B45" s="5"/>
      <c r="C45" s="62"/>
      <c r="D45" s="105"/>
      <c r="E45" s="105"/>
      <c r="F45" s="105"/>
      <c r="G45" s="105"/>
      <c r="H45" s="105"/>
    </row>
    <row r="46" spans="1:8" ht="15.75" x14ac:dyDescent="0.25"/>
    <row r="47" spans="1:8" ht="15.75" x14ac:dyDescent="0.25">
      <c r="B47" s="10"/>
      <c r="C47" s="61"/>
      <c r="D47" s="105"/>
      <c r="E47" s="105"/>
      <c r="F47" s="105"/>
      <c r="G47" s="105"/>
      <c r="H47" s="105"/>
    </row>
  </sheetData>
  <mergeCells count="21">
    <mergeCell ref="D47:H47"/>
    <mergeCell ref="B4:B6"/>
    <mergeCell ref="C5:C6"/>
    <mergeCell ref="C4:D4"/>
    <mergeCell ref="D40:H40"/>
    <mergeCell ref="D41:H41"/>
    <mergeCell ref="D42:G42"/>
    <mergeCell ref="D43:G43"/>
    <mergeCell ref="D45:H45"/>
    <mergeCell ref="D5:D6"/>
    <mergeCell ref="E5:E6"/>
    <mergeCell ref="F5:F6"/>
    <mergeCell ref="G5:G6"/>
    <mergeCell ref="H5:H6"/>
    <mergeCell ref="A1:B1"/>
    <mergeCell ref="F1:H1"/>
    <mergeCell ref="B2:H2"/>
    <mergeCell ref="F3:H3"/>
    <mergeCell ref="A4:A6"/>
    <mergeCell ref="E4:F4"/>
    <mergeCell ref="G4:H4"/>
  </mergeCells>
  <pageMargins left="0.7" right="0.2" top="0.5" bottom="0.5" header="0.3" footer="0.3"/>
  <pageSetup paperSize="8" scale="11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352B4-A244-49E4-BACB-810E15DD8385}">
  <dimension ref="A1:K31"/>
  <sheetViews>
    <sheetView workbookViewId="0">
      <selection activeCell="D1" sqref="D1"/>
    </sheetView>
  </sheetViews>
  <sheetFormatPr defaultRowHeight="15" customHeight="1" x14ac:dyDescent="0.25"/>
  <cols>
    <col min="1" max="1" width="3.77734375" style="1" customWidth="1"/>
    <col min="2" max="2" width="30.5546875" style="74" customWidth="1"/>
    <col min="3" max="3" width="10.5546875" style="73" customWidth="1"/>
    <col min="4" max="4" width="9.77734375" style="73" customWidth="1"/>
    <col min="5" max="5" width="10.6640625" style="73" customWidth="1"/>
    <col min="6" max="6" width="11" style="73" customWidth="1"/>
    <col min="7" max="7" width="11.5546875" style="73" customWidth="1"/>
    <col min="8" max="8" width="10.109375" style="73" customWidth="1"/>
    <col min="9" max="9" width="6.88671875" style="73" customWidth="1"/>
    <col min="10" max="10" width="7" style="73" customWidth="1"/>
    <col min="11" max="11" width="6.88671875" style="73" customWidth="1"/>
    <col min="12" max="240" width="8.88671875" style="73"/>
    <col min="241" max="241" width="3.77734375" style="73" customWidth="1"/>
    <col min="242" max="242" width="30.5546875" style="73" customWidth="1"/>
    <col min="243" max="243" width="10.5546875" style="73" customWidth="1"/>
    <col min="244" max="244" width="6.109375" style="73" customWidth="1"/>
    <col min="245" max="245" width="9.6640625" style="73" customWidth="1"/>
    <col min="246" max="246" width="8.88671875" style="73"/>
    <col min="247" max="247" width="9" style="73" customWidth="1"/>
    <col min="248" max="248" width="9.44140625" style="73" customWidth="1"/>
    <col min="249" max="249" width="6.88671875" style="73" customWidth="1"/>
    <col min="250" max="250" width="7" style="73" customWidth="1"/>
    <col min="251" max="251" width="6.88671875" style="73" customWidth="1"/>
    <col min="252" max="496" width="8.88671875" style="73"/>
    <col min="497" max="497" width="3.77734375" style="73" customWidth="1"/>
    <col min="498" max="498" width="30.5546875" style="73" customWidth="1"/>
    <col min="499" max="499" width="10.5546875" style="73" customWidth="1"/>
    <col min="500" max="500" width="6.109375" style="73" customWidth="1"/>
    <col min="501" max="501" width="9.6640625" style="73" customWidth="1"/>
    <col min="502" max="502" width="8.88671875" style="73"/>
    <col min="503" max="503" width="9" style="73" customWidth="1"/>
    <col min="504" max="504" width="9.44140625" style="73" customWidth="1"/>
    <col min="505" max="505" width="6.88671875" style="73" customWidth="1"/>
    <col min="506" max="506" width="7" style="73" customWidth="1"/>
    <col min="507" max="507" width="6.88671875" style="73" customWidth="1"/>
    <col min="508" max="752" width="8.88671875" style="73"/>
    <col min="753" max="753" width="3.77734375" style="73" customWidth="1"/>
    <col min="754" max="754" width="30.5546875" style="73" customWidth="1"/>
    <col min="755" max="755" width="10.5546875" style="73" customWidth="1"/>
    <col min="756" max="756" width="6.109375" style="73" customWidth="1"/>
    <col min="757" max="757" width="9.6640625" style="73" customWidth="1"/>
    <col min="758" max="758" width="8.88671875" style="73"/>
    <col min="759" max="759" width="9" style="73" customWidth="1"/>
    <col min="760" max="760" width="9.44140625" style="73" customWidth="1"/>
    <col min="761" max="761" width="6.88671875" style="73" customWidth="1"/>
    <col min="762" max="762" width="7" style="73" customWidth="1"/>
    <col min="763" max="763" width="6.88671875" style="73" customWidth="1"/>
    <col min="764" max="1008" width="8.88671875" style="73"/>
    <col min="1009" max="1009" width="3.77734375" style="73" customWidth="1"/>
    <col min="1010" max="1010" width="30.5546875" style="73" customWidth="1"/>
    <col min="1011" max="1011" width="10.5546875" style="73" customWidth="1"/>
    <col min="1012" max="1012" width="6.109375" style="73" customWidth="1"/>
    <col min="1013" max="1013" width="9.6640625" style="73" customWidth="1"/>
    <col min="1014" max="1014" width="8.88671875" style="73"/>
    <col min="1015" max="1015" width="9" style="73" customWidth="1"/>
    <col min="1016" max="1016" width="9.44140625" style="73" customWidth="1"/>
    <col min="1017" max="1017" width="6.88671875" style="73" customWidth="1"/>
    <col min="1018" max="1018" width="7" style="73" customWidth="1"/>
    <col min="1019" max="1019" width="6.88671875" style="73" customWidth="1"/>
    <col min="1020" max="1264" width="8.88671875" style="73"/>
    <col min="1265" max="1265" width="3.77734375" style="73" customWidth="1"/>
    <col min="1266" max="1266" width="30.5546875" style="73" customWidth="1"/>
    <col min="1267" max="1267" width="10.5546875" style="73" customWidth="1"/>
    <col min="1268" max="1268" width="6.109375" style="73" customWidth="1"/>
    <col min="1269" max="1269" width="9.6640625" style="73" customWidth="1"/>
    <col min="1270" max="1270" width="8.88671875" style="73"/>
    <col min="1271" max="1271" width="9" style="73" customWidth="1"/>
    <col min="1272" max="1272" width="9.44140625" style="73" customWidth="1"/>
    <col min="1273" max="1273" width="6.88671875" style="73" customWidth="1"/>
    <col min="1274" max="1274" width="7" style="73" customWidth="1"/>
    <col min="1275" max="1275" width="6.88671875" style="73" customWidth="1"/>
    <col min="1276" max="1520" width="8.88671875" style="73"/>
    <col min="1521" max="1521" width="3.77734375" style="73" customWidth="1"/>
    <col min="1522" max="1522" width="30.5546875" style="73" customWidth="1"/>
    <col min="1523" max="1523" width="10.5546875" style="73" customWidth="1"/>
    <col min="1524" max="1524" width="6.109375" style="73" customWidth="1"/>
    <col min="1525" max="1525" width="9.6640625" style="73" customWidth="1"/>
    <col min="1526" max="1526" width="8.88671875" style="73"/>
    <col min="1527" max="1527" width="9" style="73" customWidth="1"/>
    <col min="1528" max="1528" width="9.44140625" style="73" customWidth="1"/>
    <col min="1529" max="1529" width="6.88671875" style="73" customWidth="1"/>
    <col min="1530" max="1530" width="7" style="73" customWidth="1"/>
    <col min="1531" max="1531" width="6.88671875" style="73" customWidth="1"/>
    <col min="1532" max="1776" width="8.88671875" style="73"/>
    <col min="1777" max="1777" width="3.77734375" style="73" customWidth="1"/>
    <col min="1778" max="1778" width="30.5546875" style="73" customWidth="1"/>
    <col min="1779" max="1779" width="10.5546875" style="73" customWidth="1"/>
    <col min="1780" max="1780" width="6.109375" style="73" customWidth="1"/>
    <col min="1781" max="1781" width="9.6640625" style="73" customWidth="1"/>
    <col min="1782" max="1782" width="8.88671875" style="73"/>
    <col min="1783" max="1783" width="9" style="73" customWidth="1"/>
    <col min="1784" max="1784" width="9.44140625" style="73" customWidth="1"/>
    <col min="1785" max="1785" width="6.88671875" style="73" customWidth="1"/>
    <col min="1786" max="1786" width="7" style="73" customWidth="1"/>
    <col min="1787" max="1787" width="6.88671875" style="73" customWidth="1"/>
    <col min="1788" max="2032" width="8.88671875" style="73"/>
    <col min="2033" max="2033" width="3.77734375" style="73" customWidth="1"/>
    <col min="2034" max="2034" width="30.5546875" style="73" customWidth="1"/>
    <col min="2035" max="2035" width="10.5546875" style="73" customWidth="1"/>
    <col min="2036" max="2036" width="6.109375" style="73" customWidth="1"/>
    <col min="2037" max="2037" width="9.6640625" style="73" customWidth="1"/>
    <col min="2038" max="2038" width="8.88671875" style="73"/>
    <col min="2039" max="2039" width="9" style="73" customWidth="1"/>
    <col min="2040" max="2040" width="9.44140625" style="73" customWidth="1"/>
    <col min="2041" max="2041" width="6.88671875" style="73" customWidth="1"/>
    <col min="2042" max="2042" width="7" style="73" customWidth="1"/>
    <col min="2043" max="2043" width="6.88671875" style="73" customWidth="1"/>
    <col min="2044" max="2288" width="8.88671875" style="73"/>
    <col min="2289" max="2289" width="3.77734375" style="73" customWidth="1"/>
    <col min="2290" max="2290" width="30.5546875" style="73" customWidth="1"/>
    <col min="2291" max="2291" width="10.5546875" style="73" customWidth="1"/>
    <col min="2292" max="2292" width="6.109375" style="73" customWidth="1"/>
    <col min="2293" max="2293" width="9.6640625" style="73" customWidth="1"/>
    <col min="2294" max="2294" width="8.88671875" style="73"/>
    <col min="2295" max="2295" width="9" style="73" customWidth="1"/>
    <col min="2296" max="2296" width="9.44140625" style="73" customWidth="1"/>
    <col min="2297" max="2297" width="6.88671875" style="73" customWidth="1"/>
    <col min="2298" max="2298" width="7" style="73" customWidth="1"/>
    <col min="2299" max="2299" width="6.88671875" style="73" customWidth="1"/>
    <col min="2300" max="2544" width="8.88671875" style="73"/>
    <col min="2545" max="2545" width="3.77734375" style="73" customWidth="1"/>
    <col min="2546" max="2546" width="30.5546875" style="73" customWidth="1"/>
    <col min="2547" max="2547" width="10.5546875" style="73" customWidth="1"/>
    <col min="2548" max="2548" width="6.109375" style="73" customWidth="1"/>
    <col min="2549" max="2549" width="9.6640625" style="73" customWidth="1"/>
    <col min="2550" max="2550" width="8.88671875" style="73"/>
    <col min="2551" max="2551" width="9" style="73" customWidth="1"/>
    <col min="2552" max="2552" width="9.44140625" style="73" customWidth="1"/>
    <col min="2553" max="2553" width="6.88671875" style="73" customWidth="1"/>
    <col min="2554" max="2554" width="7" style="73" customWidth="1"/>
    <col min="2555" max="2555" width="6.88671875" style="73" customWidth="1"/>
    <col min="2556" max="2800" width="8.88671875" style="73"/>
    <col min="2801" max="2801" width="3.77734375" style="73" customWidth="1"/>
    <col min="2802" max="2802" width="30.5546875" style="73" customWidth="1"/>
    <col min="2803" max="2803" width="10.5546875" style="73" customWidth="1"/>
    <col min="2804" max="2804" width="6.109375" style="73" customWidth="1"/>
    <col min="2805" max="2805" width="9.6640625" style="73" customWidth="1"/>
    <col min="2806" max="2806" width="8.88671875" style="73"/>
    <col min="2807" max="2807" width="9" style="73" customWidth="1"/>
    <col min="2808" max="2808" width="9.44140625" style="73" customWidth="1"/>
    <col min="2809" max="2809" width="6.88671875" style="73" customWidth="1"/>
    <col min="2810" max="2810" width="7" style="73" customWidth="1"/>
    <col min="2811" max="2811" width="6.88671875" style="73" customWidth="1"/>
    <col min="2812" max="3056" width="8.88671875" style="73"/>
    <col min="3057" max="3057" width="3.77734375" style="73" customWidth="1"/>
    <col min="3058" max="3058" width="30.5546875" style="73" customWidth="1"/>
    <col min="3059" max="3059" width="10.5546875" style="73" customWidth="1"/>
    <col min="3060" max="3060" width="6.109375" style="73" customWidth="1"/>
    <col min="3061" max="3061" width="9.6640625" style="73" customWidth="1"/>
    <col min="3062" max="3062" width="8.88671875" style="73"/>
    <col min="3063" max="3063" width="9" style="73" customWidth="1"/>
    <col min="3064" max="3064" width="9.44140625" style="73" customWidth="1"/>
    <col min="3065" max="3065" width="6.88671875" style="73" customWidth="1"/>
    <col min="3066" max="3066" width="7" style="73" customWidth="1"/>
    <col min="3067" max="3067" width="6.88671875" style="73" customWidth="1"/>
    <col min="3068" max="3312" width="8.88671875" style="73"/>
    <col min="3313" max="3313" width="3.77734375" style="73" customWidth="1"/>
    <col min="3314" max="3314" width="30.5546875" style="73" customWidth="1"/>
    <col min="3315" max="3315" width="10.5546875" style="73" customWidth="1"/>
    <col min="3316" max="3316" width="6.109375" style="73" customWidth="1"/>
    <col min="3317" max="3317" width="9.6640625" style="73" customWidth="1"/>
    <col min="3318" max="3318" width="8.88671875" style="73"/>
    <col min="3319" max="3319" width="9" style="73" customWidth="1"/>
    <col min="3320" max="3320" width="9.44140625" style="73" customWidth="1"/>
    <col min="3321" max="3321" width="6.88671875" style="73" customWidth="1"/>
    <col min="3322" max="3322" width="7" style="73" customWidth="1"/>
    <col min="3323" max="3323" width="6.88671875" style="73" customWidth="1"/>
    <col min="3324" max="3568" width="8.88671875" style="73"/>
    <col min="3569" max="3569" width="3.77734375" style="73" customWidth="1"/>
    <col min="3570" max="3570" width="30.5546875" style="73" customWidth="1"/>
    <col min="3571" max="3571" width="10.5546875" style="73" customWidth="1"/>
    <col min="3572" max="3572" width="6.109375" style="73" customWidth="1"/>
    <col min="3573" max="3573" width="9.6640625" style="73" customWidth="1"/>
    <col min="3574" max="3574" width="8.88671875" style="73"/>
    <col min="3575" max="3575" width="9" style="73" customWidth="1"/>
    <col min="3576" max="3576" width="9.44140625" style="73" customWidth="1"/>
    <col min="3577" max="3577" width="6.88671875" style="73" customWidth="1"/>
    <col min="3578" max="3578" width="7" style="73" customWidth="1"/>
    <col min="3579" max="3579" width="6.88671875" style="73" customWidth="1"/>
    <col min="3580" max="3824" width="8.88671875" style="73"/>
    <col min="3825" max="3825" width="3.77734375" style="73" customWidth="1"/>
    <col min="3826" max="3826" width="30.5546875" style="73" customWidth="1"/>
    <col min="3827" max="3827" width="10.5546875" style="73" customWidth="1"/>
    <col min="3828" max="3828" width="6.109375" style="73" customWidth="1"/>
    <col min="3829" max="3829" width="9.6640625" style="73" customWidth="1"/>
    <col min="3830" max="3830" width="8.88671875" style="73"/>
    <col min="3831" max="3831" width="9" style="73" customWidth="1"/>
    <col min="3832" max="3832" width="9.44140625" style="73" customWidth="1"/>
    <col min="3833" max="3833" width="6.88671875" style="73" customWidth="1"/>
    <col min="3834" max="3834" width="7" style="73" customWidth="1"/>
    <col min="3835" max="3835" width="6.88671875" style="73" customWidth="1"/>
    <col min="3836" max="4080" width="8.88671875" style="73"/>
    <col min="4081" max="4081" width="3.77734375" style="73" customWidth="1"/>
    <col min="4082" max="4082" width="30.5546875" style="73" customWidth="1"/>
    <col min="4083" max="4083" width="10.5546875" style="73" customWidth="1"/>
    <col min="4084" max="4084" width="6.109375" style="73" customWidth="1"/>
    <col min="4085" max="4085" width="9.6640625" style="73" customWidth="1"/>
    <col min="4086" max="4086" width="8.88671875" style="73"/>
    <col min="4087" max="4087" width="9" style="73" customWidth="1"/>
    <col min="4088" max="4088" width="9.44140625" style="73" customWidth="1"/>
    <col min="4089" max="4089" width="6.88671875" style="73" customWidth="1"/>
    <col min="4090" max="4090" width="7" style="73" customWidth="1"/>
    <col min="4091" max="4091" width="6.88671875" style="73" customWidth="1"/>
    <col min="4092" max="4336" width="8.88671875" style="73"/>
    <col min="4337" max="4337" width="3.77734375" style="73" customWidth="1"/>
    <col min="4338" max="4338" width="30.5546875" style="73" customWidth="1"/>
    <col min="4339" max="4339" width="10.5546875" style="73" customWidth="1"/>
    <col min="4340" max="4340" width="6.109375" style="73" customWidth="1"/>
    <col min="4341" max="4341" width="9.6640625" style="73" customWidth="1"/>
    <col min="4342" max="4342" width="8.88671875" style="73"/>
    <col min="4343" max="4343" width="9" style="73" customWidth="1"/>
    <col min="4344" max="4344" width="9.44140625" style="73" customWidth="1"/>
    <col min="4345" max="4345" width="6.88671875" style="73" customWidth="1"/>
    <col min="4346" max="4346" width="7" style="73" customWidth="1"/>
    <col min="4347" max="4347" width="6.88671875" style="73" customWidth="1"/>
    <col min="4348" max="4592" width="8.88671875" style="73"/>
    <col min="4593" max="4593" width="3.77734375" style="73" customWidth="1"/>
    <col min="4594" max="4594" width="30.5546875" style="73" customWidth="1"/>
    <col min="4595" max="4595" width="10.5546875" style="73" customWidth="1"/>
    <col min="4596" max="4596" width="6.109375" style="73" customWidth="1"/>
    <col min="4597" max="4597" width="9.6640625" style="73" customWidth="1"/>
    <col min="4598" max="4598" width="8.88671875" style="73"/>
    <col min="4599" max="4599" width="9" style="73" customWidth="1"/>
    <col min="4600" max="4600" width="9.44140625" style="73" customWidth="1"/>
    <col min="4601" max="4601" width="6.88671875" style="73" customWidth="1"/>
    <col min="4602" max="4602" width="7" style="73" customWidth="1"/>
    <col min="4603" max="4603" width="6.88671875" style="73" customWidth="1"/>
    <col min="4604" max="4848" width="8.88671875" style="73"/>
    <col min="4849" max="4849" width="3.77734375" style="73" customWidth="1"/>
    <col min="4850" max="4850" width="30.5546875" style="73" customWidth="1"/>
    <col min="4851" max="4851" width="10.5546875" style="73" customWidth="1"/>
    <col min="4852" max="4852" width="6.109375" style="73" customWidth="1"/>
    <col min="4853" max="4853" width="9.6640625" style="73" customWidth="1"/>
    <col min="4854" max="4854" width="8.88671875" style="73"/>
    <col min="4855" max="4855" width="9" style="73" customWidth="1"/>
    <col min="4856" max="4856" width="9.44140625" style="73" customWidth="1"/>
    <col min="4857" max="4857" width="6.88671875" style="73" customWidth="1"/>
    <col min="4858" max="4858" width="7" style="73" customWidth="1"/>
    <col min="4859" max="4859" width="6.88671875" style="73" customWidth="1"/>
    <col min="4860" max="5104" width="8.88671875" style="73"/>
    <col min="5105" max="5105" width="3.77734375" style="73" customWidth="1"/>
    <col min="5106" max="5106" width="30.5546875" style="73" customWidth="1"/>
    <col min="5107" max="5107" width="10.5546875" style="73" customWidth="1"/>
    <col min="5108" max="5108" width="6.109375" style="73" customWidth="1"/>
    <col min="5109" max="5109" width="9.6640625" style="73" customWidth="1"/>
    <col min="5110" max="5110" width="8.88671875" style="73"/>
    <col min="5111" max="5111" width="9" style="73" customWidth="1"/>
    <col min="5112" max="5112" width="9.44140625" style="73" customWidth="1"/>
    <col min="5113" max="5113" width="6.88671875" style="73" customWidth="1"/>
    <col min="5114" max="5114" width="7" style="73" customWidth="1"/>
    <col min="5115" max="5115" width="6.88671875" style="73" customWidth="1"/>
    <col min="5116" max="5360" width="8.88671875" style="73"/>
    <col min="5361" max="5361" width="3.77734375" style="73" customWidth="1"/>
    <col min="5362" max="5362" width="30.5546875" style="73" customWidth="1"/>
    <col min="5363" max="5363" width="10.5546875" style="73" customWidth="1"/>
    <col min="5364" max="5364" width="6.109375" style="73" customWidth="1"/>
    <col min="5365" max="5365" width="9.6640625" style="73" customWidth="1"/>
    <col min="5366" max="5366" width="8.88671875" style="73"/>
    <col min="5367" max="5367" width="9" style="73" customWidth="1"/>
    <col min="5368" max="5368" width="9.44140625" style="73" customWidth="1"/>
    <col min="5369" max="5369" width="6.88671875" style="73" customWidth="1"/>
    <col min="5370" max="5370" width="7" style="73" customWidth="1"/>
    <col min="5371" max="5371" width="6.88671875" style="73" customWidth="1"/>
    <col min="5372" max="5616" width="8.88671875" style="73"/>
    <col min="5617" max="5617" width="3.77734375" style="73" customWidth="1"/>
    <col min="5618" max="5618" width="30.5546875" style="73" customWidth="1"/>
    <col min="5619" max="5619" width="10.5546875" style="73" customWidth="1"/>
    <col min="5620" max="5620" width="6.109375" style="73" customWidth="1"/>
    <col min="5621" max="5621" width="9.6640625" style="73" customWidth="1"/>
    <col min="5622" max="5622" width="8.88671875" style="73"/>
    <col min="5623" max="5623" width="9" style="73" customWidth="1"/>
    <col min="5624" max="5624" width="9.44140625" style="73" customWidth="1"/>
    <col min="5625" max="5625" width="6.88671875" style="73" customWidth="1"/>
    <col min="5626" max="5626" width="7" style="73" customWidth="1"/>
    <col min="5627" max="5627" width="6.88671875" style="73" customWidth="1"/>
    <col min="5628" max="5872" width="8.88671875" style="73"/>
    <col min="5873" max="5873" width="3.77734375" style="73" customWidth="1"/>
    <col min="5874" max="5874" width="30.5546875" style="73" customWidth="1"/>
    <col min="5875" max="5875" width="10.5546875" style="73" customWidth="1"/>
    <col min="5876" max="5876" width="6.109375" style="73" customWidth="1"/>
    <col min="5877" max="5877" width="9.6640625" style="73" customWidth="1"/>
    <col min="5878" max="5878" width="8.88671875" style="73"/>
    <col min="5879" max="5879" width="9" style="73" customWidth="1"/>
    <col min="5880" max="5880" width="9.44140625" style="73" customWidth="1"/>
    <col min="5881" max="5881" width="6.88671875" style="73" customWidth="1"/>
    <col min="5882" max="5882" width="7" style="73" customWidth="1"/>
    <col min="5883" max="5883" width="6.88671875" style="73" customWidth="1"/>
    <col min="5884" max="6128" width="8.88671875" style="73"/>
    <col min="6129" max="6129" width="3.77734375" style="73" customWidth="1"/>
    <col min="6130" max="6130" width="30.5546875" style="73" customWidth="1"/>
    <col min="6131" max="6131" width="10.5546875" style="73" customWidth="1"/>
    <col min="6132" max="6132" width="6.109375" style="73" customWidth="1"/>
    <col min="6133" max="6133" width="9.6640625" style="73" customWidth="1"/>
    <col min="6134" max="6134" width="8.88671875" style="73"/>
    <col min="6135" max="6135" width="9" style="73" customWidth="1"/>
    <col min="6136" max="6136" width="9.44140625" style="73" customWidth="1"/>
    <col min="6137" max="6137" width="6.88671875" style="73" customWidth="1"/>
    <col min="6138" max="6138" width="7" style="73" customWidth="1"/>
    <col min="6139" max="6139" width="6.88671875" style="73" customWidth="1"/>
    <col min="6140" max="6384" width="8.88671875" style="73"/>
    <col min="6385" max="6385" width="3.77734375" style="73" customWidth="1"/>
    <col min="6386" max="6386" width="30.5546875" style="73" customWidth="1"/>
    <col min="6387" max="6387" width="10.5546875" style="73" customWidth="1"/>
    <col min="6388" max="6388" width="6.109375" style="73" customWidth="1"/>
    <col min="6389" max="6389" width="9.6640625" style="73" customWidth="1"/>
    <col min="6390" max="6390" width="8.88671875" style="73"/>
    <col min="6391" max="6391" width="9" style="73" customWidth="1"/>
    <col min="6392" max="6392" width="9.44140625" style="73" customWidth="1"/>
    <col min="6393" max="6393" width="6.88671875" style="73" customWidth="1"/>
    <col min="6394" max="6394" width="7" style="73" customWidth="1"/>
    <col min="6395" max="6395" width="6.88671875" style="73" customWidth="1"/>
    <col min="6396" max="6640" width="8.88671875" style="73"/>
    <col min="6641" max="6641" width="3.77734375" style="73" customWidth="1"/>
    <col min="6642" max="6642" width="30.5546875" style="73" customWidth="1"/>
    <col min="6643" max="6643" width="10.5546875" style="73" customWidth="1"/>
    <col min="6644" max="6644" width="6.109375" style="73" customWidth="1"/>
    <col min="6645" max="6645" width="9.6640625" style="73" customWidth="1"/>
    <col min="6646" max="6646" width="8.88671875" style="73"/>
    <col min="6647" max="6647" width="9" style="73" customWidth="1"/>
    <col min="6648" max="6648" width="9.44140625" style="73" customWidth="1"/>
    <col min="6649" max="6649" width="6.88671875" style="73" customWidth="1"/>
    <col min="6650" max="6650" width="7" style="73" customWidth="1"/>
    <col min="6651" max="6651" width="6.88671875" style="73" customWidth="1"/>
    <col min="6652" max="6896" width="8.88671875" style="73"/>
    <col min="6897" max="6897" width="3.77734375" style="73" customWidth="1"/>
    <col min="6898" max="6898" width="30.5546875" style="73" customWidth="1"/>
    <col min="6899" max="6899" width="10.5546875" style="73" customWidth="1"/>
    <col min="6900" max="6900" width="6.109375" style="73" customWidth="1"/>
    <col min="6901" max="6901" width="9.6640625" style="73" customWidth="1"/>
    <col min="6902" max="6902" width="8.88671875" style="73"/>
    <col min="6903" max="6903" width="9" style="73" customWidth="1"/>
    <col min="6904" max="6904" width="9.44140625" style="73" customWidth="1"/>
    <col min="6905" max="6905" width="6.88671875" style="73" customWidth="1"/>
    <col min="6906" max="6906" width="7" style="73" customWidth="1"/>
    <col min="6907" max="6907" width="6.88671875" style="73" customWidth="1"/>
    <col min="6908" max="7152" width="8.88671875" style="73"/>
    <col min="7153" max="7153" width="3.77734375" style="73" customWidth="1"/>
    <col min="7154" max="7154" width="30.5546875" style="73" customWidth="1"/>
    <col min="7155" max="7155" width="10.5546875" style="73" customWidth="1"/>
    <col min="7156" max="7156" width="6.109375" style="73" customWidth="1"/>
    <col min="7157" max="7157" width="9.6640625" style="73" customWidth="1"/>
    <col min="7158" max="7158" width="8.88671875" style="73"/>
    <col min="7159" max="7159" width="9" style="73" customWidth="1"/>
    <col min="7160" max="7160" width="9.44140625" style="73" customWidth="1"/>
    <col min="7161" max="7161" width="6.88671875" style="73" customWidth="1"/>
    <col min="7162" max="7162" width="7" style="73" customWidth="1"/>
    <col min="7163" max="7163" width="6.88671875" style="73" customWidth="1"/>
    <col min="7164" max="7408" width="8.88671875" style="73"/>
    <col min="7409" max="7409" width="3.77734375" style="73" customWidth="1"/>
    <col min="7410" max="7410" width="30.5546875" style="73" customWidth="1"/>
    <col min="7411" max="7411" width="10.5546875" style="73" customWidth="1"/>
    <col min="7412" max="7412" width="6.109375" style="73" customWidth="1"/>
    <col min="7413" max="7413" width="9.6640625" style="73" customWidth="1"/>
    <col min="7414" max="7414" width="8.88671875" style="73"/>
    <col min="7415" max="7415" width="9" style="73" customWidth="1"/>
    <col min="7416" max="7416" width="9.44140625" style="73" customWidth="1"/>
    <col min="7417" max="7417" width="6.88671875" style="73" customWidth="1"/>
    <col min="7418" max="7418" width="7" style="73" customWidth="1"/>
    <col min="7419" max="7419" width="6.88671875" style="73" customWidth="1"/>
    <col min="7420" max="7664" width="8.88671875" style="73"/>
    <col min="7665" max="7665" width="3.77734375" style="73" customWidth="1"/>
    <col min="7666" max="7666" width="30.5546875" style="73" customWidth="1"/>
    <col min="7667" max="7667" width="10.5546875" style="73" customWidth="1"/>
    <col min="7668" max="7668" width="6.109375" style="73" customWidth="1"/>
    <col min="7669" max="7669" width="9.6640625" style="73" customWidth="1"/>
    <col min="7670" max="7670" width="8.88671875" style="73"/>
    <col min="7671" max="7671" width="9" style="73" customWidth="1"/>
    <col min="7672" max="7672" width="9.44140625" style="73" customWidth="1"/>
    <col min="7673" max="7673" width="6.88671875" style="73" customWidth="1"/>
    <col min="7674" max="7674" width="7" style="73" customWidth="1"/>
    <col min="7675" max="7675" width="6.88671875" style="73" customWidth="1"/>
    <col min="7676" max="7920" width="8.88671875" style="73"/>
    <col min="7921" max="7921" width="3.77734375" style="73" customWidth="1"/>
    <col min="7922" max="7922" width="30.5546875" style="73" customWidth="1"/>
    <col min="7923" max="7923" width="10.5546875" style="73" customWidth="1"/>
    <col min="7924" max="7924" width="6.109375" style="73" customWidth="1"/>
    <col min="7925" max="7925" width="9.6640625" style="73" customWidth="1"/>
    <col min="7926" max="7926" width="8.88671875" style="73"/>
    <col min="7927" max="7927" width="9" style="73" customWidth="1"/>
    <col min="7928" max="7928" width="9.44140625" style="73" customWidth="1"/>
    <col min="7929" max="7929" width="6.88671875" style="73" customWidth="1"/>
    <col min="7930" max="7930" width="7" style="73" customWidth="1"/>
    <col min="7931" max="7931" width="6.88671875" style="73" customWidth="1"/>
    <col min="7932" max="8176" width="8.88671875" style="73"/>
    <col min="8177" max="8177" width="3.77734375" style="73" customWidth="1"/>
    <col min="8178" max="8178" width="30.5546875" style="73" customWidth="1"/>
    <col min="8179" max="8179" width="10.5546875" style="73" customWidth="1"/>
    <col min="8180" max="8180" width="6.109375" style="73" customWidth="1"/>
    <col min="8181" max="8181" width="9.6640625" style="73" customWidth="1"/>
    <col min="8182" max="8182" width="8.88671875" style="73"/>
    <col min="8183" max="8183" width="9" style="73" customWidth="1"/>
    <col min="8184" max="8184" width="9.44140625" style="73" customWidth="1"/>
    <col min="8185" max="8185" width="6.88671875" style="73" customWidth="1"/>
    <col min="8186" max="8186" width="7" style="73" customWidth="1"/>
    <col min="8187" max="8187" width="6.88671875" style="73" customWidth="1"/>
    <col min="8188" max="8432" width="8.88671875" style="73"/>
    <col min="8433" max="8433" width="3.77734375" style="73" customWidth="1"/>
    <col min="8434" max="8434" width="30.5546875" style="73" customWidth="1"/>
    <col min="8435" max="8435" width="10.5546875" style="73" customWidth="1"/>
    <col min="8436" max="8436" width="6.109375" style="73" customWidth="1"/>
    <col min="8437" max="8437" width="9.6640625" style="73" customWidth="1"/>
    <col min="8438" max="8438" width="8.88671875" style="73"/>
    <col min="8439" max="8439" width="9" style="73" customWidth="1"/>
    <col min="8440" max="8440" width="9.44140625" style="73" customWidth="1"/>
    <col min="8441" max="8441" width="6.88671875" style="73" customWidth="1"/>
    <col min="8442" max="8442" width="7" style="73" customWidth="1"/>
    <col min="8443" max="8443" width="6.88671875" style="73" customWidth="1"/>
    <col min="8444" max="8688" width="8.88671875" style="73"/>
    <col min="8689" max="8689" width="3.77734375" style="73" customWidth="1"/>
    <col min="8690" max="8690" width="30.5546875" style="73" customWidth="1"/>
    <col min="8691" max="8691" width="10.5546875" style="73" customWidth="1"/>
    <col min="8692" max="8692" width="6.109375" style="73" customWidth="1"/>
    <col min="8693" max="8693" width="9.6640625" style="73" customWidth="1"/>
    <col min="8694" max="8694" width="8.88671875" style="73"/>
    <col min="8695" max="8695" width="9" style="73" customWidth="1"/>
    <col min="8696" max="8696" width="9.44140625" style="73" customWidth="1"/>
    <col min="8697" max="8697" width="6.88671875" style="73" customWidth="1"/>
    <col min="8698" max="8698" width="7" style="73" customWidth="1"/>
    <col min="8699" max="8699" width="6.88671875" style="73" customWidth="1"/>
    <col min="8700" max="8944" width="8.88671875" style="73"/>
    <col min="8945" max="8945" width="3.77734375" style="73" customWidth="1"/>
    <col min="8946" max="8946" width="30.5546875" style="73" customWidth="1"/>
    <col min="8947" max="8947" width="10.5546875" style="73" customWidth="1"/>
    <col min="8948" max="8948" width="6.109375" style="73" customWidth="1"/>
    <col min="8949" max="8949" width="9.6640625" style="73" customWidth="1"/>
    <col min="8950" max="8950" width="8.88671875" style="73"/>
    <col min="8951" max="8951" width="9" style="73" customWidth="1"/>
    <col min="8952" max="8952" width="9.44140625" style="73" customWidth="1"/>
    <col min="8953" max="8953" width="6.88671875" style="73" customWidth="1"/>
    <col min="8954" max="8954" width="7" style="73" customWidth="1"/>
    <col min="8955" max="8955" width="6.88671875" style="73" customWidth="1"/>
    <col min="8956" max="9200" width="8.88671875" style="73"/>
    <col min="9201" max="9201" width="3.77734375" style="73" customWidth="1"/>
    <col min="9202" max="9202" width="30.5546875" style="73" customWidth="1"/>
    <col min="9203" max="9203" width="10.5546875" style="73" customWidth="1"/>
    <col min="9204" max="9204" width="6.109375" style="73" customWidth="1"/>
    <col min="9205" max="9205" width="9.6640625" style="73" customWidth="1"/>
    <col min="9206" max="9206" width="8.88671875" style="73"/>
    <col min="9207" max="9207" width="9" style="73" customWidth="1"/>
    <col min="9208" max="9208" width="9.44140625" style="73" customWidth="1"/>
    <col min="9209" max="9209" width="6.88671875" style="73" customWidth="1"/>
    <col min="9210" max="9210" width="7" style="73" customWidth="1"/>
    <col min="9211" max="9211" width="6.88671875" style="73" customWidth="1"/>
    <col min="9212" max="9456" width="8.88671875" style="73"/>
    <col min="9457" max="9457" width="3.77734375" style="73" customWidth="1"/>
    <col min="9458" max="9458" width="30.5546875" style="73" customWidth="1"/>
    <col min="9459" max="9459" width="10.5546875" style="73" customWidth="1"/>
    <col min="9460" max="9460" width="6.109375" style="73" customWidth="1"/>
    <col min="9461" max="9461" width="9.6640625" style="73" customWidth="1"/>
    <col min="9462" max="9462" width="8.88671875" style="73"/>
    <col min="9463" max="9463" width="9" style="73" customWidth="1"/>
    <col min="9464" max="9464" width="9.44140625" style="73" customWidth="1"/>
    <col min="9465" max="9465" width="6.88671875" style="73" customWidth="1"/>
    <col min="9466" max="9466" width="7" style="73" customWidth="1"/>
    <col min="9467" max="9467" width="6.88671875" style="73" customWidth="1"/>
    <col min="9468" max="9712" width="8.88671875" style="73"/>
    <col min="9713" max="9713" width="3.77734375" style="73" customWidth="1"/>
    <col min="9714" max="9714" width="30.5546875" style="73" customWidth="1"/>
    <col min="9715" max="9715" width="10.5546875" style="73" customWidth="1"/>
    <col min="9716" max="9716" width="6.109375" style="73" customWidth="1"/>
    <col min="9717" max="9717" width="9.6640625" style="73" customWidth="1"/>
    <col min="9718" max="9718" width="8.88671875" style="73"/>
    <col min="9719" max="9719" width="9" style="73" customWidth="1"/>
    <col min="9720" max="9720" width="9.44140625" style="73" customWidth="1"/>
    <col min="9721" max="9721" width="6.88671875" style="73" customWidth="1"/>
    <col min="9722" max="9722" width="7" style="73" customWidth="1"/>
    <col min="9723" max="9723" width="6.88671875" style="73" customWidth="1"/>
    <col min="9724" max="9968" width="8.88671875" style="73"/>
    <col min="9969" max="9969" width="3.77734375" style="73" customWidth="1"/>
    <col min="9970" max="9970" width="30.5546875" style="73" customWidth="1"/>
    <col min="9971" max="9971" width="10.5546875" style="73" customWidth="1"/>
    <col min="9972" max="9972" width="6.109375" style="73" customWidth="1"/>
    <col min="9973" max="9973" width="9.6640625" style="73" customWidth="1"/>
    <col min="9974" max="9974" width="8.88671875" style="73"/>
    <col min="9975" max="9975" width="9" style="73" customWidth="1"/>
    <col min="9976" max="9976" width="9.44140625" style="73" customWidth="1"/>
    <col min="9977" max="9977" width="6.88671875" style="73" customWidth="1"/>
    <col min="9978" max="9978" width="7" style="73" customWidth="1"/>
    <col min="9979" max="9979" width="6.88671875" style="73" customWidth="1"/>
    <col min="9980" max="10224" width="8.88671875" style="73"/>
    <col min="10225" max="10225" width="3.77734375" style="73" customWidth="1"/>
    <col min="10226" max="10226" width="30.5546875" style="73" customWidth="1"/>
    <col min="10227" max="10227" width="10.5546875" style="73" customWidth="1"/>
    <col min="10228" max="10228" width="6.109375" style="73" customWidth="1"/>
    <col min="10229" max="10229" width="9.6640625" style="73" customWidth="1"/>
    <col min="10230" max="10230" width="8.88671875" style="73"/>
    <col min="10231" max="10231" width="9" style="73" customWidth="1"/>
    <col min="10232" max="10232" width="9.44140625" style="73" customWidth="1"/>
    <col min="10233" max="10233" width="6.88671875" style="73" customWidth="1"/>
    <col min="10234" max="10234" width="7" style="73" customWidth="1"/>
    <col min="10235" max="10235" width="6.88671875" style="73" customWidth="1"/>
    <col min="10236" max="10480" width="8.88671875" style="73"/>
    <col min="10481" max="10481" width="3.77734375" style="73" customWidth="1"/>
    <col min="10482" max="10482" width="30.5546875" style="73" customWidth="1"/>
    <col min="10483" max="10483" width="10.5546875" style="73" customWidth="1"/>
    <col min="10484" max="10484" width="6.109375" style="73" customWidth="1"/>
    <col min="10485" max="10485" width="9.6640625" style="73" customWidth="1"/>
    <col min="10486" max="10486" width="8.88671875" style="73"/>
    <col min="10487" max="10487" width="9" style="73" customWidth="1"/>
    <col min="10488" max="10488" width="9.44140625" style="73" customWidth="1"/>
    <col min="10489" max="10489" width="6.88671875" style="73" customWidth="1"/>
    <col min="10490" max="10490" width="7" style="73" customWidth="1"/>
    <col min="10491" max="10491" width="6.88671875" style="73" customWidth="1"/>
    <col min="10492" max="10736" width="8.88671875" style="73"/>
    <col min="10737" max="10737" width="3.77734375" style="73" customWidth="1"/>
    <col min="10738" max="10738" width="30.5546875" style="73" customWidth="1"/>
    <col min="10739" max="10739" width="10.5546875" style="73" customWidth="1"/>
    <col min="10740" max="10740" width="6.109375" style="73" customWidth="1"/>
    <col min="10741" max="10741" width="9.6640625" style="73" customWidth="1"/>
    <col min="10742" max="10742" width="8.88671875" style="73"/>
    <col min="10743" max="10743" width="9" style="73" customWidth="1"/>
    <col min="10744" max="10744" width="9.44140625" style="73" customWidth="1"/>
    <col min="10745" max="10745" width="6.88671875" style="73" customWidth="1"/>
    <col min="10746" max="10746" width="7" style="73" customWidth="1"/>
    <col min="10747" max="10747" width="6.88671875" style="73" customWidth="1"/>
    <col min="10748" max="10992" width="8.88671875" style="73"/>
    <col min="10993" max="10993" width="3.77734375" style="73" customWidth="1"/>
    <col min="10994" max="10994" width="30.5546875" style="73" customWidth="1"/>
    <col min="10995" max="10995" width="10.5546875" style="73" customWidth="1"/>
    <col min="10996" max="10996" width="6.109375" style="73" customWidth="1"/>
    <col min="10997" max="10997" width="9.6640625" style="73" customWidth="1"/>
    <col min="10998" max="10998" width="8.88671875" style="73"/>
    <col min="10999" max="10999" width="9" style="73" customWidth="1"/>
    <col min="11000" max="11000" width="9.44140625" style="73" customWidth="1"/>
    <col min="11001" max="11001" width="6.88671875" style="73" customWidth="1"/>
    <col min="11002" max="11002" width="7" style="73" customWidth="1"/>
    <col min="11003" max="11003" width="6.88671875" style="73" customWidth="1"/>
    <col min="11004" max="11248" width="8.88671875" style="73"/>
    <col min="11249" max="11249" width="3.77734375" style="73" customWidth="1"/>
    <col min="11250" max="11250" width="30.5546875" style="73" customWidth="1"/>
    <col min="11251" max="11251" width="10.5546875" style="73" customWidth="1"/>
    <col min="11252" max="11252" width="6.109375" style="73" customWidth="1"/>
    <col min="11253" max="11253" width="9.6640625" style="73" customWidth="1"/>
    <col min="11254" max="11254" width="8.88671875" style="73"/>
    <col min="11255" max="11255" width="9" style="73" customWidth="1"/>
    <col min="11256" max="11256" width="9.44140625" style="73" customWidth="1"/>
    <col min="11257" max="11257" width="6.88671875" style="73" customWidth="1"/>
    <col min="11258" max="11258" width="7" style="73" customWidth="1"/>
    <col min="11259" max="11259" width="6.88671875" style="73" customWidth="1"/>
    <col min="11260" max="11504" width="8.88671875" style="73"/>
    <col min="11505" max="11505" width="3.77734375" style="73" customWidth="1"/>
    <col min="11506" max="11506" width="30.5546875" style="73" customWidth="1"/>
    <col min="11507" max="11507" width="10.5546875" style="73" customWidth="1"/>
    <col min="11508" max="11508" width="6.109375" style="73" customWidth="1"/>
    <col min="11509" max="11509" width="9.6640625" style="73" customWidth="1"/>
    <col min="11510" max="11510" width="8.88671875" style="73"/>
    <col min="11511" max="11511" width="9" style="73" customWidth="1"/>
    <col min="11512" max="11512" width="9.44140625" style="73" customWidth="1"/>
    <col min="11513" max="11513" width="6.88671875" style="73" customWidth="1"/>
    <col min="11514" max="11514" width="7" style="73" customWidth="1"/>
    <col min="11515" max="11515" width="6.88671875" style="73" customWidth="1"/>
    <col min="11516" max="11760" width="8.88671875" style="73"/>
    <col min="11761" max="11761" width="3.77734375" style="73" customWidth="1"/>
    <col min="11762" max="11762" width="30.5546875" style="73" customWidth="1"/>
    <col min="11763" max="11763" width="10.5546875" style="73" customWidth="1"/>
    <col min="11764" max="11764" width="6.109375" style="73" customWidth="1"/>
    <col min="11765" max="11765" width="9.6640625" style="73" customWidth="1"/>
    <col min="11766" max="11766" width="8.88671875" style="73"/>
    <col min="11767" max="11767" width="9" style="73" customWidth="1"/>
    <col min="11768" max="11768" width="9.44140625" style="73" customWidth="1"/>
    <col min="11769" max="11769" width="6.88671875" style="73" customWidth="1"/>
    <col min="11770" max="11770" width="7" style="73" customWidth="1"/>
    <col min="11771" max="11771" width="6.88671875" style="73" customWidth="1"/>
    <col min="11772" max="12016" width="8.88671875" style="73"/>
    <col min="12017" max="12017" width="3.77734375" style="73" customWidth="1"/>
    <col min="12018" max="12018" width="30.5546875" style="73" customWidth="1"/>
    <col min="12019" max="12019" width="10.5546875" style="73" customWidth="1"/>
    <col min="12020" max="12020" width="6.109375" style="73" customWidth="1"/>
    <col min="12021" max="12021" width="9.6640625" style="73" customWidth="1"/>
    <col min="12022" max="12022" width="8.88671875" style="73"/>
    <col min="12023" max="12023" width="9" style="73" customWidth="1"/>
    <col min="12024" max="12024" width="9.44140625" style="73" customWidth="1"/>
    <col min="12025" max="12025" width="6.88671875" style="73" customWidth="1"/>
    <col min="12026" max="12026" width="7" style="73" customWidth="1"/>
    <col min="12027" max="12027" width="6.88671875" style="73" customWidth="1"/>
    <col min="12028" max="12272" width="8.88671875" style="73"/>
    <col min="12273" max="12273" width="3.77734375" style="73" customWidth="1"/>
    <col min="12274" max="12274" width="30.5546875" style="73" customWidth="1"/>
    <col min="12275" max="12275" width="10.5546875" style="73" customWidth="1"/>
    <col min="12276" max="12276" width="6.109375" style="73" customWidth="1"/>
    <col min="12277" max="12277" width="9.6640625" style="73" customWidth="1"/>
    <col min="12278" max="12278" width="8.88671875" style="73"/>
    <col min="12279" max="12279" width="9" style="73" customWidth="1"/>
    <col min="12280" max="12280" width="9.44140625" style="73" customWidth="1"/>
    <col min="12281" max="12281" width="6.88671875" style="73" customWidth="1"/>
    <col min="12282" max="12282" width="7" style="73" customWidth="1"/>
    <col min="12283" max="12283" width="6.88671875" style="73" customWidth="1"/>
    <col min="12284" max="12528" width="8.88671875" style="73"/>
    <col min="12529" max="12529" width="3.77734375" style="73" customWidth="1"/>
    <col min="12530" max="12530" width="30.5546875" style="73" customWidth="1"/>
    <col min="12531" max="12531" width="10.5546875" style="73" customWidth="1"/>
    <col min="12532" max="12532" width="6.109375" style="73" customWidth="1"/>
    <col min="12533" max="12533" width="9.6640625" style="73" customWidth="1"/>
    <col min="12534" max="12534" width="8.88671875" style="73"/>
    <col min="12535" max="12535" width="9" style="73" customWidth="1"/>
    <col min="12536" max="12536" width="9.44140625" style="73" customWidth="1"/>
    <col min="12537" max="12537" width="6.88671875" style="73" customWidth="1"/>
    <col min="12538" max="12538" width="7" style="73" customWidth="1"/>
    <col min="12539" max="12539" width="6.88671875" style="73" customWidth="1"/>
    <col min="12540" max="12784" width="8.88671875" style="73"/>
    <col min="12785" max="12785" width="3.77734375" style="73" customWidth="1"/>
    <col min="12786" max="12786" width="30.5546875" style="73" customWidth="1"/>
    <col min="12787" max="12787" width="10.5546875" style="73" customWidth="1"/>
    <col min="12788" max="12788" width="6.109375" style="73" customWidth="1"/>
    <col min="12789" max="12789" width="9.6640625" style="73" customWidth="1"/>
    <col min="12790" max="12790" width="8.88671875" style="73"/>
    <col min="12791" max="12791" width="9" style="73" customWidth="1"/>
    <col min="12792" max="12792" width="9.44140625" style="73" customWidth="1"/>
    <col min="12793" max="12793" width="6.88671875" style="73" customWidth="1"/>
    <col min="12794" max="12794" width="7" style="73" customWidth="1"/>
    <col min="12795" max="12795" width="6.88671875" style="73" customWidth="1"/>
    <col min="12796" max="13040" width="8.88671875" style="73"/>
    <col min="13041" max="13041" width="3.77734375" style="73" customWidth="1"/>
    <col min="13042" max="13042" width="30.5546875" style="73" customWidth="1"/>
    <col min="13043" max="13043" width="10.5546875" style="73" customWidth="1"/>
    <col min="13044" max="13044" width="6.109375" style="73" customWidth="1"/>
    <col min="13045" max="13045" width="9.6640625" style="73" customWidth="1"/>
    <col min="13046" max="13046" width="8.88671875" style="73"/>
    <col min="13047" max="13047" width="9" style="73" customWidth="1"/>
    <col min="13048" max="13048" width="9.44140625" style="73" customWidth="1"/>
    <col min="13049" max="13049" width="6.88671875" style="73" customWidth="1"/>
    <col min="13050" max="13050" width="7" style="73" customWidth="1"/>
    <col min="13051" max="13051" width="6.88671875" style="73" customWidth="1"/>
    <col min="13052" max="13296" width="8.88671875" style="73"/>
    <col min="13297" max="13297" width="3.77734375" style="73" customWidth="1"/>
    <col min="13298" max="13298" width="30.5546875" style="73" customWidth="1"/>
    <col min="13299" max="13299" width="10.5546875" style="73" customWidth="1"/>
    <col min="13300" max="13300" width="6.109375" style="73" customWidth="1"/>
    <col min="13301" max="13301" width="9.6640625" style="73" customWidth="1"/>
    <col min="13302" max="13302" width="8.88671875" style="73"/>
    <col min="13303" max="13303" width="9" style="73" customWidth="1"/>
    <col min="13304" max="13304" width="9.44140625" style="73" customWidth="1"/>
    <col min="13305" max="13305" width="6.88671875" style="73" customWidth="1"/>
    <col min="13306" max="13306" width="7" style="73" customWidth="1"/>
    <col min="13307" max="13307" width="6.88671875" style="73" customWidth="1"/>
    <col min="13308" max="13552" width="8.88671875" style="73"/>
    <col min="13553" max="13553" width="3.77734375" style="73" customWidth="1"/>
    <col min="13554" max="13554" width="30.5546875" style="73" customWidth="1"/>
    <col min="13555" max="13555" width="10.5546875" style="73" customWidth="1"/>
    <col min="13556" max="13556" width="6.109375" style="73" customWidth="1"/>
    <col min="13557" max="13557" width="9.6640625" style="73" customWidth="1"/>
    <col min="13558" max="13558" width="8.88671875" style="73"/>
    <col min="13559" max="13559" width="9" style="73" customWidth="1"/>
    <col min="13560" max="13560" width="9.44140625" style="73" customWidth="1"/>
    <col min="13561" max="13561" width="6.88671875" style="73" customWidth="1"/>
    <col min="13562" max="13562" width="7" style="73" customWidth="1"/>
    <col min="13563" max="13563" width="6.88671875" style="73" customWidth="1"/>
    <col min="13564" max="13808" width="8.88671875" style="73"/>
    <col min="13809" max="13809" width="3.77734375" style="73" customWidth="1"/>
    <col min="13810" max="13810" width="30.5546875" style="73" customWidth="1"/>
    <col min="13811" max="13811" width="10.5546875" style="73" customWidth="1"/>
    <col min="13812" max="13812" width="6.109375" style="73" customWidth="1"/>
    <col min="13813" max="13813" width="9.6640625" style="73" customWidth="1"/>
    <col min="13814" max="13814" width="8.88671875" style="73"/>
    <col min="13815" max="13815" width="9" style="73" customWidth="1"/>
    <col min="13816" max="13816" width="9.44140625" style="73" customWidth="1"/>
    <col min="13817" max="13817" width="6.88671875" style="73" customWidth="1"/>
    <col min="13818" max="13818" width="7" style="73" customWidth="1"/>
    <col min="13819" max="13819" width="6.88671875" style="73" customWidth="1"/>
    <col min="13820" max="14064" width="8.88671875" style="73"/>
    <col min="14065" max="14065" width="3.77734375" style="73" customWidth="1"/>
    <col min="14066" max="14066" width="30.5546875" style="73" customWidth="1"/>
    <col min="14067" max="14067" width="10.5546875" style="73" customWidth="1"/>
    <col min="14068" max="14068" width="6.109375" style="73" customWidth="1"/>
    <col min="14069" max="14069" width="9.6640625" style="73" customWidth="1"/>
    <col min="14070" max="14070" width="8.88671875" style="73"/>
    <col min="14071" max="14071" width="9" style="73" customWidth="1"/>
    <col min="14072" max="14072" width="9.44140625" style="73" customWidth="1"/>
    <col min="14073" max="14073" width="6.88671875" style="73" customWidth="1"/>
    <col min="14074" max="14074" width="7" style="73" customWidth="1"/>
    <col min="14075" max="14075" width="6.88671875" style="73" customWidth="1"/>
    <col min="14076" max="14320" width="8.88671875" style="73"/>
    <col min="14321" max="14321" width="3.77734375" style="73" customWidth="1"/>
    <col min="14322" max="14322" width="30.5546875" style="73" customWidth="1"/>
    <col min="14323" max="14323" width="10.5546875" style="73" customWidth="1"/>
    <col min="14324" max="14324" width="6.109375" style="73" customWidth="1"/>
    <col min="14325" max="14325" width="9.6640625" style="73" customWidth="1"/>
    <col min="14326" max="14326" width="8.88671875" style="73"/>
    <col min="14327" max="14327" width="9" style="73" customWidth="1"/>
    <col min="14328" max="14328" width="9.44140625" style="73" customWidth="1"/>
    <col min="14329" max="14329" width="6.88671875" style="73" customWidth="1"/>
    <col min="14330" max="14330" width="7" style="73" customWidth="1"/>
    <col min="14331" max="14331" width="6.88671875" style="73" customWidth="1"/>
    <col min="14332" max="14576" width="8.88671875" style="73"/>
    <col min="14577" max="14577" width="3.77734375" style="73" customWidth="1"/>
    <col min="14578" max="14578" width="30.5546875" style="73" customWidth="1"/>
    <col min="14579" max="14579" width="10.5546875" style="73" customWidth="1"/>
    <col min="14580" max="14580" width="6.109375" style="73" customWidth="1"/>
    <col min="14581" max="14581" width="9.6640625" style="73" customWidth="1"/>
    <col min="14582" max="14582" width="8.88671875" style="73"/>
    <col min="14583" max="14583" width="9" style="73" customWidth="1"/>
    <col min="14584" max="14584" width="9.44140625" style="73" customWidth="1"/>
    <col min="14585" max="14585" width="6.88671875" style="73" customWidth="1"/>
    <col min="14586" max="14586" width="7" style="73" customWidth="1"/>
    <col min="14587" max="14587" width="6.88671875" style="73" customWidth="1"/>
    <col min="14588" max="14832" width="8.88671875" style="73"/>
    <col min="14833" max="14833" width="3.77734375" style="73" customWidth="1"/>
    <col min="14834" max="14834" width="30.5546875" style="73" customWidth="1"/>
    <col min="14835" max="14835" width="10.5546875" style="73" customWidth="1"/>
    <col min="14836" max="14836" width="6.109375" style="73" customWidth="1"/>
    <col min="14837" max="14837" width="9.6640625" style="73" customWidth="1"/>
    <col min="14838" max="14838" width="8.88671875" style="73"/>
    <col min="14839" max="14839" width="9" style="73" customWidth="1"/>
    <col min="14840" max="14840" width="9.44140625" style="73" customWidth="1"/>
    <col min="14841" max="14841" width="6.88671875" style="73" customWidth="1"/>
    <col min="14842" max="14842" width="7" style="73" customWidth="1"/>
    <col min="14843" max="14843" width="6.88671875" style="73" customWidth="1"/>
    <col min="14844" max="15088" width="8.88671875" style="73"/>
    <col min="15089" max="15089" width="3.77734375" style="73" customWidth="1"/>
    <col min="15090" max="15090" width="30.5546875" style="73" customWidth="1"/>
    <col min="15091" max="15091" width="10.5546875" style="73" customWidth="1"/>
    <col min="15092" max="15092" width="6.109375" style="73" customWidth="1"/>
    <col min="15093" max="15093" width="9.6640625" style="73" customWidth="1"/>
    <col min="15094" max="15094" width="8.88671875" style="73"/>
    <col min="15095" max="15095" width="9" style="73" customWidth="1"/>
    <col min="15096" max="15096" width="9.44140625" style="73" customWidth="1"/>
    <col min="15097" max="15097" width="6.88671875" style="73" customWidth="1"/>
    <col min="15098" max="15098" width="7" style="73" customWidth="1"/>
    <col min="15099" max="15099" width="6.88671875" style="73" customWidth="1"/>
    <col min="15100" max="15344" width="8.88671875" style="73"/>
    <col min="15345" max="15345" width="3.77734375" style="73" customWidth="1"/>
    <col min="15346" max="15346" width="30.5546875" style="73" customWidth="1"/>
    <col min="15347" max="15347" width="10.5546875" style="73" customWidth="1"/>
    <col min="15348" max="15348" width="6.109375" style="73" customWidth="1"/>
    <col min="15349" max="15349" width="9.6640625" style="73" customWidth="1"/>
    <col min="15350" max="15350" width="8.88671875" style="73"/>
    <col min="15351" max="15351" width="9" style="73" customWidth="1"/>
    <col min="15352" max="15352" width="9.44140625" style="73" customWidth="1"/>
    <col min="15353" max="15353" width="6.88671875" style="73" customWidth="1"/>
    <col min="15354" max="15354" width="7" style="73" customWidth="1"/>
    <col min="15355" max="15355" width="6.88671875" style="73" customWidth="1"/>
    <col min="15356" max="15600" width="8.88671875" style="73"/>
    <col min="15601" max="15601" width="3.77734375" style="73" customWidth="1"/>
    <col min="15602" max="15602" width="30.5546875" style="73" customWidth="1"/>
    <col min="15603" max="15603" width="10.5546875" style="73" customWidth="1"/>
    <col min="15604" max="15604" width="6.109375" style="73" customWidth="1"/>
    <col min="15605" max="15605" width="9.6640625" style="73" customWidth="1"/>
    <col min="15606" max="15606" width="8.88671875" style="73"/>
    <col min="15607" max="15607" width="9" style="73" customWidth="1"/>
    <col min="15608" max="15608" width="9.44140625" style="73" customWidth="1"/>
    <col min="15609" max="15609" width="6.88671875" style="73" customWidth="1"/>
    <col min="15610" max="15610" width="7" style="73" customWidth="1"/>
    <col min="15611" max="15611" width="6.88671875" style="73" customWidth="1"/>
    <col min="15612" max="15856" width="8.88671875" style="73"/>
    <col min="15857" max="15857" width="3.77734375" style="73" customWidth="1"/>
    <col min="15858" max="15858" width="30.5546875" style="73" customWidth="1"/>
    <col min="15859" max="15859" width="10.5546875" style="73" customWidth="1"/>
    <col min="15860" max="15860" width="6.109375" style="73" customWidth="1"/>
    <col min="15861" max="15861" width="9.6640625" style="73" customWidth="1"/>
    <col min="15862" max="15862" width="8.88671875" style="73"/>
    <col min="15863" max="15863" width="9" style="73" customWidth="1"/>
    <col min="15864" max="15864" width="9.44140625" style="73" customWidth="1"/>
    <col min="15865" max="15865" width="6.88671875" style="73" customWidth="1"/>
    <col min="15866" max="15866" width="7" style="73" customWidth="1"/>
    <col min="15867" max="15867" width="6.88671875" style="73" customWidth="1"/>
    <col min="15868" max="16112" width="8.88671875" style="73"/>
    <col min="16113" max="16113" width="3.77734375" style="73" customWidth="1"/>
    <col min="16114" max="16114" width="30.5546875" style="73" customWidth="1"/>
    <col min="16115" max="16115" width="10.5546875" style="73" customWidth="1"/>
    <col min="16116" max="16116" width="6.109375" style="73" customWidth="1"/>
    <col min="16117" max="16117" width="9.6640625" style="73" customWidth="1"/>
    <col min="16118" max="16118" width="8.88671875" style="73"/>
    <col min="16119" max="16119" width="9" style="73" customWidth="1"/>
    <col min="16120" max="16120" width="9.44140625" style="73" customWidth="1"/>
    <col min="16121" max="16121" width="6.88671875" style="73" customWidth="1"/>
    <col min="16122" max="16122" width="7" style="73" customWidth="1"/>
    <col min="16123" max="16123" width="6.88671875" style="73" customWidth="1"/>
    <col min="16124" max="16384" width="8.88671875" style="73"/>
  </cols>
  <sheetData>
    <row r="1" spans="1:11" ht="25.5" customHeight="1" x14ac:dyDescent="0.25">
      <c r="A1" s="104" t="s">
        <v>24</v>
      </c>
      <c r="B1" s="104"/>
      <c r="D1" s="101"/>
      <c r="I1" s="105" t="s">
        <v>66</v>
      </c>
      <c r="J1" s="105"/>
      <c r="K1" s="105"/>
    </row>
    <row r="2" spans="1:11" ht="15.75" x14ac:dyDescent="0.25"/>
    <row r="3" spans="1:11" ht="15.75" x14ac:dyDescent="0.25">
      <c r="A3" s="106" t="s">
        <v>92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ht="15.75" x14ac:dyDescent="0.25">
      <c r="B4" s="75"/>
      <c r="C4" s="76"/>
      <c r="D4" s="76"/>
      <c r="E4" s="76"/>
      <c r="F4" s="76"/>
      <c r="G4" s="76"/>
      <c r="H4" s="76"/>
      <c r="I4" s="107" t="s">
        <v>67</v>
      </c>
      <c r="J4" s="107"/>
      <c r="K4" s="107"/>
    </row>
    <row r="5" spans="1:11" s="78" customFormat="1" ht="45.75" customHeight="1" x14ac:dyDescent="0.25">
      <c r="A5" s="108" t="s">
        <v>2</v>
      </c>
      <c r="B5" s="109" t="s">
        <v>27</v>
      </c>
      <c r="C5" s="110" t="s">
        <v>68</v>
      </c>
      <c r="D5" s="111"/>
      <c r="E5" s="112"/>
      <c r="F5" s="110" t="s">
        <v>93</v>
      </c>
      <c r="G5" s="111"/>
      <c r="H5" s="112"/>
      <c r="I5" s="110" t="s">
        <v>28</v>
      </c>
      <c r="J5" s="111"/>
      <c r="K5" s="112"/>
    </row>
    <row r="6" spans="1:11" s="78" customFormat="1" ht="15.75" x14ac:dyDescent="0.25">
      <c r="A6" s="108"/>
      <c r="B6" s="109"/>
      <c r="C6" s="113" t="s">
        <v>69</v>
      </c>
      <c r="D6" s="113" t="s">
        <v>70</v>
      </c>
      <c r="E6" s="113" t="s">
        <v>71</v>
      </c>
      <c r="F6" s="113" t="s">
        <v>69</v>
      </c>
      <c r="G6" s="113" t="s">
        <v>70</v>
      </c>
      <c r="H6" s="113" t="s">
        <v>71</v>
      </c>
      <c r="I6" s="113" t="s">
        <v>69</v>
      </c>
      <c r="J6" s="113" t="s">
        <v>70</v>
      </c>
      <c r="K6" s="113" t="s">
        <v>71</v>
      </c>
    </row>
    <row r="7" spans="1:11" s="78" customFormat="1" ht="15.75" x14ac:dyDescent="0.25">
      <c r="A7" s="108"/>
      <c r="B7" s="109"/>
      <c r="C7" s="114"/>
      <c r="D7" s="114"/>
      <c r="E7" s="114" t="s">
        <v>6</v>
      </c>
      <c r="F7" s="114"/>
      <c r="G7" s="114"/>
      <c r="H7" s="114" t="s">
        <v>6</v>
      </c>
      <c r="I7" s="114"/>
      <c r="J7" s="114"/>
      <c r="K7" s="114" t="s">
        <v>6</v>
      </c>
    </row>
    <row r="8" spans="1:11" s="78" customFormat="1" ht="15.75" x14ac:dyDescent="0.25">
      <c r="A8" s="8" t="s">
        <v>7</v>
      </c>
      <c r="B8" s="79" t="s">
        <v>8</v>
      </c>
      <c r="C8" s="79" t="s">
        <v>33</v>
      </c>
      <c r="D8" s="79" t="s">
        <v>34</v>
      </c>
      <c r="E8" s="79" t="s">
        <v>35</v>
      </c>
      <c r="F8" s="79" t="s">
        <v>36</v>
      </c>
      <c r="G8" s="79" t="s">
        <v>72</v>
      </c>
      <c r="H8" s="79" t="s">
        <v>73</v>
      </c>
      <c r="I8" s="77" t="s">
        <v>74</v>
      </c>
      <c r="J8" s="77" t="s">
        <v>75</v>
      </c>
      <c r="K8" s="77" t="s">
        <v>76</v>
      </c>
    </row>
    <row r="9" spans="1:11" s="85" customFormat="1" ht="36.75" customHeight="1" x14ac:dyDescent="0.25">
      <c r="A9" s="14"/>
      <c r="B9" s="83" t="s">
        <v>77</v>
      </c>
      <c r="C9" s="94">
        <f>D9+E9</f>
        <v>314337000</v>
      </c>
      <c r="D9" s="84">
        <f>SUM(D11:D23)</f>
        <v>45904000</v>
      </c>
      <c r="E9" s="84">
        <f>SUM(E11:E23)</f>
        <v>268433000</v>
      </c>
      <c r="F9" s="94">
        <f>G9+H9</f>
        <v>77825834</v>
      </c>
      <c r="G9" s="94">
        <f>SUM(G10:G21)</f>
        <v>18095710</v>
      </c>
      <c r="H9" s="95">
        <f>SUM(H10:H22)</f>
        <v>59730124</v>
      </c>
      <c r="I9" s="96">
        <f>F9/C9</f>
        <v>0.24758725189844022</v>
      </c>
      <c r="J9" s="96">
        <f>G9/D9</f>
        <v>0.39420769431857788</v>
      </c>
      <c r="K9" s="96">
        <f>H9/E9</f>
        <v>0.22251408731415287</v>
      </c>
    </row>
    <row r="10" spans="1:11" s="85" customFormat="1" ht="36.75" customHeight="1" x14ac:dyDescent="0.25">
      <c r="A10" s="17"/>
      <c r="B10" s="86" t="s">
        <v>78</v>
      </c>
      <c r="C10" s="49"/>
      <c r="D10" s="49"/>
      <c r="E10" s="49"/>
      <c r="F10" s="49"/>
      <c r="G10" s="49"/>
      <c r="H10" s="93"/>
      <c r="I10" s="97"/>
      <c r="J10" s="98"/>
      <c r="K10" s="97"/>
    </row>
    <row r="11" spans="1:11" s="85" customFormat="1" ht="36.75" customHeight="1" x14ac:dyDescent="0.25">
      <c r="A11" s="17">
        <v>1</v>
      </c>
      <c r="B11" s="87" t="s">
        <v>79</v>
      </c>
      <c r="C11" s="49">
        <f>SUM(D11:E11)</f>
        <v>162261000</v>
      </c>
      <c r="D11" s="49">
        <f>7496000</f>
        <v>7496000</v>
      </c>
      <c r="E11" s="19">
        <v>154765000</v>
      </c>
      <c r="F11" s="49">
        <f>SUM(G11:H11)</f>
        <v>44531329</v>
      </c>
      <c r="G11" s="88">
        <v>13916350</v>
      </c>
      <c r="H11" s="89">
        <v>30614979</v>
      </c>
      <c r="I11" s="97">
        <f>F11/C11</f>
        <v>0.27444258940842226</v>
      </c>
      <c r="J11" s="97">
        <f>G11/D11</f>
        <v>1.8565034685165422</v>
      </c>
      <c r="K11" s="97">
        <f>H11/E11</f>
        <v>0.19781590798953252</v>
      </c>
    </row>
    <row r="12" spans="1:11" s="85" customFormat="1" ht="36.75" customHeight="1" x14ac:dyDescent="0.25">
      <c r="A12" s="17">
        <v>2</v>
      </c>
      <c r="B12" s="87" t="s">
        <v>80</v>
      </c>
      <c r="C12" s="49">
        <f t="shared" ref="C12:C23" si="0">SUM(D12:E12)</f>
        <v>390000</v>
      </c>
      <c r="D12" s="49"/>
      <c r="E12" s="19">
        <v>390000</v>
      </c>
      <c r="F12" s="49">
        <f t="shared" ref="F12:F23" si="1">SUM(G12:H12)</f>
        <v>0</v>
      </c>
      <c r="G12" s="88"/>
      <c r="H12" s="89"/>
      <c r="I12" s="97"/>
      <c r="J12" s="98"/>
      <c r="K12" s="97"/>
    </row>
    <row r="13" spans="1:11" s="85" customFormat="1" ht="36.75" customHeight="1" x14ac:dyDescent="0.25">
      <c r="A13" s="17">
        <v>3</v>
      </c>
      <c r="B13" s="87" t="s">
        <v>81</v>
      </c>
      <c r="C13" s="49">
        <f t="shared" si="0"/>
        <v>5990000</v>
      </c>
      <c r="D13" s="49"/>
      <c r="E13" s="19">
        <v>5990000</v>
      </c>
      <c r="F13" s="49">
        <f t="shared" si="1"/>
        <v>3277884</v>
      </c>
      <c r="G13" s="88">
        <v>2121587</v>
      </c>
      <c r="H13" s="89">
        <v>1156297</v>
      </c>
      <c r="I13" s="97">
        <f t="shared" ref="I13:I23" si="2">F13/C13</f>
        <v>0.54722604340567615</v>
      </c>
      <c r="J13" s="98"/>
      <c r="K13" s="97">
        <f t="shared" ref="K13:K23" si="3">H13/E13</f>
        <v>0.19303789649415692</v>
      </c>
    </row>
    <row r="14" spans="1:11" s="85" customFormat="1" ht="36.75" customHeight="1" x14ac:dyDescent="0.25">
      <c r="A14" s="17">
        <v>4</v>
      </c>
      <c r="B14" s="87" t="s">
        <v>82</v>
      </c>
      <c r="C14" s="49">
        <f t="shared" si="0"/>
        <v>3881000</v>
      </c>
      <c r="D14" s="49"/>
      <c r="E14" s="19">
        <v>3881000</v>
      </c>
      <c r="F14" s="49">
        <f t="shared" si="1"/>
        <v>371229</v>
      </c>
      <c r="G14" s="88"/>
      <c r="H14" s="89">
        <v>371229</v>
      </c>
      <c r="I14" s="97">
        <f t="shared" si="2"/>
        <v>9.5652924503993819E-2</v>
      </c>
      <c r="J14" s="98"/>
      <c r="K14" s="97">
        <f t="shared" si="3"/>
        <v>9.5652924503993819E-2</v>
      </c>
    </row>
    <row r="15" spans="1:11" s="85" customFormat="1" ht="36.75" customHeight="1" x14ac:dyDescent="0.25">
      <c r="A15" s="17">
        <v>5</v>
      </c>
      <c r="B15" s="87" t="s">
        <v>83</v>
      </c>
      <c r="C15" s="49">
        <f t="shared" si="0"/>
        <v>410000</v>
      </c>
      <c r="D15" s="49"/>
      <c r="E15" s="19">
        <v>410000</v>
      </c>
      <c r="F15" s="49">
        <f t="shared" si="1"/>
        <v>1087</v>
      </c>
      <c r="G15" s="88"/>
      <c r="H15" s="89">
        <v>1087</v>
      </c>
      <c r="I15" s="97">
        <f t="shared" si="2"/>
        <v>2.6512195121951221E-3</v>
      </c>
      <c r="J15" s="98"/>
      <c r="K15" s="97">
        <f t="shared" si="3"/>
        <v>2.6512195121951221E-3</v>
      </c>
    </row>
    <row r="16" spans="1:11" s="85" customFormat="1" ht="36.75" customHeight="1" x14ac:dyDescent="0.25">
      <c r="A16" s="17">
        <v>6</v>
      </c>
      <c r="B16" s="87" t="s">
        <v>84</v>
      </c>
      <c r="C16" s="49">
        <f t="shared" si="0"/>
        <v>465000</v>
      </c>
      <c r="D16" s="49"/>
      <c r="E16" s="90">
        <v>465000</v>
      </c>
      <c r="F16" s="49">
        <f t="shared" si="1"/>
        <v>0</v>
      </c>
      <c r="G16" s="88"/>
      <c r="H16" s="89"/>
      <c r="I16" s="97">
        <f t="shared" si="2"/>
        <v>0</v>
      </c>
      <c r="J16" s="98"/>
      <c r="K16" s="97">
        <f t="shared" si="3"/>
        <v>0</v>
      </c>
    </row>
    <row r="17" spans="1:11" s="85" customFormat="1" ht="36.75" customHeight="1" x14ac:dyDescent="0.25">
      <c r="A17" s="17">
        <v>7</v>
      </c>
      <c r="B17" s="87" t="s">
        <v>85</v>
      </c>
      <c r="C17" s="49">
        <f t="shared" si="0"/>
        <v>3989000</v>
      </c>
      <c r="D17" s="49"/>
      <c r="E17" s="19">
        <v>3989000</v>
      </c>
      <c r="F17" s="49">
        <f t="shared" si="1"/>
        <v>0</v>
      </c>
      <c r="G17" s="88"/>
      <c r="H17" s="89"/>
      <c r="I17" s="97">
        <f t="shared" si="2"/>
        <v>0</v>
      </c>
      <c r="J17" s="98"/>
      <c r="K17" s="97">
        <f t="shared" si="3"/>
        <v>0</v>
      </c>
    </row>
    <row r="18" spans="1:11" s="85" customFormat="1" ht="36.75" customHeight="1" x14ac:dyDescent="0.25">
      <c r="A18" s="17">
        <v>8</v>
      </c>
      <c r="B18" s="26" t="s">
        <v>86</v>
      </c>
      <c r="C18" s="49">
        <f t="shared" si="0"/>
        <v>44716000</v>
      </c>
      <c r="D18" s="49">
        <f>1704000+1015000+31626000</f>
        <v>34345000</v>
      </c>
      <c r="E18" s="19">
        <v>10371000</v>
      </c>
      <c r="F18" s="49">
        <f t="shared" si="1"/>
        <v>1784050</v>
      </c>
      <c r="G18" s="88">
        <v>1553679</v>
      </c>
      <c r="H18" s="89">
        <v>230371</v>
      </c>
      <c r="I18" s="97">
        <f t="shared" si="2"/>
        <v>3.989735217819125E-2</v>
      </c>
      <c r="J18" s="97">
        <f>G18/D18</f>
        <v>4.5237414470810887E-2</v>
      </c>
      <c r="K18" s="97">
        <f t="shared" si="3"/>
        <v>2.2212997782277505E-2</v>
      </c>
    </row>
    <row r="19" spans="1:11" s="85" customFormat="1" ht="48" customHeight="1" x14ac:dyDescent="0.25">
      <c r="A19" s="17">
        <v>9</v>
      </c>
      <c r="B19" s="26" t="s">
        <v>87</v>
      </c>
      <c r="C19" s="49">
        <f t="shared" si="0"/>
        <v>36320000</v>
      </c>
      <c r="D19" s="49"/>
      <c r="E19" s="19">
        <v>36320000</v>
      </c>
      <c r="F19" s="49">
        <f t="shared" si="1"/>
        <v>11692859</v>
      </c>
      <c r="G19" s="88">
        <v>504094</v>
      </c>
      <c r="H19" s="89">
        <v>11188765</v>
      </c>
      <c r="I19" s="97">
        <f t="shared" si="2"/>
        <v>0.32193995044052864</v>
      </c>
      <c r="J19" s="97" t="e">
        <f>G19/D19</f>
        <v>#DIV/0!</v>
      </c>
      <c r="K19" s="97">
        <f t="shared" si="3"/>
        <v>0.30806071035242288</v>
      </c>
    </row>
    <row r="20" spans="1:11" s="85" customFormat="1" ht="36.75" customHeight="1" x14ac:dyDescent="0.25">
      <c r="A20" s="17">
        <v>10</v>
      </c>
      <c r="B20" s="87" t="s">
        <v>88</v>
      </c>
      <c r="C20" s="49">
        <f t="shared" si="0"/>
        <v>38242000</v>
      </c>
      <c r="D20" s="49"/>
      <c r="E20" s="19">
        <v>38242000</v>
      </c>
      <c r="F20" s="49">
        <f t="shared" si="1"/>
        <v>14616874</v>
      </c>
      <c r="G20" s="88"/>
      <c r="H20" s="89">
        <v>14616874</v>
      </c>
      <c r="I20" s="97">
        <f t="shared" si="2"/>
        <v>0.38222043826159718</v>
      </c>
      <c r="J20" s="98"/>
      <c r="K20" s="97">
        <f t="shared" si="3"/>
        <v>0.38222043826159718</v>
      </c>
    </row>
    <row r="21" spans="1:11" s="85" customFormat="1" ht="36.75" customHeight="1" x14ac:dyDescent="0.25">
      <c r="A21" s="17">
        <v>11</v>
      </c>
      <c r="B21" s="87" t="s">
        <v>89</v>
      </c>
      <c r="C21" s="49">
        <f t="shared" si="0"/>
        <v>6142000</v>
      </c>
      <c r="D21" s="49"/>
      <c r="E21" s="19">
        <v>6142000</v>
      </c>
      <c r="F21" s="49">
        <f t="shared" si="1"/>
        <v>1550522</v>
      </c>
      <c r="G21" s="88"/>
      <c r="H21" s="89">
        <f>750957+799565</f>
        <v>1550522</v>
      </c>
      <c r="I21" s="97">
        <f t="shared" si="2"/>
        <v>0.25244578313253013</v>
      </c>
      <c r="J21" s="98"/>
      <c r="K21" s="97">
        <f t="shared" si="3"/>
        <v>0.25244578313253013</v>
      </c>
    </row>
    <row r="22" spans="1:11" s="85" customFormat="1" ht="36.75" customHeight="1" x14ac:dyDescent="0.25">
      <c r="A22" s="17">
        <v>12</v>
      </c>
      <c r="B22" s="87" t="s">
        <v>90</v>
      </c>
      <c r="C22" s="49">
        <f t="shared" si="0"/>
        <v>1305000</v>
      </c>
      <c r="D22" s="91"/>
      <c r="E22" s="19">
        <v>1305000</v>
      </c>
      <c r="F22" s="49">
        <f t="shared" si="1"/>
        <v>0</v>
      </c>
      <c r="G22" s="88"/>
      <c r="H22" s="89"/>
      <c r="I22" s="97">
        <f t="shared" si="2"/>
        <v>0</v>
      </c>
      <c r="J22" s="98"/>
      <c r="K22" s="97">
        <f t="shared" si="3"/>
        <v>0</v>
      </c>
    </row>
    <row r="23" spans="1:11" s="85" customFormat="1" ht="36.75" customHeight="1" x14ac:dyDescent="0.25">
      <c r="A23" s="50">
        <v>13</v>
      </c>
      <c r="B23" s="92" t="s">
        <v>91</v>
      </c>
      <c r="C23" s="49">
        <f t="shared" si="0"/>
        <v>10226000</v>
      </c>
      <c r="D23" s="102">
        <v>4063000</v>
      </c>
      <c r="E23" s="19">
        <v>6163000</v>
      </c>
      <c r="F23" s="49">
        <f t="shared" si="1"/>
        <v>0</v>
      </c>
      <c r="G23" s="88"/>
      <c r="H23" s="89"/>
      <c r="I23" s="99">
        <f t="shared" si="2"/>
        <v>0</v>
      </c>
      <c r="J23" s="100"/>
      <c r="K23" s="99">
        <f t="shared" si="3"/>
        <v>0</v>
      </c>
    </row>
    <row r="24" spans="1:11" ht="15.75" x14ac:dyDescent="0.25">
      <c r="B24" s="10"/>
      <c r="C24" s="80"/>
      <c r="D24" s="80"/>
      <c r="E24" s="80"/>
      <c r="F24" s="115"/>
      <c r="G24" s="115"/>
      <c r="H24" s="115"/>
      <c r="I24" s="115"/>
      <c r="J24" s="115"/>
      <c r="K24" s="115"/>
    </row>
    <row r="25" spans="1:11" ht="15.75" x14ac:dyDescent="0.25">
      <c r="B25" s="10"/>
      <c r="F25" s="105"/>
      <c r="G25" s="105"/>
      <c r="H25" s="105"/>
      <c r="I25" s="105"/>
      <c r="J25" s="105"/>
      <c r="K25" s="105"/>
    </row>
    <row r="26" spans="1:11" ht="15.75" x14ac:dyDescent="0.25">
      <c r="B26" s="81"/>
      <c r="C26" s="116"/>
      <c r="D26" s="116"/>
      <c r="E26" s="116"/>
      <c r="F26" s="116"/>
      <c r="G26" s="116"/>
      <c r="H26" s="116"/>
      <c r="I26" s="82"/>
    </row>
    <row r="27" spans="1:11" ht="15.75" x14ac:dyDescent="0.25">
      <c r="B27" s="75"/>
      <c r="C27" s="117"/>
      <c r="D27" s="117"/>
      <c r="E27" s="117"/>
      <c r="F27" s="117"/>
      <c r="G27" s="117"/>
      <c r="H27" s="117"/>
      <c r="I27" s="78"/>
    </row>
    <row r="28" spans="1:11" ht="15.75" x14ac:dyDescent="0.25">
      <c r="I28" s="78"/>
    </row>
    <row r="29" spans="1:11" ht="15.75" x14ac:dyDescent="0.25">
      <c r="I29" s="82"/>
    </row>
    <row r="30" spans="1:11" ht="15.75" x14ac:dyDescent="0.25">
      <c r="B30" s="10"/>
      <c r="F30" s="105"/>
      <c r="G30" s="105"/>
      <c r="H30" s="105"/>
      <c r="I30" s="105"/>
      <c r="J30" s="105"/>
      <c r="K30" s="105"/>
    </row>
    <row r="31" spans="1:11" ht="15.75" x14ac:dyDescent="0.25">
      <c r="D31" s="2"/>
      <c r="E31" s="2"/>
      <c r="F31" s="2"/>
      <c r="G31" s="2"/>
      <c r="H31" s="2"/>
      <c r="I31" s="2"/>
      <c r="J31" s="2"/>
      <c r="K31" s="2"/>
    </row>
  </sheetData>
  <mergeCells count="23">
    <mergeCell ref="F30:K30"/>
    <mergeCell ref="J6:J7"/>
    <mergeCell ref="K6:K7"/>
    <mergeCell ref="F24:K24"/>
    <mergeCell ref="F25:K25"/>
    <mergeCell ref="C26:H26"/>
    <mergeCell ref="C27:H27"/>
    <mergeCell ref="D6:D7"/>
    <mergeCell ref="E6:E7"/>
    <mergeCell ref="F6:F7"/>
    <mergeCell ref="G6:G7"/>
    <mergeCell ref="H6:H7"/>
    <mergeCell ref="I6:I7"/>
    <mergeCell ref="A1:B1"/>
    <mergeCell ref="I1:K1"/>
    <mergeCell ref="A3:K3"/>
    <mergeCell ref="I4:K4"/>
    <mergeCell ref="A5:A7"/>
    <mergeCell ref="B5:B7"/>
    <mergeCell ref="C5:E5"/>
    <mergeCell ref="F5:H5"/>
    <mergeCell ref="I5:K5"/>
    <mergeCell ref="C6:C7"/>
  </mergeCells>
  <pageMargins left="0.7" right="0.2" top="0.5" bottom="0.25" header="0.3" footer="0.3"/>
  <pageSetup paperSize="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113</vt:lpstr>
      <vt:lpstr>114</vt:lpstr>
      <vt:lpstr>115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2026-03-29T10:24:13Z</cp:lastPrinted>
  <dcterms:created xsi:type="dcterms:W3CDTF">2025-11-22T10:29:04Z</dcterms:created>
  <dcterms:modified xsi:type="dcterms:W3CDTF">2026-03-29T10:54:02Z</dcterms:modified>
</cp:coreProperties>
</file>