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activeTab="1"/>
  </bookViews>
  <sheets>
    <sheet name="PL 1" sheetId="11" r:id="rId1"/>
    <sheet name="PL2" sheetId="10" r:id="rId2"/>
  </sheets>
  <definedNames>
    <definedName name="_xlnm.Print_Area" localSheetId="0">'PL 1'!$A$1:$M$201</definedName>
    <definedName name="_xlnm.Print_Area" localSheetId="1">'PL2'!$A$1:$M$98</definedName>
    <definedName name="_xlnm.Print_Titles" localSheetId="0">'PL 1'!$4:$7</definedName>
    <definedName name="_xlnm.Print_Titles" localSheetId="1">'PL2'!$4:$6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98" i="10" l="1"/>
  <c r="L92" i="10"/>
  <c r="L93" i="10"/>
  <c r="K73" i="10"/>
  <c r="K75" i="10"/>
  <c r="K76" i="10"/>
  <c r="K82" i="10"/>
  <c r="K85" i="10"/>
  <c r="K86" i="10"/>
  <c r="K87" i="10"/>
  <c r="K88" i="10"/>
  <c r="K89" i="10"/>
  <c r="K90" i="10"/>
  <c r="K91" i="10"/>
  <c r="K92" i="10"/>
  <c r="K93" i="10"/>
  <c r="H69" i="10"/>
  <c r="I69" i="10"/>
  <c r="I8" i="10" s="1"/>
  <c r="M69" i="10"/>
  <c r="D69" i="10"/>
  <c r="E42" i="10"/>
  <c r="H42" i="10"/>
  <c r="I42" i="10"/>
  <c r="M42" i="10"/>
  <c r="D42" i="10"/>
  <c r="E20" i="10"/>
  <c r="H20" i="10"/>
  <c r="I20" i="10"/>
  <c r="M20" i="10"/>
  <c r="D20" i="10"/>
  <c r="E9" i="10"/>
  <c r="H9" i="10"/>
  <c r="H8" i="10" s="1"/>
  <c r="I9" i="10"/>
  <c r="M9" i="10"/>
  <c r="D9" i="10"/>
  <c r="D8" i="10" s="1"/>
  <c r="K184" i="11"/>
  <c r="K201" i="11"/>
  <c r="K198" i="11"/>
  <c r="L147" i="11"/>
  <c r="L148" i="11"/>
  <c r="L149" i="11"/>
  <c r="L150" i="11"/>
  <c r="L151" i="11"/>
  <c r="L152" i="11"/>
  <c r="L153" i="11"/>
  <c r="L154" i="11"/>
  <c r="L155" i="11"/>
  <c r="L156" i="11"/>
  <c r="L157" i="11"/>
  <c r="L158" i="11"/>
  <c r="L159" i="11"/>
  <c r="L160" i="11"/>
  <c r="L161" i="11"/>
  <c r="L162" i="11"/>
  <c r="L163" i="11"/>
  <c r="L164" i="11"/>
  <c r="L165" i="11"/>
  <c r="L166" i="11"/>
  <c r="L167" i="11"/>
  <c r="L168" i="11"/>
  <c r="L169" i="11"/>
  <c r="L170" i="11"/>
  <c r="L171" i="11"/>
  <c r="L172" i="11"/>
  <c r="L173" i="11"/>
  <c r="L174" i="11"/>
  <c r="L175" i="11"/>
  <c r="L176" i="11"/>
  <c r="L177" i="11"/>
  <c r="L178" i="11"/>
  <c r="L179" i="11"/>
  <c r="L181" i="11"/>
  <c r="L182" i="11"/>
  <c r="L183" i="11"/>
  <c r="L184" i="11"/>
  <c r="L185" i="11"/>
  <c r="L186" i="11"/>
  <c r="L187" i="11"/>
  <c r="L188" i="11"/>
  <c r="L189" i="11"/>
  <c r="L190" i="11"/>
  <c r="L191" i="11"/>
  <c r="L192" i="11"/>
  <c r="L193" i="11"/>
  <c r="L194" i="11"/>
  <c r="L195" i="11"/>
  <c r="L196" i="11"/>
  <c r="L146" i="11"/>
  <c r="K147" i="11"/>
  <c r="K148" i="11"/>
  <c r="K149" i="11"/>
  <c r="K150" i="11"/>
  <c r="K151" i="11"/>
  <c r="K153" i="11"/>
  <c r="K155" i="11"/>
  <c r="K156" i="11"/>
  <c r="K157" i="11"/>
  <c r="K158" i="11"/>
  <c r="K159" i="11"/>
  <c r="K160" i="11"/>
  <c r="K161" i="11"/>
  <c r="K162" i="11"/>
  <c r="K163" i="11"/>
  <c r="K164" i="11"/>
  <c r="K165" i="11"/>
  <c r="K166" i="11"/>
  <c r="K167" i="11"/>
  <c r="K170" i="11"/>
  <c r="K171" i="11"/>
  <c r="K172" i="11"/>
  <c r="K173" i="11"/>
  <c r="K174" i="11"/>
  <c r="K175" i="11"/>
  <c r="K176" i="11"/>
  <c r="K177" i="11"/>
  <c r="K178" i="11"/>
  <c r="K180" i="11"/>
  <c r="K181" i="11"/>
  <c r="K182" i="11"/>
  <c r="K183" i="11"/>
  <c r="K187" i="11"/>
  <c r="K188" i="11"/>
  <c r="K189" i="11"/>
  <c r="K190" i="11"/>
  <c r="K191" i="11"/>
  <c r="K192" i="11"/>
  <c r="K193" i="11"/>
  <c r="K194" i="11"/>
  <c r="K195" i="11"/>
  <c r="K196" i="11"/>
  <c r="K135" i="11"/>
  <c r="I201" i="11" l="1"/>
  <c r="H11" i="11"/>
  <c r="I11" i="11"/>
  <c r="L96" i="10" l="1"/>
  <c r="L95" i="10"/>
  <c r="H145" i="11" l="1"/>
  <c r="I145" i="11"/>
  <c r="M145" i="11"/>
  <c r="F69" i="11"/>
  <c r="G69" i="11"/>
  <c r="H69" i="11"/>
  <c r="I69" i="11"/>
  <c r="M69" i="11"/>
  <c r="G40" i="11"/>
  <c r="H40" i="11"/>
  <c r="I40" i="11"/>
  <c r="M40" i="11"/>
  <c r="F11" i="11"/>
  <c r="G11" i="11"/>
  <c r="M11" i="11"/>
  <c r="M10" i="11" s="1"/>
  <c r="J77" i="11"/>
  <c r="J149" i="11"/>
  <c r="J157" i="11"/>
  <c r="J160" i="11"/>
  <c r="J165" i="11"/>
  <c r="J173" i="11"/>
  <c r="J176" i="11"/>
  <c r="J181" i="11"/>
  <c r="J189" i="11"/>
  <c r="J192" i="11"/>
  <c r="L13" i="11"/>
  <c r="L14" i="11"/>
  <c r="L15" i="11"/>
  <c r="L16" i="11"/>
  <c r="L17" i="11"/>
  <c r="L18" i="11"/>
  <c r="L19" i="11"/>
  <c r="L20" i="11"/>
  <c r="L21" i="11"/>
  <c r="L22" i="11"/>
  <c r="L23" i="11"/>
  <c r="L24" i="11"/>
  <c r="L25" i="11"/>
  <c r="L26" i="11"/>
  <c r="L27" i="11"/>
  <c r="L28" i="11"/>
  <c r="L29" i="11"/>
  <c r="L30" i="11"/>
  <c r="L31" i="11"/>
  <c r="L32" i="11"/>
  <c r="L33" i="11"/>
  <c r="L34" i="11"/>
  <c r="L35" i="11"/>
  <c r="L36" i="11"/>
  <c r="L37" i="11"/>
  <c r="L38" i="11"/>
  <c r="L39" i="11"/>
  <c r="L41" i="11"/>
  <c r="L42" i="11"/>
  <c r="L43" i="11"/>
  <c r="L44" i="11"/>
  <c r="L45" i="11"/>
  <c r="L46" i="11"/>
  <c r="L47" i="11"/>
  <c r="L48" i="11"/>
  <c r="L49" i="11"/>
  <c r="L50" i="11"/>
  <c r="L51" i="11"/>
  <c r="L52" i="11"/>
  <c r="L53" i="11"/>
  <c r="L54" i="11"/>
  <c r="L55" i="11"/>
  <c r="L56" i="11"/>
  <c r="L57" i="11"/>
  <c r="L58" i="11"/>
  <c r="L59" i="11"/>
  <c r="L60" i="11"/>
  <c r="L61" i="11"/>
  <c r="L62" i="11"/>
  <c r="L63" i="11"/>
  <c r="L64" i="11"/>
  <c r="L65" i="11"/>
  <c r="L66" i="11"/>
  <c r="L67" i="11"/>
  <c r="L68" i="11"/>
  <c r="L70" i="11"/>
  <c r="L71" i="11"/>
  <c r="L72" i="11"/>
  <c r="L73" i="11"/>
  <c r="L74" i="11"/>
  <c r="L75" i="11"/>
  <c r="L76" i="11"/>
  <c r="L77" i="11"/>
  <c r="L78" i="11"/>
  <c r="L79" i="11"/>
  <c r="L80" i="11"/>
  <c r="L81" i="11"/>
  <c r="L82" i="11"/>
  <c r="L83" i="11"/>
  <c r="L84" i="11"/>
  <c r="L85" i="11"/>
  <c r="L86" i="11"/>
  <c r="L87" i="11"/>
  <c r="L88" i="11"/>
  <c r="L89" i="11"/>
  <c r="L90" i="11"/>
  <c r="L91" i="11"/>
  <c r="L92" i="11"/>
  <c r="L93" i="11"/>
  <c r="L94" i="11"/>
  <c r="L95" i="11"/>
  <c r="L96" i="11"/>
  <c r="L97" i="11"/>
  <c r="L98" i="11"/>
  <c r="L99" i="11"/>
  <c r="L100" i="11"/>
  <c r="L101" i="11"/>
  <c r="L102" i="11"/>
  <c r="L103" i="11"/>
  <c r="L104" i="11"/>
  <c r="L105" i="11"/>
  <c r="L106" i="11"/>
  <c r="L107" i="11"/>
  <c r="L108" i="11"/>
  <c r="L109" i="11"/>
  <c r="L110" i="11"/>
  <c r="L111" i="11"/>
  <c r="L112" i="11"/>
  <c r="L113" i="11"/>
  <c r="L114" i="11"/>
  <c r="L115" i="11"/>
  <c r="L116" i="11"/>
  <c r="L117" i="11"/>
  <c r="L118" i="11"/>
  <c r="L119" i="11"/>
  <c r="L120" i="11"/>
  <c r="L121" i="11"/>
  <c r="L122" i="11"/>
  <c r="L123" i="11"/>
  <c r="L124" i="11"/>
  <c r="L125" i="11"/>
  <c r="L126" i="11"/>
  <c r="L127" i="11"/>
  <c r="L128" i="11"/>
  <c r="L129" i="11"/>
  <c r="L130" i="11"/>
  <c r="L131" i="11"/>
  <c r="L132" i="11"/>
  <c r="L133" i="11"/>
  <c r="L134" i="11"/>
  <c r="L135" i="11"/>
  <c r="J135" i="11" s="1"/>
  <c r="L136" i="11"/>
  <c r="L137" i="11"/>
  <c r="L138" i="11"/>
  <c r="L139" i="11"/>
  <c r="L140" i="11"/>
  <c r="L141" i="11"/>
  <c r="L142" i="11"/>
  <c r="L143" i="11"/>
  <c r="L144" i="11"/>
  <c r="L12" i="11"/>
  <c r="K13" i="11"/>
  <c r="K14" i="11"/>
  <c r="J14" i="11" s="1"/>
  <c r="K15" i="11"/>
  <c r="J15" i="11" s="1"/>
  <c r="K16" i="11"/>
  <c r="K17" i="11"/>
  <c r="K18" i="11"/>
  <c r="J18" i="11" s="1"/>
  <c r="K19" i="11"/>
  <c r="J19" i="11" s="1"/>
  <c r="K20" i="11"/>
  <c r="J20" i="11" s="1"/>
  <c r="K21" i="11"/>
  <c r="K22" i="11"/>
  <c r="J22" i="11" s="1"/>
  <c r="K23" i="11"/>
  <c r="J23" i="11" s="1"/>
  <c r="K24" i="11"/>
  <c r="K25" i="11"/>
  <c r="K26" i="11"/>
  <c r="J26" i="11" s="1"/>
  <c r="K27" i="11"/>
  <c r="J27" i="11" s="1"/>
  <c r="K28" i="11"/>
  <c r="J28" i="11" s="1"/>
  <c r="K29" i="11"/>
  <c r="K30" i="11"/>
  <c r="J30" i="11" s="1"/>
  <c r="K31" i="11"/>
  <c r="J31" i="11" s="1"/>
  <c r="K32" i="11"/>
  <c r="K33" i="11"/>
  <c r="K34" i="11"/>
  <c r="J34" i="11" s="1"/>
  <c r="K35" i="11"/>
  <c r="J35" i="11" s="1"/>
  <c r="K36" i="11"/>
  <c r="J36" i="11" s="1"/>
  <c r="K37" i="11"/>
  <c r="K38" i="11"/>
  <c r="J38" i="11" s="1"/>
  <c r="K39" i="11"/>
  <c r="J39" i="11" s="1"/>
  <c r="K41" i="11"/>
  <c r="K42" i="11"/>
  <c r="K43" i="11"/>
  <c r="J43" i="11" s="1"/>
  <c r="K44" i="11"/>
  <c r="J44" i="11" s="1"/>
  <c r="K45" i="11"/>
  <c r="J45" i="11" s="1"/>
  <c r="K46" i="11"/>
  <c r="K47" i="11"/>
  <c r="J47" i="11" s="1"/>
  <c r="K48" i="11"/>
  <c r="J48" i="11" s="1"/>
  <c r="K49" i="11"/>
  <c r="K50" i="11"/>
  <c r="K51" i="11"/>
  <c r="J51" i="11" s="1"/>
  <c r="K52" i="11"/>
  <c r="J52" i="11" s="1"/>
  <c r="K53" i="11"/>
  <c r="J53" i="11" s="1"/>
  <c r="K54" i="11"/>
  <c r="K55" i="11"/>
  <c r="J55" i="11" s="1"/>
  <c r="K56" i="11"/>
  <c r="J56" i="11" s="1"/>
  <c r="K57" i="11"/>
  <c r="K58" i="11"/>
  <c r="K59" i="11"/>
  <c r="J59" i="11" s="1"/>
  <c r="K60" i="11"/>
  <c r="J60" i="11" s="1"/>
  <c r="K61" i="11"/>
  <c r="J61" i="11" s="1"/>
  <c r="K62" i="11"/>
  <c r="K63" i="11"/>
  <c r="J63" i="11" s="1"/>
  <c r="K64" i="11"/>
  <c r="J64" i="11" s="1"/>
  <c r="K65" i="11"/>
  <c r="K66" i="11"/>
  <c r="K67" i="11"/>
  <c r="J67" i="11" s="1"/>
  <c r="K68" i="11"/>
  <c r="J68" i="11" s="1"/>
  <c r="K70" i="11"/>
  <c r="J70" i="11" s="1"/>
  <c r="K71" i="11"/>
  <c r="K72" i="11"/>
  <c r="J72" i="11" s="1"/>
  <c r="K73" i="11"/>
  <c r="J73" i="11" s="1"/>
  <c r="K74" i="11"/>
  <c r="K75" i="11"/>
  <c r="K76" i="11"/>
  <c r="J76" i="11" s="1"/>
  <c r="K77" i="11"/>
  <c r="K78" i="11"/>
  <c r="J78" i="11" s="1"/>
  <c r="K79" i="11"/>
  <c r="K80" i="11"/>
  <c r="J80" i="11" s="1"/>
  <c r="K81" i="11"/>
  <c r="J81" i="11" s="1"/>
  <c r="K82" i="11"/>
  <c r="K83" i="11"/>
  <c r="K84" i="11"/>
  <c r="J84" i="11" s="1"/>
  <c r="K85" i="11"/>
  <c r="J85" i="11" s="1"/>
  <c r="K86" i="11"/>
  <c r="J86" i="11" s="1"/>
  <c r="K87" i="11"/>
  <c r="K88" i="11"/>
  <c r="J88" i="11" s="1"/>
  <c r="K89" i="11"/>
  <c r="J89" i="11" s="1"/>
  <c r="K90" i="11"/>
  <c r="K91" i="11"/>
  <c r="K92" i="11"/>
  <c r="J92" i="11" s="1"/>
  <c r="K93" i="11"/>
  <c r="J93" i="11" s="1"/>
  <c r="K94" i="11"/>
  <c r="J94" i="11" s="1"/>
  <c r="K95" i="11"/>
  <c r="K96" i="11"/>
  <c r="J96" i="11" s="1"/>
  <c r="K97" i="11"/>
  <c r="J97" i="11" s="1"/>
  <c r="K98" i="11"/>
  <c r="K99" i="11"/>
  <c r="K100" i="11"/>
  <c r="J100" i="11" s="1"/>
  <c r="K101" i="11"/>
  <c r="J101" i="11" s="1"/>
  <c r="K102" i="11"/>
  <c r="J102" i="11" s="1"/>
  <c r="K103" i="11"/>
  <c r="K104" i="11"/>
  <c r="J104" i="11" s="1"/>
  <c r="K105" i="11"/>
  <c r="J105" i="11" s="1"/>
  <c r="K106" i="11"/>
  <c r="K107" i="11"/>
  <c r="K108" i="11"/>
  <c r="J108" i="11" s="1"/>
  <c r="K109" i="11"/>
  <c r="J109" i="11" s="1"/>
  <c r="K110" i="11"/>
  <c r="J110" i="11" s="1"/>
  <c r="K111" i="11"/>
  <c r="K112" i="11"/>
  <c r="J112" i="11" s="1"/>
  <c r="K113" i="11"/>
  <c r="J113" i="11" s="1"/>
  <c r="K114" i="11"/>
  <c r="K115" i="11"/>
  <c r="K116" i="11"/>
  <c r="J116" i="11" s="1"/>
  <c r="K117" i="11"/>
  <c r="J117" i="11" s="1"/>
  <c r="K118" i="11"/>
  <c r="J118" i="11" s="1"/>
  <c r="K119" i="11"/>
  <c r="K120" i="11"/>
  <c r="J120" i="11" s="1"/>
  <c r="K121" i="11"/>
  <c r="J121" i="11" s="1"/>
  <c r="K122" i="11"/>
  <c r="K123" i="11"/>
  <c r="K124" i="11"/>
  <c r="J124" i="11" s="1"/>
  <c r="K125" i="11"/>
  <c r="J125" i="11" s="1"/>
  <c r="K126" i="11"/>
  <c r="J126" i="11" s="1"/>
  <c r="K127" i="11"/>
  <c r="K128" i="11"/>
  <c r="J128" i="11" s="1"/>
  <c r="K129" i="11"/>
  <c r="J129" i="11" s="1"/>
  <c r="K130" i="11"/>
  <c r="K131" i="11"/>
  <c r="K132" i="11"/>
  <c r="J132" i="11" s="1"/>
  <c r="K133" i="11"/>
  <c r="J133" i="11" s="1"/>
  <c r="K134" i="11"/>
  <c r="J134" i="11" s="1"/>
  <c r="K136" i="11"/>
  <c r="J136" i="11" s="1"/>
  <c r="K137" i="11"/>
  <c r="J137" i="11" s="1"/>
  <c r="K138" i="11"/>
  <c r="K139" i="11"/>
  <c r="K140" i="11"/>
  <c r="J140" i="11" s="1"/>
  <c r="K141" i="11"/>
  <c r="J141" i="11" s="1"/>
  <c r="K142" i="11"/>
  <c r="J142" i="11" s="1"/>
  <c r="K143" i="11"/>
  <c r="K144" i="11"/>
  <c r="J144" i="11" s="1"/>
  <c r="J147" i="11"/>
  <c r="J148" i="11"/>
  <c r="J150" i="11"/>
  <c r="J151" i="11"/>
  <c r="J153" i="11"/>
  <c r="J155" i="11"/>
  <c r="J156" i="11"/>
  <c r="J158" i="11"/>
  <c r="J159" i="11"/>
  <c r="J161" i="11"/>
  <c r="J162" i="11"/>
  <c r="J163" i="11"/>
  <c r="J164" i="11"/>
  <c r="J166" i="11"/>
  <c r="J167" i="11"/>
  <c r="J170" i="11"/>
  <c r="J171" i="11"/>
  <c r="J172" i="11"/>
  <c r="J174" i="11"/>
  <c r="J175" i="11"/>
  <c r="J177" i="11"/>
  <c r="J178" i="11"/>
  <c r="J182" i="11"/>
  <c r="J183" i="11"/>
  <c r="J184" i="11"/>
  <c r="J187" i="11"/>
  <c r="J188" i="11"/>
  <c r="J190" i="11"/>
  <c r="J191" i="11"/>
  <c r="J193" i="11"/>
  <c r="J194" i="11"/>
  <c r="J195" i="11"/>
  <c r="J196" i="11"/>
  <c r="K12" i="11"/>
  <c r="J12" i="11" s="1"/>
  <c r="J93" i="10"/>
  <c r="J92" i="10"/>
  <c r="K44" i="10"/>
  <c r="K45" i="10"/>
  <c r="K46" i="10"/>
  <c r="K47" i="10"/>
  <c r="K48" i="10"/>
  <c r="K49" i="10"/>
  <c r="K51" i="10"/>
  <c r="K52" i="10"/>
  <c r="K53" i="10"/>
  <c r="K54" i="10"/>
  <c r="K55" i="10"/>
  <c r="K57" i="10"/>
  <c r="K58" i="10"/>
  <c r="K59" i="10"/>
  <c r="K61" i="10"/>
  <c r="K62" i="10"/>
  <c r="K67" i="10"/>
  <c r="K68" i="10"/>
  <c r="K43" i="10"/>
  <c r="K22" i="10"/>
  <c r="K23" i="10"/>
  <c r="K24" i="10"/>
  <c r="K25" i="10"/>
  <c r="K26" i="10"/>
  <c r="K27" i="10"/>
  <c r="K28" i="10"/>
  <c r="K29" i="10"/>
  <c r="K30" i="10"/>
  <c r="K31" i="10"/>
  <c r="K32" i="10"/>
  <c r="K35" i="10"/>
  <c r="K36" i="10"/>
  <c r="K38" i="10"/>
  <c r="K39" i="10"/>
  <c r="K40" i="10"/>
  <c r="K41" i="10"/>
  <c r="K21" i="10"/>
  <c r="L11" i="10"/>
  <c r="L12" i="10"/>
  <c r="L13" i="10"/>
  <c r="L14" i="10"/>
  <c r="L15" i="10"/>
  <c r="L16" i="10"/>
  <c r="L17" i="10"/>
  <c r="L18" i="10"/>
  <c r="L19" i="10"/>
  <c r="K10" i="10"/>
  <c r="J143" i="11" l="1"/>
  <c r="J127" i="11"/>
  <c r="J119" i="11"/>
  <c r="J111" i="11"/>
  <c r="J103" i="11"/>
  <c r="J95" i="11"/>
  <c r="J87" i="11"/>
  <c r="J79" i="11"/>
  <c r="J71" i="11"/>
  <c r="J69" i="11" s="1"/>
  <c r="J62" i="11"/>
  <c r="J54" i="11"/>
  <c r="J46" i="11"/>
  <c r="J37" i="11"/>
  <c r="J29" i="11"/>
  <c r="J21" i="11"/>
  <c r="J13" i="11"/>
  <c r="H10" i="11"/>
  <c r="L40" i="11"/>
  <c r="L11" i="11"/>
  <c r="J139" i="11"/>
  <c r="J131" i="11"/>
  <c r="J123" i="11"/>
  <c r="J115" i="11"/>
  <c r="J107" i="11"/>
  <c r="J99" i="11"/>
  <c r="J91" i="11"/>
  <c r="J83" i="11"/>
  <c r="J75" i="11"/>
  <c r="J66" i="11"/>
  <c r="J58" i="11"/>
  <c r="J50" i="11"/>
  <c r="J42" i="11"/>
  <c r="J33" i="11"/>
  <c r="J25" i="11"/>
  <c r="J17" i="11"/>
  <c r="L69" i="11"/>
  <c r="K11" i="11"/>
  <c r="J130" i="11"/>
  <c r="J122" i="11"/>
  <c r="J114" i="11"/>
  <c r="J106" i="11"/>
  <c r="J98" i="11"/>
  <c r="J90" i="11"/>
  <c r="J82" i="11"/>
  <c r="J74" i="11"/>
  <c r="J65" i="11"/>
  <c r="J57" i="11"/>
  <c r="J49" i="11"/>
  <c r="J41" i="11"/>
  <c r="J32" i="11"/>
  <c r="J24" i="11"/>
  <c r="J16" i="11"/>
  <c r="J138" i="11"/>
  <c r="I10" i="11"/>
  <c r="K69" i="11"/>
  <c r="K40" i="11"/>
  <c r="J40" i="11" l="1"/>
  <c r="J11" i="11"/>
  <c r="J200" i="11"/>
  <c r="J201" i="11"/>
  <c r="J198" i="11"/>
  <c r="I200" i="11"/>
  <c r="I197" i="11" s="1"/>
  <c r="I9" i="11" s="1"/>
  <c r="M8" i="10"/>
  <c r="M7" i="10" s="1"/>
  <c r="F94" i="10"/>
  <c r="G94" i="10"/>
  <c r="H94" i="10"/>
  <c r="K94" i="10"/>
  <c r="L94" i="10"/>
  <c r="M94" i="10"/>
  <c r="D94" i="10"/>
  <c r="J96" i="10"/>
  <c r="J97" i="10"/>
  <c r="J98" i="10"/>
  <c r="J95" i="10"/>
  <c r="I97" i="10"/>
  <c r="I94" i="10" s="1"/>
  <c r="E201" i="11"/>
  <c r="E200" i="11"/>
  <c r="E199" i="11"/>
  <c r="E198" i="11"/>
  <c r="M197" i="11"/>
  <c r="L197" i="11"/>
  <c r="H197" i="11"/>
  <c r="H9" i="11" s="1"/>
  <c r="G197" i="11"/>
  <c r="F197" i="11"/>
  <c r="D197" i="11"/>
  <c r="E196" i="11"/>
  <c r="E195" i="11"/>
  <c r="E194" i="11"/>
  <c r="E193" i="11"/>
  <c r="E192" i="11"/>
  <c r="E191" i="11"/>
  <c r="E190" i="11"/>
  <c r="E189" i="11"/>
  <c r="E188" i="11"/>
  <c r="E187" i="11"/>
  <c r="F186" i="11"/>
  <c r="F185" i="11"/>
  <c r="E185" i="11"/>
  <c r="E184" i="11"/>
  <c r="E183" i="11"/>
  <c r="E182" i="11"/>
  <c r="E181" i="11"/>
  <c r="G180" i="11"/>
  <c r="F179" i="11"/>
  <c r="E179" i="11" s="1"/>
  <c r="E178" i="11"/>
  <c r="E177" i="11"/>
  <c r="E176" i="11"/>
  <c r="E175" i="11"/>
  <c r="E174" i="11"/>
  <c r="E173" i="11"/>
  <c r="E172" i="11"/>
  <c r="E171" i="11"/>
  <c r="E170" i="11"/>
  <c r="F169" i="11"/>
  <c r="F168" i="11"/>
  <c r="K168" i="11" s="1"/>
  <c r="E167" i="11"/>
  <c r="E166" i="11"/>
  <c r="E165" i="11"/>
  <c r="E164" i="11"/>
  <c r="E163" i="11"/>
  <c r="E162" i="11"/>
  <c r="E161" i="11"/>
  <c r="E160" i="11"/>
  <c r="E159" i="11"/>
  <c r="E158" i="11"/>
  <c r="E157" i="11"/>
  <c r="E156" i="11"/>
  <c r="E155" i="11"/>
  <c r="F154" i="11"/>
  <c r="K154" i="11" s="1"/>
  <c r="E153" i="11"/>
  <c r="F152" i="11"/>
  <c r="E151" i="11"/>
  <c r="E150" i="11"/>
  <c r="E149" i="11"/>
  <c r="E148" i="11"/>
  <c r="E147" i="11"/>
  <c r="F146" i="11"/>
  <c r="D145" i="11"/>
  <c r="E144" i="11"/>
  <c r="E143" i="11"/>
  <c r="E142" i="11"/>
  <c r="E141" i="11"/>
  <c r="E140" i="11"/>
  <c r="E139" i="11"/>
  <c r="E138" i="11"/>
  <c r="E137" i="11"/>
  <c r="E136" i="11"/>
  <c r="E135" i="11"/>
  <c r="E134" i="11"/>
  <c r="E133" i="11"/>
  <c r="E132" i="11"/>
  <c r="E131" i="11"/>
  <c r="E130" i="11"/>
  <c r="E129" i="11"/>
  <c r="E128" i="11"/>
  <c r="E127" i="11"/>
  <c r="E126" i="11"/>
  <c r="E125" i="11"/>
  <c r="E124" i="11"/>
  <c r="E123" i="11"/>
  <c r="E122" i="11"/>
  <c r="E121" i="11"/>
  <c r="E120" i="11"/>
  <c r="E119" i="11"/>
  <c r="E118" i="11"/>
  <c r="E117" i="11"/>
  <c r="E116" i="11"/>
  <c r="E115" i="11"/>
  <c r="E114" i="11"/>
  <c r="E113" i="11"/>
  <c r="E112" i="11"/>
  <c r="E111" i="11"/>
  <c r="E110" i="11"/>
  <c r="E109" i="11"/>
  <c r="E108" i="11"/>
  <c r="E107" i="11"/>
  <c r="E106" i="11"/>
  <c r="E105" i="11"/>
  <c r="E104" i="11"/>
  <c r="E103" i="11"/>
  <c r="E102" i="11"/>
  <c r="E101" i="11"/>
  <c r="E100" i="11"/>
  <c r="E99" i="11"/>
  <c r="E98" i="11"/>
  <c r="E97" i="11"/>
  <c r="E96" i="11"/>
  <c r="E95" i="11"/>
  <c r="E94" i="11"/>
  <c r="E93" i="11"/>
  <c r="E92" i="11"/>
  <c r="E91" i="11"/>
  <c r="E90" i="11"/>
  <c r="E89" i="11"/>
  <c r="E88" i="11"/>
  <c r="E87" i="11"/>
  <c r="E86" i="11"/>
  <c r="E85" i="11"/>
  <c r="E84" i="11"/>
  <c r="E83" i="11"/>
  <c r="E82" i="11"/>
  <c r="E81" i="11"/>
  <c r="E80" i="11"/>
  <c r="E79" i="11"/>
  <c r="E78" i="11"/>
  <c r="E77" i="11"/>
  <c r="E76" i="11"/>
  <c r="E75" i="11"/>
  <c r="E74" i="11"/>
  <c r="E73" i="11"/>
  <c r="E72" i="11"/>
  <c r="E71" i="11"/>
  <c r="E70" i="11"/>
  <c r="D69" i="11"/>
  <c r="E68" i="11"/>
  <c r="E67" i="11"/>
  <c r="E66" i="11"/>
  <c r="E65" i="11"/>
  <c r="E64" i="11"/>
  <c r="E63" i="11"/>
  <c r="E61" i="11"/>
  <c r="E60" i="11"/>
  <c r="E59" i="11"/>
  <c r="E58" i="11"/>
  <c r="E57" i="11"/>
  <c r="E56" i="11"/>
  <c r="E55" i="11"/>
  <c r="E54" i="11"/>
  <c r="E53" i="11"/>
  <c r="E52" i="11"/>
  <c r="E51" i="11"/>
  <c r="E50" i="11"/>
  <c r="E49" i="11"/>
  <c r="E48" i="11"/>
  <c r="E47" i="11"/>
  <c r="E44" i="11"/>
  <c r="E43" i="11"/>
  <c r="E42" i="11"/>
  <c r="E41" i="11"/>
  <c r="F40" i="11"/>
  <c r="D40" i="11"/>
  <c r="C40" i="11"/>
  <c r="E38" i="11"/>
  <c r="E37" i="11"/>
  <c r="E36" i="11"/>
  <c r="E35" i="11"/>
  <c r="E34" i="11"/>
  <c r="E33" i="11"/>
  <c r="E32" i="11"/>
  <c r="E31" i="11"/>
  <c r="E30" i="11"/>
  <c r="E29" i="11"/>
  <c r="E28" i="11"/>
  <c r="E27" i="11"/>
  <c r="E26" i="11"/>
  <c r="E25" i="11"/>
  <c r="E24" i="11"/>
  <c r="E23" i="11"/>
  <c r="E22" i="11"/>
  <c r="E21" i="11"/>
  <c r="E20" i="11"/>
  <c r="E19" i="11"/>
  <c r="E18" i="11"/>
  <c r="E17" i="11"/>
  <c r="E16" i="11"/>
  <c r="E15" i="11"/>
  <c r="E14" i="11"/>
  <c r="E13" i="11"/>
  <c r="E12" i="11"/>
  <c r="D11" i="11"/>
  <c r="E98" i="10"/>
  <c r="E97" i="10"/>
  <c r="E96" i="10"/>
  <c r="E95" i="10"/>
  <c r="E93" i="10"/>
  <c r="E92" i="10"/>
  <c r="G91" i="10"/>
  <c r="L91" i="10" s="1"/>
  <c r="G90" i="10"/>
  <c r="G89" i="10"/>
  <c r="G88" i="10"/>
  <c r="G87" i="10"/>
  <c r="G86" i="10"/>
  <c r="E85" i="10"/>
  <c r="F84" i="10"/>
  <c r="K84" i="10" s="1"/>
  <c r="F83" i="10"/>
  <c r="K83" i="10" s="1"/>
  <c r="G82" i="10"/>
  <c r="F81" i="10"/>
  <c r="K81" i="10" s="1"/>
  <c r="F80" i="10"/>
  <c r="K80" i="10" s="1"/>
  <c r="F79" i="10"/>
  <c r="K79" i="10" s="1"/>
  <c r="F78" i="10"/>
  <c r="K78" i="10" s="1"/>
  <c r="F77" i="10"/>
  <c r="K77" i="10" s="1"/>
  <c r="G76" i="10"/>
  <c r="G75" i="10"/>
  <c r="L75" i="10" s="1"/>
  <c r="F74" i="10"/>
  <c r="K74" i="10" s="1"/>
  <c r="G73" i="10"/>
  <c r="F72" i="10"/>
  <c r="K72" i="10" s="1"/>
  <c r="F71" i="10"/>
  <c r="K71" i="10" s="1"/>
  <c r="F70" i="10"/>
  <c r="G68" i="10"/>
  <c r="L68" i="10" s="1"/>
  <c r="J68" i="10" s="1"/>
  <c r="G67" i="10"/>
  <c r="L67" i="10" s="1"/>
  <c r="J67" i="10" s="1"/>
  <c r="F66" i="10"/>
  <c r="F65" i="10"/>
  <c r="K65" i="10" s="1"/>
  <c r="F64" i="10"/>
  <c r="K64" i="10" s="1"/>
  <c r="F63" i="10"/>
  <c r="K63" i="10" s="1"/>
  <c r="G62" i="10"/>
  <c r="L62" i="10" s="1"/>
  <c r="J62" i="10" s="1"/>
  <c r="G61" i="10"/>
  <c r="L61" i="10" s="1"/>
  <c r="J61" i="10" s="1"/>
  <c r="F60" i="10"/>
  <c r="G59" i="10"/>
  <c r="L59" i="10" s="1"/>
  <c r="J59" i="10" s="1"/>
  <c r="G58" i="10"/>
  <c r="L58" i="10" s="1"/>
  <c r="J58" i="10" s="1"/>
  <c r="G57" i="10"/>
  <c r="L57" i="10" s="1"/>
  <c r="J57" i="10" s="1"/>
  <c r="F56" i="10"/>
  <c r="G55" i="10"/>
  <c r="L55" i="10" s="1"/>
  <c r="J55" i="10" s="1"/>
  <c r="G54" i="10"/>
  <c r="L54" i="10" s="1"/>
  <c r="J54" i="10" s="1"/>
  <c r="G53" i="10"/>
  <c r="L53" i="10" s="1"/>
  <c r="J53" i="10" s="1"/>
  <c r="G52" i="10"/>
  <c r="L52" i="10" s="1"/>
  <c r="J52" i="10" s="1"/>
  <c r="G51" i="10"/>
  <c r="L51" i="10" s="1"/>
  <c r="J51" i="10" s="1"/>
  <c r="F50" i="10"/>
  <c r="G49" i="10"/>
  <c r="L49" i="10" s="1"/>
  <c r="J49" i="10" s="1"/>
  <c r="G48" i="10"/>
  <c r="L48" i="10" s="1"/>
  <c r="J48" i="10" s="1"/>
  <c r="G47" i="10"/>
  <c r="L47" i="10" s="1"/>
  <c r="J47" i="10" s="1"/>
  <c r="G46" i="10"/>
  <c r="L46" i="10" s="1"/>
  <c r="J46" i="10" s="1"/>
  <c r="G45" i="10"/>
  <c r="L45" i="10" s="1"/>
  <c r="J45" i="10" s="1"/>
  <c r="G44" i="10"/>
  <c r="G43" i="10"/>
  <c r="G41" i="10"/>
  <c r="L41" i="10" s="1"/>
  <c r="J41" i="10" s="1"/>
  <c r="G40" i="10"/>
  <c r="L40" i="10" s="1"/>
  <c r="J40" i="10" s="1"/>
  <c r="G39" i="10"/>
  <c r="L39" i="10" s="1"/>
  <c r="J39" i="10" s="1"/>
  <c r="G38" i="10"/>
  <c r="L38" i="10" s="1"/>
  <c r="J38" i="10" s="1"/>
  <c r="F37" i="10"/>
  <c r="G36" i="10"/>
  <c r="L36" i="10" s="1"/>
  <c r="J36" i="10" s="1"/>
  <c r="G35" i="10"/>
  <c r="L35" i="10" s="1"/>
  <c r="J35" i="10" s="1"/>
  <c r="F34" i="10"/>
  <c r="F33" i="10"/>
  <c r="G32" i="10"/>
  <c r="L32" i="10" s="1"/>
  <c r="J32" i="10" s="1"/>
  <c r="G31" i="10"/>
  <c r="L31" i="10" s="1"/>
  <c r="J31" i="10" s="1"/>
  <c r="G30" i="10"/>
  <c r="L30" i="10" s="1"/>
  <c r="J30" i="10" s="1"/>
  <c r="G29" i="10"/>
  <c r="L29" i="10" s="1"/>
  <c r="J29" i="10" s="1"/>
  <c r="G28" i="10"/>
  <c r="L28" i="10" s="1"/>
  <c r="J28" i="10" s="1"/>
  <c r="G27" i="10"/>
  <c r="L27" i="10" s="1"/>
  <c r="J27" i="10" s="1"/>
  <c r="G26" i="10"/>
  <c r="L26" i="10" s="1"/>
  <c r="J26" i="10" s="1"/>
  <c r="G25" i="10"/>
  <c r="L25" i="10" s="1"/>
  <c r="J25" i="10" s="1"/>
  <c r="G24" i="10"/>
  <c r="L24" i="10" s="1"/>
  <c r="J24" i="10" s="1"/>
  <c r="G23" i="10"/>
  <c r="L23" i="10" s="1"/>
  <c r="J23" i="10" s="1"/>
  <c r="G22" i="10"/>
  <c r="L22" i="10" s="1"/>
  <c r="J22" i="10" s="1"/>
  <c r="G21" i="10"/>
  <c r="F19" i="10"/>
  <c r="K19" i="10" s="1"/>
  <c r="J19" i="10" s="1"/>
  <c r="F18" i="10"/>
  <c r="K18" i="10" s="1"/>
  <c r="J18" i="10" s="1"/>
  <c r="F17" i="10"/>
  <c r="K17" i="10" s="1"/>
  <c r="J17" i="10" s="1"/>
  <c r="F16" i="10"/>
  <c r="K16" i="10" s="1"/>
  <c r="J16" i="10" s="1"/>
  <c r="F15" i="10"/>
  <c r="K15" i="10" s="1"/>
  <c r="J15" i="10" s="1"/>
  <c r="F14" i="10"/>
  <c r="K14" i="10" s="1"/>
  <c r="J14" i="10" s="1"/>
  <c r="F13" i="10"/>
  <c r="K13" i="10" s="1"/>
  <c r="J13" i="10" s="1"/>
  <c r="F12" i="10"/>
  <c r="K12" i="10" s="1"/>
  <c r="J12" i="10" s="1"/>
  <c r="F11" i="10"/>
  <c r="G10" i="10"/>
  <c r="K70" i="10" l="1"/>
  <c r="F69" i="10"/>
  <c r="L10" i="10"/>
  <c r="G9" i="10"/>
  <c r="L44" i="10"/>
  <c r="L76" i="10"/>
  <c r="J76" i="10" s="1"/>
  <c r="K69" i="10"/>
  <c r="G77" i="10"/>
  <c r="L77" i="10" s="1"/>
  <c r="J77" i="10" s="1"/>
  <c r="G71" i="10"/>
  <c r="L71" i="10" s="1"/>
  <c r="G83" i="10"/>
  <c r="L83" i="10" s="1"/>
  <c r="J83" i="10" s="1"/>
  <c r="G85" i="10"/>
  <c r="L82" i="10"/>
  <c r="J82" i="10" s="1"/>
  <c r="L73" i="10"/>
  <c r="J73" i="10" s="1"/>
  <c r="L86" i="10"/>
  <c r="J86" i="10" s="1"/>
  <c r="E94" i="10"/>
  <c r="L89" i="10"/>
  <c r="J89" i="10" s="1"/>
  <c r="F9" i="10"/>
  <c r="F8" i="10" s="1"/>
  <c r="F7" i="10" s="1"/>
  <c r="L21" i="10"/>
  <c r="F20" i="10"/>
  <c r="K50" i="10"/>
  <c r="F42" i="10"/>
  <c r="G80" i="10"/>
  <c r="L80" i="10" s="1"/>
  <c r="J80" i="10" s="1"/>
  <c r="L87" i="10"/>
  <c r="J87" i="10" s="1"/>
  <c r="L90" i="10"/>
  <c r="J90" i="10" s="1"/>
  <c r="L43" i="10"/>
  <c r="J43" i="10" s="1"/>
  <c r="L88" i="10"/>
  <c r="J88" i="10" s="1"/>
  <c r="D7" i="10"/>
  <c r="D10" i="11"/>
  <c r="D9" i="11" s="1"/>
  <c r="K185" i="11"/>
  <c r="J185" i="11" s="1"/>
  <c r="K179" i="11"/>
  <c r="J179" i="11" s="1"/>
  <c r="K186" i="11"/>
  <c r="J186" i="11" s="1"/>
  <c r="L180" i="11"/>
  <c r="L145" i="11" s="1"/>
  <c r="L10" i="11" s="1"/>
  <c r="L9" i="11" s="1"/>
  <c r="G145" i="11"/>
  <c r="G10" i="11" s="1"/>
  <c r="G9" i="11" s="1"/>
  <c r="E197" i="11"/>
  <c r="K146" i="11"/>
  <c r="F145" i="11"/>
  <c r="F10" i="11" s="1"/>
  <c r="E11" i="11"/>
  <c r="K152" i="11"/>
  <c r="J152" i="11" s="1"/>
  <c r="K169" i="11"/>
  <c r="J169" i="11" s="1"/>
  <c r="E154" i="11"/>
  <c r="J154" i="11"/>
  <c r="E180" i="11"/>
  <c r="E186" i="11"/>
  <c r="E168" i="11"/>
  <c r="J168" i="11"/>
  <c r="E69" i="11"/>
  <c r="E146" i="11"/>
  <c r="E169" i="11"/>
  <c r="G65" i="10"/>
  <c r="L65" i="10" s="1"/>
  <c r="J65" i="10" s="1"/>
  <c r="G78" i="10"/>
  <c r="L78" i="10" s="1"/>
  <c r="E91" i="10"/>
  <c r="E69" i="10" s="1"/>
  <c r="E8" i="10" s="1"/>
  <c r="J91" i="10"/>
  <c r="K11" i="10"/>
  <c r="G66" i="10"/>
  <c r="L66" i="10" s="1"/>
  <c r="K66" i="10"/>
  <c r="J66" i="10" s="1"/>
  <c r="G79" i="10"/>
  <c r="L79" i="10" s="1"/>
  <c r="G60" i="10"/>
  <c r="L60" i="10" s="1"/>
  <c r="K60" i="10"/>
  <c r="J60" i="10" s="1"/>
  <c r="G72" i="10"/>
  <c r="L72" i="10" s="1"/>
  <c r="G84" i="10"/>
  <c r="L84" i="10" s="1"/>
  <c r="J84" i="10"/>
  <c r="G37" i="10"/>
  <c r="L37" i="10" s="1"/>
  <c r="K37" i="10"/>
  <c r="J37" i="10" s="1"/>
  <c r="J94" i="10"/>
  <c r="G34" i="10"/>
  <c r="L34" i="10" s="1"/>
  <c r="K34" i="10"/>
  <c r="J34" i="10" s="1"/>
  <c r="G56" i="10"/>
  <c r="L56" i="10" s="1"/>
  <c r="K56" i="10"/>
  <c r="J56" i="10" s="1"/>
  <c r="G63" i="10"/>
  <c r="L63" i="10" s="1"/>
  <c r="J63" i="10" s="1"/>
  <c r="G70" i="10"/>
  <c r="J75" i="10"/>
  <c r="G81" i="10"/>
  <c r="L81" i="10" s="1"/>
  <c r="J81" i="10" s="1"/>
  <c r="G74" i="10"/>
  <c r="L74" i="10" s="1"/>
  <c r="J74" i="10"/>
  <c r="G33" i="10"/>
  <c r="L33" i="10" s="1"/>
  <c r="K33" i="10"/>
  <c r="G64" i="10"/>
  <c r="L64" i="10" s="1"/>
  <c r="J64" i="10" s="1"/>
  <c r="J71" i="10"/>
  <c r="G50" i="10"/>
  <c r="I7" i="10"/>
  <c r="H7" i="10"/>
  <c r="M9" i="11"/>
  <c r="E40" i="11"/>
  <c r="E152" i="11"/>
  <c r="L70" i="10" l="1"/>
  <c r="G69" i="10"/>
  <c r="L85" i="10"/>
  <c r="J85" i="10" s="1"/>
  <c r="E7" i="10"/>
  <c r="J33" i="10"/>
  <c r="K20" i="10"/>
  <c r="K8" i="10" s="1"/>
  <c r="K7" i="10" s="1"/>
  <c r="L42" i="10"/>
  <c r="J44" i="10"/>
  <c r="G42" i="10"/>
  <c r="K42" i="10"/>
  <c r="J10" i="10"/>
  <c r="L9" i="10"/>
  <c r="G20" i="10"/>
  <c r="G8" i="10" s="1"/>
  <c r="G7" i="10" s="1"/>
  <c r="J11" i="10"/>
  <c r="K9" i="10"/>
  <c r="J21" i="10"/>
  <c r="L20" i="10"/>
  <c r="K145" i="11"/>
  <c r="K10" i="11" s="1"/>
  <c r="J146" i="11"/>
  <c r="E145" i="11"/>
  <c r="E10" i="11" s="1"/>
  <c r="E9" i="11" s="1"/>
  <c r="J180" i="11"/>
  <c r="J145" i="11"/>
  <c r="J10" i="11" s="1"/>
  <c r="F9" i="11"/>
  <c r="L50" i="10"/>
  <c r="J50" i="10" s="1"/>
  <c r="J79" i="10"/>
  <c r="J78" i="10"/>
  <c r="J72" i="10"/>
  <c r="J9" i="10" l="1"/>
  <c r="J20" i="10"/>
  <c r="J42" i="10"/>
  <c r="L69" i="10"/>
  <c r="L8" i="10" s="1"/>
  <c r="J70" i="10"/>
  <c r="J69" i="10" s="1"/>
  <c r="J8" i="10" s="1"/>
  <c r="J7" i="10" s="1"/>
  <c r="L7" i="10"/>
  <c r="J199" i="11" l="1"/>
  <c r="J197" i="11" s="1"/>
  <c r="J9" i="11" s="1"/>
  <c r="K197" i="11"/>
  <c r="K9" i="11" s="1"/>
</calcChain>
</file>

<file path=xl/sharedStrings.xml><?xml version="1.0" encoding="utf-8"?>
<sst xmlns="http://schemas.openxmlformats.org/spreadsheetml/2006/main" count="674" uniqueCount="429">
  <si>
    <t>ĐVT: Tr.đồng</t>
  </si>
  <si>
    <t>TT</t>
  </si>
  <si>
    <t>Danh mục chương trình, dự án</t>
  </si>
  <si>
    <t>Thời gian KC-HT</t>
  </si>
  <si>
    <t>Tổng mức đầu tư của dự án</t>
  </si>
  <si>
    <t>Tổng số</t>
  </si>
  <si>
    <t>NSX, ngân sách huyện</t>
  </si>
  <si>
    <t>Ngân sách tỉnh bổ sung</t>
  </si>
  <si>
    <t>1</t>
  </si>
  <si>
    <t>2</t>
  </si>
  <si>
    <t>5</t>
  </si>
  <si>
    <t>6</t>
  </si>
  <si>
    <t>7</t>
  </si>
  <si>
    <t>9</t>
  </si>
  <si>
    <t>11</t>
  </si>
  <si>
    <t>12</t>
  </si>
  <si>
    <t>Xã Nhân Quyền cũ</t>
  </si>
  <si>
    <t>3</t>
  </si>
  <si>
    <t>4</t>
  </si>
  <si>
    <t>2020-2021</t>
  </si>
  <si>
    <t>8</t>
  </si>
  <si>
    <t>10</t>
  </si>
  <si>
    <t>13</t>
  </si>
  <si>
    <t>14</t>
  </si>
  <si>
    <t>15</t>
  </si>
  <si>
    <t>16</t>
  </si>
  <si>
    <t>17</t>
  </si>
  <si>
    <t>18</t>
  </si>
  <si>
    <t>2021-2022</t>
  </si>
  <si>
    <t>19</t>
  </si>
  <si>
    <t>20</t>
  </si>
  <si>
    <t>21</t>
  </si>
  <si>
    <t>22</t>
  </si>
  <si>
    <t>2022-2023</t>
  </si>
  <si>
    <t>23</t>
  </si>
  <si>
    <t>24</t>
  </si>
  <si>
    <t>25</t>
  </si>
  <si>
    <t>Trường THCS Nhân Quyền:  Hạng mục Tường rào, san lấp, rãnh thoát nước</t>
  </si>
  <si>
    <t>26</t>
  </si>
  <si>
    <t>Nâng cấp, tu sửa nhà Bia nơi thành lập Đảng bộ xã tại thôn Hòa Loan, xã Nhân Quyền</t>
  </si>
  <si>
    <t>27</t>
  </si>
  <si>
    <t>Đồ án quy hoạch chung xây dựng xã Nhân Quyền, huyện Bình Giang, tỉnh Hải Dương đến năm 2035</t>
  </si>
  <si>
    <t>Xã Phạm Kha cũ</t>
  </si>
  <si>
    <t>Cải tạo, nâng cấp đường trục chính xã Phạm Kha (Đoạn: từ máng cấp I - bưu điện văn hóa xã)</t>
  </si>
  <si>
    <t>2016-2016</t>
  </si>
  <si>
    <t>Cải tạo, nâng cấp đường giao thông xã Phạm Kha; đoạn từ đường huyện Phạm Kha- Lam sơn đến ngã tư đình Đỗ Lâm THượng xã Phạm Kha</t>
  </si>
  <si>
    <t>2017-2018</t>
  </si>
  <si>
    <t>Sửa chữa nền, mặt đường đoạn từ mép đường nhựa WB đến trạm bơm đồng bì xã Phạm Kha</t>
  </si>
  <si>
    <t>2018-2018</t>
  </si>
  <si>
    <t>Sửa chữa nền, mặt đường đoạn từ mép cầu bản đi bãi rác thôn Đỗ Hạ xã Phạm Kha</t>
  </si>
  <si>
    <t>CT Nhà hiệu bộ và nhà lớp học chức năng trường MN</t>
  </si>
  <si>
    <t>2013-2014</t>
  </si>
  <si>
    <t>CT Nhà hiệu bộ trường THCS</t>
  </si>
  <si>
    <t>2015-2016</t>
  </si>
  <si>
    <t>CT xây mới bể cứu hỏa, nhà cầu nối hai nhà lớp học và mái chống nóng nhà lớp học 2 tầng 6 phòng trường Mầm non.</t>
  </si>
  <si>
    <t>2017-2017</t>
  </si>
  <si>
    <t xml:space="preserve"> CT Nhà bếp ăn bán trú trường tiểu học</t>
  </si>
  <si>
    <t>2015-2015</t>
  </si>
  <si>
    <t>Trạm y tế xã Phạm Kha; hạng mục: kè chắn cát, san lấp mặt bằng</t>
  </si>
  <si>
    <t>Các hạng mục phụ trợ trạm y tế xã Phạm Kha</t>
  </si>
  <si>
    <t xml:space="preserve"> CT nhà  làm việc UBND xã Phạm Kha</t>
  </si>
  <si>
    <t>CT Block - vỉa hè tuyến đường vào trụ sở Đảng ủy - HĐND - UBND xã Phạm Kha;</t>
  </si>
  <si>
    <t>2019-2019</t>
  </si>
  <si>
    <t xml:space="preserve"> Chi phí giải phóng mặt hạ tầng điểm dân cư: san nền + giao thông + thoát nước khu dân cư thôn Đỗ Hạ</t>
  </si>
  <si>
    <t>San nền Nhà văn hóa thôn Đỗ Thượng</t>
  </si>
  <si>
    <t>Rãnh Thoát nước khu dân cư thôn Đỗ Thượng</t>
  </si>
  <si>
    <t>Kiên cố hóa kênh mương</t>
  </si>
  <si>
    <t xml:space="preserve">CT Lắp đặt hệ thống tưới tiết kiệm nước cho 80 ha vùng trồng rau màu tập trung xã Phạm Kha </t>
  </si>
  <si>
    <t>2018-2019</t>
  </si>
  <si>
    <t>Nâng cấp, cải tạo tuyến đường từ cống ông Quế đến ngã ba cửa nhà ông Dũng, xã Phạm Kha</t>
  </si>
  <si>
    <t>07/2021 -12/2021</t>
  </si>
  <si>
    <t>Di chuyển trạm biến áp Phạm Kha 3</t>
  </si>
  <si>
    <t>2022-2022</t>
  </si>
  <si>
    <t>28</t>
  </si>
  <si>
    <t>Công trình cổng, hàng rào và nhà để xe sân vận động trung tâm xã</t>
  </si>
  <si>
    <t>29</t>
  </si>
  <si>
    <t xml:space="preserve">Công trình hố ga, rãnh thoát nước, sân khấu ngoài trời và nhà vệ sinh sân vận động trung tâm xã            </t>
  </si>
  <si>
    <t>30</t>
  </si>
  <si>
    <t>Cải tạo, nâng cấp đường Giao thông Nông thôn, Thôn Đạo Lâm, xã Phạm Kha, huyện Thanh Miện, tỉnh Hải Dương</t>
  </si>
  <si>
    <t>2023-2023</t>
  </si>
  <si>
    <t>31</t>
  </si>
  <si>
    <t>CT ấp trúc bờ lô chỉnh trang đồng ruộng GĐ 1</t>
  </si>
  <si>
    <t>2012-2013</t>
  </si>
  <si>
    <t>32</t>
  </si>
  <si>
    <t>Nhà lớp học 2 tầng 10 phòng trường MN</t>
  </si>
  <si>
    <t>2011-2021</t>
  </si>
  <si>
    <t>33</t>
  </si>
  <si>
    <t xml:space="preserve"> Nhà lớp học 2 tầng 6 phòng (móng 3 tầng )và các hạng mục phụ trợ trường tiểu học Phạm Kha</t>
  </si>
  <si>
    <t>2014-2014</t>
  </si>
  <si>
    <t>34</t>
  </si>
  <si>
    <t>Cải tạo, nâng cấp đường GTNT đội 3 thôn Đỗ Thượng, đội 6 thôn Đỗ Hạ và đội 10 thôn Đạo Lâm, xã Phạm Kha, huyện Thanh Miện</t>
  </si>
  <si>
    <t>2024-2024</t>
  </si>
  <si>
    <t>35</t>
  </si>
  <si>
    <t>Cải tạo, sửa chữa, khắc phục hậu quả sau bão các công trình trên địa bàn xã Phạm Kha, huyện Thanh Miện</t>
  </si>
  <si>
    <t>36</t>
  </si>
  <si>
    <t>Chi phí quy hoạch chung xây dựng xã Phạm Kha đến năm 2030</t>
  </si>
  <si>
    <t>2021-2024</t>
  </si>
  <si>
    <t>37</t>
  </si>
  <si>
    <t>Nhà làm việc 2 tầng UBND xã Phạm kha, huyện Thanh Miện</t>
  </si>
  <si>
    <t>38</t>
  </si>
  <si>
    <t>Xây dựng nhà cầu và một số hạng mục phụ trợ Đảng ủy, HĐND, UBND xã Phạm</t>
  </si>
  <si>
    <t>2023-2024</t>
  </si>
  <si>
    <t>39</t>
  </si>
  <si>
    <t>Cải tạo, nâng cấp đường trục chính xã Phạm Kha, đoạn từ trạm y tế đến chợ Đọ xã Phạm Kha, huyện Thanh Miện</t>
  </si>
  <si>
    <t>2024-2025</t>
  </si>
  <si>
    <t>40</t>
  </si>
  <si>
    <t>Công trình: Cải tạo Nghĩa trang liệt sỹ xã Phạm Kha,huyện Thanh Miện</t>
  </si>
  <si>
    <t>41</t>
  </si>
  <si>
    <t>Kiểm kê đất đai và lập bản đồ hiện trạng sử dụng đất năm 2024 xã Phạm kha, huyện Thanh Miện</t>
  </si>
  <si>
    <t>42</t>
  </si>
  <si>
    <t>43</t>
  </si>
  <si>
    <t>Cải tạo, nâng cấp tuyến đường thôn Đạo Lâm, xã Phạm Kha (Đoạn từ Trạm biến áp đến ngã tư nhà ông Thơm)</t>
  </si>
  <si>
    <t>2025-2025</t>
  </si>
  <si>
    <t>44</t>
  </si>
  <si>
    <t>Nhà văn hóa thôn Đỗ Thượng xã Phạm Kha, Huyện Thanh Miện</t>
  </si>
  <si>
    <t>45</t>
  </si>
  <si>
    <t>Công trình Nhà lớp học 2 tầng 6 phòng trường Mầm non xã Phạm Kha, Huyện Thanh Miện</t>
  </si>
  <si>
    <t>46</t>
  </si>
  <si>
    <t>Sửa chữa nền, mặt đường đoạn từ mép cầu bản đi bãi rác thôn Đỗ Hạ xã Phạm Kha, Huyện Thanh Miện ( Km 0 - Km1 +168,60)</t>
  </si>
  <si>
    <t>47</t>
  </si>
  <si>
    <t>2021-2021</t>
  </si>
  <si>
    <t>48</t>
  </si>
  <si>
    <t>Nhà vòm trường mầm non xã Phạm Kha, Huyện Thanh Miện</t>
  </si>
  <si>
    <t>Xã Đoàn Tùng cũ</t>
  </si>
  <si>
    <t>Cải tạo, nâng cấp mặt đường bê tông Asphalt xã Đoàn Tùng tuyến từ chùa Lê Chung đến trạm y tế</t>
  </si>
  <si>
    <t>Nhà đa năng trường tiểu học xã Đoàn Tùng</t>
  </si>
  <si>
    <t>Nhà lớp học 2 tầng 4 phòng trường Mầm non xã Đoàn Tùng</t>
  </si>
  <si>
    <t>Các hạng mục phụ trợ trường tiểu học xã Đoàn Tùng</t>
  </si>
  <si>
    <t>Nhà lớp học 2 tầng 4 phòng trường mầm non xã Đoàn Tùng (đơn nguyên 2)</t>
  </si>
  <si>
    <t>Cổng, tường rào sân vận động xã Đoàn Tùng giai đoạn 2</t>
  </si>
  <si>
    <t>Xây dựng sân thể thao thôn Đào Lâm xã Đoàn Tùng</t>
  </si>
  <si>
    <t xml:space="preserve">Xây dựng hệ thống cấp điện cho điểm dân cư mới thôn Phạm Lâm </t>
  </si>
  <si>
    <t>Hạ tầng kĩ thuật điểm dân cư mới khu dân cư số 1 xã Đoàn Tùng</t>
  </si>
  <si>
    <t>Cải tạo trường Mầm non Đoàn Tùng</t>
  </si>
  <si>
    <t>Nhà chức năng trường Mầm non Đoàn Tùng</t>
  </si>
  <si>
    <t>Cải tạo quét vôi ve nhà lớp học 2t8p, nhà hiệu bộ và mái tôn che sân trường MN Đoàn Tùng</t>
  </si>
  <si>
    <t>Nhà lớp học 2 tầng 2 phòng trường tiểu học xã Đoàn Tùng</t>
  </si>
  <si>
    <t>Bể dạy bơi học sinh trường tiểu học xã Đoàn Tùng</t>
  </si>
  <si>
    <t>Cải tạo sân, tường rào trường THCS Đoàn Tùng</t>
  </si>
  <si>
    <t>Vườn sinh vật và cải tạo mái chống nóng nhà lớp học 2 tầng 8 phòng trường THCS xã Đoàn Tùng</t>
  </si>
  <si>
    <t>Nhà hiệu bộ trường THCS xã Đoàn Tùng</t>
  </si>
  <si>
    <t>Nhà văn hóa thôn Đào Lâm. HM: san lấp, rãnh thoát nước, cổng, tường rào</t>
  </si>
  <si>
    <t>Nhà văn hóa thôn Đào Lâm. HM: nhà văn hóa</t>
  </si>
  <si>
    <t>Cổng, tường rào sân vận động xã GĐ 1</t>
  </si>
  <si>
    <t>Sân thể thao khu dân cư số 1</t>
  </si>
  <si>
    <t>Xây mới cổng, tường rào sân bóng thôn Phạm Lâm</t>
  </si>
  <si>
    <t>Xây mới mương thoát nước thôn Đào Lâm xã Đoàn Tùng</t>
  </si>
  <si>
    <t>Đường GTNT xã Đoàn Tùng</t>
  </si>
  <si>
    <t>Đường giao thông nông thôn xã Đoàn Tùng. Giai đoạn 1: tuyến từ đường tỉnh 392 đến đường vào đình thôn Đào Lâm</t>
  </si>
  <si>
    <t>Đường giao thông nông thôn xã Đoàn Tùng. Giai đoạn 2: tuyến từ đường tỉnh 392 đến đường vào đình thôn Đào Lâm</t>
  </si>
  <si>
    <t>Xây dựng cầu gừng vào khu dân cư thôn Thúy Lâm</t>
  </si>
  <si>
    <t>Nâng cấp, cải tạo đường giao thông trục xã xã Đoàn Tùng (đoạn từ trường mầm non Đoàn Tùng đến ngã tư trạm y tế Đoàn Tùng)</t>
  </si>
  <si>
    <t>Nâng cấp, cải tạo vỉa hè đường trục xã đoạn từ đường tỉnh 392 đến chùa Lê Trung xã Đoàn Tùng</t>
  </si>
  <si>
    <t>Nâng cấp, cải tạo đường GTNT xã Đoàn Tùng (đoạn từ đường tỉnh 392 vào thôn Đào Lâm)</t>
  </si>
  <si>
    <t>Cải tạo, nâng cấp Đường GTNT xã Đoàn Tùng (Đoạn từ ruộng nhà ông Miên đến KDC Thờ Nợ)</t>
  </si>
  <si>
    <t>Trụ sở Đảng ủy, UBND xã. HM: cải tạo, sửa chữa</t>
  </si>
  <si>
    <t>Cải tạo, nâng cấp khuôn viên phía trước nghĩa trang liệt sỹ và cảnh quan đường đôi</t>
  </si>
  <si>
    <t>Di chuyển đường dây 22KV và xây dựng TBA 180KVA-22/0.4KV cấp điện cho điểm dân cư mới KDC số 1. HM: Xây dựng trạm biến áp 180KVA-22/0,4KV</t>
  </si>
  <si>
    <t>Di chuyển đường dây 22KV và xây dựng TBA 180KVA-22/0.4KV cấp điện cho điểm dân cư mới KDC số 1. HM: Di chuyển đường dây 22KV lộ 472 E8.14</t>
  </si>
  <si>
    <t>Xây dựng đường dây 0,4KV cấp điện sinh hoạt và điện chiếu sáng điểm dân cư mới KDC số 1 xã Đoàn Tùng</t>
  </si>
  <si>
    <t>HTKT khu dân cư tập trung Thờ Nợ xã Đoàn Tùng. Hạng mục Tường kè + san nền - vị trí 2</t>
  </si>
  <si>
    <t>HTKT khu dân cư tập trung Thờ Nợ xã Đoàn Tùng. Hạng mục giao thông + thoát nước + cấp nước + cấp điện sinh hoạt, điện chiếu sáng</t>
  </si>
  <si>
    <t>Cải tạo, nâng cấp nghĩa trang liệt sỹ xã Đoàn Tùng</t>
  </si>
  <si>
    <t>xây mới nhà quản trang nghĩa trang liệt sỹ xã Đoàn Tùng</t>
  </si>
  <si>
    <t>Nhà làm việc công an xã Đoàn Tùng (móng 3 tầng)</t>
  </si>
  <si>
    <t>Cổng, tường rào, nhà bảo vệ, nhà xe trường mầm non xã Đoàn Tùng</t>
  </si>
  <si>
    <t>Thay mới hệ thống cửa trường Tiểu học Đoàn Tùng</t>
  </si>
  <si>
    <t>Thay mới hệ thống cửa trường THCS Đoàn Tùng</t>
  </si>
  <si>
    <t>Trồng bổ sung cây xanh trên tuyến đường trục xã và lắp dựng cột cờ tại vị trí ao bơi xã Đoàn Tùng</t>
  </si>
  <si>
    <t>Sân vận động thôn Thúy Lâm xã Đoàn Tùng. HM San nền</t>
  </si>
  <si>
    <t>Cải tạo bờ lốc, vỉa hè, thoát nước, cây xanh đường tỉnh 392 từ Km12+322 đến 13+560 (đoạn qua địa phận khu dân cư số 1 xã Đoàn Tùng)</t>
  </si>
  <si>
    <t>Cải tạo, nâng cấp đường GTNT xã ĐT (Đoạn từ Ngã ba Gốc Quếch đến Giếng Xóm Chúc thôn Đ.Lâm và Đoạn từ nhà Ông Lư đến sông Đồng Cỏ thôn T.Lâm)</t>
  </si>
  <si>
    <t>Cải tạo, nâng cấp đường GTNT thôn P.Lâm xã ĐT (Đoạn từ Cổng chào xóm Chấm đến nhà ông Thường và Đoạn từ nhà ông Thường đến nhà ông Tuấn)</t>
  </si>
  <si>
    <t>Cải tạo nghĩa trang liệt sỹ xã Đoàn Tùng</t>
  </si>
  <si>
    <t>Cải tạo, sửa chữa nhà văn hóa thôn Đào Lâm, xã Đoàn Tùng</t>
  </si>
  <si>
    <t>Xây dựng mái vòm Trường Mầm non xã Đoàn Tùng</t>
  </si>
  <si>
    <t xml:space="preserve">Cải tạo, sửa chữa nhà văn hóa trung tâm xã Đoàn Tùng </t>
  </si>
  <si>
    <t>Trạm y tế xã Đoàn Tùng. HM: nâng tầng 2 nhà khám và điều trị bệnh nhân - phần xây thô</t>
  </si>
  <si>
    <t>Cải tạo, nâng cấp đường GTNT xã ĐT đoạn từ ngã tư trạm y tế đi vào khu dân cư (Km0+00-Km0+260,4)</t>
  </si>
  <si>
    <t>Cải tạo, nâng cấp đường liên thôn Đào Lâm - Thúy lâm xã Đoàn Tùng (Đoạn từ ngã tư trạm y tế xã đến nhà ông Thiết thôn Thúy Lâm)</t>
  </si>
  <si>
    <t>Cải tạo, nâng cấp đường GTNT thôn Phạm Lâm (Đoạn từ trục đường WB đến trục đường xã)</t>
  </si>
  <si>
    <t>Cải tạo, nâng cấp đường GTNT xã Đoàn Tùng (Đoạn từ nhà bà Xuân xóm Mòi đến chùa Mai Trung thôn Đào Lâm)</t>
  </si>
  <si>
    <t>Cải tạo, nâng cấp đường GTNT xã Đoàn Tùng (Đoạn từ đường WB đến trạm y tế xã và đoạn từ giếng xóm Đông đến nhà ông Nhật xóm Trại)</t>
  </si>
  <si>
    <t>Đường giao thông xã Đoàn Tùng (Đoạn từ trạm y tế xã đến đường 392)</t>
  </si>
  <si>
    <t xml:space="preserve"> Cải tạo, nâng cấp tuyến đường thôn Đào Lâm (Đoạn từ cây đa đến đình làng và đoạn từ đường thôn đến nhà ông Tin)</t>
  </si>
  <si>
    <t>Đường giao thông nông thôn xã Đoàn Tùng (Đoạn từ đường tỉnh 392 tới đường 393 qua thôn Đào Lâm)</t>
  </si>
  <si>
    <t>Nhà lớp học 2 tầng 8 phòng trường mầm non xã Đoàn Tùng</t>
  </si>
  <si>
    <t>Xây mới tường rào trường THCS, xây rãnh thoát nước từ trường Mầm non đến trường Tiểu học</t>
  </si>
  <si>
    <t xml:space="preserve"> San lấp mương từ trường Mầm non đến trường Tiểu học xã Đoàn Tùng</t>
  </si>
  <si>
    <t>Điện chiếu sáng đường GT xã Đoàn Tùng</t>
  </si>
  <si>
    <t>Nhà làm việc các ngành UBND xã</t>
  </si>
  <si>
    <t>Dự án: Kiểm kê đất đai và lập bản đồ hiện trạng sử dụng đất năm 2024 xã Đoàn Tùng, huyện Thanh Miện, tỉnh Hải Dương</t>
  </si>
  <si>
    <t>Cải tạo, nâng cấp đường giao thông nông thôn xã Đoàn Tùng (Đoạn từ nhà ông Thiết - nhà ông Duyệt thôn Thúy Lâm và từ nhà ông Cán - nhà ông Bùng thôn Phạm Lâm)</t>
  </si>
  <si>
    <t>Đường GTNT xã Nhân Quyền: Tuyến 1 (Đoạn từ ngã tư Đống Tròn đi bãi rác Phen 1)</t>
  </si>
  <si>
    <t xml:space="preserve">Đường GTNT xã Nhân Quyền: Tuyến 2 (Đoạn từ Cống Khoang đường Hương đi cây Si) </t>
  </si>
  <si>
    <t>Đường GTNT xã Nhân Quyền: Tuyến 3 (Đoạn từ Đồng Bờ đi đường gom Quốc lộ 5B)</t>
  </si>
  <si>
    <t xml:space="preserve">Đường GTNT xã Nhân Quyền: Tuyến 3 (Đoạn từ ông Nhắt đi Vùng) </t>
  </si>
  <si>
    <t>Trường THCS Nhân Quyền- Hạng mục: Nhà bảo vệ, nhà vệ sinh</t>
  </si>
  <si>
    <t>Nâng cấp, cải tạo nhà vệ sinh và các hạng mục khác trường Tiểu học Nhân Quyền</t>
  </si>
  <si>
    <t>Trường tiểu học Nhân Quyền; Hạng mục: Tường rào</t>
  </si>
  <si>
    <t>Cải tạo mở rộng đoạn đường nối giữa đường trung tâm xã với đường vào thôn Đan Loan và cải tạo mương thoát nước giáp trường mầm non trung tâm xã</t>
  </si>
  <si>
    <t>Nâng cấp, cải tạo đường xã Nhân Quyền, huyện Bình Giang; Đoạn từ đường gom QL5B vào ngã tư thôn Bùi Xá; Hạng mục: Nền, mặt đường, thoát nước</t>
  </si>
  <si>
    <t xml:space="preserve">Điểm dân cư mới thôn Hòa Loan, xã Nhân Quyền, huyện Bình Giang </t>
  </si>
  <si>
    <t>Đường và các hạng mục phụ trợ vào ao bơi xã Nhân Quyền</t>
  </si>
  <si>
    <t xml:space="preserve">Nâng cấp, cải tạo đường trục xã Nhân Quyền, huyện Bình Giang - T1: từ TL 392 vào thôn Dương Xá - T2: từ ngã tư TT xã vào thôn Bùi Xá. </t>
  </si>
  <si>
    <t>Cải tạo cổng, tường rào - Trường THCS Nhân Quyền</t>
  </si>
  <si>
    <t>Trung tâm VH-TT xã Nhân Quyền; Hạng mục: San nền, đường pít, thoát nước, sân khấu, khán đài, sân, nhà vệ sinh, cổng, điện chiếu sáng</t>
  </si>
  <si>
    <t xml:space="preserve">Nâng cấp, cải tạo nhà hiệu bộ, nhà vệ sinh và các hạng mục phụ trợ khác trường THCS Nhân Quyền, </t>
  </si>
  <si>
    <t>Điều chỉnh cục bộ quy hoạch xây dựng xã nông thôn mới xã Nhân Quyền, huyện Bình Giang, tỉnh Hải Dương</t>
  </si>
  <si>
    <t>Nâng cấp, cải tạo vỉa hè tuyến đường trục xã đoạn từ trường THCS đến đầu thôn Đan Loan</t>
  </si>
  <si>
    <t>Nâng cấp, cải tạo các tuyến đường thôn Đan Loan, xã Nhân Quyền, huyện Bình Giang</t>
  </si>
  <si>
    <t>Nhà lớp học 2 tầng 4 phòng và các hạng mục phụ trợ trường Tiểu học Nhân Quyền</t>
  </si>
  <si>
    <t>Nâng cấp, cải tạo các tuyến đường giao thông thôn Dương Xá, xã Nhân Quyền, huyện Bình Giang</t>
  </si>
  <si>
    <t>Xây dựng, cải tạo vỉa hè và mương thoát nước tuyến đường trục xã đoạn từ THCS đến trường mầm non trung tâm xã</t>
  </si>
  <si>
    <t>Nâng cấp, cải tạo các tuyến đường giao thông thôn Bùi Xá, xã Nhân Quyền, huyện Bình Giang</t>
  </si>
  <si>
    <t>Nâng cấp, cải tạo các tuyến đường giao thông thôn Hoà Loan, xã Nhân Quyền, huyện Bình Giang</t>
  </si>
  <si>
    <t>Nâng cấp, cải tạo sân, hệ thống thoát nước trụ sở Đảng uỷ- HĐND - UBND xã Nhân Quyền</t>
  </si>
  <si>
    <t>Trạm y tế xã Phạm Kha</t>
  </si>
  <si>
    <t>Nâng tầng 3 nhà lớp học 2 tầng 6 phòng trường tiểu học xã Phạm Kha huyện Thanh Miện.</t>
  </si>
  <si>
    <t>Đường GTNT xã Đoàn Tùng. Hạng mục: Tuyến từ nhà thờ đến nhà ông Sử thôn Thúy Lâm và tuyến từ nhà ông Hiền đến nhà ông Bùng thôn Phạm Lâm</t>
  </si>
  <si>
    <t>Xã Thanh Tùng cũ</t>
  </si>
  <si>
    <t>Sân, đường, bể nước mưa UBND xã</t>
  </si>
  <si>
    <t>Cổng, tường rào và nhà vệ sinh trường THCS Thanh Tùng, huyện Thanh Miện</t>
  </si>
  <si>
    <t>Trường tiểu học xã Thanh Tùng, huyện Thanh Miện. Hạng mục: Nhà lớp học 2 tầng 6 phòng</t>
  </si>
  <si>
    <t>Cải tạo đường vào khu di tích lịch sử quốc gia Đình Đông xã Thanh Tùng, huyện Thanh Miện</t>
  </si>
  <si>
    <t>Nâng cấp hệ thống Đài truyền thanh xã</t>
  </si>
  <si>
    <t>Nhà lóp học 2 tầng 6 phòng trường THCH Thanh Tùng</t>
  </si>
  <si>
    <t>Trường Mầm non xã Thanh Tùng, huyện Thanh Miện, tỉnh Hải Dương. Hạng mục: Nhà bếp + nhà ăn</t>
  </si>
  <si>
    <t>Trường Mầm non xã Thanh Tùng, huyện Thanh Miện; Hạng mục: Nhà lớp học 2 tầng 10 phòng</t>
  </si>
  <si>
    <t>Trường Mầm non xã Thanh Tùng, huyện Thanh Miện; Hạng mục: Nâng tầng 2 nhà lớp học 1 tầng 3 phòng - móng 2 tầng thuộc nhà 2 tầng 6 phòng</t>
  </si>
  <si>
    <t>Trường Mầm non xã Thanh Tùng, huyện Thanh Miện; Hạng mục: Nhà lớp học 1 tầng 3 phòng - móng 2 tầng thuộc nhà 2 tầng 6 phòng</t>
  </si>
  <si>
    <t>Trường Mầm non xã Thanh Tùng, huyện Thanh Miện; Hạng mục: San nền, cổng, tường rào và nhà bảo vệ</t>
  </si>
  <si>
    <t xml:space="preserve">Trường Mầm non xã Thanh Tùng, huyện Thanh Miện, Hạng mục: Cống thoát nước, tường kè và giai đoạn 1 san lấp </t>
  </si>
  <si>
    <t>2016-2017</t>
  </si>
  <si>
    <t>Trường Mầm non xã Thanh Tùng, huyện Thanh Miện, Hạng mục: Sân gạch, bồn hoa, rãnh thoát nước</t>
  </si>
  <si>
    <t>2019-2020</t>
  </si>
  <si>
    <t>Hạ tầng kỹ thuật điểm dân cư mới thôn La Xá, xã Thanh Tùng, huyện Thanh Miện</t>
  </si>
  <si>
    <t>Cải tạo nâng cấp đường giao thông đoạn từ đường 392 đến điểm dân cư mới thôn La Xá</t>
  </si>
  <si>
    <t>Hỗ trợ tu bổ nâng cấp di tích Đình La Xá</t>
  </si>
  <si>
    <t>Các hạng mục phụ trợ trường Tiểu học Thanh Tùng</t>
  </si>
  <si>
    <t>Cải tạo nâng cấp đường liên thôn Đoàn Phú- La Xá, đoạn từ đường 392 đến KDC La Xá, xã Thanh Tùng, huyện Thanh Miện</t>
  </si>
  <si>
    <t>Xây dựng nhà làm việc Công an xã Thanh Tùng, huyện Thanh Miện</t>
  </si>
  <si>
    <t>Di chuyển đường điện 0,4kV phục vụ GPMB thực hiện công trình Cải tạo, nâng cấp đường liên thôn Đoàn Phú – La Xá, xã Thanh Tùng</t>
  </si>
  <si>
    <t>Cải tạo trụ sở làm việc Đảng ủy, HĐND-UBND  xã Thanh Tùng, huyện Thanh Miện</t>
  </si>
  <si>
    <t>Hỗ trợ nâng cấp cải tạo các tuyến đường giao thông trên địa bàn xã</t>
  </si>
  <si>
    <t>Cải tạo nhà lớp học 2 tầng 10 phòng và nhà hiệu bộ trường tiểu học; nhà lớp học 2 tầng 6 phòng và nhà lớp học 2 tầng 8 phòng trường THCS Thanh Tùng</t>
  </si>
  <si>
    <t>Nhà xe sân đường nội bộ nhà làm việc công an xã Thanh Tùng, huyện Thanh Miện</t>
  </si>
  <si>
    <t>Cải tạo, nâng cấp, mở rộng đường GTNT thôn La Xá xã Thanh Tùng, huyện Thanh Miện</t>
  </si>
  <si>
    <t>Chi quy hoạch chung xây dựng xã Thanh Tùng đến năm 2030</t>
  </si>
  <si>
    <t>2023- 2024</t>
  </si>
  <si>
    <t>Sửa chữa các Hạng mục công trình khắc phục sau bão số 03: Trường Mầm non -Tiểu học - THCS - Trạm y tế xã Thanh Tùng</t>
  </si>
  <si>
    <t>2024- 2024</t>
  </si>
  <si>
    <t>Dự án: Kiểm kê đất đai và lập bản đồ hiện trạng sử dụng đất năm 2024 xã Thanh Tùng, huyện Thanh Miện, tỉnh Hải Dương</t>
  </si>
  <si>
    <t>Trường mầm non xã Đoàn Tùng HM nhà lớp học 2 tầng 4 phòng</t>
  </si>
  <si>
    <t>2014-2015</t>
  </si>
  <si>
    <t>Nhà lớp học 2 tầng 4 phòng và sân, bồn cây trường mầm non Đoàn Tùng</t>
  </si>
  <si>
    <t>2018-2021</t>
  </si>
  <si>
    <t>San nền, kè chắn cát trường mầm non và một phần trường THCS xã Đoàn Tùng</t>
  </si>
  <si>
    <t>Cải tạo trường tiểu học xã Đoàn Tùng</t>
  </si>
  <si>
    <t>2011-2011</t>
  </si>
  <si>
    <t>2013-2013</t>
  </si>
  <si>
    <t>2020-2020</t>
  </si>
  <si>
    <t xml:space="preserve">2025 -2025 </t>
  </si>
  <si>
    <t>2010-2012</t>
  </si>
  <si>
    <t>Nguồn khác</t>
  </si>
  <si>
    <t>Trong đó:</t>
  </si>
  <si>
    <t>Công trình: Điểm dân cư mới thôn Hòa Loan, xã Nhân Quyền, huyện Bình Giang (Giai đoạn 1); Hạng mục: Giải phóng mặt bằng, phá dỡ mương, san lấp mặt bằng</t>
  </si>
  <si>
    <t>Hạ tầng điểm dân cư: san nền + giao thông + thoát nước khu dân cư thôn Đỗ Hạ</t>
  </si>
  <si>
    <t xml:space="preserve">Sân vận động ( Hạng mục san lấp mặt bằng GĐ 2)          </t>
  </si>
  <si>
    <t xml:space="preserve">Sân vận động ( Hạng mục san lấp mặt bằng GĐ 1) </t>
  </si>
  <si>
    <t>49</t>
  </si>
  <si>
    <t>Cải tạo Nghĩa trang liệt sỹ xã Phạm Kha, huyện Thanh Miện</t>
  </si>
  <si>
    <t xml:space="preserve"> CT Nhà lớp học 2 tầng 6 phòng trường Mầm non</t>
  </si>
  <si>
    <t xml:space="preserve"> CT Cải tạo một số hạng mục phụ trợ trường MN xã</t>
  </si>
  <si>
    <t>II</t>
  </si>
  <si>
    <t>Các dự án bổ sung sau ngày 01/7/2025</t>
  </si>
  <si>
    <t>Cải tạo sân Trụ sở làm việc khối Đảng và MTTQ xã Nguyễn Lương Bằng</t>
  </si>
  <si>
    <t>Cải tạo, sửa chữa Nhà văn hóa trung tâm xã Nguyễn Lương Bằng</t>
  </si>
  <si>
    <t>Cải tạo, sửa chữa Nhà văn hóa trung tâm xã Thanh Tùng cũ thành Trung tâm Phục vụ hành chính công xã Nguyễn Lương Bằng</t>
  </si>
  <si>
    <t>Dự án Trường mầm non Thanh Tùng; hạng mục: Nhà hiệu bộ và các công trình phụ trợ</t>
  </si>
  <si>
    <t>I</t>
  </si>
  <si>
    <t>Các dự án do các xã
cũ bàn giao</t>
  </si>
  <si>
    <t>Tổng cộng (I+II)</t>
  </si>
  <si>
    <t>ĐVT: Triệu đồng</t>
  </si>
  <si>
    <t>STT</t>
  </si>
  <si>
    <t>Danh mục dự án</t>
  </si>
  <si>
    <t>Quyết định đầu tư</t>
  </si>
  <si>
    <t>Số QĐ, ngày, tháng năm</t>
  </si>
  <si>
    <t>Tổng mức đầu tư</t>
  </si>
  <si>
    <t>Tổng cộng</t>
  </si>
  <si>
    <t>Tổng</t>
  </si>
  <si>
    <t>NS tỉnh hỗ trợ</t>
  </si>
  <si>
    <t>NS cấp xã + huyện (cũ)</t>
  </si>
  <si>
    <t>Các dự án do các xã cũ bàn giao</t>
  </si>
  <si>
    <t>Xã  Nhân Quyền cũ</t>
  </si>
  <si>
    <t xml:space="preserve"> QĐ 2076;
 5/5/2025</t>
  </si>
  <si>
    <t>QĐ 39;
 10/7/2020</t>
  </si>
  <si>
    <t>Nâng cấp. Cải tạo vỉa hè tuyến đường trục xã đoạn từ trường THCS Nhân Quyền đến đầu thôn Đan Loan</t>
  </si>
  <si>
    <t>QĐ 101; 22/12/2021</t>
  </si>
  <si>
    <t>Trường THCS Nhân Quyền: 
 Hạng mục Tường rào, san lấp, rãnh thoát nước</t>
  </si>
  <si>
    <t>QĐ 46; 15/5/2019</t>
  </si>
  <si>
    <t>Nâng cấp, cải tạo nhà hiệu bộ, nhà vệ sinh và các hạng mục phụ trợ khác trường THCS Nhân Quyền</t>
  </si>
  <si>
    <t>QĐ 108; 29/12/2020</t>
  </si>
  <si>
    <t>QĐ 108; 26/11/2021</t>
  </si>
  <si>
    <t>QĐ 30a; 17/2/2021</t>
  </si>
  <si>
    <t>QĐ 42; 18/3/2022</t>
  </si>
  <si>
    <t>Nâng cấp, cải tạo các tuyến đường giao thông thôn Hòa Loan, xã Nhân Quyền, huyện Bình Giang</t>
  </si>
  <si>
    <t>QĐ 113; 25/5/2022</t>
  </si>
  <si>
    <t>Nâng cấp , cải tạo các tuyến đường giao thông thôn Dương Xá, xã Nhân Quyền, huyện Bình Giang.</t>
  </si>
  <si>
    <t>QĐ 153; 15/7/2022</t>
  </si>
  <si>
    <t>Nhà xe, sân đường nội bộ nhà làm việc công an xã Thanh Tùng, huyện Thanh Miện</t>
  </si>
  <si>
    <t>QĐ 146; 27/12/2023</t>
  </si>
  <si>
    <t>Trường mầm non xã Thanh Tùng, huyện Thanh Miện, Hạng mục: Cống thoát nước, tường kè và giai đoạn 1 san lấp</t>
  </si>
  <si>
    <t>QĐ 7262; 16/11/2016</t>
  </si>
  <si>
    <t>Các hạng mục phụ trợ trường tiểu học Thanh Tùng</t>
  </si>
  <si>
    <t>QĐ 07;  27/01/2021</t>
  </si>
  <si>
    <t>QĐ 90; 22/10/2024</t>
  </si>
  <si>
    <t>QĐ 54; 14/10/2022</t>
  </si>
  <si>
    <t>Trường Mầm non xã Thanh Tùng, huyện Thanh Miện: Hạng mục: Nhà lớp học 2 tầng 10 phòng</t>
  </si>
  <si>
    <t>QĐ 3420; 29/12/2017</t>
  </si>
  <si>
    <t>Trường Mầm non xã Thanh Tùng, huyện Thanh Miện. Hạng mục: Nhà ăn, nhà bếp</t>
  </si>
  <si>
    <t xml:space="preserve">QĐ 41a; 26/07/2018 </t>
  </si>
  <si>
    <t>QĐ 2900; 16/11/2017</t>
  </si>
  <si>
    <t>Trường Mầm non xã Thanh Tùng, huyện Thanh Miện: Hạng mục: Nhà lớp học 1 tầng, 3 phòng - móng 2 tầng, thuộc nhà 2 tầng 6 phòng</t>
  </si>
  <si>
    <t>QĐ 1748; 30/6/2017</t>
  </si>
  <si>
    <t>QĐ 1174; 27/4/2017</t>
  </si>
  <si>
    <t>Trường Mầm non xã Thanh Tùng, huyện Thanh Miện. Hạng mục: Sân gạch, bồn hoa rãnh thoát nước</t>
  </si>
  <si>
    <t xml:space="preserve">QĐ 35;
26/6/2019 </t>
  </si>
  <si>
    <t>QĐ 93a; 16/10/2023</t>
  </si>
  <si>
    <t xml:space="preserve"> QĐ 28;  27/06/2018 </t>
  </si>
  <si>
    <t xml:space="preserve"> QĐ 24;  11/06/2018  </t>
  </si>
  <si>
    <t>Cải tạo, nâng cấp đường liên thôn Đoàn Phú – La Xá; Đoạn từ đường 392 đến khu dân cư La Xá, xã Thanh Tùng, huyện Thanh Miện</t>
  </si>
  <si>
    <t>QĐ 16;
 25/7/2022</t>
  </si>
  <si>
    <t>QĐ 190a;  10/6/2021</t>
  </si>
  <si>
    <t>QĐ 53;  26/10/2018</t>
  </si>
  <si>
    <t>QĐ 01; 03/01/2023</t>
  </si>
  <si>
    <t>Hạ tầng kỹ thuật điểm dân cư mới thôn La Xá, xã Thanh Tùng</t>
  </si>
  <si>
    <t>QĐ 257; 02/02/2021</t>
  </si>
  <si>
    <t>Cải tạo sửa chữa nhà làm việc Đảng ủy- HĐND- UBND xã Thanh Tùng</t>
  </si>
  <si>
    <t>QĐ 44;  30/08/2022</t>
  </si>
  <si>
    <t>QĐ 17;
20/3/2025</t>
  </si>
  <si>
    <t>Nâng cấp, cải tạo đường giao thông trục xã Đoàn Tùng (Đoạn từ trường mầm non đến ngã tư trạm y tế Đoàn Tùng)</t>
  </si>
  <si>
    <t>QĐ 39;
08/6/2020</t>
  </si>
  <si>
    <t>QĐ 12; 21/01/2025</t>
  </si>
  <si>
    <t>QĐ 41;
24/3/2025</t>
  </si>
  <si>
    <t>Đường GTNT thôn Phạm Lâm xã Đoàn Tùng (Đoạn từ trục đường WB đến trục đường xã)</t>
  </si>
  <si>
    <t>QĐ 20;
20/02/2024</t>
  </si>
  <si>
    <t>Cải tạo, nâng cấp đường liên thôn Đào Lâm - Thúy Lâm xã Đoàn Tùng (đoạn từ ngã tư trạm y tế xã đến nhà ông Thiết thôn Thúy Lâm)</t>
  </si>
  <si>
    <t>QĐ 97;
23/10/2024</t>
  </si>
  <si>
    <t>QĐ 172; 31/12/2024</t>
  </si>
  <si>
    <t>Đường GTNT xã Đoàn Tùng, huyện Thanh Miện. HM: tuyến từ nhà thờ đến nhà ông Sử thôn Thúy Lâm và tuyến từ nhà ông Hiền Đến nhà ông Bùng thôn Phạm Lâm</t>
  </si>
  <si>
    <t>QĐ 5;
 13/3/2018</t>
  </si>
  <si>
    <t>QĐ 123;
13/11/2023</t>
  </si>
  <si>
    <t>QĐ 451; 03/7/2012</t>
  </si>
  <si>
    <t>Xây dựng sân thể thao khu dân cư số 1 xã Đoàn Tùng</t>
  </si>
  <si>
    <t>QĐ 96; 02/10/2017</t>
  </si>
  <si>
    <t>Sân vận động thôn Thúy Lâm, xã Đoàn Tùng; Hạng mục: San nền</t>
  </si>
  <si>
    <t>QĐ 90;
25/8/2023</t>
  </si>
  <si>
    <t>Xây dựng sân thể thao thôn Đào Lâm, xã Đoàn Tùng</t>
  </si>
  <si>
    <t>QĐ 69;
29/9/2017</t>
  </si>
  <si>
    <t>Trường MN xã Đoàn Tùng. HM nhà lớp học 2T4P</t>
  </si>
  <si>
    <t>QĐ 08;
03/4/2018</t>
  </si>
  <si>
    <t>Nhà lớp học 2 tầng 4 phòng trường mầm non xã Đoàn Tùng</t>
  </si>
  <si>
    <t>QĐ 1747; 30/6/2017</t>
  </si>
  <si>
    <t>Nhà lớp học 2 tầng 4 phòng và sân, bồn cây trường mầm non</t>
  </si>
  <si>
    <t>QĐ 60;
 27/9/2018</t>
  </si>
  <si>
    <t>QĐ 2811;
22/10/2010</t>
  </si>
  <si>
    <t>Nhà đa năng trường Tiểu học</t>
  </si>
  <si>
    <t>QĐ 1850;
 12/7/2017</t>
  </si>
  <si>
    <t>QĐ 80;
 01/11/2017</t>
  </si>
  <si>
    <t>QĐ 87 ;
 31/10/2022</t>
  </si>
  <si>
    <t>Cải tạo, sửa chữa nhà văn hóa thôn Đào Lâm</t>
  </si>
  <si>
    <t>QĐ 84;
15/8/2023</t>
  </si>
  <si>
    <t>QĐ 64;
 15/9/2017</t>
  </si>
  <si>
    <t>QĐ 63; 
 13/9/2017</t>
  </si>
  <si>
    <t>QĐ 137;
 28/11/2023</t>
  </si>
  <si>
    <t>QĐ 47;
30/10/2019</t>
  </si>
  <si>
    <t>QĐ 48;
 27/3/2025</t>
  </si>
  <si>
    <t>QĐ 70;
  08/5/2025</t>
  </si>
  <si>
    <t xml:space="preserve">QĐ 2613;
 04/08/2015 </t>
  </si>
  <si>
    <t>Trạm Y tế xã Phạm Kha - Huyện Thanh Miện</t>
  </si>
  <si>
    <t>QĐ 1918;
 20/04/2015</t>
  </si>
  <si>
    <t>Nhà làm việc ủy ban nhân dân xã Phạm Kha, Huyện Thanh Miện</t>
  </si>
  <si>
    <t>QĐ 11;
 23/04/2018</t>
  </si>
  <si>
    <t>Cải tạo, nâng cấp đường trục chính xã Phạm Kha Đoạn từ máng cấp I - bưu điện văn hóa xã</t>
  </si>
  <si>
    <t>QĐ 3754;
 31/12/2015</t>
  </si>
  <si>
    <t>Dự án: Cải tạo, nâng cấp đường giao thông xã Phạm Kha; đoạn từ đường huyện Phạm Kha - Lam Sơn đến ngã tư đình Đỗ Lâm Thượng</t>
  </si>
  <si>
    <t>QĐ 2472;
27/09/2017</t>
  </si>
  <si>
    <t xml:space="preserve"> Xây mới bể cứu hỏa, nhà cầu nối hai nhà lớp học và mái chống nóng nhà lớp học 2 tầng 6 phòng trường Mầm non xã Phạm Kha, huyện Thanh Miện</t>
  </si>
  <si>
    <t>QĐ54;
26/07/2017</t>
  </si>
  <si>
    <t>QĐ 961;
31/03/2017</t>
  </si>
  <si>
    <t>QĐ 03;
24/01/2018</t>
  </si>
  <si>
    <t xml:space="preserve"> Nhà hiệu bộ trường THCS xã Phạm Kha, Huyện Thanh Miện</t>
  </si>
  <si>
    <t>QĐ 2677;
 06/08/2015</t>
  </si>
  <si>
    <t>QĐ 29;
 20/05/2021</t>
  </si>
  <si>
    <t>Nâng cấp, cải tạo tuyến đường từ cống ông Quế đến ngã ba cửa nhà ông Dũng, xã Phạm Kha, huyện Thanh Miện, Tỉnh Hải Dương</t>
  </si>
  <si>
    <t>QĐ 33;
15/06/2021</t>
  </si>
  <si>
    <t>Di chuyển trạm biến áp Phạm Kha 3, xã Phạm Kha</t>
  </si>
  <si>
    <t>QĐ 23;
21/11/2022</t>
  </si>
  <si>
    <t>Nhà làm việc 2 tầng UBND xã Phạm Kha, huyện Thanh Miện</t>
  </si>
  <si>
    <t>QĐ 18;
 30/05/2023</t>
  </si>
  <si>
    <t>QĐ 35;
 16/10/2019</t>
  </si>
  <si>
    <t>Lắp đặt hệ thống tưới tiết kiệm nước cho 80ha vùng trồng rau màu tập trung xã Phạm Kha, huyện Thanh Miện</t>
  </si>
  <si>
    <t>QĐ 36a;
 30/10/2018</t>
  </si>
  <si>
    <t>Xây dựng nhà cầu và một số hạng mục phụ trợ Đảng ủy, HĐND, UBND xã Phạm Kha</t>
  </si>
  <si>
    <t>QĐ 127;
 19/12/2023</t>
  </si>
  <si>
    <t>QĐ 47.1.b;
 08/11/2024</t>
  </si>
  <si>
    <t>QĐ 16;
 26/03/2025</t>
  </si>
  <si>
    <t>Nhiệm vụ và dự toán chi phí lập Điều chỉnh quy hoạch chi tiết xây dựng điểm dân cư khu sối mè, xã Phạm kha, huyện Thanh Miện</t>
  </si>
  <si>
    <t>QĐ 351;
19/06/2024</t>
  </si>
  <si>
    <t>Dự án: Cải tạo, nâng cấp tuyến đường trục chính từ Trạm Y tế đến chợ Đọ, xã Phạm Kha, huyện Thanh Miện</t>
  </si>
  <si>
    <t>QĐ 68; 
27/12/2024</t>
  </si>
  <si>
    <t>Cải tạo, nâng cấp tuyến đường thôn Đạo Lâm, xã Phạm Kha ( đoạn từ Trạm biến áp đến ngã tư nhà ông Thơm)</t>
  </si>
  <si>
    <t xml:space="preserve">QĐ 13;
14/03/2025 </t>
  </si>
  <si>
    <t>QĐ 29;
 16/09/2024</t>
  </si>
  <si>
    <t>Số 51, ngày 10/09/2016</t>
  </si>
  <si>
    <t>Số 08, ngày 09/02/2017</t>
  </si>
  <si>
    <t>20117-2017</t>
  </si>
  <si>
    <t>Điều chỉnh tăng/giảm</t>
  </si>
  <si>
    <t>50</t>
  </si>
  <si>
    <t>51</t>
  </si>
  <si>
    <t>Điều chỉnh tăng/
giảm</t>
  </si>
  <si>
    <t>Kế hoạch vốn đầu tư công giai đoạn 2021-2025
sau khi điều chỉnh</t>
  </si>
  <si>
    <t>KH vốn đầu tư công năm 2025 sau khi điều chỉnh</t>
  </si>
  <si>
    <t>Kế hoạch vốn năm 2025 đến ngày 15/11/2025</t>
  </si>
  <si>
    <t>Kế hoạch vốn đầu tư công giai đoạn 2021 -2025 đến ngày 15/11/2025</t>
  </si>
  <si>
    <t xml:space="preserve">Phụ lục số 01: Điều chỉnh Kế hoạch đầu tư công giai đoạn 2021-2025 </t>
  </si>
  <si>
    <t xml:space="preserve"> Phụ lục số 02: Điều chỉnh Kế hoạch đầu tư công năm 2025 </t>
  </si>
  <si>
    <t>(Kèm theo Tờ trình số: 30/TTr-UBND ngày 12/12/2025 của UBND xã Nguyễn Lương Bằng)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</si>
</sst>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_(* #,##0_);_(* \(#,##0\);_(* &quot;-&quot;??_);_(@_)"/>
    <numFmt numFmtId="165" formatCode="_(* #,##0.0_);_(* \(#,##0.0\);_(* &quot;-&quot;??_);_(@_)"/>
    <numFmt numFmtId="166" formatCode="_(* #,##0.00000_);_(* \(#,##0.00000\);_(* &quot;-&quot;??_);_(@_)"/>
    <numFmt numFmtId="167" formatCode="0;0;\-"/>
    <numFmt numFmtId="168" formatCode="#,##0.00\ _₫"/>
    <numFmt numFmtId="169" formatCode="_(* #,##0.000_);_(* \(#,##0.000\);_(* &quot;-&quot;??_);_(@_)"/>
    <numFmt numFmtId="173" formatCode="0.0"/>
  </numFmts>
  <fonts count="10" x14ac:knownFonts="1">
    <font>
      <sz val="11"/>
      <color theme="1"/>
      <name val="Calibri"/>
      <family val="2"/>
      <scheme val="minor"/>
    </font>
    <font>
      <sz val="11"/>
      <color theme="1"/>
      <name val="Calibri"/>
      <family val="2"/>
      <charset val="163"/>
      <scheme val="minor"/>
    </font>
    <font>
      <sz val="11"/>
      <color theme="1"/>
      <name val="Calibri"/>
      <family val="2"/>
      <scheme val="minor"/>
    </font>
    <font>
      <sz val="10"/>
      <name val="Arial"/>
      <family val="2"/>
    </font>
    <font>
      <sz val="11"/>
      <color indexed="8"/>
      <name val="Calibri"/>
      <family val="2"/>
    </font>
    <font>
      <sz val="11"/>
      <color theme="1"/>
      <name val="Calibri"/>
      <family val="2"/>
      <charset val="163"/>
      <scheme val="minor"/>
    </font>
    <font>
      <sz val="9"/>
      <name val="Times New Roman"/>
      <family val="1"/>
    </font>
    <font>
      <b/>
      <sz val="9"/>
      <name val="Times New Roman"/>
      <family val="1"/>
    </font>
    <font>
      <i/>
      <sz val="9"/>
      <name val="Times New Roman"/>
      <family val="1"/>
    </font>
    <font>
      <b/>
      <i/>
      <sz val="9"/>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43" fontId="2" fillId="0" borderId="0" applyFont="0" applyFill="0" applyBorder="0" applyAlignment="0" applyProtection="0"/>
    <xf numFmtId="0" fontId="3" fillId="0" borderId="0"/>
    <xf numFmtId="0" fontId="4" fillId="0" borderId="0"/>
    <xf numFmtId="0" fontId="5" fillId="0" borderId="0"/>
    <xf numFmtId="0" fontId="2" fillId="0" borderId="0"/>
    <xf numFmtId="0" fontId="2" fillId="0" borderId="0"/>
    <xf numFmtId="43" fontId="4" fillId="0" borderId="0" applyFont="0" applyFill="0" applyBorder="0" applyAlignment="0" applyProtection="0"/>
    <xf numFmtId="0" fontId="2" fillId="0" borderId="0"/>
    <xf numFmtId="0" fontId="1" fillId="0" borderId="0"/>
  </cellStyleXfs>
  <cellXfs count="108">
    <xf numFmtId="0" fontId="0" fillId="0" borderId="0" xfId="0"/>
    <xf numFmtId="0" fontId="6" fillId="2" borderId="1" xfId="0" applyFont="1" applyFill="1" applyBorder="1" applyAlignment="1">
      <alignment horizontal="left" vertical="center" wrapText="1"/>
    </xf>
    <xf numFmtId="0" fontId="6" fillId="2" borderId="0" xfId="0" applyFont="1" applyFill="1"/>
    <xf numFmtId="0" fontId="6" fillId="2" borderId="0" xfId="0" applyFont="1" applyFill="1" applyAlignment="1">
      <alignment wrapText="1"/>
    </xf>
    <xf numFmtId="0" fontId="6" fillId="2" borderId="0" xfId="0" applyFont="1" applyFill="1" applyAlignment="1">
      <alignment horizontal="center"/>
    </xf>
    <xf numFmtId="165" fontId="6" fillId="2" borderId="0" xfId="1" applyNumberFormat="1" applyFont="1" applyFill="1"/>
    <xf numFmtId="0" fontId="7" fillId="2" borderId="0" xfId="0" applyFont="1" applyFill="1" applyBorder="1"/>
    <xf numFmtId="167" fontId="7" fillId="2" borderId="1" xfId="8" applyNumberFormat="1" applyFont="1" applyFill="1" applyBorder="1" applyAlignment="1">
      <alignment horizontal="center" vertical="center" wrapText="1"/>
    </xf>
    <xf numFmtId="43" fontId="7" fillId="2" borderId="1" xfId="0" applyNumberFormat="1" applyFont="1" applyFill="1" applyBorder="1" applyAlignment="1">
      <alignment horizontal="center" vertical="center"/>
    </xf>
    <xf numFmtId="165" fontId="7" fillId="2" borderId="1" xfId="1" applyNumberFormat="1" applyFont="1" applyFill="1" applyBorder="1" applyAlignment="1">
      <alignment vertical="center"/>
    </xf>
    <xf numFmtId="43" fontId="7" fillId="2" borderId="1" xfId="1" applyNumberFormat="1" applyFont="1" applyFill="1" applyBorder="1" applyAlignment="1">
      <alignment vertical="center"/>
    </xf>
    <xf numFmtId="0" fontId="6" fillId="2" borderId="1" xfId="0" applyFont="1" applyFill="1" applyBorder="1" applyAlignment="1">
      <alignment horizontal="center" vertical="center"/>
    </xf>
    <xf numFmtId="0" fontId="6" fillId="2" borderId="1" xfId="0" applyFont="1" applyFill="1" applyBorder="1" applyAlignment="1">
      <alignment horizontal="justify" vertical="center" wrapText="1"/>
    </xf>
    <xf numFmtId="43" fontId="6" fillId="2" borderId="1" xfId="1" applyFont="1" applyFill="1" applyBorder="1" applyAlignment="1">
      <alignment horizontal="center" vertical="center" wrapText="1"/>
    </xf>
    <xf numFmtId="165" fontId="6" fillId="2" borderId="1" xfId="1" applyNumberFormat="1" applyFont="1" applyFill="1" applyBorder="1" applyAlignment="1">
      <alignment vertical="center"/>
    </xf>
    <xf numFmtId="0" fontId="7" fillId="2" borderId="0" xfId="0" applyFont="1" applyFill="1"/>
    <xf numFmtId="167" fontId="6" fillId="2" borderId="1" xfId="8"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165" fontId="6" fillId="2" borderId="1" xfId="1" applyNumberFormat="1" applyFont="1" applyFill="1" applyBorder="1" applyAlignment="1">
      <alignment horizontal="right" vertical="center" wrapText="1"/>
    </xf>
    <xf numFmtId="0" fontId="6" fillId="2" borderId="1" xfId="0" applyFont="1" applyFill="1" applyBorder="1" applyAlignment="1">
      <alignment vertical="center"/>
    </xf>
    <xf numFmtId="167" fontId="6" fillId="2" borderId="1" xfId="8" applyNumberFormat="1" applyFont="1" applyFill="1" applyBorder="1" applyAlignment="1">
      <alignment horizontal="justify"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6" fillId="2" borderId="1" xfId="0" applyNumberFormat="1" applyFont="1" applyFill="1" applyBorder="1" applyAlignment="1">
      <alignment horizontal="left" vertical="center" wrapText="1"/>
    </xf>
    <xf numFmtId="0" fontId="6" fillId="2" borderId="1" xfId="0" applyNumberFormat="1" applyFont="1" applyFill="1" applyBorder="1" applyAlignment="1">
      <alignment horizontal="justify" vertical="center" wrapText="1"/>
    </xf>
    <xf numFmtId="168" fontId="6" fillId="2" borderId="1" xfId="0" applyNumberFormat="1" applyFont="1" applyFill="1" applyBorder="1" applyAlignment="1">
      <alignment horizontal="left" vertical="center" wrapText="1"/>
    </xf>
    <xf numFmtId="0" fontId="6" fillId="2" borderId="1" xfId="5" applyFont="1" applyFill="1" applyBorder="1" applyAlignment="1">
      <alignment horizontal="center" vertical="center" wrapText="1"/>
    </xf>
    <xf numFmtId="165" fontId="6" fillId="2" borderId="1" xfId="1" applyNumberFormat="1" applyFont="1" applyFill="1" applyBorder="1" applyAlignment="1">
      <alignment vertical="center" wrapText="1"/>
    </xf>
    <xf numFmtId="1" fontId="6" fillId="2" borderId="1" xfId="2" applyNumberFormat="1" applyFont="1" applyFill="1" applyBorder="1" applyAlignment="1">
      <alignment horizontal="center" vertical="center" wrapText="1"/>
    </xf>
    <xf numFmtId="165" fontId="6" fillId="2" borderId="1" xfId="0" applyNumberFormat="1" applyFont="1" applyFill="1" applyBorder="1" applyAlignment="1">
      <alignment horizontal="center" vertical="center" wrapText="1"/>
    </xf>
    <xf numFmtId="165" fontId="7" fillId="2" borderId="1" xfId="1" applyNumberFormat="1" applyFont="1" applyFill="1" applyBorder="1" applyAlignment="1">
      <alignment horizontal="center" vertical="center"/>
    </xf>
    <xf numFmtId="169" fontId="6" fillId="2" borderId="1" xfId="1" applyNumberFormat="1" applyFont="1" applyFill="1" applyBorder="1" applyAlignment="1">
      <alignment vertical="center"/>
    </xf>
    <xf numFmtId="0" fontId="7" fillId="2" borderId="1" xfId="0" applyFont="1" applyFill="1" applyBorder="1" applyAlignment="1">
      <alignment horizontal="left" vertical="center" wrapText="1"/>
    </xf>
    <xf numFmtId="43" fontId="6" fillId="2" borderId="0" xfId="1" applyFont="1" applyFill="1"/>
    <xf numFmtId="166" fontId="6" fillId="2" borderId="1" xfId="1" applyNumberFormat="1" applyFont="1" applyFill="1" applyBorder="1" applyAlignment="1">
      <alignment vertical="center"/>
    </xf>
    <xf numFmtId="1" fontId="7" fillId="2" borderId="0" xfId="2" applyNumberFormat="1" applyFont="1" applyFill="1" applyBorder="1" applyAlignment="1">
      <alignment vertical="center" wrapText="1"/>
    </xf>
    <xf numFmtId="1" fontId="7" fillId="2" borderId="0" xfId="2" applyNumberFormat="1" applyFont="1" applyFill="1" applyAlignment="1">
      <alignment vertical="center" wrapText="1"/>
    </xf>
    <xf numFmtId="0" fontId="9" fillId="2" borderId="0" xfId="0" applyFont="1" applyFill="1" applyAlignment="1">
      <alignment vertical="center" wrapText="1"/>
    </xf>
    <xf numFmtId="0" fontId="9" fillId="2" borderId="0" xfId="0" applyFont="1" applyFill="1" applyAlignment="1">
      <alignment horizontal="center" vertical="center" wrapText="1"/>
    </xf>
    <xf numFmtId="165" fontId="9" fillId="2" borderId="0" xfId="1" applyNumberFormat="1" applyFont="1" applyFill="1" applyAlignment="1">
      <alignment horizontal="center" vertical="center" wrapText="1"/>
    </xf>
    <xf numFmtId="3" fontId="7" fillId="2" borderId="0" xfId="2" applyNumberFormat="1" applyFont="1" applyFill="1" applyBorder="1" applyAlignment="1">
      <alignment horizontal="center" vertical="center" wrapText="1"/>
    </xf>
    <xf numFmtId="3" fontId="7" fillId="2" borderId="0" xfId="2" applyNumberFormat="1" applyFont="1" applyFill="1" applyAlignment="1">
      <alignment horizontal="center" vertical="center" wrapText="1"/>
    </xf>
    <xf numFmtId="3" fontId="6" fillId="2" borderId="0" xfId="2" applyNumberFormat="1" applyFont="1" applyFill="1" applyBorder="1" applyAlignment="1">
      <alignment horizontal="center" vertical="center" wrapText="1"/>
    </xf>
    <xf numFmtId="3" fontId="6" fillId="2" borderId="0" xfId="2" applyNumberFormat="1" applyFont="1" applyFill="1" applyAlignment="1">
      <alignment horizontal="center" vertical="center" wrapText="1"/>
    </xf>
    <xf numFmtId="49" fontId="6" fillId="2" borderId="1" xfId="2" quotePrefix="1" applyNumberFormat="1" applyFont="1" applyFill="1" applyBorder="1" applyAlignment="1">
      <alignment horizontal="center" vertical="center" wrapText="1"/>
    </xf>
    <xf numFmtId="165" fontId="6" fillId="2" borderId="1" xfId="1" quotePrefix="1" applyNumberFormat="1" applyFont="1" applyFill="1" applyBorder="1" applyAlignment="1">
      <alignment horizontal="center" vertical="center" wrapText="1"/>
    </xf>
    <xf numFmtId="49" fontId="7" fillId="2" borderId="1" xfId="2" quotePrefix="1" applyNumberFormat="1" applyFont="1" applyFill="1" applyBorder="1" applyAlignment="1">
      <alignment horizontal="center" vertical="center" wrapText="1"/>
    </xf>
    <xf numFmtId="165" fontId="7" fillId="2" borderId="1" xfId="1" quotePrefix="1" applyNumberFormat="1" applyFont="1" applyFill="1" applyBorder="1" applyAlignment="1">
      <alignment horizontal="center" vertical="center" wrapText="1"/>
    </xf>
    <xf numFmtId="165" fontId="7" fillId="2" borderId="1" xfId="1" applyNumberFormat="1" applyFont="1" applyFill="1" applyBorder="1" applyAlignment="1">
      <alignment horizontal="right" vertical="center" wrapText="1"/>
    </xf>
    <xf numFmtId="1" fontId="7" fillId="2" borderId="1" xfId="2" applyNumberFormat="1" applyFont="1" applyFill="1" applyBorder="1" applyAlignment="1">
      <alignment horizontal="center" vertical="center" wrapText="1"/>
    </xf>
    <xf numFmtId="49" fontId="6" fillId="2" borderId="1" xfId="2" applyNumberFormat="1" applyFont="1" applyFill="1" applyBorder="1" applyAlignment="1">
      <alignment horizontal="center" vertical="center" wrapText="1"/>
    </xf>
    <xf numFmtId="1" fontId="6" fillId="2" borderId="1" xfId="2" quotePrefix="1" applyNumberFormat="1" applyFont="1" applyFill="1" applyBorder="1" applyAlignment="1">
      <alignment horizontal="left" vertical="center" wrapText="1"/>
    </xf>
    <xf numFmtId="1" fontId="6" fillId="2" borderId="0" xfId="2" applyNumberFormat="1" applyFont="1" applyFill="1" applyBorder="1" applyAlignment="1">
      <alignment vertical="center" wrapText="1"/>
    </xf>
    <xf numFmtId="1" fontId="6" fillId="2" borderId="0" xfId="2" applyNumberFormat="1" applyFont="1" applyFill="1" applyAlignment="1">
      <alignment vertical="center" wrapText="1"/>
    </xf>
    <xf numFmtId="1" fontId="6" fillId="2" borderId="1" xfId="2" applyNumberFormat="1" applyFont="1" applyFill="1" applyBorder="1" applyAlignment="1">
      <alignment horizontal="justify" vertical="center" wrapText="1"/>
    </xf>
    <xf numFmtId="0" fontId="6" fillId="2" borderId="1" xfId="3" applyFont="1" applyFill="1" applyBorder="1" applyAlignment="1">
      <alignment horizontal="left" vertical="center" wrapText="1"/>
    </xf>
    <xf numFmtId="3" fontId="6" fillId="2" borderId="1" xfId="2" applyNumberFormat="1" applyFont="1" applyFill="1" applyBorder="1" applyAlignment="1">
      <alignment horizontal="left" vertical="center" wrapText="1"/>
    </xf>
    <xf numFmtId="0" fontId="6" fillId="2" borderId="1" xfId="0" quotePrefix="1" applyNumberFormat="1" applyFont="1" applyFill="1" applyBorder="1" applyAlignment="1">
      <alignment horizontal="left" vertical="center" wrapText="1"/>
    </xf>
    <xf numFmtId="1" fontId="7" fillId="2" borderId="1" xfId="2" quotePrefix="1" applyNumberFormat="1" applyFont="1" applyFill="1" applyBorder="1" applyAlignment="1">
      <alignment horizontal="center" vertical="center" wrapText="1"/>
    </xf>
    <xf numFmtId="164" fontId="6" fillId="2" borderId="1" xfId="7" applyNumberFormat="1" applyFont="1" applyFill="1" applyBorder="1" applyAlignment="1">
      <alignment horizontal="center" vertical="center" wrapText="1"/>
    </xf>
    <xf numFmtId="165" fontId="6" fillId="2" borderId="1" xfId="1" applyNumberFormat="1" applyFont="1" applyFill="1" applyBorder="1" applyAlignment="1">
      <alignment horizontal="right" vertical="center"/>
    </xf>
    <xf numFmtId="43" fontId="6" fillId="2" borderId="1" xfId="1" applyFont="1" applyFill="1" applyBorder="1" applyAlignment="1">
      <alignment horizontal="right" vertical="center" wrapText="1"/>
    </xf>
    <xf numFmtId="3" fontId="6"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165" fontId="6" fillId="2" borderId="1" xfId="1" applyNumberFormat="1" applyFont="1" applyFill="1" applyBorder="1" applyAlignment="1">
      <alignment horizontal="center" vertical="center" wrapText="1"/>
    </xf>
    <xf numFmtId="164" fontId="6" fillId="2" borderId="1" xfId="1" applyNumberFormat="1" applyFont="1" applyFill="1" applyBorder="1" applyAlignment="1">
      <alignment horizontal="justify" vertical="center" wrapText="1"/>
    </xf>
    <xf numFmtId="164" fontId="6" fillId="2" borderId="1" xfId="1" applyNumberFormat="1" applyFont="1" applyFill="1" applyBorder="1" applyAlignment="1">
      <alignment horizontal="left" vertical="center" wrapText="1"/>
    </xf>
    <xf numFmtId="1" fontId="6" fillId="2" borderId="1" xfId="2" quotePrefix="1" applyNumberFormat="1" applyFont="1" applyFill="1" applyBorder="1" applyAlignment="1">
      <alignment horizontal="center" vertical="center" wrapText="1"/>
    </xf>
    <xf numFmtId="49" fontId="6" fillId="2" borderId="1" xfId="0" applyNumberFormat="1" applyFont="1" applyFill="1" applyBorder="1" applyAlignment="1">
      <alignment vertical="center" wrapText="1"/>
    </xf>
    <xf numFmtId="0" fontId="6" fillId="2" borderId="1" xfId="9" applyFont="1" applyFill="1" applyBorder="1" applyAlignment="1">
      <alignment horizontal="center" vertical="center" wrapText="1"/>
    </xf>
    <xf numFmtId="43" fontId="7" fillId="2" borderId="1" xfId="1" applyNumberFormat="1" applyFont="1" applyFill="1" applyBorder="1" applyAlignment="1">
      <alignment horizontal="right" vertical="center" wrapText="1"/>
    </xf>
    <xf numFmtId="49" fontId="7" fillId="2" borderId="0" xfId="2" applyNumberFormat="1" applyFont="1" applyFill="1" applyAlignment="1">
      <alignment horizontal="center" vertical="center" wrapText="1"/>
    </xf>
    <xf numFmtId="1" fontId="7" fillId="2" borderId="0" xfId="2" applyNumberFormat="1" applyFont="1" applyFill="1" applyAlignment="1">
      <alignment horizontal="center" vertical="center" wrapText="1"/>
    </xf>
    <xf numFmtId="165" fontId="7" fillId="2" borderId="0" xfId="1" applyNumberFormat="1" applyFont="1" applyFill="1" applyAlignment="1">
      <alignment horizontal="right" vertical="center" wrapText="1"/>
    </xf>
    <xf numFmtId="49" fontId="6" fillId="2" borderId="0" xfId="2" applyNumberFormat="1" applyFont="1" applyFill="1" applyAlignment="1">
      <alignment horizontal="center" vertical="center" wrapText="1"/>
    </xf>
    <xf numFmtId="1" fontId="6" fillId="2" borderId="0" xfId="2" applyNumberFormat="1" applyFont="1" applyFill="1" applyAlignment="1">
      <alignment horizontal="center" vertical="center" wrapText="1"/>
    </xf>
    <xf numFmtId="165" fontId="6" fillId="2" borderId="0" xfId="1" applyNumberFormat="1" applyFont="1" applyFill="1" applyAlignment="1">
      <alignment horizontal="right" vertical="center" wrapText="1"/>
    </xf>
    <xf numFmtId="169" fontId="6" fillId="2" borderId="1" xfId="1" applyNumberFormat="1" applyFont="1" applyFill="1" applyBorder="1" applyAlignment="1">
      <alignment horizontal="right" vertical="center" wrapText="1"/>
    </xf>
    <xf numFmtId="173" fontId="6" fillId="2" borderId="1" xfId="1" applyNumberFormat="1" applyFont="1" applyFill="1" applyBorder="1" applyAlignment="1">
      <alignment horizontal="right" vertical="center" wrapText="1"/>
    </xf>
    <xf numFmtId="173" fontId="7" fillId="2" borderId="1" xfId="1" applyNumberFormat="1" applyFont="1" applyFill="1" applyBorder="1" applyAlignment="1">
      <alignment horizontal="right" vertical="center" wrapText="1"/>
    </xf>
    <xf numFmtId="43" fontId="7" fillId="2" borderId="1" xfId="1" applyFont="1" applyFill="1" applyBorder="1" applyAlignment="1">
      <alignment horizontal="center" vertical="center" wrapText="1"/>
    </xf>
    <xf numFmtId="165" fontId="7" fillId="2" borderId="1" xfId="1" applyNumberFormat="1" applyFont="1" applyFill="1" applyBorder="1" applyAlignment="1">
      <alignment vertical="center" wrapText="1"/>
    </xf>
    <xf numFmtId="165" fontId="7" fillId="2" borderId="1" xfId="1" applyNumberFormat="1" applyFont="1" applyFill="1" applyBorder="1" applyAlignment="1">
      <alignment horizontal="center" vertical="center" wrapText="1"/>
    </xf>
    <xf numFmtId="0" fontId="7" fillId="2" borderId="0" xfId="0" applyFont="1" applyFill="1" applyAlignment="1">
      <alignment horizontal="center"/>
    </xf>
    <xf numFmtId="49" fontId="7" fillId="2" borderId="1" xfId="2" applyNumberFormat="1" applyFont="1" applyFill="1" applyBorder="1" applyAlignment="1">
      <alignment horizontal="center" vertical="center" wrapText="1"/>
    </xf>
    <xf numFmtId="3" fontId="7" fillId="2" borderId="1" xfId="2" applyNumberFormat="1" applyFont="1" applyFill="1" applyBorder="1" applyAlignment="1">
      <alignment horizontal="center" vertical="center" wrapText="1"/>
    </xf>
    <xf numFmtId="0" fontId="7" fillId="2" borderId="0" xfId="0" applyFont="1" applyFill="1" applyAlignment="1">
      <alignment horizontal="center" vertical="center"/>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65" fontId="7" fillId="2" borderId="1" xfId="1" applyNumberFormat="1" applyFont="1" applyFill="1" applyBorder="1" applyAlignment="1">
      <alignment horizontal="center" vertical="center" wrapText="1"/>
    </xf>
    <xf numFmtId="0" fontId="7" fillId="2" borderId="0" xfId="0" applyFont="1" applyFill="1" applyAlignment="1">
      <alignment horizontal="center"/>
    </xf>
    <xf numFmtId="0" fontId="8" fillId="2" borderId="0" xfId="0" applyFont="1" applyFill="1" applyAlignment="1">
      <alignment horizontal="center"/>
    </xf>
    <xf numFmtId="165" fontId="8" fillId="2" borderId="0" xfId="1" applyNumberFormat="1" applyFont="1" applyFill="1" applyBorder="1" applyAlignment="1">
      <alignment horizontal="right" vertical="center" wrapText="1"/>
    </xf>
    <xf numFmtId="49" fontId="7" fillId="2" borderId="1" xfId="2" applyNumberFormat="1" applyFont="1" applyFill="1" applyBorder="1" applyAlignment="1">
      <alignment horizontal="center" vertical="center" wrapText="1"/>
    </xf>
    <xf numFmtId="3" fontId="7" fillId="2" borderId="1" xfId="2" applyNumberFormat="1" applyFont="1" applyFill="1" applyBorder="1" applyAlignment="1">
      <alignment horizontal="center" vertical="center" wrapText="1"/>
    </xf>
    <xf numFmtId="165" fontId="7" fillId="2" borderId="2" xfId="1" applyNumberFormat="1" applyFont="1" applyFill="1" applyBorder="1" applyAlignment="1">
      <alignment horizontal="center" vertical="center" wrapText="1"/>
    </xf>
    <xf numFmtId="165" fontId="7" fillId="2" borderId="4" xfId="1" applyNumberFormat="1" applyFont="1" applyFill="1" applyBorder="1" applyAlignment="1">
      <alignment horizontal="center" vertical="center" wrapText="1"/>
    </xf>
    <xf numFmtId="165" fontId="7" fillId="2" borderId="3" xfId="1" applyNumberFormat="1" applyFont="1" applyFill="1" applyBorder="1" applyAlignment="1">
      <alignment horizontal="center" vertical="center" wrapText="1"/>
    </xf>
    <xf numFmtId="165" fontId="7" fillId="2" borderId="5" xfId="1" applyNumberFormat="1" applyFont="1" applyFill="1" applyBorder="1" applyAlignment="1">
      <alignment horizontal="center" vertical="center" wrapText="1"/>
    </xf>
    <xf numFmtId="165" fontId="7" fillId="2" borderId="6" xfId="1" applyNumberFormat="1" applyFont="1" applyFill="1" applyBorder="1" applyAlignment="1">
      <alignment horizontal="center" vertical="center" wrapText="1"/>
    </xf>
    <xf numFmtId="165" fontId="7" fillId="2" borderId="7" xfId="1" applyNumberFormat="1" applyFont="1" applyFill="1" applyBorder="1" applyAlignment="1">
      <alignment horizontal="center" vertical="center" wrapText="1"/>
    </xf>
    <xf numFmtId="0" fontId="7" fillId="2" borderId="0" xfId="0" applyFont="1" applyFill="1" applyAlignment="1">
      <alignment horizontal="center" vertical="center"/>
    </xf>
    <xf numFmtId="0" fontId="8" fillId="2" borderId="0" xfId="0" applyFont="1" applyFill="1" applyAlignment="1">
      <alignment horizontal="center" vertical="center"/>
    </xf>
    <xf numFmtId="165" fontId="6" fillId="2" borderId="0" xfId="1" applyNumberFormat="1" applyFont="1" applyFill="1" applyBorder="1" applyAlignment="1">
      <alignment horizontal="right"/>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4" fontId="6" fillId="2" borderId="1" xfId="1" applyNumberFormat="1" applyFont="1" applyFill="1" applyBorder="1" applyAlignment="1">
      <alignment vertical="center"/>
    </xf>
    <xf numFmtId="4" fontId="7" fillId="2" borderId="1" xfId="1" applyNumberFormat="1" applyFont="1" applyFill="1" applyBorder="1" applyAlignment="1">
      <alignment vertical="center"/>
    </xf>
  </cellXfs>
  <cellStyles count="10">
    <cellStyle name="Comma" xfId="1" builtinId="3"/>
    <cellStyle name="Comma 10" xfId="7"/>
    <cellStyle name="Normal" xfId="0" builtinId="0"/>
    <cellStyle name="Normal 19" xfId="6"/>
    <cellStyle name="Normal 2" xfId="4"/>
    <cellStyle name="Normal 2 2" xfId="3"/>
    <cellStyle name="Normal 2 3" xfId="9"/>
    <cellStyle name="Normal 3" xfId="8"/>
    <cellStyle name="Normal 5" xfId="5"/>
    <cellStyle name="Normal_Bieu mau (CV )"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269"/>
  <sheetViews>
    <sheetView topLeftCell="B1" workbookViewId="0">
      <pane ySplit="3996" topLeftCell="A157" activePane="bottomLeft"/>
      <selection activeCell="B1" sqref="A1:XFD1048576"/>
      <selection pane="bottomLeft" activeCell="C198" sqref="C198"/>
    </sheetView>
  </sheetViews>
  <sheetFormatPr defaultRowHeight="12" x14ac:dyDescent="0.3"/>
  <cols>
    <col min="1" max="1" width="5.109375" style="74" customWidth="1"/>
    <col min="2" max="2" width="31.109375" style="53" customWidth="1"/>
    <col min="3" max="3" width="7.109375" style="75" customWidth="1"/>
    <col min="4" max="5" width="10" style="76" customWidth="1"/>
    <col min="6" max="6" width="9.6640625" style="76" customWidth="1"/>
    <col min="7" max="9" width="8.88671875" style="76" customWidth="1"/>
    <col min="10" max="11" width="10" style="76" customWidth="1"/>
    <col min="12" max="12" width="9.5546875" style="76" customWidth="1"/>
    <col min="13" max="13" width="8.44140625" style="76" customWidth="1"/>
    <col min="14" max="94" width="8.88671875" style="52"/>
    <col min="95" max="119" width="8.88671875" style="53"/>
    <col min="120" max="120" width="5.109375" style="53" customWidth="1"/>
    <col min="121" max="121" width="26.33203125" style="53" customWidth="1"/>
    <col min="122" max="122" width="10" style="53" customWidth="1"/>
    <col min="123" max="123" width="10.109375" style="53" customWidth="1"/>
    <col min="124" max="124" width="9.33203125" style="53" customWidth="1"/>
    <col min="125" max="125" width="12" style="53" customWidth="1"/>
    <col min="126" max="126" width="11.6640625" style="53" customWidth="1"/>
    <col min="127" max="127" width="9.6640625" style="53" customWidth="1"/>
    <col min="128" max="128" width="10.6640625" style="53" customWidth="1"/>
    <col min="129" max="129" width="11.6640625" style="53" customWidth="1"/>
    <col min="130" max="130" width="9.88671875" style="53" customWidth="1"/>
    <col min="131" max="131" width="10.6640625" style="53" customWidth="1"/>
    <col min="132" max="132" width="9.6640625" style="53" customWidth="1"/>
    <col min="133" max="133" width="10.6640625" style="53" customWidth="1"/>
    <col min="134" max="134" width="9.6640625" style="53" customWidth="1"/>
    <col min="135" max="135" width="10.6640625" style="53" customWidth="1"/>
    <col min="136" max="136" width="9.6640625" style="53" customWidth="1"/>
    <col min="137" max="137" width="11" style="53" customWidth="1"/>
    <col min="138" max="138" width="9.33203125" style="53" customWidth="1"/>
    <col min="139" max="139" width="10" style="53" customWidth="1"/>
    <col min="140" max="140" width="13.33203125" style="53" customWidth="1"/>
    <col min="141" max="141" width="10.88671875" style="53" customWidth="1"/>
    <col min="142" max="142" width="10" style="53" customWidth="1"/>
    <col min="143" max="143" width="13.33203125" style="53" customWidth="1"/>
    <col min="144" max="144" width="10.88671875" style="53" customWidth="1"/>
    <col min="145" max="145" width="10.33203125" style="53" customWidth="1"/>
    <col min="146" max="375" width="8.88671875" style="53"/>
    <col min="376" max="376" width="5.109375" style="53" customWidth="1"/>
    <col min="377" max="377" width="26.33203125" style="53" customWidth="1"/>
    <col min="378" max="378" width="10" style="53" customWidth="1"/>
    <col min="379" max="379" width="10.109375" style="53" customWidth="1"/>
    <col min="380" max="380" width="9.33203125" style="53" customWidth="1"/>
    <col min="381" max="381" width="12" style="53" customWidth="1"/>
    <col min="382" max="382" width="11.6640625" style="53" customWidth="1"/>
    <col min="383" max="383" width="9.6640625" style="53" customWidth="1"/>
    <col min="384" max="384" width="10.6640625" style="53" customWidth="1"/>
    <col min="385" max="385" width="11.6640625" style="53" customWidth="1"/>
    <col min="386" max="386" width="9.88671875" style="53" customWidth="1"/>
    <col min="387" max="387" width="10.6640625" style="53" customWidth="1"/>
    <col min="388" max="388" width="9.6640625" style="53" customWidth="1"/>
    <col min="389" max="389" width="10.6640625" style="53" customWidth="1"/>
    <col min="390" max="390" width="9.6640625" style="53" customWidth="1"/>
    <col min="391" max="391" width="10.6640625" style="53" customWidth="1"/>
    <col min="392" max="392" width="9.6640625" style="53" customWidth="1"/>
    <col min="393" max="393" width="11" style="53" customWidth="1"/>
    <col min="394" max="394" width="9.33203125" style="53" customWidth="1"/>
    <col min="395" max="395" width="10" style="53" customWidth="1"/>
    <col min="396" max="396" width="13.33203125" style="53" customWidth="1"/>
    <col min="397" max="397" width="10.88671875" style="53" customWidth="1"/>
    <col min="398" max="398" width="10" style="53" customWidth="1"/>
    <col min="399" max="399" width="13.33203125" style="53" customWidth="1"/>
    <col min="400" max="400" width="10.88671875" style="53" customWidth="1"/>
    <col min="401" max="401" width="10.33203125" style="53" customWidth="1"/>
    <col min="402" max="631" width="8.88671875" style="53"/>
    <col min="632" max="632" width="5.109375" style="53" customWidth="1"/>
    <col min="633" max="633" width="26.33203125" style="53" customWidth="1"/>
    <col min="634" max="634" width="10" style="53" customWidth="1"/>
    <col min="635" max="635" width="10.109375" style="53" customWidth="1"/>
    <col min="636" max="636" width="9.33203125" style="53" customWidth="1"/>
    <col min="637" max="637" width="12" style="53" customWidth="1"/>
    <col min="638" max="638" width="11.6640625" style="53" customWidth="1"/>
    <col min="639" max="639" width="9.6640625" style="53" customWidth="1"/>
    <col min="640" max="640" width="10.6640625" style="53" customWidth="1"/>
    <col min="641" max="641" width="11.6640625" style="53" customWidth="1"/>
    <col min="642" max="642" width="9.88671875" style="53" customWidth="1"/>
    <col min="643" max="643" width="10.6640625" style="53" customWidth="1"/>
    <col min="644" max="644" width="9.6640625" style="53" customWidth="1"/>
    <col min="645" max="645" width="10.6640625" style="53" customWidth="1"/>
    <col min="646" max="646" width="9.6640625" style="53" customWidth="1"/>
    <col min="647" max="647" width="10.6640625" style="53" customWidth="1"/>
    <col min="648" max="648" width="9.6640625" style="53" customWidth="1"/>
    <col min="649" max="649" width="11" style="53" customWidth="1"/>
    <col min="650" max="650" width="9.33203125" style="53" customWidth="1"/>
    <col min="651" max="651" width="10" style="53" customWidth="1"/>
    <col min="652" max="652" width="13.33203125" style="53" customWidth="1"/>
    <col min="653" max="653" width="10.88671875" style="53" customWidth="1"/>
    <col min="654" max="654" width="10" style="53" customWidth="1"/>
    <col min="655" max="655" width="13.33203125" style="53" customWidth="1"/>
    <col min="656" max="656" width="10.88671875" style="53" customWidth="1"/>
    <col min="657" max="657" width="10.33203125" style="53" customWidth="1"/>
    <col min="658" max="887" width="8.88671875" style="53"/>
    <col min="888" max="888" width="5.109375" style="53" customWidth="1"/>
    <col min="889" max="889" width="26.33203125" style="53" customWidth="1"/>
    <col min="890" max="890" width="10" style="53" customWidth="1"/>
    <col min="891" max="891" width="10.109375" style="53" customWidth="1"/>
    <col min="892" max="892" width="9.33203125" style="53" customWidth="1"/>
    <col min="893" max="893" width="12" style="53" customWidth="1"/>
    <col min="894" max="894" width="11.6640625" style="53" customWidth="1"/>
    <col min="895" max="895" width="9.6640625" style="53" customWidth="1"/>
    <col min="896" max="896" width="10.6640625" style="53" customWidth="1"/>
    <col min="897" max="897" width="11.6640625" style="53" customWidth="1"/>
    <col min="898" max="898" width="9.88671875" style="53" customWidth="1"/>
    <col min="899" max="899" width="10.6640625" style="53" customWidth="1"/>
    <col min="900" max="900" width="9.6640625" style="53" customWidth="1"/>
    <col min="901" max="901" width="10.6640625" style="53" customWidth="1"/>
    <col min="902" max="902" width="9.6640625" style="53" customWidth="1"/>
    <col min="903" max="903" width="10.6640625" style="53" customWidth="1"/>
    <col min="904" max="904" width="9.6640625" style="53" customWidth="1"/>
    <col min="905" max="905" width="11" style="53" customWidth="1"/>
    <col min="906" max="906" width="9.33203125" style="53" customWidth="1"/>
    <col min="907" max="907" width="10" style="53" customWidth="1"/>
    <col min="908" max="908" width="13.33203125" style="53" customWidth="1"/>
    <col min="909" max="909" width="10.88671875" style="53" customWidth="1"/>
    <col min="910" max="910" width="10" style="53" customWidth="1"/>
    <col min="911" max="911" width="13.33203125" style="53" customWidth="1"/>
    <col min="912" max="912" width="10.88671875" style="53" customWidth="1"/>
    <col min="913" max="913" width="10.33203125" style="53" customWidth="1"/>
    <col min="914" max="1143" width="8.88671875" style="53"/>
    <col min="1144" max="1144" width="5.109375" style="53" customWidth="1"/>
    <col min="1145" max="1145" width="26.33203125" style="53" customWidth="1"/>
    <col min="1146" max="1146" width="10" style="53" customWidth="1"/>
    <col min="1147" max="1147" width="10.109375" style="53" customWidth="1"/>
    <col min="1148" max="1148" width="9.33203125" style="53" customWidth="1"/>
    <col min="1149" max="1149" width="12" style="53" customWidth="1"/>
    <col min="1150" max="1150" width="11.6640625" style="53" customWidth="1"/>
    <col min="1151" max="1151" width="9.6640625" style="53" customWidth="1"/>
    <col min="1152" max="1152" width="10.6640625" style="53" customWidth="1"/>
    <col min="1153" max="1153" width="11.6640625" style="53" customWidth="1"/>
    <col min="1154" max="1154" width="9.88671875" style="53" customWidth="1"/>
    <col min="1155" max="1155" width="10.6640625" style="53" customWidth="1"/>
    <col min="1156" max="1156" width="9.6640625" style="53" customWidth="1"/>
    <col min="1157" max="1157" width="10.6640625" style="53" customWidth="1"/>
    <col min="1158" max="1158" width="9.6640625" style="53" customWidth="1"/>
    <col min="1159" max="1159" width="10.6640625" style="53" customWidth="1"/>
    <col min="1160" max="1160" width="9.6640625" style="53" customWidth="1"/>
    <col min="1161" max="1161" width="11" style="53" customWidth="1"/>
    <col min="1162" max="1162" width="9.33203125" style="53" customWidth="1"/>
    <col min="1163" max="1163" width="10" style="53" customWidth="1"/>
    <col min="1164" max="1164" width="13.33203125" style="53" customWidth="1"/>
    <col min="1165" max="1165" width="10.88671875" style="53" customWidth="1"/>
    <col min="1166" max="1166" width="10" style="53" customWidth="1"/>
    <col min="1167" max="1167" width="13.33203125" style="53" customWidth="1"/>
    <col min="1168" max="1168" width="10.88671875" style="53" customWidth="1"/>
    <col min="1169" max="1169" width="10.33203125" style="53" customWidth="1"/>
    <col min="1170" max="1399" width="8.88671875" style="53"/>
    <col min="1400" max="1400" width="5.109375" style="53" customWidth="1"/>
    <col min="1401" max="1401" width="26.33203125" style="53" customWidth="1"/>
    <col min="1402" max="1402" width="10" style="53" customWidth="1"/>
    <col min="1403" max="1403" width="10.109375" style="53" customWidth="1"/>
    <col min="1404" max="1404" width="9.33203125" style="53" customWidth="1"/>
    <col min="1405" max="1405" width="12" style="53" customWidth="1"/>
    <col min="1406" max="1406" width="11.6640625" style="53" customWidth="1"/>
    <col min="1407" max="1407" width="9.6640625" style="53" customWidth="1"/>
    <col min="1408" max="1408" width="10.6640625" style="53" customWidth="1"/>
    <col min="1409" max="1409" width="11.6640625" style="53" customWidth="1"/>
    <col min="1410" max="1410" width="9.88671875" style="53" customWidth="1"/>
    <col min="1411" max="1411" width="10.6640625" style="53" customWidth="1"/>
    <col min="1412" max="1412" width="9.6640625" style="53" customWidth="1"/>
    <col min="1413" max="1413" width="10.6640625" style="53" customWidth="1"/>
    <col min="1414" max="1414" width="9.6640625" style="53" customWidth="1"/>
    <col min="1415" max="1415" width="10.6640625" style="53" customWidth="1"/>
    <col min="1416" max="1416" width="9.6640625" style="53" customWidth="1"/>
    <col min="1417" max="1417" width="11" style="53" customWidth="1"/>
    <col min="1418" max="1418" width="9.33203125" style="53" customWidth="1"/>
    <col min="1419" max="1419" width="10" style="53" customWidth="1"/>
    <col min="1420" max="1420" width="13.33203125" style="53" customWidth="1"/>
    <col min="1421" max="1421" width="10.88671875" style="53" customWidth="1"/>
    <col min="1422" max="1422" width="10" style="53" customWidth="1"/>
    <col min="1423" max="1423" width="13.33203125" style="53" customWidth="1"/>
    <col min="1424" max="1424" width="10.88671875" style="53" customWidth="1"/>
    <col min="1425" max="1425" width="10.33203125" style="53" customWidth="1"/>
    <col min="1426" max="1655" width="8.88671875" style="53"/>
    <col min="1656" max="1656" width="5.109375" style="53" customWidth="1"/>
    <col min="1657" max="1657" width="26.33203125" style="53" customWidth="1"/>
    <col min="1658" max="1658" width="10" style="53" customWidth="1"/>
    <col min="1659" max="1659" width="10.109375" style="53" customWidth="1"/>
    <col min="1660" max="1660" width="9.33203125" style="53" customWidth="1"/>
    <col min="1661" max="1661" width="12" style="53" customWidth="1"/>
    <col min="1662" max="1662" width="11.6640625" style="53" customWidth="1"/>
    <col min="1663" max="1663" width="9.6640625" style="53" customWidth="1"/>
    <col min="1664" max="1664" width="10.6640625" style="53" customWidth="1"/>
    <col min="1665" max="1665" width="11.6640625" style="53" customWidth="1"/>
    <col min="1666" max="1666" width="9.88671875" style="53" customWidth="1"/>
    <col min="1667" max="1667" width="10.6640625" style="53" customWidth="1"/>
    <col min="1668" max="1668" width="9.6640625" style="53" customWidth="1"/>
    <col min="1669" max="1669" width="10.6640625" style="53" customWidth="1"/>
    <col min="1670" max="1670" width="9.6640625" style="53" customWidth="1"/>
    <col min="1671" max="1671" width="10.6640625" style="53" customWidth="1"/>
    <col min="1672" max="1672" width="9.6640625" style="53" customWidth="1"/>
    <col min="1673" max="1673" width="11" style="53" customWidth="1"/>
    <col min="1674" max="1674" width="9.33203125" style="53" customWidth="1"/>
    <col min="1675" max="1675" width="10" style="53" customWidth="1"/>
    <col min="1676" max="1676" width="13.33203125" style="53" customWidth="1"/>
    <col min="1677" max="1677" width="10.88671875" style="53" customWidth="1"/>
    <col min="1678" max="1678" width="10" style="53" customWidth="1"/>
    <col min="1679" max="1679" width="13.33203125" style="53" customWidth="1"/>
    <col min="1680" max="1680" width="10.88671875" style="53" customWidth="1"/>
    <col min="1681" max="1681" width="10.33203125" style="53" customWidth="1"/>
    <col min="1682" max="1911" width="8.88671875" style="53"/>
    <col min="1912" max="1912" width="5.109375" style="53" customWidth="1"/>
    <col min="1913" max="1913" width="26.33203125" style="53" customWidth="1"/>
    <col min="1914" max="1914" width="10" style="53" customWidth="1"/>
    <col min="1915" max="1915" width="10.109375" style="53" customWidth="1"/>
    <col min="1916" max="1916" width="9.33203125" style="53" customWidth="1"/>
    <col min="1917" max="1917" width="12" style="53" customWidth="1"/>
    <col min="1918" max="1918" width="11.6640625" style="53" customWidth="1"/>
    <col min="1919" max="1919" width="9.6640625" style="53" customWidth="1"/>
    <col min="1920" max="1920" width="10.6640625" style="53" customWidth="1"/>
    <col min="1921" max="1921" width="11.6640625" style="53" customWidth="1"/>
    <col min="1922" max="1922" width="9.88671875" style="53" customWidth="1"/>
    <col min="1923" max="1923" width="10.6640625" style="53" customWidth="1"/>
    <col min="1924" max="1924" width="9.6640625" style="53" customWidth="1"/>
    <col min="1925" max="1925" width="10.6640625" style="53" customWidth="1"/>
    <col min="1926" max="1926" width="9.6640625" style="53" customWidth="1"/>
    <col min="1927" max="1927" width="10.6640625" style="53" customWidth="1"/>
    <col min="1928" max="1928" width="9.6640625" style="53" customWidth="1"/>
    <col min="1929" max="1929" width="11" style="53" customWidth="1"/>
    <col min="1930" max="1930" width="9.33203125" style="53" customWidth="1"/>
    <col min="1931" max="1931" width="10" style="53" customWidth="1"/>
    <col min="1932" max="1932" width="13.33203125" style="53" customWidth="1"/>
    <col min="1933" max="1933" width="10.88671875" style="53" customWidth="1"/>
    <col min="1934" max="1934" width="10" style="53" customWidth="1"/>
    <col min="1935" max="1935" width="13.33203125" style="53" customWidth="1"/>
    <col min="1936" max="1936" width="10.88671875" style="53" customWidth="1"/>
    <col min="1937" max="1937" width="10.33203125" style="53" customWidth="1"/>
    <col min="1938" max="2167" width="8.88671875" style="53"/>
    <col min="2168" max="2168" width="5.109375" style="53" customWidth="1"/>
    <col min="2169" max="2169" width="26.33203125" style="53" customWidth="1"/>
    <col min="2170" max="2170" width="10" style="53" customWidth="1"/>
    <col min="2171" max="2171" width="10.109375" style="53" customWidth="1"/>
    <col min="2172" max="2172" width="9.33203125" style="53" customWidth="1"/>
    <col min="2173" max="2173" width="12" style="53" customWidth="1"/>
    <col min="2174" max="2174" width="11.6640625" style="53" customWidth="1"/>
    <col min="2175" max="2175" width="9.6640625" style="53" customWidth="1"/>
    <col min="2176" max="2176" width="10.6640625" style="53" customWidth="1"/>
    <col min="2177" max="2177" width="11.6640625" style="53" customWidth="1"/>
    <col min="2178" max="2178" width="9.88671875" style="53" customWidth="1"/>
    <col min="2179" max="2179" width="10.6640625" style="53" customWidth="1"/>
    <col min="2180" max="2180" width="9.6640625" style="53" customWidth="1"/>
    <col min="2181" max="2181" width="10.6640625" style="53" customWidth="1"/>
    <col min="2182" max="2182" width="9.6640625" style="53" customWidth="1"/>
    <col min="2183" max="2183" width="10.6640625" style="53" customWidth="1"/>
    <col min="2184" max="2184" width="9.6640625" style="53" customWidth="1"/>
    <col min="2185" max="2185" width="11" style="53" customWidth="1"/>
    <col min="2186" max="2186" width="9.33203125" style="53" customWidth="1"/>
    <col min="2187" max="2187" width="10" style="53" customWidth="1"/>
    <col min="2188" max="2188" width="13.33203125" style="53" customWidth="1"/>
    <col min="2189" max="2189" width="10.88671875" style="53" customWidth="1"/>
    <col min="2190" max="2190" width="10" style="53" customWidth="1"/>
    <col min="2191" max="2191" width="13.33203125" style="53" customWidth="1"/>
    <col min="2192" max="2192" width="10.88671875" style="53" customWidth="1"/>
    <col min="2193" max="2193" width="10.33203125" style="53" customWidth="1"/>
    <col min="2194" max="2423" width="8.88671875" style="53"/>
    <col min="2424" max="2424" width="5.109375" style="53" customWidth="1"/>
    <col min="2425" max="2425" width="26.33203125" style="53" customWidth="1"/>
    <col min="2426" max="2426" width="10" style="53" customWidth="1"/>
    <col min="2427" max="2427" width="10.109375" style="53" customWidth="1"/>
    <col min="2428" max="2428" width="9.33203125" style="53" customWidth="1"/>
    <col min="2429" max="2429" width="12" style="53" customWidth="1"/>
    <col min="2430" max="2430" width="11.6640625" style="53" customWidth="1"/>
    <col min="2431" max="2431" width="9.6640625" style="53" customWidth="1"/>
    <col min="2432" max="2432" width="10.6640625" style="53" customWidth="1"/>
    <col min="2433" max="2433" width="11.6640625" style="53" customWidth="1"/>
    <col min="2434" max="2434" width="9.88671875" style="53" customWidth="1"/>
    <col min="2435" max="2435" width="10.6640625" style="53" customWidth="1"/>
    <col min="2436" max="2436" width="9.6640625" style="53" customWidth="1"/>
    <col min="2437" max="2437" width="10.6640625" style="53" customWidth="1"/>
    <col min="2438" max="2438" width="9.6640625" style="53" customWidth="1"/>
    <col min="2439" max="2439" width="10.6640625" style="53" customWidth="1"/>
    <col min="2440" max="2440" width="9.6640625" style="53" customWidth="1"/>
    <col min="2441" max="2441" width="11" style="53" customWidth="1"/>
    <col min="2442" max="2442" width="9.33203125" style="53" customWidth="1"/>
    <col min="2443" max="2443" width="10" style="53" customWidth="1"/>
    <col min="2444" max="2444" width="13.33203125" style="53" customWidth="1"/>
    <col min="2445" max="2445" width="10.88671875" style="53" customWidth="1"/>
    <col min="2446" max="2446" width="10" style="53" customWidth="1"/>
    <col min="2447" max="2447" width="13.33203125" style="53" customWidth="1"/>
    <col min="2448" max="2448" width="10.88671875" style="53" customWidth="1"/>
    <col min="2449" max="2449" width="10.33203125" style="53" customWidth="1"/>
    <col min="2450" max="2679" width="8.88671875" style="53"/>
    <col min="2680" max="2680" width="5.109375" style="53" customWidth="1"/>
    <col min="2681" max="2681" width="26.33203125" style="53" customWidth="1"/>
    <col min="2682" max="2682" width="10" style="53" customWidth="1"/>
    <col min="2683" max="2683" width="10.109375" style="53" customWidth="1"/>
    <col min="2684" max="2684" width="9.33203125" style="53" customWidth="1"/>
    <col min="2685" max="2685" width="12" style="53" customWidth="1"/>
    <col min="2686" max="2686" width="11.6640625" style="53" customWidth="1"/>
    <col min="2687" max="2687" width="9.6640625" style="53" customWidth="1"/>
    <col min="2688" max="2688" width="10.6640625" style="53" customWidth="1"/>
    <col min="2689" max="2689" width="11.6640625" style="53" customWidth="1"/>
    <col min="2690" max="2690" width="9.88671875" style="53" customWidth="1"/>
    <col min="2691" max="2691" width="10.6640625" style="53" customWidth="1"/>
    <col min="2692" max="2692" width="9.6640625" style="53" customWidth="1"/>
    <col min="2693" max="2693" width="10.6640625" style="53" customWidth="1"/>
    <col min="2694" max="2694" width="9.6640625" style="53" customWidth="1"/>
    <col min="2695" max="2695" width="10.6640625" style="53" customWidth="1"/>
    <col min="2696" max="2696" width="9.6640625" style="53" customWidth="1"/>
    <col min="2697" max="2697" width="11" style="53" customWidth="1"/>
    <col min="2698" max="2698" width="9.33203125" style="53" customWidth="1"/>
    <col min="2699" max="2699" width="10" style="53" customWidth="1"/>
    <col min="2700" max="2700" width="13.33203125" style="53" customWidth="1"/>
    <col min="2701" max="2701" width="10.88671875" style="53" customWidth="1"/>
    <col min="2702" max="2702" width="10" style="53" customWidth="1"/>
    <col min="2703" max="2703" width="13.33203125" style="53" customWidth="1"/>
    <col min="2704" max="2704" width="10.88671875" style="53" customWidth="1"/>
    <col min="2705" max="2705" width="10.33203125" style="53" customWidth="1"/>
    <col min="2706" max="2935" width="8.88671875" style="53"/>
    <col min="2936" max="2936" width="5.109375" style="53" customWidth="1"/>
    <col min="2937" max="2937" width="26.33203125" style="53" customWidth="1"/>
    <col min="2938" max="2938" width="10" style="53" customWidth="1"/>
    <col min="2939" max="2939" width="10.109375" style="53" customWidth="1"/>
    <col min="2940" max="2940" width="9.33203125" style="53" customWidth="1"/>
    <col min="2941" max="2941" width="12" style="53" customWidth="1"/>
    <col min="2942" max="2942" width="11.6640625" style="53" customWidth="1"/>
    <col min="2943" max="2943" width="9.6640625" style="53" customWidth="1"/>
    <col min="2944" max="2944" width="10.6640625" style="53" customWidth="1"/>
    <col min="2945" max="2945" width="11.6640625" style="53" customWidth="1"/>
    <col min="2946" max="2946" width="9.88671875" style="53" customWidth="1"/>
    <col min="2947" max="2947" width="10.6640625" style="53" customWidth="1"/>
    <col min="2948" max="2948" width="9.6640625" style="53" customWidth="1"/>
    <col min="2949" max="2949" width="10.6640625" style="53" customWidth="1"/>
    <col min="2950" max="2950" width="9.6640625" style="53" customWidth="1"/>
    <col min="2951" max="2951" width="10.6640625" style="53" customWidth="1"/>
    <col min="2952" max="2952" width="9.6640625" style="53" customWidth="1"/>
    <col min="2953" max="2953" width="11" style="53" customWidth="1"/>
    <col min="2954" max="2954" width="9.33203125" style="53" customWidth="1"/>
    <col min="2955" max="2955" width="10" style="53" customWidth="1"/>
    <col min="2956" max="2956" width="13.33203125" style="53" customWidth="1"/>
    <col min="2957" max="2957" width="10.88671875" style="53" customWidth="1"/>
    <col min="2958" max="2958" width="10" style="53" customWidth="1"/>
    <col min="2959" max="2959" width="13.33203125" style="53" customWidth="1"/>
    <col min="2960" max="2960" width="10.88671875" style="53" customWidth="1"/>
    <col min="2961" max="2961" width="10.33203125" style="53" customWidth="1"/>
    <col min="2962" max="3191" width="8.88671875" style="53"/>
    <col min="3192" max="3192" width="5.109375" style="53" customWidth="1"/>
    <col min="3193" max="3193" width="26.33203125" style="53" customWidth="1"/>
    <col min="3194" max="3194" width="10" style="53" customWidth="1"/>
    <col min="3195" max="3195" width="10.109375" style="53" customWidth="1"/>
    <col min="3196" max="3196" width="9.33203125" style="53" customWidth="1"/>
    <col min="3197" max="3197" width="12" style="53" customWidth="1"/>
    <col min="3198" max="3198" width="11.6640625" style="53" customWidth="1"/>
    <col min="3199" max="3199" width="9.6640625" style="53" customWidth="1"/>
    <col min="3200" max="3200" width="10.6640625" style="53" customWidth="1"/>
    <col min="3201" max="3201" width="11.6640625" style="53" customWidth="1"/>
    <col min="3202" max="3202" width="9.88671875" style="53" customWidth="1"/>
    <col min="3203" max="3203" width="10.6640625" style="53" customWidth="1"/>
    <col min="3204" max="3204" width="9.6640625" style="53" customWidth="1"/>
    <col min="3205" max="3205" width="10.6640625" style="53" customWidth="1"/>
    <col min="3206" max="3206" width="9.6640625" style="53" customWidth="1"/>
    <col min="3207" max="3207" width="10.6640625" style="53" customWidth="1"/>
    <col min="3208" max="3208" width="9.6640625" style="53" customWidth="1"/>
    <col min="3209" max="3209" width="11" style="53" customWidth="1"/>
    <col min="3210" max="3210" width="9.33203125" style="53" customWidth="1"/>
    <col min="3211" max="3211" width="10" style="53" customWidth="1"/>
    <col min="3212" max="3212" width="13.33203125" style="53" customWidth="1"/>
    <col min="3213" max="3213" width="10.88671875" style="53" customWidth="1"/>
    <col min="3214" max="3214" width="10" style="53" customWidth="1"/>
    <col min="3215" max="3215" width="13.33203125" style="53" customWidth="1"/>
    <col min="3216" max="3216" width="10.88671875" style="53" customWidth="1"/>
    <col min="3217" max="3217" width="10.33203125" style="53" customWidth="1"/>
    <col min="3218" max="3447" width="8.88671875" style="53"/>
    <col min="3448" max="3448" width="5.109375" style="53" customWidth="1"/>
    <col min="3449" max="3449" width="26.33203125" style="53" customWidth="1"/>
    <col min="3450" max="3450" width="10" style="53" customWidth="1"/>
    <col min="3451" max="3451" width="10.109375" style="53" customWidth="1"/>
    <col min="3452" max="3452" width="9.33203125" style="53" customWidth="1"/>
    <col min="3453" max="3453" width="12" style="53" customWidth="1"/>
    <col min="3454" max="3454" width="11.6640625" style="53" customWidth="1"/>
    <col min="3455" max="3455" width="9.6640625" style="53" customWidth="1"/>
    <col min="3456" max="3456" width="10.6640625" style="53" customWidth="1"/>
    <col min="3457" max="3457" width="11.6640625" style="53" customWidth="1"/>
    <col min="3458" max="3458" width="9.88671875" style="53" customWidth="1"/>
    <col min="3459" max="3459" width="10.6640625" style="53" customWidth="1"/>
    <col min="3460" max="3460" width="9.6640625" style="53" customWidth="1"/>
    <col min="3461" max="3461" width="10.6640625" style="53" customWidth="1"/>
    <col min="3462" max="3462" width="9.6640625" style="53" customWidth="1"/>
    <col min="3463" max="3463" width="10.6640625" style="53" customWidth="1"/>
    <col min="3464" max="3464" width="9.6640625" style="53" customWidth="1"/>
    <col min="3465" max="3465" width="11" style="53" customWidth="1"/>
    <col min="3466" max="3466" width="9.33203125" style="53" customWidth="1"/>
    <col min="3467" max="3467" width="10" style="53" customWidth="1"/>
    <col min="3468" max="3468" width="13.33203125" style="53" customWidth="1"/>
    <col min="3469" max="3469" width="10.88671875" style="53" customWidth="1"/>
    <col min="3470" max="3470" width="10" style="53" customWidth="1"/>
    <col min="3471" max="3471" width="13.33203125" style="53" customWidth="1"/>
    <col min="3472" max="3472" width="10.88671875" style="53" customWidth="1"/>
    <col min="3473" max="3473" width="10.33203125" style="53" customWidth="1"/>
    <col min="3474" max="3703" width="8.88671875" style="53"/>
    <col min="3704" max="3704" width="5.109375" style="53" customWidth="1"/>
    <col min="3705" max="3705" width="26.33203125" style="53" customWidth="1"/>
    <col min="3706" max="3706" width="10" style="53" customWidth="1"/>
    <col min="3707" max="3707" width="10.109375" style="53" customWidth="1"/>
    <col min="3708" max="3708" width="9.33203125" style="53" customWidth="1"/>
    <col min="3709" max="3709" width="12" style="53" customWidth="1"/>
    <col min="3710" max="3710" width="11.6640625" style="53" customWidth="1"/>
    <col min="3711" max="3711" width="9.6640625" style="53" customWidth="1"/>
    <col min="3712" max="3712" width="10.6640625" style="53" customWidth="1"/>
    <col min="3713" max="3713" width="11.6640625" style="53" customWidth="1"/>
    <col min="3714" max="3714" width="9.88671875" style="53" customWidth="1"/>
    <col min="3715" max="3715" width="10.6640625" style="53" customWidth="1"/>
    <col min="3716" max="3716" width="9.6640625" style="53" customWidth="1"/>
    <col min="3717" max="3717" width="10.6640625" style="53" customWidth="1"/>
    <col min="3718" max="3718" width="9.6640625" style="53" customWidth="1"/>
    <col min="3719" max="3719" width="10.6640625" style="53" customWidth="1"/>
    <col min="3720" max="3720" width="9.6640625" style="53" customWidth="1"/>
    <col min="3721" max="3721" width="11" style="53" customWidth="1"/>
    <col min="3722" max="3722" width="9.33203125" style="53" customWidth="1"/>
    <col min="3723" max="3723" width="10" style="53" customWidth="1"/>
    <col min="3724" max="3724" width="13.33203125" style="53" customWidth="1"/>
    <col min="3725" max="3725" width="10.88671875" style="53" customWidth="1"/>
    <col min="3726" max="3726" width="10" style="53" customWidth="1"/>
    <col min="3727" max="3727" width="13.33203125" style="53" customWidth="1"/>
    <col min="3728" max="3728" width="10.88671875" style="53" customWidth="1"/>
    <col min="3729" max="3729" width="10.33203125" style="53" customWidth="1"/>
    <col min="3730" max="3959" width="8.88671875" style="53"/>
    <col min="3960" max="3960" width="5.109375" style="53" customWidth="1"/>
    <col min="3961" max="3961" width="26.33203125" style="53" customWidth="1"/>
    <col min="3962" max="3962" width="10" style="53" customWidth="1"/>
    <col min="3963" max="3963" width="10.109375" style="53" customWidth="1"/>
    <col min="3964" max="3964" width="9.33203125" style="53" customWidth="1"/>
    <col min="3965" max="3965" width="12" style="53" customWidth="1"/>
    <col min="3966" max="3966" width="11.6640625" style="53" customWidth="1"/>
    <col min="3967" max="3967" width="9.6640625" style="53" customWidth="1"/>
    <col min="3968" max="3968" width="10.6640625" style="53" customWidth="1"/>
    <col min="3969" max="3969" width="11.6640625" style="53" customWidth="1"/>
    <col min="3970" max="3970" width="9.88671875" style="53" customWidth="1"/>
    <col min="3971" max="3971" width="10.6640625" style="53" customWidth="1"/>
    <col min="3972" max="3972" width="9.6640625" style="53" customWidth="1"/>
    <col min="3973" max="3973" width="10.6640625" style="53" customWidth="1"/>
    <col min="3974" max="3974" width="9.6640625" style="53" customWidth="1"/>
    <col min="3975" max="3975" width="10.6640625" style="53" customWidth="1"/>
    <col min="3976" max="3976" width="9.6640625" style="53" customWidth="1"/>
    <col min="3977" max="3977" width="11" style="53" customWidth="1"/>
    <col min="3978" max="3978" width="9.33203125" style="53" customWidth="1"/>
    <col min="3979" max="3979" width="10" style="53" customWidth="1"/>
    <col min="3980" max="3980" width="13.33203125" style="53" customWidth="1"/>
    <col min="3981" max="3981" width="10.88671875" style="53" customWidth="1"/>
    <col min="3982" max="3982" width="10" style="53" customWidth="1"/>
    <col min="3983" max="3983" width="13.33203125" style="53" customWidth="1"/>
    <col min="3984" max="3984" width="10.88671875" style="53" customWidth="1"/>
    <col min="3985" max="3985" width="10.33203125" style="53" customWidth="1"/>
    <col min="3986" max="4215" width="8.88671875" style="53"/>
    <col min="4216" max="4216" width="5.109375" style="53" customWidth="1"/>
    <col min="4217" max="4217" width="26.33203125" style="53" customWidth="1"/>
    <col min="4218" max="4218" width="10" style="53" customWidth="1"/>
    <col min="4219" max="4219" width="10.109375" style="53" customWidth="1"/>
    <col min="4220" max="4220" width="9.33203125" style="53" customWidth="1"/>
    <col min="4221" max="4221" width="12" style="53" customWidth="1"/>
    <col min="4222" max="4222" width="11.6640625" style="53" customWidth="1"/>
    <col min="4223" max="4223" width="9.6640625" style="53" customWidth="1"/>
    <col min="4224" max="4224" width="10.6640625" style="53" customWidth="1"/>
    <col min="4225" max="4225" width="11.6640625" style="53" customWidth="1"/>
    <col min="4226" max="4226" width="9.88671875" style="53" customWidth="1"/>
    <col min="4227" max="4227" width="10.6640625" style="53" customWidth="1"/>
    <col min="4228" max="4228" width="9.6640625" style="53" customWidth="1"/>
    <col min="4229" max="4229" width="10.6640625" style="53" customWidth="1"/>
    <col min="4230" max="4230" width="9.6640625" style="53" customWidth="1"/>
    <col min="4231" max="4231" width="10.6640625" style="53" customWidth="1"/>
    <col min="4232" max="4232" width="9.6640625" style="53" customWidth="1"/>
    <col min="4233" max="4233" width="11" style="53" customWidth="1"/>
    <col min="4234" max="4234" width="9.33203125" style="53" customWidth="1"/>
    <col min="4235" max="4235" width="10" style="53" customWidth="1"/>
    <col min="4236" max="4236" width="13.33203125" style="53" customWidth="1"/>
    <col min="4237" max="4237" width="10.88671875" style="53" customWidth="1"/>
    <col min="4238" max="4238" width="10" style="53" customWidth="1"/>
    <col min="4239" max="4239" width="13.33203125" style="53" customWidth="1"/>
    <col min="4240" max="4240" width="10.88671875" style="53" customWidth="1"/>
    <col min="4241" max="4241" width="10.33203125" style="53" customWidth="1"/>
    <col min="4242" max="4471" width="8.88671875" style="53"/>
    <col min="4472" max="4472" width="5.109375" style="53" customWidth="1"/>
    <col min="4473" max="4473" width="26.33203125" style="53" customWidth="1"/>
    <col min="4474" max="4474" width="10" style="53" customWidth="1"/>
    <col min="4475" max="4475" width="10.109375" style="53" customWidth="1"/>
    <col min="4476" max="4476" width="9.33203125" style="53" customWidth="1"/>
    <col min="4477" max="4477" width="12" style="53" customWidth="1"/>
    <col min="4478" max="4478" width="11.6640625" style="53" customWidth="1"/>
    <col min="4479" max="4479" width="9.6640625" style="53" customWidth="1"/>
    <col min="4480" max="4480" width="10.6640625" style="53" customWidth="1"/>
    <col min="4481" max="4481" width="11.6640625" style="53" customWidth="1"/>
    <col min="4482" max="4482" width="9.88671875" style="53" customWidth="1"/>
    <col min="4483" max="4483" width="10.6640625" style="53" customWidth="1"/>
    <col min="4484" max="4484" width="9.6640625" style="53" customWidth="1"/>
    <col min="4485" max="4485" width="10.6640625" style="53" customWidth="1"/>
    <col min="4486" max="4486" width="9.6640625" style="53" customWidth="1"/>
    <col min="4487" max="4487" width="10.6640625" style="53" customWidth="1"/>
    <col min="4488" max="4488" width="9.6640625" style="53" customWidth="1"/>
    <col min="4489" max="4489" width="11" style="53" customWidth="1"/>
    <col min="4490" max="4490" width="9.33203125" style="53" customWidth="1"/>
    <col min="4491" max="4491" width="10" style="53" customWidth="1"/>
    <col min="4492" max="4492" width="13.33203125" style="53" customWidth="1"/>
    <col min="4493" max="4493" width="10.88671875" style="53" customWidth="1"/>
    <col min="4494" max="4494" width="10" style="53" customWidth="1"/>
    <col min="4495" max="4495" width="13.33203125" style="53" customWidth="1"/>
    <col min="4496" max="4496" width="10.88671875" style="53" customWidth="1"/>
    <col min="4497" max="4497" width="10.33203125" style="53" customWidth="1"/>
    <col min="4498" max="4727" width="8.88671875" style="53"/>
    <col min="4728" max="4728" width="5.109375" style="53" customWidth="1"/>
    <col min="4729" max="4729" width="26.33203125" style="53" customWidth="1"/>
    <col min="4730" max="4730" width="10" style="53" customWidth="1"/>
    <col min="4731" max="4731" width="10.109375" style="53" customWidth="1"/>
    <col min="4732" max="4732" width="9.33203125" style="53" customWidth="1"/>
    <col min="4733" max="4733" width="12" style="53" customWidth="1"/>
    <col min="4734" max="4734" width="11.6640625" style="53" customWidth="1"/>
    <col min="4735" max="4735" width="9.6640625" style="53" customWidth="1"/>
    <col min="4736" max="4736" width="10.6640625" style="53" customWidth="1"/>
    <col min="4737" max="4737" width="11.6640625" style="53" customWidth="1"/>
    <col min="4738" max="4738" width="9.88671875" style="53" customWidth="1"/>
    <col min="4739" max="4739" width="10.6640625" style="53" customWidth="1"/>
    <col min="4740" max="4740" width="9.6640625" style="53" customWidth="1"/>
    <col min="4741" max="4741" width="10.6640625" style="53" customWidth="1"/>
    <col min="4742" max="4742" width="9.6640625" style="53" customWidth="1"/>
    <col min="4743" max="4743" width="10.6640625" style="53" customWidth="1"/>
    <col min="4744" max="4744" width="9.6640625" style="53" customWidth="1"/>
    <col min="4745" max="4745" width="11" style="53" customWidth="1"/>
    <col min="4746" max="4746" width="9.33203125" style="53" customWidth="1"/>
    <col min="4747" max="4747" width="10" style="53" customWidth="1"/>
    <col min="4748" max="4748" width="13.33203125" style="53" customWidth="1"/>
    <col min="4749" max="4749" width="10.88671875" style="53" customWidth="1"/>
    <col min="4750" max="4750" width="10" style="53" customWidth="1"/>
    <col min="4751" max="4751" width="13.33203125" style="53" customWidth="1"/>
    <col min="4752" max="4752" width="10.88671875" style="53" customWidth="1"/>
    <col min="4753" max="4753" width="10.33203125" style="53" customWidth="1"/>
    <col min="4754" max="4983" width="8.88671875" style="53"/>
    <col min="4984" max="4984" width="5.109375" style="53" customWidth="1"/>
    <col min="4985" max="4985" width="26.33203125" style="53" customWidth="1"/>
    <col min="4986" max="4986" width="10" style="53" customWidth="1"/>
    <col min="4987" max="4987" width="10.109375" style="53" customWidth="1"/>
    <col min="4988" max="4988" width="9.33203125" style="53" customWidth="1"/>
    <col min="4989" max="4989" width="12" style="53" customWidth="1"/>
    <col min="4990" max="4990" width="11.6640625" style="53" customWidth="1"/>
    <col min="4991" max="4991" width="9.6640625" style="53" customWidth="1"/>
    <col min="4992" max="4992" width="10.6640625" style="53" customWidth="1"/>
    <col min="4993" max="4993" width="11.6640625" style="53" customWidth="1"/>
    <col min="4994" max="4994" width="9.88671875" style="53" customWidth="1"/>
    <col min="4995" max="4995" width="10.6640625" style="53" customWidth="1"/>
    <col min="4996" max="4996" width="9.6640625" style="53" customWidth="1"/>
    <col min="4997" max="4997" width="10.6640625" style="53" customWidth="1"/>
    <col min="4998" max="4998" width="9.6640625" style="53" customWidth="1"/>
    <col min="4999" max="4999" width="10.6640625" style="53" customWidth="1"/>
    <col min="5000" max="5000" width="9.6640625" style="53" customWidth="1"/>
    <col min="5001" max="5001" width="11" style="53" customWidth="1"/>
    <col min="5002" max="5002" width="9.33203125" style="53" customWidth="1"/>
    <col min="5003" max="5003" width="10" style="53" customWidth="1"/>
    <col min="5004" max="5004" width="13.33203125" style="53" customWidth="1"/>
    <col min="5005" max="5005" width="10.88671875" style="53" customWidth="1"/>
    <col min="5006" max="5006" width="10" style="53" customWidth="1"/>
    <col min="5007" max="5007" width="13.33203125" style="53" customWidth="1"/>
    <col min="5008" max="5008" width="10.88671875" style="53" customWidth="1"/>
    <col min="5009" max="5009" width="10.33203125" style="53" customWidth="1"/>
    <col min="5010" max="5239" width="8.88671875" style="53"/>
    <col min="5240" max="5240" width="5.109375" style="53" customWidth="1"/>
    <col min="5241" max="5241" width="26.33203125" style="53" customWidth="1"/>
    <col min="5242" max="5242" width="10" style="53" customWidth="1"/>
    <col min="5243" max="5243" width="10.109375" style="53" customWidth="1"/>
    <col min="5244" max="5244" width="9.33203125" style="53" customWidth="1"/>
    <col min="5245" max="5245" width="12" style="53" customWidth="1"/>
    <col min="5246" max="5246" width="11.6640625" style="53" customWidth="1"/>
    <col min="5247" max="5247" width="9.6640625" style="53" customWidth="1"/>
    <col min="5248" max="5248" width="10.6640625" style="53" customWidth="1"/>
    <col min="5249" max="5249" width="11.6640625" style="53" customWidth="1"/>
    <col min="5250" max="5250" width="9.88671875" style="53" customWidth="1"/>
    <col min="5251" max="5251" width="10.6640625" style="53" customWidth="1"/>
    <col min="5252" max="5252" width="9.6640625" style="53" customWidth="1"/>
    <col min="5253" max="5253" width="10.6640625" style="53" customWidth="1"/>
    <col min="5254" max="5254" width="9.6640625" style="53" customWidth="1"/>
    <col min="5255" max="5255" width="10.6640625" style="53" customWidth="1"/>
    <col min="5256" max="5256" width="9.6640625" style="53" customWidth="1"/>
    <col min="5257" max="5257" width="11" style="53" customWidth="1"/>
    <col min="5258" max="5258" width="9.33203125" style="53" customWidth="1"/>
    <col min="5259" max="5259" width="10" style="53" customWidth="1"/>
    <col min="5260" max="5260" width="13.33203125" style="53" customWidth="1"/>
    <col min="5261" max="5261" width="10.88671875" style="53" customWidth="1"/>
    <col min="5262" max="5262" width="10" style="53" customWidth="1"/>
    <col min="5263" max="5263" width="13.33203125" style="53" customWidth="1"/>
    <col min="5264" max="5264" width="10.88671875" style="53" customWidth="1"/>
    <col min="5265" max="5265" width="10.33203125" style="53" customWidth="1"/>
    <col min="5266" max="5495" width="8.88671875" style="53"/>
    <col min="5496" max="5496" width="5.109375" style="53" customWidth="1"/>
    <col min="5497" max="5497" width="26.33203125" style="53" customWidth="1"/>
    <col min="5498" max="5498" width="10" style="53" customWidth="1"/>
    <col min="5499" max="5499" width="10.109375" style="53" customWidth="1"/>
    <col min="5500" max="5500" width="9.33203125" style="53" customWidth="1"/>
    <col min="5501" max="5501" width="12" style="53" customWidth="1"/>
    <col min="5502" max="5502" width="11.6640625" style="53" customWidth="1"/>
    <col min="5503" max="5503" width="9.6640625" style="53" customWidth="1"/>
    <col min="5504" max="5504" width="10.6640625" style="53" customWidth="1"/>
    <col min="5505" max="5505" width="11.6640625" style="53" customWidth="1"/>
    <col min="5506" max="5506" width="9.88671875" style="53" customWidth="1"/>
    <col min="5507" max="5507" width="10.6640625" style="53" customWidth="1"/>
    <col min="5508" max="5508" width="9.6640625" style="53" customWidth="1"/>
    <col min="5509" max="5509" width="10.6640625" style="53" customWidth="1"/>
    <col min="5510" max="5510" width="9.6640625" style="53" customWidth="1"/>
    <col min="5511" max="5511" width="10.6640625" style="53" customWidth="1"/>
    <col min="5512" max="5512" width="9.6640625" style="53" customWidth="1"/>
    <col min="5513" max="5513" width="11" style="53" customWidth="1"/>
    <col min="5514" max="5514" width="9.33203125" style="53" customWidth="1"/>
    <col min="5515" max="5515" width="10" style="53" customWidth="1"/>
    <col min="5516" max="5516" width="13.33203125" style="53" customWidth="1"/>
    <col min="5517" max="5517" width="10.88671875" style="53" customWidth="1"/>
    <col min="5518" max="5518" width="10" style="53" customWidth="1"/>
    <col min="5519" max="5519" width="13.33203125" style="53" customWidth="1"/>
    <col min="5520" max="5520" width="10.88671875" style="53" customWidth="1"/>
    <col min="5521" max="5521" width="10.33203125" style="53" customWidth="1"/>
    <col min="5522" max="5751" width="8.88671875" style="53"/>
    <col min="5752" max="5752" width="5.109375" style="53" customWidth="1"/>
    <col min="5753" max="5753" width="26.33203125" style="53" customWidth="1"/>
    <col min="5754" max="5754" width="10" style="53" customWidth="1"/>
    <col min="5755" max="5755" width="10.109375" style="53" customWidth="1"/>
    <col min="5756" max="5756" width="9.33203125" style="53" customWidth="1"/>
    <col min="5757" max="5757" width="12" style="53" customWidth="1"/>
    <col min="5758" max="5758" width="11.6640625" style="53" customWidth="1"/>
    <col min="5759" max="5759" width="9.6640625" style="53" customWidth="1"/>
    <col min="5760" max="5760" width="10.6640625" style="53" customWidth="1"/>
    <col min="5761" max="5761" width="11.6640625" style="53" customWidth="1"/>
    <col min="5762" max="5762" width="9.88671875" style="53" customWidth="1"/>
    <col min="5763" max="5763" width="10.6640625" style="53" customWidth="1"/>
    <col min="5764" max="5764" width="9.6640625" style="53" customWidth="1"/>
    <col min="5765" max="5765" width="10.6640625" style="53" customWidth="1"/>
    <col min="5766" max="5766" width="9.6640625" style="53" customWidth="1"/>
    <col min="5767" max="5767" width="10.6640625" style="53" customWidth="1"/>
    <col min="5768" max="5768" width="9.6640625" style="53" customWidth="1"/>
    <col min="5769" max="5769" width="11" style="53" customWidth="1"/>
    <col min="5770" max="5770" width="9.33203125" style="53" customWidth="1"/>
    <col min="5771" max="5771" width="10" style="53" customWidth="1"/>
    <col min="5772" max="5772" width="13.33203125" style="53" customWidth="1"/>
    <col min="5773" max="5773" width="10.88671875" style="53" customWidth="1"/>
    <col min="5774" max="5774" width="10" style="53" customWidth="1"/>
    <col min="5775" max="5775" width="13.33203125" style="53" customWidth="1"/>
    <col min="5776" max="5776" width="10.88671875" style="53" customWidth="1"/>
    <col min="5777" max="5777" width="10.33203125" style="53" customWidth="1"/>
    <col min="5778" max="6007" width="8.88671875" style="53"/>
    <col min="6008" max="6008" width="5.109375" style="53" customWidth="1"/>
    <col min="6009" max="6009" width="26.33203125" style="53" customWidth="1"/>
    <col min="6010" max="6010" width="10" style="53" customWidth="1"/>
    <col min="6011" max="6011" width="10.109375" style="53" customWidth="1"/>
    <col min="6012" max="6012" width="9.33203125" style="53" customWidth="1"/>
    <col min="6013" max="6013" width="12" style="53" customWidth="1"/>
    <col min="6014" max="6014" width="11.6640625" style="53" customWidth="1"/>
    <col min="6015" max="6015" width="9.6640625" style="53" customWidth="1"/>
    <col min="6016" max="6016" width="10.6640625" style="53" customWidth="1"/>
    <col min="6017" max="6017" width="11.6640625" style="53" customWidth="1"/>
    <col min="6018" max="6018" width="9.88671875" style="53" customWidth="1"/>
    <col min="6019" max="6019" width="10.6640625" style="53" customWidth="1"/>
    <col min="6020" max="6020" width="9.6640625" style="53" customWidth="1"/>
    <col min="6021" max="6021" width="10.6640625" style="53" customWidth="1"/>
    <col min="6022" max="6022" width="9.6640625" style="53" customWidth="1"/>
    <col min="6023" max="6023" width="10.6640625" style="53" customWidth="1"/>
    <col min="6024" max="6024" width="9.6640625" style="53" customWidth="1"/>
    <col min="6025" max="6025" width="11" style="53" customWidth="1"/>
    <col min="6026" max="6026" width="9.33203125" style="53" customWidth="1"/>
    <col min="6027" max="6027" width="10" style="53" customWidth="1"/>
    <col min="6028" max="6028" width="13.33203125" style="53" customWidth="1"/>
    <col min="6029" max="6029" width="10.88671875" style="53" customWidth="1"/>
    <col min="6030" max="6030" width="10" style="53" customWidth="1"/>
    <col min="6031" max="6031" width="13.33203125" style="53" customWidth="1"/>
    <col min="6032" max="6032" width="10.88671875" style="53" customWidth="1"/>
    <col min="6033" max="6033" width="10.33203125" style="53" customWidth="1"/>
    <col min="6034" max="6263" width="8.88671875" style="53"/>
    <col min="6264" max="6264" width="5.109375" style="53" customWidth="1"/>
    <col min="6265" max="6265" width="26.33203125" style="53" customWidth="1"/>
    <col min="6266" max="6266" width="10" style="53" customWidth="1"/>
    <col min="6267" max="6267" width="10.109375" style="53" customWidth="1"/>
    <col min="6268" max="6268" width="9.33203125" style="53" customWidth="1"/>
    <col min="6269" max="6269" width="12" style="53" customWidth="1"/>
    <col min="6270" max="6270" width="11.6640625" style="53" customWidth="1"/>
    <col min="6271" max="6271" width="9.6640625" style="53" customWidth="1"/>
    <col min="6272" max="6272" width="10.6640625" style="53" customWidth="1"/>
    <col min="6273" max="6273" width="11.6640625" style="53" customWidth="1"/>
    <col min="6274" max="6274" width="9.88671875" style="53" customWidth="1"/>
    <col min="6275" max="6275" width="10.6640625" style="53" customWidth="1"/>
    <col min="6276" max="6276" width="9.6640625" style="53" customWidth="1"/>
    <col min="6277" max="6277" width="10.6640625" style="53" customWidth="1"/>
    <col min="6278" max="6278" width="9.6640625" style="53" customWidth="1"/>
    <col min="6279" max="6279" width="10.6640625" style="53" customWidth="1"/>
    <col min="6280" max="6280" width="9.6640625" style="53" customWidth="1"/>
    <col min="6281" max="6281" width="11" style="53" customWidth="1"/>
    <col min="6282" max="6282" width="9.33203125" style="53" customWidth="1"/>
    <col min="6283" max="6283" width="10" style="53" customWidth="1"/>
    <col min="6284" max="6284" width="13.33203125" style="53" customWidth="1"/>
    <col min="6285" max="6285" width="10.88671875" style="53" customWidth="1"/>
    <col min="6286" max="6286" width="10" style="53" customWidth="1"/>
    <col min="6287" max="6287" width="13.33203125" style="53" customWidth="1"/>
    <col min="6288" max="6288" width="10.88671875" style="53" customWidth="1"/>
    <col min="6289" max="6289" width="10.33203125" style="53" customWidth="1"/>
    <col min="6290" max="6519" width="8.88671875" style="53"/>
    <col min="6520" max="6520" width="5.109375" style="53" customWidth="1"/>
    <col min="6521" max="6521" width="26.33203125" style="53" customWidth="1"/>
    <col min="6522" max="6522" width="10" style="53" customWidth="1"/>
    <col min="6523" max="6523" width="10.109375" style="53" customWidth="1"/>
    <col min="6524" max="6524" width="9.33203125" style="53" customWidth="1"/>
    <col min="6525" max="6525" width="12" style="53" customWidth="1"/>
    <col min="6526" max="6526" width="11.6640625" style="53" customWidth="1"/>
    <col min="6527" max="6527" width="9.6640625" style="53" customWidth="1"/>
    <col min="6528" max="6528" width="10.6640625" style="53" customWidth="1"/>
    <col min="6529" max="6529" width="11.6640625" style="53" customWidth="1"/>
    <col min="6530" max="6530" width="9.88671875" style="53" customWidth="1"/>
    <col min="6531" max="6531" width="10.6640625" style="53" customWidth="1"/>
    <col min="6532" max="6532" width="9.6640625" style="53" customWidth="1"/>
    <col min="6533" max="6533" width="10.6640625" style="53" customWidth="1"/>
    <col min="6534" max="6534" width="9.6640625" style="53" customWidth="1"/>
    <col min="6535" max="6535" width="10.6640625" style="53" customWidth="1"/>
    <col min="6536" max="6536" width="9.6640625" style="53" customWidth="1"/>
    <col min="6537" max="6537" width="11" style="53" customWidth="1"/>
    <col min="6538" max="6538" width="9.33203125" style="53" customWidth="1"/>
    <col min="6539" max="6539" width="10" style="53" customWidth="1"/>
    <col min="6540" max="6540" width="13.33203125" style="53" customWidth="1"/>
    <col min="6541" max="6541" width="10.88671875" style="53" customWidth="1"/>
    <col min="6542" max="6542" width="10" style="53" customWidth="1"/>
    <col min="6543" max="6543" width="13.33203125" style="53" customWidth="1"/>
    <col min="6544" max="6544" width="10.88671875" style="53" customWidth="1"/>
    <col min="6545" max="6545" width="10.33203125" style="53" customWidth="1"/>
    <col min="6546" max="6775" width="8.88671875" style="53"/>
    <col min="6776" max="6776" width="5.109375" style="53" customWidth="1"/>
    <col min="6777" max="6777" width="26.33203125" style="53" customWidth="1"/>
    <col min="6778" max="6778" width="10" style="53" customWidth="1"/>
    <col min="6779" max="6779" width="10.109375" style="53" customWidth="1"/>
    <col min="6780" max="6780" width="9.33203125" style="53" customWidth="1"/>
    <col min="6781" max="6781" width="12" style="53" customWidth="1"/>
    <col min="6782" max="6782" width="11.6640625" style="53" customWidth="1"/>
    <col min="6783" max="6783" width="9.6640625" style="53" customWidth="1"/>
    <col min="6784" max="6784" width="10.6640625" style="53" customWidth="1"/>
    <col min="6785" max="6785" width="11.6640625" style="53" customWidth="1"/>
    <col min="6786" max="6786" width="9.88671875" style="53" customWidth="1"/>
    <col min="6787" max="6787" width="10.6640625" style="53" customWidth="1"/>
    <col min="6788" max="6788" width="9.6640625" style="53" customWidth="1"/>
    <col min="6789" max="6789" width="10.6640625" style="53" customWidth="1"/>
    <col min="6790" max="6790" width="9.6640625" style="53" customWidth="1"/>
    <col min="6791" max="6791" width="10.6640625" style="53" customWidth="1"/>
    <col min="6792" max="6792" width="9.6640625" style="53" customWidth="1"/>
    <col min="6793" max="6793" width="11" style="53" customWidth="1"/>
    <col min="6794" max="6794" width="9.33203125" style="53" customWidth="1"/>
    <col min="6795" max="6795" width="10" style="53" customWidth="1"/>
    <col min="6796" max="6796" width="13.33203125" style="53" customWidth="1"/>
    <col min="6797" max="6797" width="10.88671875" style="53" customWidth="1"/>
    <col min="6798" max="6798" width="10" style="53" customWidth="1"/>
    <col min="6799" max="6799" width="13.33203125" style="53" customWidth="1"/>
    <col min="6800" max="6800" width="10.88671875" style="53" customWidth="1"/>
    <col min="6801" max="6801" width="10.33203125" style="53" customWidth="1"/>
    <col min="6802" max="7031" width="8.88671875" style="53"/>
    <col min="7032" max="7032" width="5.109375" style="53" customWidth="1"/>
    <col min="7033" max="7033" width="26.33203125" style="53" customWidth="1"/>
    <col min="7034" max="7034" width="10" style="53" customWidth="1"/>
    <col min="7035" max="7035" width="10.109375" style="53" customWidth="1"/>
    <col min="7036" max="7036" width="9.33203125" style="53" customWidth="1"/>
    <col min="7037" max="7037" width="12" style="53" customWidth="1"/>
    <col min="7038" max="7038" width="11.6640625" style="53" customWidth="1"/>
    <col min="7039" max="7039" width="9.6640625" style="53" customWidth="1"/>
    <col min="7040" max="7040" width="10.6640625" style="53" customWidth="1"/>
    <col min="7041" max="7041" width="11.6640625" style="53" customWidth="1"/>
    <col min="7042" max="7042" width="9.88671875" style="53" customWidth="1"/>
    <col min="7043" max="7043" width="10.6640625" style="53" customWidth="1"/>
    <col min="7044" max="7044" width="9.6640625" style="53" customWidth="1"/>
    <col min="7045" max="7045" width="10.6640625" style="53" customWidth="1"/>
    <col min="7046" max="7046" width="9.6640625" style="53" customWidth="1"/>
    <col min="7047" max="7047" width="10.6640625" style="53" customWidth="1"/>
    <col min="7048" max="7048" width="9.6640625" style="53" customWidth="1"/>
    <col min="7049" max="7049" width="11" style="53" customWidth="1"/>
    <col min="7050" max="7050" width="9.33203125" style="53" customWidth="1"/>
    <col min="7051" max="7051" width="10" style="53" customWidth="1"/>
    <col min="7052" max="7052" width="13.33203125" style="53" customWidth="1"/>
    <col min="7053" max="7053" width="10.88671875" style="53" customWidth="1"/>
    <col min="7054" max="7054" width="10" style="53" customWidth="1"/>
    <col min="7055" max="7055" width="13.33203125" style="53" customWidth="1"/>
    <col min="7056" max="7056" width="10.88671875" style="53" customWidth="1"/>
    <col min="7057" max="7057" width="10.33203125" style="53" customWidth="1"/>
    <col min="7058" max="7287" width="8.88671875" style="53"/>
    <col min="7288" max="7288" width="5.109375" style="53" customWidth="1"/>
    <col min="7289" max="7289" width="26.33203125" style="53" customWidth="1"/>
    <col min="7290" max="7290" width="10" style="53" customWidth="1"/>
    <col min="7291" max="7291" width="10.109375" style="53" customWidth="1"/>
    <col min="7292" max="7292" width="9.33203125" style="53" customWidth="1"/>
    <col min="7293" max="7293" width="12" style="53" customWidth="1"/>
    <col min="7294" max="7294" width="11.6640625" style="53" customWidth="1"/>
    <col min="7295" max="7295" width="9.6640625" style="53" customWidth="1"/>
    <col min="7296" max="7296" width="10.6640625" style="53" customWidth="1"/>
    <col min="7297" max="7297" width="11.6640625" style="53" customWidth="1"/>
    <col min="7298" max="7298" width="9.88671875" style="53" customWidth="1"/>
    <col min="7299" max="7299" width="10.6640625" style="53" customWidth="1"/>
    <col min="7300" max="7300" width="9.6640625" style="53" customWidth="1"/>
    <col min="7301" max="7301" width="10.6640625" style="53" customWidth="1"/>
    <col min="7302" max="7302" width="9.6640625" style="53" customWidth="1"/>
    <col min="7303" max="7303" width="10.6640625" style="53" customWidth="1"/>
    <col min="7304" max="7304" width="9.6640625" style="53" customWidth="1"/>
    <col min="7305" max="7305" width="11" style="53" customWidth="1"/>
    <col min="7306" max="7306" width="9.33203125" style="53" customWidth="1"/>
    <col min="7307" max="7307" width="10" style="53" customWidth="1"/>
    <col min="7308" max="7308" width="13.33203125" style="53" customWidth="1"/>
    <col min="7309" max="7309" width="10.88671875" style="53" customWidth="1"/>
    <col min="7310" max="7310" width="10" style="53" customWidth="1"/>
    <col min="7311" max="7311" width="13.33203125" style="53" customWidth="1"/>
    <col min="7312" max="7312" width="10.88671875" style="53" customWidth="1"/>
    <col min="7313" max="7313" width="10.33203125" style="53" customWidth="1"/>
    <col min="7314" max="7543" width="8.88671875" style="53"/>
    <col min="7544" max="7544" width="5.109375" style="53" customWidth="1"/>
    <col min="7545" max="7545" width="26.33203125" style="53" customWidth="1"/>
    <col min="7546" max="7546" width="10" style="53" customWidth="1"/>
    <col min="7547" max="7547" width="10.109375" style="53" customWidth="1"/>
    <col min="7548" max="7548" width="9.33203125" style="53" customWidth="1"/>
    <col min="7549" max="7549" width="12" style="53" customWidth="1"/>
    <col min="7550" max="7550" width="11.6640625" style="53" customWidth="1"/>
    <col min="7551" max="7551" width="9.6640625" style="53" customWidth="1"/>
    <col min="7552" max="7552" width="10.6640625" style="53" customWidth="1"/>
    <col min="7553" max="7553" width="11.6640625" style="53" customWidth="1"/>
    <col min="7554" max="7554" width="9.88671875" style="53" customWidth="1"/>
    <col min="7555" max="7555" width="10.6640625" style="53" customWidth="1"/>
    <col min="7556" max="7556" width="9.6640625" style="53" customWidth="1"/>
    <col min="7557" max="7557" width="10.6640625" style="53" customWidth="1"/>
    <col min="7558" max="7558" width="9.6640625" style="53" customWidth="1"/>
    <col min="7559" max="7559" width="10.6640625" style="53" customWidth="1"/>
    <col min="7560" max="7560" width="9.6640625" style="53" customWidth="1"/>
    <col min="7561" max="7561" width="11" style="53" customWidth="1"/>
    <col min="7562" max="7562" width="9.33203125" style="53" customWidth="1"/>
    <col min="7563" max="7563" width="10" style="53" customWidth="1"/>
    <col min="7564" max="7564" width="13.33203125" style="53" customWidth="1"/>
    <col min="7565" max="7565" width="10.88671875" style="53" customWidth="1"/>
    <col min="7566" max="7566" width="10" style="53" customWidth="1"/>
    <col min="7567" max="7567" width="13.33203125" style="53" customWidth="1"/>
    <col min="7568" max="7568" width="10.88671875" style="53" customWidth="1"/>
    <col min="7569" max="7569" width="10.33203125" style="53" customWidth="1"/>
    <col min="7570" max="7799" width="8.88671875" style="53"/>
    <col min="7800" max="7800" width="5.109375" style="53" customWidth="1"/>
    <col min="7801" max="7801" width="26.33203125" style="53" customWidth="1"/>
    <col min="7802" max="7802" width="10" style="53" customWidth="1"/>
    <col min="7803" max="7803" width="10.109375" style="53" customWidth="1"/>
    <col min="7804" max="7804" width="9.33203125" style="53" customWidth="1"/>
    <col min="7805" max="7805" width="12" style="53" customWidth="1"/>
    <col min="7806" max="7806" width="11.6640625" style="53" customWidth="1"/>
    <col min="7807" max="7807" width="9.6640625" style="53" customWidth="1"/>
    <col min="7808" max="7808" width="10.6640625" style="53" customWidth="1"/>
    <col min="7809" max="7809" width="11.6640625" style="53" customWidth="1"/>
    <col min="7810" max="7810" width="9.88671875" style="53" customWidth="1"/>
    <col min="7811" max="7811" width="10.6640625" style="53" customWidth="1"/>
    <col min="7812" max="7812" width="9.6640625" style="53" customWidth="1"/>
    <col min="7813" max="7813" width="10.6640625" style="53" customWidth="1"/>
    <col min="7814" max="7814" width="9.6640625" style="53" customWidth="1"/>
    <col min="7815" max="7815" width="10.6640625" style="53" customWidth="1"/>
    <col min="7816" max="7816" width="9.6640625" style="53" customWidth="1"/>
    <col min="7817" max="7817" width="11" style="53" customWidth="1"/>
    <col min="7818" max="7818" width="9.33203125" style="53" customWidth="1"/>
    <col min="7819" max="7819" width="10" style="53" customWidth="1"/>
    <col min="7820" max="7820" width="13.33203125" style="53" customWidth="1"/>
    <col min="7821" max="7821" width="10.88671875" style="53" customWidth="1"/>
    <col min="7822" max="7822" width="10" style="53" customWidth="1"/>
    <col min="7823" max="7823" width="13.33203125" style="53" customWidth="1"/>
    <col min="7824" max="7824" width="10.88671875" style="53" customWidth="1"/>
    <col min="7825" max="7825" width="10.33203125" style="53" customWidth="1"/>
    <col min="7826" max="8055" width="8.88671875" style="53"/>
    <col min="8056" max="8056" width="5.109375" style="53" customWidth="1"/>
    <col min="8057" max="8057" width="26.33203125" style="53" customWidth="1"/>
    <col min="8058" max="8058" width="10" style="53" customWidth="1"/>
    <col min="8059" max="8059" width="10.109375" style="53" customWidth="1"/>
    <col min="8060" max="8060" width="9.33203125" style="53" customWidth="1"/>
    <col min="8061" max="8061" width="12" style="53" customWidth="1"/>
    <col min="8062" max="8062" width="11.6640625" style="53" customWidth="1"/>
    <col min="8063" max="8063" width="9.6640625" style="53" customWidth="1"/>
    <col min="8064" max="8064" width="10.6640625" style="53" customWidth="1"/>
    <col min="8065" max="8065" width="11.6640625" style="53" customWidth="1"/>
    <col min="8066" max="8066" width="9.88671875" style="53" customWidth="1"/>
    <col min="8067" max="8067" width="10.6640625" style="53" customWidth="1"/>
    <col min="8068" max="8068" width="9.6640625" style="53" customWidth="1"/>
    <col min="8069" max="8069" width="10.6640625" style="53" customWidth="1"/>
    <col min="8070" max="8070" width="9.6640625" style="53" customWidth="1"/>
    <col min="8071" max="8071" width="10.6640625" style="53" customWidth="1"/>
    <col min="8072" max="8072" width="9.6640625" style="53" customWidth="1"/>
    <col min="8073" max="8073" width="11" style="53" customWidth="1"/>
    <col min="8074" max="8074" width="9.33203125" style="53" customWidth="1"/>
    <col min="8075" max="8075" width="10" style="53" customWidth="1"/>
    <col min="8076" max="8076" width="13.33203125" style="53" customWidth="1"/>
    <col min="8077" max="8077" width="10.88671875" style="53" customWidth="1"/>
    <col min="8078" max="8078" width="10" style="53" customWidth="1"/>
    <col min="8079" max="8079" width="13.33203125" style="53" customWidth="1"/>
    <col min="8080" max="8080" width="10.88671875" style="53" customWidth="1"/>
    <col min="8081" max="8081" width="10.33203125" style="53" customWidth="1"/>
    <col min="8082" max="8311" width="8.88671875" style="53"/>
    <col min="8312" max="8312" width="5.109375" style="53" customWidth="1"/>
    <col min="8313" max="8313" width="26.33203125" style="53" customWidth="1"/>
    <col min="8314" max="8314" width="10" style="53" customWidth="1"/>
    <col min="8315" max="8315" width="10.109375" style="53" customWidth="1"/>
    <col min="8316" max="8316" width="9.33203125" style="53" customWidth="1"/>
    <col min="8317" max="8317" width="12" style="53" customWidth="1"/>
    <col min="8318" max="8318" width="11.6640625" style="53" customWidth="1"/>
    <col min="8319" max="8319" width="9.6640625" style="53" customWidth="1"/>
    <col min="8320" max="8320" width="10.6640625" style="53" customWidth="1"/>
    <col min="8321" max="8321" width="11.6640625" style="53" customWidth="1"/>
    <col min="8322" max="8322" width="9.88671875" style="53" customWidth="1"/>
    <col min="8323" max="8323" width="10.6640625" style="53" customWidth="1"/>
    <col min="8324" max="8324" width="9.6640625" style="53" customWidth="1"/>
    <col min="8325" max="8325" width="10.6640625" style="53" customWidth="1"/>
    <col min="8326" max="8326" width="9.6640625" style="53" customWidth="1"/>
    <col min="8327" max="8327" width="10.6640625" style="53" customWidth="1"/>
    <col min="8328" max="8328" width="9.6640625" style="53" customWidth="1"/>
    <col min="8329" max="8329" width="11" style="53" customWidth="1"/>
    <col min="8330" max="8330" width="9.33203125" style="53" customWidth="1"/>
    <col min="8331" max="8331" width="10" style="53" customWidth="1"/>
    <col min="8332" max="8332" width="13.33203125" style="53" customWidth="1"/>
    <col min="8333" max="8333" width="10.88671875" style="53" customWidth="1"/>
    <col min="8334" max="8334" width="10" style="53" customWidth="1"/>
    <col min="8335" max="8335" width="13.33203125" style="53" customWidth="1"/>
    <col min="8336" max="8336" width="10.88671875" style="53" customWidth="1"/>
    <col min="8337" max="8337" width="10.33203125" style="53" customWidth="1"/>
    <col min="8338" max="8567" width="8.88671875" style="53"/>
    <col min="8568" max="8568" width="5.109375" style="53" customWidth="1"/>
    <col min="8569" max="8569" width="26.33203125" style="53" customWidth="1"/>
    <col min="8570" max="8570" width="10" style="53" customWidth="1"/>
    <col min="8571" max="8571" width="10.109375" style="53" customWidth="1"/>
    <col min="8572" max="8572" width="9.33203125" style="53" customWidth="1"/>
    <col min="8573" max="8573" width="12" style="53" customWidth="1"/>
    <col min="8574" max="8574" width="11.6640625" style="53" customWidth="1"/>
    <col min="8575" max="8575" width="9.6640625" style="53" customWidth="1"/>
    <col min="8576" max="8576" width="10.6640625" style="53" customWidth="1"/>
    <col min="8577" max="8577" width="11.6640625" style="53" customWidth="1"/>
    <col min="8578" max="8578" width="9.88671875" style="53" customWidth="1"/>
    <col min="8579" max="8579" width="10.6640625" style="53" customWidth="1"/>
    <col min="8580" max="8580" width="9.6640625" style="53" customWidth="1"/>
    <col min="8581" max="8581" width="10.6640625" style="53" customWidth="1"/>
    <col min="8582" max="8582" width="9.6640625" style="53" customWidth="1"/>
    <col min="8583" max="8583" width="10.6640625" style="53" customWidth="1"/>
    <col min="8584" max="8584" width="9.6640625" style="53" customWidth="1"/>
    <col min="8585" max="8585" width="11" style="53" customWidth="1"/>
    <col min="8586" max="8586" width="9.33203125" style="53" customWidth="1"/>
    <col min="8587" max="8587" width="10" style="53" customWidth="1"/>
    <col min="8588" max="8588" width="13.33203125" style="53" customWidth="1"/>
    <col min="8589" max="8589" width="10.88671875" style="53" customWidth="1"/>
    <col min="8590" max="8590" width="10" style="53" customWidth="1"/>
    <col min="8591" max="8591" width="13.33203125" style="53" customWidth="1"/>
    <col min="8592" max="8592" width="10.88671875" style="53" customWidth="1"/>
    <col min="8593" max="8593" width="10.33203125" style="53" customWidth="1"/>
    <col min="8594" max="8823" width="8.88671875" style="53"/>
    <col min="8824" max="8824" width="5.109375" style="53" customWidth="1"/>
    <col min="8825" max="8825" width="26.33203125" style="53" customWidth="1"/>
    <col min="8826" max="8826" width="10" style="53" customWidth="1"/>
    <col min="8827" max="8827" width="10.109375" style="53" customWidth="1"/>
    <col min="8828" max="8828" width="9.33203125" style="53" customWidth="1"/>
    <col min="8829" max="8829" width="12" style="53" customWidth="1"/>
    <col min="8830" max="8830" width="11.6640625" style="53" customWidth="1"/>
    <col min="8831" max="8831" width="9.6640625" style="53" customWidth="1"/>
    <col min="8832" max="8832" width="10.6640625" style="53" customWidth="1"/>
    <col min="8833" max="8833" width="11.6640625" style="53" customWidth="1"/>
    <col min="8834" max="8834" width="9.88671875" style="53" customWidth="1"/>
    <col min="8835" max="8835" width="10.6640625" style="53" customWidth="1"/>
    <col min="8836" max="8836" width="9.6640625" style="53" customWidth="1"/>
    <col min="8837" max="8837" width="10.6640625" style="53" customWidth="1"/>
    <col min="8838" max="8838" width="9.6640625" style="53" customWidth="1"/>
    <col min="8839" max="8839" width="10.6640625" style="53" customWidth="1"/>
    <col min="8840" max="8840" width="9.6640625" style="53" customWidth="1"/>
    <col min="8841" max="8841" width="11" style="53" customWidth="1"/>
    <col min="8842" max="8842" width="9.33203125" style="53" customWidth="1"/>
    <col min="8843" max="8843" width="10" style="53" customWidth="1"/>
    <col min="8844" max="8844" width="13.33203125" style="53" customWidth="1"/>
    <col min="8845" max="8845" width="10.88671875" style="53" customWidth="1"/>
    <col min="8846" max="8846" width="10" style="53" customWidth="1"/>
    <col min="8847" max="8847" width="13.33203125" style="53" customWidth="1"/>
    <col min="8848" max="8848" width="10.88671875" style="53" customWidth="1"/>
    <col min="8849" max="8849" width="10.33203125" style="53" customWidth="1"/>
    <col min="8850" max="9079" width="8.88671875" style="53"/>
    <col min="9080" max="9080" width="5.109375" style="53" customWidth="1"/>
    <col min="9081" max="9081" width="26.33203125" style="53" customWidth="1"/>
    <col min="9082" max="9082" width="10" style="53" customWidth="1"/>
    <col min="9083" max="9083" width="10.109375" style="53" customWidth="1"/>
    <col min="9084" max="9084" width="9.33203125" style="53" customWidth="1"/>
    <col min="9085" max="9085" width="12" style="53" customWidth="1"/>
    <col min="9086" max="9086" width="11.6640625" style="53" customWidth="1"/>
    <col min="9087" max="9087" width="9.6640625" style="53" customWidth="1"/>
    <col min="9088" max="9088" width="10.6640625" style="53" customWidth="1"/>
    <col min="9089" max="9089" width="11.6640625" style="53" customWidth="1"/>
    <col min="9090" max="9090" width="9.88671875" style="53" customWidth="1"/>
    <col min="9091" max="9091" width="10.6640625" style="53" customWidth="1"/>
    <col min="9092" max="9092" width="9.6640625" style="53" customWidth="1"/>
    <col min="9093" max="9093" width="10.6640625" style="53" customWidth="1"/>
    <col min="9094" max="9094" width="9.6640625" style="53" customWidth="1"/>
    <col min="9095" max="9095" width="10.6640625" style="53" customWidth="1"/>
    <col min="9096" max="9096" width="9.6640625" style="53" customWidth="1"/>
    <col min="9097" max="9097" width="11" style="53" customWidth="1"/>
    <col min="9098" max="9098" width="9.33203125" style="53" customWidth="1"/>
    <col min="9099" max="9099" width="10" style="53" customWidth="1"/>
    <col min="9100" max="9100" width="13.33203125" style="53" customWidth="1"/>
    <col min="9101" max="9101" width="10.88671875" style="53" customWidth="1"/>
    <col min="9102" max="9102" width="10" style="53" customWidth="1"/>
    <col min="9103" max="9103" width="13.33203125" style="53" customWidth="1"/>
    <col min="9104" max="9104" width="10.88671875" style="53" customWidth="1"/>
    <col min="9105" max="9105" width="10.33203125" style="53" customWidth="1"/>
    <col min="9106" max="9335" width="8.88671875" style="53"/>
    <col min="9336" max="9336" width="5.109375" style="53" customWidth="1"/>
    <col min="9337" max="9337" width="26.33203125" style="53" customWidth="1"/>
    <col min="9338" max="9338" width="10" style="53" customWidth="1"/>
    <col min="9339" max="9339" width="10.109375" style="53" customWidth="1"/>
    <col min="9340" max="9340" width="9.33203125" style="53" customWidth="1"/>
    <col min="9341" max="9341" width="12" style="53" customWidth="1"/>
    <col min="9342" max="9342" width="11.6640625" style="53" customWidth="1"/>
    <col min="9343" max="9343" width="9.6640625" style="53" customWidth="1"/>
    <col min="9344" max="9344" width="10.6640625" style="53" customWidth="1"/>
    <col min="9345" max="9345" width="11.6640625" style="53" customWidth="1"/>
    <col min="9346" max="9346" width="9.88671875" style="53" customWidth="1"/>
    <col min="9347" max="9347" width="10.6640625" style="53" customWidth="1"/>
    <col min="9348" max="9348" width="9.6640625" style="53" customWidth="1"/>
    <col min="9349" max="9349" width="10.6640625" style="53" customWidth="1"/>
    <col min="9350" max="9350" width="9.6640625" style="53" customWidth="1"/>
    <col min="9351" max="9351" width="10.6640625" style="53" customWidth="1"/>
    <col min="9352" max="9352" width="9.6640625" style="53" customWidth="1"/>
    <col min="9353" max="9353" width="11" style="53" customWidth="1"/>
    <col min="9354" max="9354" width="9.33203125" style="53" customWidth="1"/>
    <col min="9355" max="9355" width="10" style="53" customWidth="1"/>
    <col min="9356" max="9356" width="13.33203125" style="53" customWidth="1"/>
    <col min="9357" max="9357" width="10.88671875" style="53" customWidth="1"/>
    <col min="9358" max="9358" width="10" style="53" customWidth="1"/>
    <col min="9359" max="9359" width="13.33203125" style="53" customWidth="1"/>
    <col min="9360" max="9360" width="10.88671875" style="53" customWidth="1"/>
    <col min="9361" max="9361" width="10.33203125" style="53" customWidth="1"/>
    <col min="9362" max="9591" width="8.88671875" style="53"/>
    <col min="9592" max="9592" width="5.109375" style="53" customWidth="1"/>
    <col min="9593" max="9593" width="26.33203125" style="53" customWidth="1"/>
    <col min="9594" max="9594" width="10" style="53" customWidth="1"/>
    <col min="9595" max="9595" width="10.109375" style="53" customWidth="1"/>
    <col min="9596" max="9596" width="9.33203125" style="53" customWidth="1"/>
    <col min="9597" max="9597" width="12" style="53" customWidth="1"/>
    <col min="9598" max="9598" width="11.6640625" style="53" customWidth="1"/>
    <col min="9599" max="9599" width="9.6640625" style="53" customWidth="1"/>
    <col min="9600" max="9600" width="10.6640625" style="53" customWidth="1"/>
    <col min="9601" max="9601" width="11.6640625" style="53" customWidth="1"/>
    <col min="9602" max="9602" width="9.88671875" style="53" customWidth="1"/>
    <col min="9603" max="9603" width="10.6640625" style="53" customWidth="1"/>
    <col min="9604" max="9604" width="9.6640625" style="53" customWidth="1"/>
    <col min="9605" max="9605" width="10.6640625" style="53" customWidth="1"/>
    <col min="9606" max="9606" width="9.6640625" style="53" customWidth="1"/>
    <col min="9607" max="9607" width="10.6640625" style="53" customWidth="1"/>
    <col min="9608" max="9608" width="9.6640625" style="53" customWidth="1"/>
    <col min="9609" max="9609" width="11" style="53" customWidth="1"/>
    <col min="9610" max="9610" width="9.33203125" style="53" customWidth="1"/>
    <col min="9611" max="9611" width="10" style="53" customWidth="1"/>
    <col min="9612" max="9612" width="13.33203125" style="53" customWidth="1"/>
    <col min="9613" max="9613" width="10.88671875" style="53" customWidth="1"/>
    <col min="9614" max="9614" width="10" style="53" customWidth="1"/>
    <col min="9615" max="9615" width="13.33203125" style="53" customWidth="1"/>
    <col min="9616" max="9616" width="10.88671875" style="53" customWidth="1"/>
    <col min="9617" max="9617" width="10.33203125" style="53" customWidth="1"/>
    <col min="9618" max="9847" width="8.88671875" style="53"/>
    <col min="9848" max="9848" width="5.109375" style="53" customWidth="1"/>
    <col min="9849" max="9849" width="26.33203125" style="53" customWidth="1"/>
    <col min="9850" max="9850" width="10" style="53" customWidth="1"/>
    <col min="9851" max="9851" width="10.109375" style="53" customWidth="1"/>
    <col min="9852" max="9852" width="9.33203125" style="53" customWidth="1"/>
    <col min="9853" max="9853" width="12" style="53" customWidth="1"/>
    <col min="9854" max="9854" width="11.6640625" style="53" customWidth="1"/>
    <col min="9855" max="9855" width="9.6640625" style="53" customWidth="1"/>
    <col min="9856" max="9856" width="10.6640625" style="53" customWidth="1"/>
    <col min="9857" max="9857" width="11.6640625" style="53" customWidth="1"/>
    <col min="9858" max="9858" width="9.88671875" style="53" customWidth="1"/>
    <col min="9859" max="9859" width="10.6640625" style="53" customWidth="1"/>
    <col min="9860" max="9860" width="9.6640625" style="53" customWidth="1"/>
    <col min="9861" max="9861" width="10.6640625" style="53" customWidth="1"/>
    <col min="9862" max="9862" width="9.6640625" style="53" customWidth="1"/>
    <col min="9863" max="9863" width="10.6640625" style="53" customWidth="1"/>
    <col min="9864" max="9864" width="9.6640625" style="53" customWidth="1"/>
    <col min="9865" max="9865" width="11" style="53" customWidth="1"/>
    <col min="9866" max="9866" width="9.33203125" style="53" customWidth="1"/>
    <col min="9867" max="9867" width="10" style="53" customWidth="1"/>
    <col min="9868" max="9868" width="13.33203125" style="53" customWidth="1"/>
    <col min="9869" max="9869" width="10.88671875" style="53" customWidth="1"/>
    <col min="9870" max="9870" width="10" style="53" customWidth="1"/>
    <col min="9871" max="9871" width="13.33203125" style="53" customWidth="1"/>
    <col min="9872" max="9872" width="10.88671875" style="53" customWidth="1"/>
    <col min="9873" max="9873" width="10.33203125" style="53" customWidth="1"/>
    <col min="9874" max="10103" width="8.88671875" style="53"/>
    <col min="10104" max="10104" width="5.109375" style="53" customWidth="1"/>
    <col min="10105" max="10105" width="26.33203125" style="53" customWidth="1"/>
    <col min="10106" max="10106" width="10" style="53" customWidth="1"/>
    <col min="10107" max="10107" width="10.109375" style="53" customWidth="1"/>
    <col min="10108" max="10108" width="9.33203125" style="53" customWidth="1"/>
    <col min="10109" max="10109" width="12" style="53" customWidth="1"/>
    <col min="10110" max="10110" width="11.6640625" style="53" customWidth="1"/>
    <col min="10111" max="10111" width="9.6640625" style="53" customWidth="1"/>
    <col min="10112" max="10112" width="10.6640625" style="53" customWidth="1"/>
    <col min="10113" max="10113" width="11.6640625" style="53" customWidth="1"/>
    <col min="10114" max="10114" width="9.88671875" style="53" customWidth="1"/>
    <col min="10115" max="10115" width="10.6640625" style="53" customWidth="1"/>
    <col min="10116" max="10116" width="9.6640625" style="53" customWidth="1"/>
    <col min="10117" max="10117" width="10.6640625" style="53" customWidth="1"/>
    <col min="10118" max="10118" width="9.6640625" style="53" customWidth="1"/>
    <col min="10119" max="10119" width="10.6640625" style="53" customWidth="1"/>
    <col min="10120" max="10120" width="9.6640625" style="53" customWidth="1"/>
    <col min="10121" max="10121" width="11" style="53" customWidth="1"/>
    <col min="10122" max="10122" width="9.33203125" style="53" customWidth="1"/>
    <col min="10123" max="10123" width="10" style="53" customWidth="1"/>
    <col min="10124" max="10124" width="13.33203125" style="53" customWidth="1"/>
    <col min="10125" max="10125" width="10.88671875" style="53" customWidth="1"/>
    <col min="10126" max="10126" width="10" style="53" customWidth="1"/>
    <col min="10127" max="10127" width="13.33203125" style="53" customWidth="1"/>
    <col min="10128" max="10128" width="10.88671875" style="53" customWidth="1"/>
    <col min="10129" max="10129" width="10.33203125" style="53" customWidth="1"/>
    <col min="10130" max="10359" width="8.88671875" style="53"/>
    <col min="10360" max="10360" width="5.109375" style="53" customWidth="1"/>
    <col min="10361" max="10361" width="26.33203125" style="53" customWidth="1"/>
    <col min="10362" max="10362" width="10" style="53" customWidth="1"/>
    <col min="10363" max="10363" width="10.109375" style="53" customWidth="1"/>
    <col min="10364" max="10364" width="9.33203125" style="53" customWidth="1"/>
    <col min="10365" max="10365" width="12" style="53" customWidth="1"/>
    <col min="10366" max="10366" width="11.6640625" style="53" customWidth="1"/>
    <col min="10367" max="10367" width="9.6640625" style="53" customWidth="1"/>
    <col min="10368" max="10368" width="10.6640625" style="53" customWidth="1"/>
    <col min="10369" max="10369" width="11.6640625" style="53" customWidth="1"/>
    <col min="10370" max="10370" width="9.88671875" style="53" customWidth="1"/>
    <col min="10371" max="10371" width="10.6640625" style="53" customWidth="1"/>
    <col min="10372" max="10372" width="9.6640625" style="53" customWidth="1"/>
    <col min="10373" max="10373" width="10.6640625" style="53" customWidth="1"/>
    <col min="10374" max="10374" width="9.6640625" style="53" customWidth="1"/>
    <col min="10375" max="10375" width="10.6640625" style="53" customWidth="1"/>
    <col min="10376" max="10376" width="9.6640625" style="53" customWidth="1"/>
    <col min="10377" max="10377" width="11" style="53" customWidth="1"/>
    <col min="10378" max="10378" width="9.33203125" style="53" customWidth="1"/>
    <col min="10379" max="10379" width="10" style="53" customWidth="1"/>
    <col min="10380" max="10380" width="13.33203125" style="53" customWidth="1"/>
    <col min="10381" max="10381" width="10.88671875" style="53" customWidth="1"/>
    <col min="10382" max="10382" width="10" style="53" customWidth="1"/>
    <col min="10383" max="10383" width="13.33203125" style="53" customWidth="1"/>
    <col min="10384" max="10384" width="10.88671875" style="53" customWidth="1"/>
    <col min="10385" max="10385" width="10.33203125" style="53" customWidth="1"/>
    <col min="10386" max="10615" width="8.88671875" style="53"/>
    <col min="10616" max="10616" width="5.109375" style="53" customWidth="1"/>
    <col min="10617" max="10617" width="26.33203125" style="53" customWidth="1"/>
    <col min="10618" max="10618" width="10" style="53" customWidth="1"/>
    <col min="10619" max="10619" width="10.109375" style="53" customWidth="1"/>
    <col min="10620" max="10620" width="9.33203125" style="53" customWidth="1"/>
    <col min="10621" max="10621" width="12" style="53" customWidth="1"/>
    <col min="10622" max="10622" width="11.6640625" style="53" customWidth="1"/>
    <col min="10623" max="10623" width="9.6640625" style="53" customWidth="1"/>
    <col min="10624" max="10624" width="10.6640625" style="53" customWidth="1"/>
    <col min="10625" max="10625" width="11.6640625" style="53" customWidth="1"/>
    <col min="10626" max="10626" width="9.88671875" style="53" customWidth="1"/>
    <col min="10627" max="10627" width="10.6640625" style="53" customWidth="1"/>
    <col min="10628" max="10628" width="9.6640625" style="53" customWidth="1"/>
    <col min="10629" max="10629" width="10.6640625" style="53" customWidth="1"/>
    <col min="10630" max="10630" width="9.6640625" style="53" customWidth="1"/>
    <col min="10631" max="10631" width="10.6640625" style="53" customWidth="1"/>
    <col min="10632" max="10632" width="9.6640625" style="53" customWidth="1"/>
    <col min="10633" max="10633" width="11" style="53" customWidth="1"/>
    <col min="10634" max="10634" width="9.33203125" style="53" customWidth="1"/>
    <col min="10635" max="10635" width="10" style="53" customWidth="1"/>
    <col min="10636" max="10636" width="13.33203125" style="53" customWidth="1"/>
    <col min="10637" max="10637" width="10.88671875" style="53" customWidth="1"/>
    <col min="10638" max="10638" width="10" style="53" customWidth="1"/>
    <col min="10639" max="10639" width="13.33203125" style="53" customWidth="1"/>
    <col min="10640" max="10640" width="10.88671875" style="53" customWidth="1"/>
    <col min="10641" max="10641" width="10.33203125" style="53" customWidth="1"/>
    <col min="10642" max="10871" width="8.88671875" style="53"/>
    <col min="10872" max="10872" width="5.109375" style="53" customWidth="1"/>
    <col min="10873" max="10873" width="26.33203125" style="53" customWidth="1"/>
    <col min="10874" max="10874" width="10" style="53" customWidth="1"/>
    <col min="10875" max="10875" width="10.109375" style="53" customWidth="1"/>
    <col min="10876" max="10876" width="9.33203125" style="53" customWidth="1"/>
    <col min="10877" max="10877" width="12" style="53" customWidth="1"/>
    <col min="10878" max="10878" width="11.6640625" style="53" customWidth="1"/>
    <col min="10879" max="10879" width="9.6640625" style="53" customWidth="1"/>
    <col min="10880" max="10880" width="10.6640625" style="53" customWidth="1"/>
    <col min="10881" max="10881" width="11.6640625" style="53" customWidth="1"/>
    <col min="10882" max="10882" width="9.88671875" style="53" customWidth="1"/>
    <col min="10883" max="10883" width="10.6640625" style="53" customWidth="1"/>
    <col min="10884" max="10884" width="9.6640625" style="53" customWidth="1"/>
    <col min="10885" max="10885" width="10.6640625" style="53" customWidth="1"/>
    <col min="10886" max="10886" width="9.6640625" style="53" customWidth="1"/>
    <col min="10887" max="10887" width="10.6640625" style="53" customWidth="1"/>
    <col min="10888" max="10888" width="9.6640625" style="53" customWidth="1"/>
    <col min="10889" max="10889" width="11" style="53" customWidth="1"/>
    <col min="10890" max="10890" width="9.33203125" style="53" customWidth="1"/>
    <col min="10891" max="10891" width="10" style="53" customWidth="1"/>
    <col min="10892" max="10892" width="13.33203125" style="53" customWidth="1"/>
    <col min="10893" max="10893" width="10.88671875" style="53" customWidth="1"/>
    <col min="10894" max="10894" width="10" style="53" customWidth="1"/>
    <col min="10895" max="10895" width="13.33203125" style="53" customWidth="1"/>
    <col min="10896" max="10896" width="10.88671875" style="53" customWidth="1"/>
    <col min="10897" max="10897" width="10.33203125" style="53" customWidth="1"/>
    <col min="10898" max="11127" width="8.88671875" style="53"/>
    <col min="11128" max="11128" width="5.109375" style="53" customWidth="1"/>
    <col min="11129" max="11129" width="26.33203125" style="53" customWidth="1"/>
    <col min="11130" max="11130" width="10" style="53" customWidth="1"/>
    <col min="11131" max="11131" width="10.109375" style="53" customWidth="1"/>
    <col min="11132" max="11132" width="9.33203125" style="53" customWidth="1"/>
    <col min="11133" max="11133" width="12" style="53" customWidth="1"/>
    <col min="11134" max="11134" width="11.6640625" style="53" customWidth="1"/>
    <col min="11135" max="11135" width="9.6640625" style="53" customWidth="1"/>
    <col min="11136" max="11136" width="10.6640625" style="53" customWidth="1"/>
    <col min="11137" max="11137" width="11.6640625" style="53" customWidth="1"/>
    <col min="11138" max="11138" width="9.88671875" style="53" customWidth="1"/>
    <col min="11139" max="11139" width="10.6640625" style="53" customWidth="1"/>
    <col min="11140" max="11140" width="9.6640625" style="53" customWidth="1"/>
    <col min="11141" max="11141" width="10.6640625" style="53" customWidth="1"/>
    <col min="11142" max="11142" width="9.6640625" style="53" customWidth="1"/>
    <col min="11143" max="11143" width="10.6640625" style="53" customWidth="1"/>
    <col min="11144" max="11144" width="9.6640625" style="53" customWidth="1"/>
    <col min="11145" max="11145" width="11" style="53" customWidth="1"/>
    <col min="11146" max="11146" width="9.33203125" style="53" customWidth="1"/>
    <col min="11147" max="11147" width="10" style="53" customWidth="1"/>
    <col min="11148" max="11148" width="13.33203125" style="53" customWidth="1"/>
    <col min="11149" max="11149" width="10.88671875" style="53" customWidth="1"/>
    <col min="11150" max="11150" width="10" style="53" customWidth="1"/>
    <col min="11151" max="11151" width="13.33203125" style="53" customWidth="1"/>
    <col min="11152" max="11152" width="10.88671875" style="53" customWidth="1"/>
    <col min="11153" max="11153" width="10.33203125" style="53" customWidth="1"/>
    <col min="11154" max="11383" width="8.88671875" style="53"/>
    <col min="11384" max="11384" width="5.109375" style="53" customWidth="1"/>
    <col min="11385" max="11385" width="26.33203125" style="53" customWidth="1"/>
    <col min="11386" max="11386" width="10" style="53" customWidth="1"/>
    <col min="11387" max="11387" width="10.109375" style="53" customWidth="1"/>
    <col min="11388" max="11388" width="9.33203125" style="53" customWidth="1"/>
    <col min="11389" max="11389" width="12" style="53" customWidth="1"/>
    <col min="11390" max="11390" width="11.6640625" style="53" customWidth="1"/>
    <col min="11391" max="11391" width="9.6640625" style="53" customWidth="1"/>
    <col min="11392" max="11392" width="10.6640625" style="53" customWidth="1"/>
    <col min="11393" max="11393" width="11.6640625" style="53" customWidth="1"/>
    <col min="11394" max="11394" width="9.88671875" style="53" customWidth="1"/>
    <col min="11395" max="11395" width="10.6640625" style="53" customWidth="1"/>
    <col min="11396" max="11396" width="9.6640625" style="53" customWidth="1"/>
    <col min="11397" max="11397" width="10.6640625" style="53" customWidth="1"/>
    <col min="11398" max="11398" width="9.6640625" style="53" customWidth="1"/>
    <col min="11399" max="11399" width="10.6640625" style="53" customWidth="1"/>
    <col min="11400" max="11400" width="9.6640625" style="53" customWidth="1"/>
    <col min="11401" max="11401" width="11" style="53" customWidth="1"/>
    <col min="11402" max="11402" width="9.33203125" style="53" customWidth="1"/>
    <col min="11403" max="11403" width="10" style="53" customWidth="1"/>
    <col min="11404" max="11404" width="13.33203125" style="53" customWidth="1"/>
    <col min="11405" max="11405" width="10.88671875" style="53" customWidth="1"/>
    <col min="11406" max="11406" width="10" style="53" customWidth="1"/>
    <col min="11407" max="11407" width="13.33203125" style="53" customWidth="1"/>
    <col min="11408" max="11408" width="10.88671875" style="53" customWidth="1"/>
    <col min="11409" max="11409" width="10.33203125" style="53" customWidth="1"/>
    <col min="11410" max="11639" width="8.88671875" style="53"/>
    <col min="11640" max="11640" width="5.109375" style="53" customWidth="1"/>
    <col min="11641" max="11641" width="26.33203125" style="53" customWidth="1"/>
    <col min="11642" max="11642" width="10" style="53" customWidth="1"/>
    <col min="11643" max="11643" width="10.109375" style="53" customWidth="1"/>
    <col min="11644" max="11644" width="9.33203125" style="53" customWidth="1"/>
    <col min="11645" max="11645" width="12" style="53" customWidth="1"/>
    <col min="11646" max="11646" width="11.6640625" style="53" customWidth="1"/>
    <col min="11647" max="11647" width="9.6640625" style="53" customWidth="1"/>
    <col min="11648" max="11648" width="10.6640625" style="53" customWidth="1"/>
    <col min="11649" max="11649" width="11.6640625" style="53" customWidth="1"/>
    <col min="11650" max="11650" width="9.88671875" style="53" customWidth="1"/>
    <col min="11651" max="11651" width="10.6640625" style="53" customWidth="1"/>
    <col min="11652" max="11652" width="9.6640625" style="53" customWidth="1"/>
    <col min="11653" max="11653" width="10.6640625" style="53" customWidth="1"/>
    <col min="11654" max="11654" width="9.6640625" style="53" customWidth="1"/>
    <col min="11655" max="11655" width="10.6640625" style="53" customWidth="1"/>
    <col min="11656" max="11656" width="9.6640625" style="53" customWidth="1"/>
    <col min="11657" max="11657" width="11" style="53" customWidth="1"/>
    <col min="11658" max="11658" width="9.33203125" style="53" customWidth="1"/>
    <col min="11659" max="11659" width="10" style="53" customWidth="1"/>
    <col min="11660" max="11660" width="13.33203125" style="53" customWidth="1"/>
    <col min="11661" max="11661" width="10.88671875" style="53" customWidth="1"/>
    <col min="11662" max="11662" width="10" style="53" customWidth="1"/>
    <col min="11663" max="11663" width="13.33203125" style="53" customWidth="1"/>
    <col min="11664" max="11664" width="10.88671875" style="53" customWidth="1"/>
    <col min="11665" max="11665" width="10.33203125" style="53" customWidth="1"/>
    <col min="11666" max="11895" width="8.88671875" style="53"/>
    <col min="11896" max="11896" width="5.109375" style="53" customWidth="1"/>
    <col min="11897" max="11897" width="26.33203125" style="53" customWidth="1"/>
    <col min="11898" max="11898" width="10" style="53" customWidth="1"/>
    <col min="11899" max="11899" width="10.109375" style="53" customWidth="1"/>
    <col min="11900" max="11900" width="9.33203125" style="53" customWidth="1"/>
    <col min="11901" max="11901" width="12" style="53" customWidth="1"/>
    <col min="11902" max="11902" width="11.6640625" style="53" customWidth="1"/>
    <col min="11903" max="11903" width="9.6640625" style="53" customWidth="1"/>
    <col min="11904" max="11904" width="10.6640625" style="53" customWidth="1"/>
    <col min="11905" max="11905" width="11.6640625" style="53" customWidth="1"/>
    <col min="11906" max="11906" width="9.88671875" style="53" customWidth="1"/>
    <col min="11907" max="11907" width="10.6640625" style="53" customWidth="1"/>
    <col min="11908" max="11908" width="9.6640625" style="53" customWidth="1"/>
    <col min="11909" max="11909" width="10.6640625" style="53" customWidth="1"/>
    <col min="11910" max="11910" width="9.6640625" style="53" customWidth="1"/>
    <col min="11911" max="11911" width="10.6640625" style="53" customWidth="1"/>
    <col min="11912" max="11912" width="9.6640625" style="53" customWidth="1"/>
    <col min="11913" max="11913" width="11" style="53" customWidth="1"/>
    <col min="11914" max="11914" width="9.33203125" style="53" customWidth="1"/>
    <col min="11915" max="11915" width="10" style="53" customWidth="1"/>
    <col min="11916" max="11916" width="13.33203125" style="53" customWidth="1"/>
    <col min="11917" max="11917" width="10.88671875" style="53" customWidth="1"/>
    <col min="11918" max="11918" width="10" style="53" customWidth="1"/>
    <col min="11919" max="11919" width="13.33203125" style="53" customWidth="1"/>
    <col min="11920" max="11920" width="10.88671875" style="53" customWidth="1"/>
    <col min="11921" max="11921" width="10.33203125" style="53" customWidth="1"/>
    <col min="11922" max="12151" width="8.88671875" style="53"/>
    <col min="12152" max="12152" width="5.109375" style="53" customWidth="1"/>
    <col min="12153" max="12153" width="26.33203125" style="53" customWidth="1"/>
    <col min="12154" max="12154" width="10" style="53" customWidth="1"/>
    <col min="12155" max="12155" width="10.109375" style="53" customWidth="1"/>
    <col min="12156" max="12156" width="9.33203125" style="53" customWidth="1"/>
    <col min="12157" max="12157" width="12" style="53" customWidth="1"/>
    <col min="12158" max="12158" width="11.6640625" style="53" customWidth="1"/>
    <col min="12159" max="12159" width="9.6640625" style="53" customWidth="1"/>
    <col min="12160" max="12160" width="10.6640625" style="53" customWidth="1"/>
    <col min="12161" max="12161" width="11.6640625" style="53" customWidth="1"/>
    <col min="12162" max="12162" width="9.88671875" style="53" customWidth="1"/>
    <col min="12163" max="12163" width="10.6640625" style="53" customWidth="1"/>
    <col min="12164" max="12164" width="9.6640625" style="53" customWidth="1"/>
    <col min="12165" max="12165" width="10.6640625" style="53" customWidth="1"/>
    <col min="12166" max="12166" width="9.6640625" style="53" customWidth="1"/>
    <col min="12167" max="12167" width="10.6640625" style="53" customWidth="1"/>
    <col min="12168" max="12168" width="9.6640625" style="53" customWidth="1"/>
    <col min="12169" max="12169" width="11" style="53" customWidth="1"/>
    <col min="12170" max="12170" width="9.33203125" style="53" customWidth="1"/>
    <col min="12171" max="12171" width="10" style="53" customWidth="1"/>
    <col min="12172" max="12172" width="13.33203125" style="53" customWidth="1"/>
    <col min="12173" max="12173" width="10.88671875" style="53" customWidth="1"/>
    <col min="12174" max="12174" width="10" style="53" customWidth="1"/>
    <col min="12175" max="12175" width="13.33203125" style="53" customWidth="1"/>
    <col min="12176" max="12176" width="10.88671875" style="53" customWidth="1"/>
    <col min="12177" max="12177" width="10.33203125" style="53" customWidth="1"/>
    <col min="12178" max="12407" width="8.88671875" style="53"/>
    <col min="12408" max="12408" width="5.109375" style="53" customWidth="1"/>
    <col min="12409" max="12409" width="26.33203125" style="53" customWidth="1"/>
    <col min="12410" max="12410" width="10" style="53" customWidth="1"/>
    <col min="12411" max="12411" width="10.109375" style="53" customWidth="1"/>
    <col min="12412" max="12412" width="9.33203125" style="53" customWidth="1"/>
    <col min="12413" max="12413" width="12" style="53" customWidth="1"/>
    <col min="12414" max="12414" width="11.6640625" style="53" customWidth="1"/>
    <col min="12415" max="12415" width="9.6640625" style="53" customWidth="1"/>
    <col min="12416" max="12416" width="10.6640625" style="53" customWidth="1"/>
    <col min="12417" max="12417" width="11.6640625" style="53" customWidth="1"/>
    <col min="12418" max="12418" width="9.88671875" style="53" customWidth="1"/>
    <col min="12419" max="12419" width="10.6640625" style="53" customWidth="1"/>
    <col min="12420" max="12420" width="9.6640625" style="53" customWidth="1"/>
    <col min="12421" max="12421" width="10.6640625" style="53" customWidth="1"/>
    <col min="12422" max="12422" width="9.6640625" style="53" customWidth="1"/>
    <col min="12423" max="12423" width="10.6640625" style="53" customWidth="1"/>
    <col min="12424" max="12424" width="9.6640625" style="53" customWidth="1"/>
    <col min="12425" max="12425" width="11" style="53" customWidth="1"/>
    <col min="12426" max="12426" width="9.33203125" style="53" customWidth="1"/>
    <col min="12427" max="12427" width="10" style="53" customWidth="1"/>
    <col min="12428" max="12428" width="13.33203125" style="53" customWidth="1"/>
    <col min="12429" max="12429" width="10.88671875" style="53" customWidth="1"/>
    <col min="12430" max="12430" width="10" style="53" customWidth="1"/>
    <col min="12431" max="12431" width="13.33203125" style="53" customWidth="1"/>
    <col min="12432" max="12432" width="10.88671875" style="53" customWidth="1"/>
    <col min="12433" max="12433" width="10.33203125" style="53" customWidth="1"/>
    <col min="12434" max="12663" width="8.88671875" style="53"/>
    <col min="12664" max="12664" width="5.109375" style="53" customWidth="1"/>
    <col min="12665" max="12665" width="26.33203125" style="53" customWidth="1"/>
    <col min="12666" max="12666" width="10" style="53" customWidth="1"/>
    <col min="12667" max="12667" width="10.109375" style="53" customWidth="1"/>
    <col min="12668" max="12668" width="9.33203125" style="53" customWidth="1"/>
    <col min="12669" max="12669" width="12" style="53" customWidth="1"/>
    <col min="12670" max="12670" width="11.6640625" style="53" customWidth="1"/>
    <col min="12671" max="12671" width="9.6640625" style="53" customWidth="1"/>
    <col min="12672" max="12672" width="10.6640625" style="53" customWidth="1"/>
    <col min="12673" max="12673" width="11.6640625" style="53" customWidth="1"/>
    <col min="12674" max="12674" width="9.88671875" style="53" customWidth="1"/>
    <col min="12675" max="12675" width="10.6640625" style="53" customWidth="1"/>
    <col min="12676" max="12676" width="9.6640625" style="53" customWidth="1"/>
    <col min="12677" max="12677" width="10.6640625" style="53" customWidth="1"/>
    <col min="12678" max="12678" width="9.6640625" style="53" customWidth="1"/>
    <col min="12679" max="12679" width="10.6640625" style="53" customWidth="1"/>
    <col min="12680" max="12680" width="9.6640625" style="53" customWidth="1"/>
    <col min="12681" max="12681" width="11" style="53" customWidth="1"/>
    <col min="12682" max="12682" width="9.33203125" style="53" customWidth="1"/>
    <col min="12683" max="12683" width="10" style="53" customWidth="1"/>
    <col min="12684" max="12684" width="13.33203125" style="53" customWidth="1"/>
    <col min="12685" max="12685" width="10.88671875" style="53" customWidth="1"/>
    <col min="12686" max="12686" width="10" style="53" customWidth="1"/>
    <col min="12687" max="12687" width="13.33203125" style="53" customWidth="1"/>
    <col min="12688" max="12688" width="10.88671875" style="53" customWidth="1"/>
    <col min="12689" max="12689" width="10.33203125" style="53" customWidth="1"/>
    <col min="12690" max="12919" width="8.88671875" style="53"/>
    <col min="12920" max="12920" width="5.109375" style="53" customWidth="1"/>
    <col min="12921" max="12921" width="26.33203125" style="53" customWidth="1"/>
    <col min="12922" max="12922" width="10" style="53" customWidth="1"/>
    <col min="12923" max="12923" width="10.109375" style="53" customWidth="1"/>
    <col min="12924" max="12924" width="9.33203125" style="53" customWidth="1"/>
    <col min="12925" max="12925" width="12" style="53" customWidth="1"/>
    <col min="12926" max="12926" width="11.6640625" style="53" customWidth="1"/>
    <col min="12927" max="12927" width="9.6640625" style="53" customWidth="1"/>
    <col min="12928" max="12928" width="10.6640625" style="53" customWidth="1"/>
    <col min="12929" max="12929" width="11.6640625" style="53" customWidth="1"/>
    <col min="12930" max="12930" width="9.88671875" style="53" customWidth="1"/>
    <col min="12931" max="12931" width="10.6640625" style="53" customWidth="1"/>
    <col min="12932" max="12932" width="9.6640625" style="53" customWidth="1"/>
    <col min="12933" max="12933" width="10.6640625" style="53" customWidth="1"/>
    <col min="12934" max="12934" width="9.6640625" style="53" customWidth="1"/>
    <col min="12935" max="12935" width="10.6640625" style="53" customWidth="1"/>
    <col min="12936" max="12936" width="9.6640625" style="53" customWidth="1"/>
    <col min="12937" max="12937" width="11" style="53" customWidth="1"/>
    <col min="12938" max="12938" width="9.33203125" style="53" customWidth="1"/>
    <col min="12939" max="12939" width="10" style="53" customWidth="1"/>
    <col min="12940" max="12940" width="13.33203125" style="53" customWidth="1"/>
    <col min="12941" max="12941" width="10.88671875" style="53" customWidth="1"/>
    <col min="12942" max="12942" width="10" style="53" customWidth="1"/>
    <col min="12943" max="12943" width="13.33203125" style="53" customWidth="1"/>
    <col min="12944" max="12944" width="10.88671875" style="53" customWidth="1"/>
    <col min="12945" max="12945" width="10.33203125" style="53" customWidth="1"/>
    <col min="12946" max="13175" width="8.88671875" style="53"/>
    <col min="13176" max="13176" width="5.109375" style="53" customWidth="1"/>
    <col min="13177" max="13177" width="26.33203125" style="53" customWidth="1"/>
    <col min="13178" max="13178" width="10" style="53" customWidth="1"/>
    <col min="13179" max="13179" width="10.109375" style="53" customWidth="1"/>
    <col min="13180" max="13180" width="9.33203125" style="53" customWidth="1"/>
    <col min="13181" max="13181" width="12" style="53" customWidth="1"/>
    <col min="13182" max="13182" width="11.6640625" style="53" customWidth="1"/>
    <col min="13183" max="13183" width="9.6640625" style="53" customWidth="1"/>
    <col min="13184" max="13184" width="10.6640625" style="53" customWidth="1"/>
    <col min="13185" max="13185" width="11.6640625" style="53" customWidth="1"/>
    <col min="13186" max="13186" width="9.88671875" style="53" customWidth="1"/>
    <col min="13187" max="13187" width="10.6640625" style="53" customWidth="1"/>
    <col min="13188" max="13188" width="9.6640625" style="53" customWidth="1"/>
    <col min="13189" max="13189" width="10.6640625" style="53" customWidth="1"/>
    <col min="13190" max="13190" width="9.6640625" style="53" customWidth="1"/>
    <col min="13191" max="13191" width="10.6640625" style="53" customWidth="1"/>
    <col min="13192" max="13192" width="9.6640625" style="53" customWidth="1"/>
    <col min="13193" max="13193" width="11" style="53" customWidth="1"/>
    <col min="13194" max="13194" width="9.33203125" style="53" customWidth="1"/>
    <col min="13195" max="13195" width="10" style="53" customWidth="1"/>
    <col min="13196" max="13196" width="13.33203125" style="53" customWidth="1"/>
    <col min="13197" max="13197" width="10.88671875" style="53" customWidth="1"/>
    <col min="13198" max="13198" width="10" style="53" customWidth="1"/>
    <col min="13199" max="13199" width="13.33203125" style="53" customWidth="1"/>
    <col min="13200" max="13200" width="10.88671875" style="53" customWidth="1"/>
    <col min="13201" max="13201" width="10.33203125" style="53" customWidth="1"/>
    <col min="13202" max="13431" width="8.88671875" style="53"/>
    <col min="13432" max="13432" width="5.109375" style="53" customWidth="1"/>
    <col min="13433" max="13433" width="26.33203125" style="53" customWidth="1"/>
    <col min="13434" max="13434" width="10" style="53" customWidth="1"/>
    <col min="13435" max="13435" width="10.109375" style="53" customWidth="1"/>
    <col min="13436" max="13436" width="9.33203125" style="53" customWidth="1"/>
    <col min="13437" max="13437" width="12" style="53" customWidth="1"/>
    <col min="13438" max="13438" width="11.6640625" style="53" customWidth="1"/>
    <col min="13439" max="13439" width="9.6640625" style="53" customWidth="1"/>
    <col min="13440" max="13440" width="10.6640625" style="53" customWidth="1"/>
    <col min="13441" max="13441" width="11.6640625" style="53" customWidth="1"/>
    <col min="13442" max="13442" width="9.88671875" style="53" customWidth="1"/>
    <col min="13443" max="13443" width="10.6640625" style="53" customWidth="1"/>
    <col min="13444" max="13444" width="9.6640625" style="53" customWidth="1"/>
    <col min="13445" max="13445" width="10.6640625" style="53" customWidth="1"/>
    <col min="13446" max="13446" width="9.6640625" style="53" customWidth="1"/>
    <col min="13447" max="13447" width="10.6640625" style="53" customWidth="1"/>
    <col min="13448" max="13448" width="9.6640625" style="53" customWidth="1"/>
    <col min="13449" max="13449" width="11" style="53" customWidth="1"/>
    <col min="13450" max="13450" width="9.33203125" style="53" customWidth="1"/>
    <col min="13451" max="13451" width="10" style="53" customWidth="1"/>
    <col min="13452" max="13452" width="13.33203125" style="53" customWidth="1"/>
    <col min="13453" max="13453" width="10.88671875" style="53" customWidth="1"/>
    <col min="13454" max="13454" width="10" style="53" customWidth="1"/>
    <col min="13455" max="13455" width="13.33203125" style="53" customWidth="1"/>
    <col min="13456" max="13456" width="10.88671875" style="53" customWidth="1"/>
    <col min="13457" max="13457" width="10.33203125" style="53" customWidth="1"/>
    <col min="13458" max="13687" width="8.88671875" style="53"/>
    <col min="13688" max="13688" width="5.109375" style="53" customWidth="1"/>
    <col min="13689" max="13689" width="26.33203125" style="53" customWidth="1"/>
    <col min="13690" max="13690" width="10" style="53" customWidth="1"/>
    <col min="13691" max="13691" width="10.109375" style="53" customWidth="1"/>
    <col min="13692" max="13692" width="9.33203125" style="53" customWidth="1"/>
    <col min="13693" max="13693" width="12" style="53" customWidth="1"/>
    <col min="13694" max="13694" width="11.6640625" style="53" customWidth="1"/>
    <col min="13695" max="13695" width="9.6640625" style="53" customWidth="1"/>
    <col min="13696" max="13696" width="10.6640625" style="53" customWidth="1"/>
    <col min="13697" max="13697" width="11.6640625" style="53" customWidth="1"/>
    <col min="13698" max="13698" width="9.88671875" style="53" customWidth="1"/>
    <col min="13699" max="13699" width="10.6640625" style="53" customWidth="1"/>
    <col min="13700" max="13700" width="9.6640625" style="53" customWidth="1"/>
    <col min="13701" max="13701" width="10.6640625" style="53" customWidth="1"/>
    <col min="13702" max="13702" width="9.6640625" style="53" customWidth="1"/>
    <col min="13703" max="13703" width="10.6640625" style="53" customWidth="1"/>
    <col min="13704" max="13704" width="9.6640625" style="53" customWidth="1"/>
    <col min="13705" max="13705" width="11" style="53" customWidth="1"/>
    <col min="13706" max="13706" width="9.33203125" style="53" customWidth="1"/>
    <col min="13707" max="13707" width="10" style="53" customWidth="1"/>
    <col min="13708" max="13708" width="13.33203125" style="53" customWidth="1"/>
    <col min="13709" max="13709" width="10.88671875" style="53" customWidth="1"/>
    <col min="13710" max="13710" width="10" style="53" customWidth="1"/>
    <col min="13711" max="13711" width="13.33203125" style="53" customWidth="1"/>
    <col min="13712" max="13712" width="10.88671875" style="53" customWidth="1"/>
    <col min="13713" max="13713" width="10.33203125" style="53" customWidth="1"/>
    <col min="13714" max="13943" width="8.88671875" style="53"/>
    <col min="13944" max="13944" width="5.109375" style="53" customWidth="1"/>
    <col min="13945" max="13945" width="26.33203125" style="53" customWidth="1"/>
    <col min="13946" max="13946" width="10" style="53" customWidth="1"/>
    <col min="13947" max="13947" width="10.109375" style="53" customWidth="1"/>
    <col min="13948" max="13948" width="9.33203125" style="53" customWidth="1"/>
    <col min="13949" max="13949" width="12" style="53" customWidth="1"/>
    <col min="13950" max="13950" width="11.6640625" style="53" customWidth="1"/>
    <col min="13951" max="13951" width="9.6640625" style="53" customWidth="1"/>
    <col min="13952" max="13952" width="10.6640625" style="53" customWidth="1"/>
    <col min="13953" max="13953" width="11.6640625" style="53" customWidth="1"/>
    <col min="13954" max="13954" width="9.88671875" style="53" customWidth="1"/>
    <col min="13955" max="13955" width="10.6640625" style="53" customWidth="1"/>
    <col min="13956" max="13956" width="9.6640625" style="53" customWidth="1"/>
    <col min="13957" max="13957" width="10.6640625" style="53" customWidth="1"/>
    <col min="13958" max="13958" width="9.6640625" style="53" customWidth="1"/>
    <col min="13959" max="13959" width="10.6640625" style="53" customWidth="1"/>
    <col min="13960" max="13960" width="9.6640625" style="53" customWidth="1"/>
    <col min="13961" max="13961" width="11" style="53" customWidth="1"/>
    <col min="13962" max="13962" width="9.33203125" style="53" customWidth="1"/>
    <col min="13963" max="13963" width="10" style="53" customWidth="1"/>
    <col min="13964" max="13964" width="13.33203125" style="53" customWidth="1"/>
    <col min="13965" max="13965" width="10.88671875" style="53" customWidth="1"/>
    <col min="13966" max="13966" width="10" style="53" customWidth="1"/>
    <col min="13967" max="13967" width="13.33203125" style="53" customWidth="1"/>
    <col min="13968" max="13968" width="10.88671875" style="53" customWidth="1"/>
    <col min="13969" max="13969" width="10.33203125" style="53" customWidth="1"/>
    <col min="13970" max="14199" width="8.88671875" style="53"/>
    <col min="14200" max="14200" width="5.109375" style="53" customWidth="1"/>
    <col min="14201" max="14201" width="26.33203125" style="53" customWidth="1"/>
    <col min="14202" max="14202" width="10" style="53" customWidth="1"/>
    <col min="14203" max="14203" width="10.109375" style="53" customWidth="1"/>
    <col min="14204" max="14204" width="9.33203125" style="53" customWidth="1"/>
    <col min="14205" max="14205" width="12" style="53" customWidth="1"/>
    <col min="14206" max="14206" width="11.6640625" style="53" customWidth="1"/>
    <col min="14207" max="14207" width="9.6640625" style="53" customWidth="1"/>
    <col min="14208" max="14208" width="10.6640625" style="53" customWidth="1"/>
    <col min="14209" max="14209" width="11.6640625" style="53" customWidth="1"/>
    <col min="14210" max="14210" width="9.88671875" style="53" customWidth="1"/>
    <col min="14211" max="14211" width="10.6640625" style="53" customWidth="1"/>
    <col min="14212" max="14212" width="9.6640625" style="53" customWidth="1"/>
    <col min="14213" max="14213" width="10.6640625" style="53" customWidth="1"/>
    <col min="14214" max="14214" width="9.6640625" style="53" customWidth="1"/>
    <col min="14215" max="14215" width="10.6640625" style="53" customWidth="1"/>
    <col min="14216" max="14216" width="9.6640625" style="53" customWidth="1"/>
    <col min="14217" max="14217" width="11" style="53" customWidth="1"/>
    <col min="14218" max="14218" width="9.33203125" style="53" customWidth="1"/>
    <col min="14219" max="14219" width="10" style="53" customWidth="1"/>
    <col min="14220" max="14220" width="13.33203125" style="53" customWidth="1"/>
    <col min="14221" max="14221" width="10.88671875" style="53" customWidth="1"/>
    <col min="14222" max="14222" width="10" style="53" customWidth="1"/>
    <col min="14223" max="14223" width="13.33203125" style="53" customWidth="1"/>
    <col min="14224" max="14224" width="10.88671875" style="53" customWidth="1"/>
    <col min="14225" max="14225" width="10.33203125" style="53" customWidth="1"/>
    <col min="14226" max="14455" width="8.88671875" style="53"/>
    <col min="14456" max="14456" width="5.109375" style="53" customWidth="1"/>
    <col min="14457" max="14457" width="26.33203125" style="53" customWidth="1"/>
    <col min="14458" max="14458" width="10" style="53" customWidth="1"/>
    <col min="14459" max="14459" width="10.109375" style="53" customWidth="1"/>
    <col min="14460" max="14460" width="9.33203125" style="53" customWidth="1"/>
    <col min="14461" max="14461" width="12" style="53" customWidth="1"/>
    <col min="14462" max="14462" width="11.6640625" style="53" customWidth="1"/>
    <col min="14463" max="14463" width="9.6640625" style="53" customWidth="1"/>
    <col min="14464" max="14464" width="10.6640625" style="53" customWidth="1"/>
    <col min="14465" max="14465" width="11.6640625" style="53" customWidth="1"/>
    <col min="14466" max="14466" width="9.88671875" style="53" customWidth="1"/>
    <col min="14467" max="14467" width="10.6640625" style="53" customWidth="1"/>
    <col min="14468" max="14468" width="9.6640625" style="53" customWidth="1"/>
    <col min="14469" max="14469" width="10.6640625" style="53" customWidth="1"/>
    <col min="14470" max="14470" width="9.6640625" style="53" customWidth="1"/>
    <col min="14471" max="14471" width="10.6640625" style="53" customWidth="1"/>
    <col min="14472" max="14472" width="9.6640625" style="53" customWidth="1"/>
    <col min="14473" max="14473" width="11" style="53" customWidth="1"/>
    <col min="14474" max="14474" width="9.33203125" style="53" customWidth="1"/>
    <col min="14475" max="14475" width="10" style="53" customWidth="1"/>
    <col min="14476" max="14476" width="13.33203125" style="53" customWidth="1"/>
    <col min="14477" max="14477" width="10.88671875" style="53" customWidth="1"/>
    <col min="14478" max="14478" width="10" style="53" customWidth="1"/>
    <col min="14479" max="14479" width="13.33203125" style="53" customWidth="1"/>
    <col min="14480" max="14480" width="10.88671875" style="53" customWidth="1"/>
    <col min="14481" max="14481" width="10.33203125" style="53" customWidth="1"/>
    <col min="14482" max="14711" width="8.88671875" style="53"/>
    <col min="14712" max="14712" width="5.109375" style="53" customWidth="1"/>
    <col min="14713" max="14713" width="26.33203125" style="53" customWidth="1"/>
    <col min="14714" max="14714" width="10" style="53" customWidth="1"/>
    <col min="14715" max="14715" width="10.109375" style="53" customWidth="1"/>
    <col min="14716" max="14716" width="9.33203125" style="53" customWidth="1"/>
    <col min="14717" max="14717" width="12" style="53" customWidth="1"/>
    <col min="14718" max="14718" width="11.6640625" style="53" customWidth="1"/>
    <col min="14719" max="14719" width="9.6640625" style="53" customWidth="1"/>
    <col min="14720" max="14720" width="10.6640625" style="53" customWidth="1"/>
    <col min="14721" max="14721" width="11.6640625" style="53" customWidth="1"/>
    <col min="14722" max="14722" width="9.88671875" style="53" customWidth="1"/>
    <col min="14723" max="14723" width="10.6640625" style="53" customWidth="1"/>
    <col min="14724" max="14724" width="9.6640625" style="53" customWidth="1"/>
    <col min="14725" max="14725" width="10.6640625" style="53" customWidth="1"/>
    <col min="14726" max="14726" width="9.6640625" style="53" customWidth="1"/>
    <col min="14727" max="14727" width="10.6640625" style="53" customWidth="1"/>
    <col min="14728" max="14728" width="9.6640625" style="53" customWidth="1"/>
    <col min="14729" max="14729" width="11" style="53" customWidth="1"/>
    <col min="14730" max="14730" width="9.33203125" style="53" customWidth="1"/>
    <col min="14731" max="14731" width="10" style="53" customWidth="1"/>
    <col min="14732" max="14732" width="13.33203125" style="53" customWidth="1"/>
    <col min="14733" max="14733" width="10.88671875" style="53" customWidth="1"/>
    <col min="14734" max="14734" width="10" style="53" customWidth="1"/>
    <col min="14735" max="14735" width="13.33203125" style="53" customWidth="1"/>
    <col min="14736" max="14736" width="10.88671875" style="53" customWidth="1"/>
    <col min="14737" max="14737" width="10.33203125" style="53" customWidth="1"/>
    <col min="14738" max="14967" width="8.88671875" style="53"/>
    <col min="14968" max="14968" width="5.109375" style="53" customWidth="1"/>
    <col min="14969" max="14969" width="26.33203125" style="53" customWidth="1"/>
    <col min="14970" max="14970" width="10" style="53" customWidth="1"/>
    <col min="14971" max="14971" width="10.109375" style="53" customWidth="1"/>
    <col min="14972" max="14972" width="9.33203125" style="53" customWidth="1"/>
    <col min="14973" max="14973" width="12" style="53" customWidth="1"/>
    <col min="14974" max="14974" width="11.6640625" style="53" customWidth="1"/>
    <col min="14975" max="14975" width="9.6640625" style="53" customWidth="1"/>
    <col min="14976" max="14976" width="10.6640625" style="53" customWidth="1"/>
    <col min="14977" max="14977" width="11.6640625" style="53" customWidth="1"/>
    <col min="14978" max="14978" width="9.88671875" style="53" customWidth="1"/>
    <col min="14979" max="14979" width="10.6640625" style="53" customWidth="1"/>
    <col min="14980" max="14980" width="9.6640625" style="53" customWidth="1"/>
    <col min="14981" max="14981" width="10.6640625" style="53" customWidth="1"/>
    <col min="14982" max="14982" width="9.6640625" style="53" customWidth="1"/>
    <col min="14983" max="14983" width="10.6640625" style="53" customWidth="1"/>
    <col min="14984" max="14984" width="9.6640625" style="53" customWidth="1"/>
    <col min="14985" max="14985" width="11" style="53" customWidth="1"/>
    <col min="14986" max="14986" width="9.33203125" style="53" customWidth="1"/>
    <col min="14987" max="14987" width="10" style="53" customWidth="1"/>
    <col min="14988" max="14988" width="13.33203125" style="53" customWidth="1"/>
    <col min="14989" max="14989" width="10.88671875" style="53" customWidth="1"/>
    <col min="14990" max="14990" width="10" style="53" customWidth="1"/>
    <col min="14991" max="14991" width="13.33203125" style="53" customWidth="1"/>
    <col min="14992" max="14992" width="10.88671875" style="53" customWidth="1"/>
    <col min="14993" max="14993" width="10.33203125" style="53" customWidth="1"/>
    <col min="14994" max="15223" width="8.88671875" style="53"/>
    <col min="15224" max="15224" width="5.109375" style="53" customWidth="1"/>
    <col min="15225" max="15225" width="26.33203125" style="53" customWidth="1"/>
    <col min="15226" max="15226" width="10" style="53" customWidth="1"/>
    <col min="15227" max="15227" width="10.109375" style="53" customWidth="1"/>
    <col min="15228" max="15228" width="9.33203125" style="53" customWidth="1"/>
    <col min="15229" max="15229" width="12" style="53" customWidth="1"/>
    <col min="15230" max="15230" width="11.6640625" style="53" customWidth="1"/>
    <col min="15231" max="15231" width="9.6640625" style="53" customWidth="1"/>
    <col min="15232" max="15232" width="10.6640625" style="53" customWidth="1"/>
    <col min="15233" max="15233" width="11.6640625" style="53" customWidth="1"/>
    <col min="15234" max="15234" width="9.88671875" style="53" customWidth="1"/>
    <col min="15235" max="15235" width="10.6640625" style="53" customWidth="1"/>
    <col min="15236" max="15236" width="9.6640625" style="53" customWidth="1"/>
    <col min="15237" max="15237" width="10.6640625" style="53" customWidth="1"/>
    <col min="15238" max="15238" width="9.6640625" style="53" customWidth="1"/>
    <col min="15239" max="15239" width="10.6640625" style="53" customWidth="1"/>
    <col min="15240" max="15240" width="9.6640625" style="53" customWidth="1"/>
    <col min="15241" max="15241" width="11" style="53" customWidth="1"/>
    <col min="15242" max="15242" width="9.33203125" style="53" customWidth="1"/>
    <col min="15243" max="15243" width="10" style="53" customWidth="1"/>
    <col min="15244" max="15244" width="13.33203125" style="53" customWidth="1"/>
    <col min="15245" max="15245" width="10.88671875" style="53" customWidth="1"/>
    <col min="15246" max="15246" width="10" style="53" customWidth="1"/>
    <col min="15247" max="15247" width="13.33203125" style="53" customWidth="1"/>
    <col min="15248" max="15248" width="10.88671875" style="53" customWidth="1"/>
    <col min="15249" max="15249" width="10.33203125" style="53" customWidth="1"/>
    <col min="15250" max="15479" width="8.88671875" style="53"/>
    <col min="15480" max="15480" width="5.109375" style="53" customWidth="1"/>
    <col min="15481" max="15481" width="26.33203125" style="53" customWidth="1"/>
    <col min="15482" max="15482" width="10" style="53" customWidth="1"/>
    <col min="15483" max="15483" width="10.109375" style="53" customWidth="1"/>
    <col min="15484" max="15484" width="9.33203125" style="53" customWidth="1"/>
    <col min="15485" max="15485" width="12" style="53" customWidth="1"/>
    <col min="15486" max="15486" width="11.6640625" style="53" customWidth="1"/>
    <col min="15487" max="15487" width="9.6640625" style="53" customWidth="1"/>
    <col min="15488" max="15488" width="10.6640625" style="53" customWidth="1"/>
    <col min="15489" max="15489" width="11.6640625" style="53" customWidth="1"/>
    <col min="15490" max="15490" width="9.88671875" style="53" customWidth="1"/>
    <col min="15491" max="15491" width="10.6640625" style="53" customWidth="1"/>
    <col min="15492" max="15492" width="9.6640625" style="53" customWidth="1"/>
    <col min="15493" max="15493" width="10.6640625" style="53" customWidth="1"/>
    <col min="15494" max="15494" width="9.6640625" style="53" customWidth="1"/>
    <col min="15495" max="15495" width="10.6640625" style="53" customWidth="1"/>
    <col min="15496" max="15496" width="9.6640625" style="53" customWidth="1"/>
    <col min="15497" max="15497" width="11" style="53" customWidth="1"/>
    <col min="15498" max="15498" width="9.33203125" style="53" customWidth="1"/>
    <col min="15499" max="15499" width="10" style="53" customWidth="1"/>
    <col min="15500" max="15500" width="13.33203125" style="53" customWidth="1"/>
    <col min="15501" max="15501" width="10.88671875" style="53" customWidth="1"/>
    <col min="15502" max="15502" width="10" style="53" customWidth="1"/>
    <col min="15503" max="15503" width="13.33203125" style="53" customWidth="1"/>
    <col min="15504" max="15504" width="10.88671875" style="53" customWidth="1"/>
    <col min="15505" max="15505" width="10.33203125" style="53" customWidth="1"/>
    <col min="15506" max="15735" width="8.88671875" style="53"/>
    <col min="15736" max="15736" width="5.109375" style="53" customWidth="1"/>
    <col min="15737" max="15737" width="26.33203125" style="53" customWidth="1"/>
    <col min="15738" max="15738" width="10" style="53" customWidth="1"/>
    <col min="15739" max="15739" width="10.109375" style="53" customWidth="1"/>
    <col min="15740" max="15740" width="9.33203125" style="53" customWidth="1"/>
    <col min="15741" max="15741" width="12" style="53" customWidth="1"/>
    <col min="15742" max="15742" width="11.6640625" style="53" customWidth="1"/>
    <col min="15743" max="15743" width="9.6640625" style="53" customWidth="1"/>
    <col min="15744" max="15744" width="10.6640625" style="53" customWidth="1"/>
    <col min="15745" max="15745" width="11.6640625" style="53" customWidth="1"/>
    <col min="15746" max="15746" width="9.88671875" style="53" customWidth="1"/>
    <col min="15747" max="15747" width="10.6640625" style="53" customWidth="1"/>
    <col min="15748" max="15748" width="9.6640625" style="53" customWidth="1"/>
    <col min="15749" max="15749" width="10.6640625" style="53" customWidth="1"/>
    <col min="15750" max="15750" width="9.6640625" style="53" customWidth="1"/>
    <col min="15751" max="15751" width="10.6640625" style="53" customWidth="1"/>
    <col min="15752" max="15752" width="9.6640625" style="53" customWidth="1"/>
    <col min="15753" max="15753" width="11" style="53" customWidth="1"/>
    <col min="15754" max="15754" width="9.33203125" style="53" customWidth="1"/>
    <col min="15755" max="15755" width="10" style="53" customWidth="1"/>
    <col min="15756" max="15756" width="13.33203125" style="53" customWidth="1"/>
    <col min="15757" max="15757" width="10.88671875" style="53" customWidth="1"/>
    <col min="15758" max="15758" width="10" style="53" customWidth="1"/>
    <col min="15759" max="15759" width="13.33203125" style="53" customWidth="1"/>
    <col min="15760" max="15760" width="10.88671875" style="53" customWidth="1"/>
    <col min="15761" max="15761" width="10.33203125" style="53" customWidth="1"/>
    <col min="15762" max="15991" width="8.88671875" style="53"/>
    <col min="15992" max="15992" width="5.109375" style="53" customWidth="1"/>
    <col min="15993" max="15993" width="26.33203125" style="53" customWidth="1"/>
    <col min="15994" max="15994" width="10" style="53" customWidth="1"/>
    <col min="15995" max="15995" width="10.109375" style="53" customWidth="1"/>
    <col min="15996" max="15996" width="9.33203125" style="53" customWidth="1"/>
    <col min="15997" max="15997" width="12" style="53" customWidth="1"/>
    <col min="15998" max="15998" width="11.6640625" style="53" customWidth="1"/>
    <col min="15999" max="15999" width="9.6640625" style="53" customWidth="1"/>
    <col min="16000" max="16000" width="10.6640625" style="53" customWidth="1"/>
    <col min="16001" max="16001" width="11.6640625" style="53" customWidth="1"/>
    <col min="16002" max="16002" width="9.88671875" style="53" customWidth="1"/>
    <col min="16003" max="16003" width="10.6640625" style="53" customWidth="1"/>
    <col min="16004" max="16004" width="9.6640625" style="53" customWidth="1"/>
    <col min="16005" max="16005" width="10.6640625" style="53" customWidth="1"/>
    <col min="16006" max="16006" width="9.6640625" style="53" customWidth="1"/>
    <col min="16007" max="16007" width="10.6640625" style="53" customWidth="1"/>
    <col min="16008" max="16008" width="9.6640625" style="53" customWidth="1"/>
    <col min="16009" max="16009" width="11" style="53" customWidth="1"/>
    <col min="16010" max="16010" width="9.33203125" style="53" customWidth="1"/>
    <col min="16011" max="16011" width="10" style="53" customWidth="1"/>
    <col min="16012" max="16012" width="13.33203125" style="53" customWidth="1"/>
    <col min="16013" max="16013" width="10.88671875" style="53" customWidth="1"/>
    <col min="16014" max="16014" width="10" style="53" customWidth="1"/>
    <col min="16015" max="16015" width="13.33203125" style="53" customWidth="1"/>
    <col min="16016" max="16016" width="10.88671875" style="53" customWidth="1"/>
    <col min="16017" max="16017" width="10.33203125" style="53" customWidth="1"/>
    <col min="16018" max="16384" width="8.88671875" style="53"/>
  </cols>
  <sheetData>
    <row r="1" spans="1:94" s="36" customFormat="1" ht="22.95" customHeight="1" x14ac:dyDescent="0.2">
      <c r="A1" s="90" t="s">
        <v>426</v>
      </c>
      <c r="B1" s="90"/>
      <c r="C1" s="90"/>
      <c r="D1" s="90"/>
      <c r="E1" s="90"/>
      <c r="F1" s="90"/>
      <c r="G1" s="90"/>
      <c r="H1" s="90"/>
      <c r="I1" s="90"/>
      <c r="J1" s="90"/>
      <c r="K1" s="90"/>
      <c r="L1" s="90"/>
      <c r="M1" s="90"/>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row>
    <row r="2" spans="1:94" s="36" customFormat="1" ht="16.95" customHeight="1" x14ac:dyDescent="0.25">
      <c r="A2" s="91" t="s">
        <v>428</v>
      </c>
      <c r="B2" s="91"/>
      <c r="C2" s="91"/>
      <c r="D2" s="91"/>
      <c r="E2" s="91"/>
      <c r="F2" s="91"/>
      <c r="G2" s="91"/>
      <c r="H2" s="91"/>
      <c r="I2" s="91"/>
      <c r="J2" s="91"/>
      <c r="K2" s="91"/>
      <c r="L2" s="91"/>
      <c r="M2" s="91"/>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row>
    <row r="3" spans="1:94" s="36" customFormat="1" ht="27" customHeight="1" x14ac:dyDescent="0.3">
      <c r="B3" s="37"/>
      <c r="C3" s="38"/>
      <c r="D3" s="39"/>
      <c r="E3" s="39"/>
      <c r="F3" s="39"/>
      <c r="G3" s="92" t="s">
        <v>0</v>
      </c>
      <c r="H3" s="92"/>
      <c r="I3" s="92"/>
      <c r="J3" s="92"/>
      <c r="K3" s="92"/>
      <c r="L3" s="92"/>
      <c r="M3" s="92"/>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row>
    <row r="4" spans="1:94" s="41" customFormat="1" ht="39" customHeight="1" x14ac:dyDescent="0.3">
      <c r="A4" s="93" t="s">
        <v>1</v>
      </c>
      <c r="B4" s="94" t="s">
        <v>2</v>
      </c>
      <c r="C4" s="94" t="s">
        <v>3</v>
      </c>
      <c r="D4" s="89" t="s">
        <v>4</v>
      </c>
      <c r="E4" s="89" t="s">
        <v>425</v>
      </c>
      <c r="F4" s="89"/>
      <c r="G4" s="89"/>
      <c r="H4" s="89"/>
      <c r="I4" s="95" t="s">
        <v>418</v>
      </c>
      <c r="J4" s="89" t="s">
        <v>422</v>
      </c>
      <c r="K4" s="89"/>
      <c r="L4" s="89"/>
      <c r="M4" s="89"/>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row>
    <row r="5" spans="1:94" s="41" customFormat="1" ht="18" customHeight="1" x14ac:dyDescent="0.3">
      <c r="A5" s="93"/>
      <c r="B5" s="94"/>
      <c r="C5" s="94"/>
      <c r="D5" s="89"/>
      <c r="E5" s="89" t="s">
        <v>5</v>
      </c>
      <c r="F5" s="89" t="s">
        <v>265</v>
      </c>
      <c r="G5" s="89"/>
      <c r="H5" s="89"/>
      <c r="I5" s="96"/>
      <c r="J5" s="89" t="s">
        <v>5</v>
      </c>
      <c r="K5" s="89" t="s">
        <v>265</v>
      </c>
      <c r="L5" s="89"/>
      <c r="M5" s="89"/>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row>
    <row r="6" spans="1:94" s="41" customFormat="1" ht="13.95" customHeight="1" x14ac:dyDescent="0.3">
      <c r="A6" s="93"/>
      <c r="B6" s="94"/>
      <c r="C6" s="94"/>
      <c r="D6" s="89"/>
      <c r="E6" s="89"/>
      <c r="F6" s="89" t="s">
        <v>6</v>
      </c>
      <c r="G6" s="89" t="s">
        <v>7</v>
      </c>
      <c r="H6" s="89" t="s">
        <v>264</v>
      </c>
      <c r="I6" s="96"/>
      <c r="J6" s="89"/>
      <c r="K6" s="89" t="s">
        <v>6</v>
      </c>
      <c r="L6" s="89" t="s">
        <v>7</v>
      </c>
      <c r="M6" s="89" t="s">
        <v>264</v>
      </c>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row>
    <row r="7" spans="1:94" s="43" customFormat="1" ht="30" customHeight="1" x14ac:dyDescent="0.3">
      <c r="A7" s="93"/>
      <c r="B7" s="94"/>
      <c r="C7" s="94"/>
      <c r="D7" s="89"/>
      <c r="E7" s="89"/>
      <c r="F7" s="89"/>
      <c r="G7" s="89"/>
      <c r="H7" s="89"/>
      <c r="I7" s="97"/>
      <c r="J7" s="89"/>
      <c r="K7" s="89"/>
      <c r="L7" s="89"/>
      <c r="M7" s="89"/>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row>
    <row r="8" spans="1:94" s="43" customFormat="1" ht="18" customHeight="1" x14ac:dyDescent="0.3">
      <c r="A8" s="44" t="s">
        <v>8</v>
      </c>
      <c r="B8" s="44" t="s">
        <v>9</v>
      </c>
      <c r="C8" s="44" t="s">
        <v>10</v>
      </c>
      <c r="D8" s="45"/>
      <c r="E8" s="45" t="s">
        <v>13</v>
      </c>
      <c r="F8" s="45"/>
      <c r="G8" s="45" t="s">
        <v>14</v>
      </c>
      <c r="H8" s="45"/>
      <c r="I8" s="45"/>
      <c r="J8" s="45"/>
      <c r="K8" s="45"/>
      <c r="L8" s="45"/>
      <c r="M8" s="45" t="s">
        <v>15</v>
      </c>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row>
    <row r="9" spans="1:94" s="43" customFormat="1" ht="18" customHeight="1" x14ac:dyDescent="0.3">
      <c r="A9" s="44"/>
      <c r="B9" s="46" t="s">
        <v>282</v>
      </c>
      <c r="C9" s="44"/>
      <c r="D9" s="47">
        <f>D10+D197</f>
        <v>477437.91400500003</v>
      </c>
      <c r="E9" s="47">
        <f t="shared" ref="E9:M9" si="0">E10+E197</f>
        <v>292310.63958700001</v>
      </c>
      <c r="F9" s="47">
        <f t="shared" si="0"/>
        <v>247893.77058700006</v>
      </c>
      <c r="G9" s="47">
        <f t="shared" si="0"/>
        <v>39416.868999999999</v>
      </c>
      <c r="H9" s="47">
        <f t="shared" si="0"/>
        <v>5000</v>
      </c>
      <c r="I9" s="47">
        <f t="shared" si="0"/>
        <v>0</v>
      </c>
      <c r="J9" s="47">
        <f t="shared" si="0"/>
        <v>292310.63958700001</v>
      </c>
      <c r="K9" s="47">
        <f t="shared" si="0"/>
        <v>247893.77058700004</v>
      </c>
      <c r="L9" s="47">
        <f t="shared" si="0"/>
        <v>39416.868999999999</v>
      </c>
      <c r="M9" s="47">
        <f t="shared" si="0"/>
        <v>5000</v>
      </c>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row>
    <row r="10" spans="1:94" s="36" customFormat="1" ht="30" customHeight="1" x14ac:dyDescent="0.3">
      <c r="A10" s="87" t="s">
        <v>280</v>
      </c>
      <c r="B10" s="7" t="s">
        <v>281</v>
      </c>
      <c r="C10" s="80"/>
      <c r="D10" s="48">
        <f>D11+D40+D69+D145</f>
        <v>468564.91400500003</v>
      </c>
      <c r="E10" s="48">
        <f t="shared" ref="E10:M10" si="1">E11+E40+E69+E145</f>
        <v>284356.27558700001</v>
      </c>
      <c r="F10" s="48">
        <f t="shared" si="1"/>
        <v>244939.40658700006</v>
      </c>
      <c r="G10" s="48">
        <f t="shared" si="1"/>
        <v>39416.868999999999</v>
      </c>
      <c r="H10" s="48">
        <f t="shared" si="1"/>
        <v>0</v>
      </c>
      <c r="I10" s="48">
        <f t="shared" si="1"/>
        <v>311.36399999999998</v>
      </c>
      <c r="J10" s="48">
        <f t="shared" si="1"/>
        <v>284667.63958700001</v>
      </c>
      <c r="K10" s="48">
        <f t="shared" si="1"/>
        <v>245250.77058700004</v>
      </c>
      <c r="L10" s="48">
        <f t="shared" si="1"/>
        <v>39416.868999999999</v>
      </c>
      <c r="M10" s="48">
        <f t="shared" si="1"/>
        <v>0</v>
      </c>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row>
    <row r="11" spans="1:94" s="36" customFormat="1" ht="19.95" customHeight="1" x14ac:dyDescent="0.3">
      <c r="A11" s="84"/>
      <c r="B11" s="49" t="s">
        <v>16</v>
      </c>
      <c r="C11" s="80"/>
      <c r="D11" s="48">
        <f>SUM(D12:D39)</f>
        <v>78199.319900999995</v>
      </c>
      <c r="E11" s="48">
        <f t="shared" ref="E11:M11" si="2">SUM(E12:E39)</f>
        <v>51164.96286</v>
      </c>
      <c r="F11" s="48">
        <f t="shared" si="2"/>
        <v>40856.352859999999</v>
      </c>
      <c r="G11" s="48">
        <f t="shared" si="2"/>
        <v>10308.61</v>
      </c>
      <c r="H11" s="48">
        <f t="shared" si="2"/>
        <v>0</v>
      </c>
      <c r="I11" s="48">
        <f t="shared" si="2"/>
        <v>0</v>
      </c>
      <c r="J11" s="48">
        <f t="shared" si="2"/>
        <v>51164.96286</v>
      </c>
      <c r="K11" s="48">
        <f t="shared" si="2"/>
        <v>40856.352859999999</v>
      </c>
      <c r="L11" s="48">
        <f t="shared" si="2"/>
        <v>10308.61</v>
      </c>
      <c r="M11" s="48">
        <f t="shared" si="2"/>
        <v>0</v>
      </c>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row>
    <row r="12" spans="1:94" ht="42" customHeight="1" x14ac:dyDescent="0.3">
      <c r="A12" s="50" t="s">
        <v>8</v>
      </c>
      <c r="B12" s="51" t="s">
        <v>193</v>
      </c>
      <c r="C12" s="28">
        <v>2020</v>
      </c>
      <c r="D12" s="18">
        <v>539.39800000000002</v>
      </c>
      <c r="E12" s="18">
        <f>F12+G12+H12</f>
        <v>64.129000000000005</v>
      </c>
      <c r="F12" s="18">
        <v>64.129000000000005</v>
      </c>
      <c r="G12" s="18">
        <v>0</v>
      </c>
      <c r="H12" s="18"/>
      <c r="I12" s="18"/>
      <c r="J12" s="18">
        <f>K12+L12+M12</f>
        <v>64.129000000000005</v>
      </c>
      <c r="K12" s="18">
        <f>F12+I12</f>
        <v>64.129000000000005</v>
      </c>
      <c r="L12" s="18">
        <f>G12</f>
        <v>0</v>
      </c>
      <c r="M12" s="18"/>
    </row>
    <row r="13" spans="1:94" ht="42" customHeight="1" x14ac:dyDescent="0.3">
      <c r="A13" s="50" t="s">
        <v>9</v>
      </c>
      <c r="B13" s="54" t="s">
        <v>194</v>
      </c>
      <c r="C13" s="28">
        <v>2020</v>
      </c>
      <c r="D13" s="18">
        <v>745.39200000000005</v>
      </c>
      <c r="E13" s="18">
        <f t="shared" ref="E13:E38" si="3">F13+G13+H13</f>
        <v>81.757000000000005</v>
      </c>
      <c r="F13" s="18">
        <v>81.757000000000005</v>
      </c>
      <c r="G13" s="18">
        <v>0</v>
      </c>
      <c r="H13" s="18"/>
      <c r="I13" s="18"/>
      <c r="J13" s="18">
        <f t="shared" ref="J13:J76" si="4">K13+L13+M13</f>
        <v>81.757000000000005</v>
      </c>
      <c r="K13" s="18">
        <f t="shared" ref="K13:K76" si="5">F13+I13</f>
        <v>81.757000000000005</v>
      </c>
      <c r="L13" s="18">
        <f t="shared" ref="L13:L76" si="6">G13</f>
        <v>0</v>
      </c>
      <c r="M13" s="18"/>
    </row>
    <row r="14" spans="1:94" ht="58.2" customHeight="1" x14ac:dyDescent="0.3">
      <c r="A14" s="50" t="s">
        <v>17</v>
      </c>
      <c r="B14" s="12" t="s">
        <v>195</v>
      </c>
      <c r="C14" s="28">
        <v>2020</v>
      </c>
      <c r="D14" s="18">
        <v>923.08600000000001</v>
      </c>
      <c r="E14" s="18">
        <f t="shared" si="3"/>
        <v>126.5</v>
      </c>
      <c r="F14" s="18">
        <v>126.5</v>
      </c>
      <c r="G14" s="18">
        <v>0</v>
      </c>
      <c r="H14" s="18"/>
      <c r="I14" s="18"/>
      <c r="J14" s="18">
        <f t="shared" si="4"/>
        <v>126.5</v>
      </c>
      <c r="K14" s="18">
        <f t="shared" si="5"/>
        <v>126.5</v>
      </c>
      <c r="L14" s="18">
        <f t="shared" si="6"/>
        <v>0</v>
      </c>
      <c r="M14" s="18"/>
    </row>
    <row r="15" spans="1:94" ht="37.950000000000003" customHeight="1" x14ac:dyDescent="0.3">
      <c r="A15" s="50" t="s">
        <v>18</v>
      </c>
      <c r="B15" s="12" t="s">
        <v>196</v>
      </c>
      <c r="C15" s="28">
        <v>2020</v>
      </c>
      <c r="D15" s="18">
        <v>472.26299999999998</v>
      </c>
      <c r="E15" s="18">
        <f t="shared" si="3"/>
        <v>54.220999999999997</v>
      </c>
      <c r="F15" s="18">
        <v>54.220999999999997</v>
      </c>
      <c r="G15" s="18">
        <v>0</v>
      </c>
      <c r="H15" s="18"/>
      <c r="I15" s="18"/>
      <c r="J15" s="18">
        <f t="shared" si="4"/>
        <v>54.220999999999997</v>
      </c>
      <c r="K15" s="18">
        <f t="shared" si="5"/>
        <v>54.220999999999997</v>
      </c>
      <c r="L15" s="18">
        <f t="shared" si="6"/>
        <v>0</v>
      </c>
      <c r="M15" s="18"/>
    </row>
    <row r="16" spans="1:94" ht="37.200000000000003" customHeight="1" x14ac:dyDescent="0.3">
      <c r="A16" s="50" t="s">
        <v>10</v>
      </c>
      <c r="B16" s="12" t="s">
        <v>202</v>
      </c>
      <c r="C16" s="28" t="s">
        <v>19</v>
      </c>
      <c r="D16" s="18">
        <v>1102.8036360000001</v>
      </c>
      <c r="E16" s="18">
        <f t="shared" si="3"/>
        <v>1130.6120000000001</v>
      </c>
      <c r="F16" s="18">
        <v>1130.6120000000001</v>
      </c>
      <c r="G16" s="18"/>
      <c r="H16" s="18"/>
      <c r="I16" s="18"/>
      <c r="J16" s="18">
        <f t="shared" si="4"/>
        <v>1130.6120000000001</v>
      </c>
      <c r="K16" s="18">
        <f t="shared" si="5"/>
        <v>1130.6120000000001</v>
      </c>
      <c r="L16" s="18">
        <f t="shared" si="6"/>
        <v>0</v>
      </c>
      <c r="M16" s="18"/>
    </row>
    <row r="17" spans="1:94" ht="67.95" customHeight="1" x14ac:dyDescent="0.3">
      <c r="A17" s="50" t="s">
        <v>11</v>
      </c>
      <c r="B17" s="12" t="s">
        <v>201</v>
      </c>
      <c r="C17" s="28" t="s">
        <v>19</v>
      </c>
      <c r="D17" s="18">
        <v>5038.3942139999999</v>
      </c>
      <c r="E17" s="18">
        <f t="shared" si="3"/>
        <v>3809.4598500000002</v>
      </c>
      <c r="F17" s="18">
        <v>3809.4598500000002</v>
      </c>
      <c r="G17" s="18">
        <v>0</v>
      </c>
      <c r="H17" s="18"/>
      <c r="I17" s="18"/>
      <c r="J17" s="18">
        <f t="shared" si="4"/>
        <v>3809.4598500000002</v>
      </c>
      <c r="K17" s="18">
        <f t="shared" si="5"/>
        <v>3809.4598500000002</v>
      </c>
      <c r="L17" s="18">
        <f t="shared" si="6"/>
        <v>0</v>
      </c>
      <c r="M17" s="18"/>
    </row>
    <row r="18" spans="1:94" ht="67.95" customHeight="1" x14ac:dyDescent="0.3">
      <c r="A18" s="50" t="s">
        <v>12</v>
      </c>
      <c r="B18" s="12" t="s">
        <v>200</v>
      </c>
      <c r="C18" s="28">
        <v>2021</v>
      </c>
      <c r="D18" s="18">
        <v>439.45299999999997</v>
      </c>
      <c r="E18" s="18">
        <f t="shared" si="3"/>
        <v>436.83900000000006</v>
      </c>
      <c r="F18" s="18">
        <v>330.32100000000003</v>
      </c>
      <c r="G18" s="18">
        <v>106.518</v>
      </c>
      <c r="H18" s="18"/>
      <c r="I18" s="18"/>
      <c r="J18" s="18">
        <f t="shared" si="4"/>
        <v>436.83900000000006</v>
      </c>
      <c r="K18" s="18">
        <f t="shared" si="5"/>
        <v>330.32100000000003</v>
      </c>
      <c r="L18" s="18">
        <f t="shared" si="6"/>
        <v>106.518</v>
      </c>
      <c r="M18" s="18"/>
    </row>
    <row r="19" spans="1:94" ht="37.200000000000003" customHeight="1" x14ac:dyDescent="0.3">
      <c r="A19" s="50" t="s">
        <v>20</v>
      </c>
      <c r="B19" s="12" t="s">
        <v>199</v>
      </c>
      <c r="C19" s="28">
        <v>2020</v>
      </c>
      <c r="D19" s="18">
        <v>308.82799999999997</v>
      </c>
      <c r="E19" s="18">
        <f t="shared" si="3"/>
        <v>265.89800000000002</v>
      </c>
      <c r="F19" s="18">
        <v>265.89800000000002</v>
      </c>
      <c r="G19" s="18"/>
      <c r="H19" s="18"/>
      <c r="I19" s="18"/>
      <c r="J19" s="18">
        <f t="shared" si="4"/>
        <v>265.89800000000002</v>
      </c>
      <c r="K19" s="18">
        <f t="shared" si="5"/>
        <v>265.89800000000002</v>
      </c>
      <c r="L19" s="18">
        <f t="shared" si="6"/>
        <v>0</v>
      </c>
      <c r="M19" s="18"/>
    </row>
    <row r="20" spans="1:94" ht="36" customHeight="1" x14ac:dyDescent="0.3">
      <c r="A20" s="50" t="s">
        <v>13</v>
      </c>
      <c r="B20" s="12" t="s">
        <v>197</v>
      </c>
      <c r="C20" s="28">
        <v>2020</v>
      </c>
      <c r="D20" s="18">
        <v>968.93200000000002</v>
      </c>
      <c r="E20" s="18">
        <f t="shared" si="3"/>
        <v>283.8</v>
      </c>
      <c r="F20" s="18">
        <v>283.8</v>
      </c>
      <c r="G20" s="18">
        <v>0</v>
      </c>
      <c r="H20" s="18"/>
      <c r="I20" s="18"/>
      <c r="J20" s="18">
        <f t="shared" si="4"/>
        <v>283.8</v>
      </c>
      <c r="K20" s="18">
        <f t="shared" si="5"/>
        <v>283.8</v>
      </c>
      <c r="L20" s="18">
        <f t="shared" si="6"/>
        <v>0</v>
      </c>
      <c r="M20" s="18"/>
    </row>
    <row r="21" spans="1:94" ht="46.2" customHeight="1" x14ac:dyDescent="0.3">
      <c r="A21" s="50" t="s">
        <v>21</v>
      </c>
      <c r="B21" s="12" t="s">
        <v>198</v>
      </c>
      <c r="C21" s="28">
        <v>2021</v>
      </c>
      <c r="D21" s="18">
        <v>1116.9559999999999</v>
      </c>
      <c r="E21" s="18">
        <f t="shared" si="3"/>
        <v>1104.8900000000001</v>
      </c>
      <c r="F21" s="18">
        <v>663.60900000000004</v>
      </c>
      <c r="G21" s="18">
        <v>441.28100000000001</v>
      </c>
      <c r="H21" s="18"/>
      <c r="I21" s="18"/>
      <c r="J21" s="18">
        <f t="shared" si="4"/>
        <v>1104.8900000000001</v>
      </c>
      <c r="K21" s="18">
        <f t="shared" si="5"/>
        <v>663.60900000000004</v>
      </c>
      <c r="L21" s="18">
        <f t="shared" si="6"/>
        <v>441.28100000000001</v>
      </c>
      <c r="M21" s="18"/>
    </row>
    <row r="22" spans="1:94" ht="34.200000000000003" customHeight="1" x14ac:dyDescent="0.3">
      <c r="A22" s="50" t="s">
        <v>14</v>
      </c>
      <c r="B22" s="22" t="s">
        <v>203</v>
      </c>
      <c r="C22" s="28">
        <v>2020</v>
      </c>
      <c r="D22" s="18">
        <v>587.125</v>
      </c>
      <c r="E22" s="18">
        <f t="shared" si="3"/>
        <v>114.35899999999999</v>
      </c>
      <c r="F22" s="18">
        <v>114.35899999999999</v>
      </c>
      <c r="G22" s="18">
        <v>0</v>
      </c>
      <c r="H22" s="18"/>
      <c r="I22" s="18"/>
      <c r="J22" s="18">
        <f t="shared" si="4"/>
        <v>114.35899999999999</v>
      </c>
      <c r="K22" s="18">
        <f t="shared" si="5"/>
        <v>114.35899999999999</v>
      </c>
      <c r="L22" s="18">
        <f t="shared" si="6"/>
        <v>0</v>
      </c>
      <c r="M22" s="18"/>
    </row>
    <row r="23" spans="1:94" ht="72" customHeight="1" x14ac:dyDescent="0.3">
      <c r="A23" s="50" t="s">
        <v>15</v>
      </c>
      <c r="B23" s="22" t="s">
        <v>204</v>
      </c>
      <c r="C23" s="28">
        <v>2019</v>
      </c>
      <c r="D23" s="18">
        <v>8065.8334100000002</v>
      </c>
      <c r="E23" s="18">
        <f t="shared" si="3"/>
        <v>882.8895</v>
      </c>
      <c r="F23" s="18">
        <v>882.8895</v>
      </c>
      <c r="G23" s="18">
        <v>0</v>
      </c>
      <c r="H23" s="18"/>
      <c r="I23" s="18"/>
      <c r="J23" s="18">
        <f t="shared" si="4"/>
        <v>882.8895</v>
      </c>
      <c r="K23" s="18">
        <f t="shared" si="5"/>
        <v>882.8895</v>
      </c>
      <c r="L23" s="18">
        <f t="shared" si="6"/>
        <v>0</v>
      </c>
      <c r="M23" s="18"/>
    </row>
    <row r="24" spans="1:94" ht="34.200000000000003" customHeight="1" x14ac:dyDescent="0.3">
      <c r="A24" s="50" t="s">
        <v>22</v>
      </c>
      <c r="B24" s="22" t="s">
        <v>205</v>
      </c>
      <c r="C24" s="28">
        <v>2020</v>
      </c>
      <c r="D24" s="18">
        <v>620.91</v>
      </c>
      <c r="E24" s="18">
        <f t="shared" si="3"/>
        <v>172.33765</v>
      </c>
      <c r="F24" s="18">
        <v>21.27365</v>
      </c>
      <c r="G24" s="18">
        <v>151.06399999999999</v>
      </c>
      <c r="H24" s="18"/>
      <c r="I24" s="18"/>
      <c r="J24" s="18">
        <f t="shared" si="4"/>
        <v>172.33765</v>
      </c>
      <c r="K24" s="18">
        <f t="shared" si="5"/>
        <v>21.27365</v>
      </c>
      <c r="L24" s="18">
        <f t="shared" si="6"/>
        <v>151.06399999999999</v>
      </c>
      <c r="M24" s="18"/>
    </row>
    <row r="25" spans="1:94" ht="62.4" customHeight="1" x14ac:dyDescent="0.3">
      <c r="A25" s="50" t="s">
        <v>23</v>
      </c>
      <c r="B25" s="22" t="s">
        <v>206</v>
      </c>
      <c r="C25" s="28">
        <v>2019</v>
      </c>
      <c r="D25" s="27">
        <v>6027.3086300000004</v>
      </c>
      <c r="E25" s="18">
        <f t="shared" si="3"/>
        <v>2393.6275000000001</v>
      </c>
      <c r="F25" s="18">
        <v>2393.6275000000001</v>
      </c>
      <c r="G25" s="18">
        <v>0</v>
      </c>
      <c r="H25" s="18"/>
      <c r="I25" s="18"/>
      <c r="J25" s="18">
        <f t="shared" si="4"/>
        <v>2393.6275000000001</v>
      </c>
      <c r="K25" s="18">
        <f t="shared" si="5"/>
        <v>2393.6275000000001</v>
      </c>
      <c r="L25" s="18">
        <f t="shared" si="6"/>
        <v>0</v>
      </c>
      <c r="M25" s="18"/>
    </row>
    <row r="26" spans="1:94" ht="57" customHeight="1" x14ac:dyDescent="0.3">
      <c r="A26" s="50" t="s">
        <v>24</v>
      </c>
      <c r="B26" s="22" t="s">
        <v>207</v>
      </c>
      <c r="C26" s="28">
        <v>2020</v>
      </c>
      <c r="D26" s="27">
        <v>1197.3040000000001</v>
      </c>
      <c r="E26" s="18">
        <f t="shared" si="3"/>
        <v>1186.4000000000001</v>
      </c>
      <c r="F26" s="18">
        <v>1000</v>
      </c>
      <c r="G26" s="18">
        <v>186.4</v>
      </c>
      <c r="H26" s="18"/>
      <c r="I26" s="18"/>
      <c r="J26" s="18">
        <f t="shared" si="4"/>
        <v>1186.4000000000001</v>
      </c>
      <c r="K26" s="18">
        <f t="shared" si="5"/>
        <v>1000</v>
      </c>
      <c r="L26" s="18">
        <f t="shared" si="6"/>
        <v>186.4</v>
      </c>
      <c r="M26" s="18"/>
    </row>
    <row r="27" spans="1:94" ht="44.4" customHeight="1" x14ac:dyDescent="0.3">
      <c r="A27" s="50" t="s">
        <v>25</v>
      </c>
      <c r="B27" s="22" t="s">
        <v>208</v>
      </c>
      <c r="C27" s="28">
        <v>2021</v>
      </c>
      <c r="D27" s="27">
        <v>245.95599999999999</v>
      </c>
      <c r="E27" s="18">
        <f t="shared" si="3"/>
        <v>245.95599999999999</v>
      </c>
      <c r="F27" s="18">
        <v>245.95599999999999</v>
      </c>
      <c r="G27" s="18">
        <v>0</v>
      </c>
      <c r="H27" s="18"/>
      <c r="I27" s="18"/>
      <c r="J27" s="18">
        <f t="shared" si="4"/>
        <v>245.95599999999999</v>
      </c>
      <c r="K27" s="18">
        <f t="shared" si="5"/>
        <v>245.95599999999999</v>
      </c>
      <c r="L27" s="18">
        <f t="shared" si="6"/>
        <v>0</v>
      </c>
      <c r="M27" s="18"/>
    </row>
    <row r="28" spans="1:94" ht="49.2" customHeight="1" x14ac:dyDescent="0.3">
      <c r="A28" s="50" t="s">
        <v>26</v>
      </c>
      <c r="B28" s="22" t="s">
        <v>209</v>
      </c>
      <c r="C28" s="28">
        <v>2022</v>
      </c>
      <c r="D28" s="27">
        <v>782.30856400000005</v>
      </c>
      <c r="E28" s="18">
        <f t="shared" si="3"/>
        <v>777.80349999999999</v>
      </c>
      <c r="F28" s="18">
        <v>592.68050000000005</v>
      </c>
      <c r="G28" s="18">
        <v>185.12299999999999</v>
      </c>
      <c r="H28" s="18"/>
      <c r="I28" s="18"/>
      <c r="J28" s="18">
        <f t="shared" si="4"/>
        <v>777.80349999999999</v>
      </c>
      <c r="K28" s="18">
        <f t="shared" si="5"/>
        <v>592.68050000000005</v>
      </c>
      <c r="L28" s="18">
        <f t="shared" si="6"/>
        <v>185.12299999999999</v>
      </c>
      <c r="M28" s="18"/>
    </row>
    <row r="29" spans="1:94" ht="49.95" customHeight="1" x14ac:dyDescent="0.3">
      <c r="A29" s="50" t="s">
        <v>27</v>
      </c>
      <c r="B29" s="22" t="s">
        <v>210</v>
      </c>
      <c r="C29" s="28" t="s">
        <v>28</v>
      </c>
      <c r="D29" s="18">
        <v>7502.6229430000003</v>
      </c>
      <c r="E29" s="18">
        <f t="shared" si="3"/>
        <v>7502</v>
      </c>
      <c r="F29" s="18">
        <v>7502</v>
      </c>
      <c r="G29" s="18">
        <v>0</v>
      </c>
      <c r="H29" s="18"/>
      <c r="I29" s="18"/>
      <c r="J29" s="18">
        <f t="shared" si="4"/>
        <v>7502</v>
      </c>
      <c r="K29" s="18">
        <f t="shared" si="5"/>
        <v>7502</v>
      </c>
      <c r="L29" s="18">
        <f t="shared" si="6"/>
        <v>0</v>
      </c>
      <c r="M29" s="18"/>
    </row>
    <row r="30" spans="1:94" ht="37.950000000000003" customHeight="1" x14ac:dyDescent="0.3">
      <c r="A30" s="50" t="s">
        <v>29</v>
      </c>
      <c r="B30" s="22" t="s">
        <v>211</v>
      </c>
      <c r="C30" s="28">
        <v>2017</v>
      </c>
      <c r="D30" s="27">
        <v>3063.66635</v>
      </c>
      <c r="E30" s="18">
        <f t="shared" si="3"/>
        <v>200</v>
      </c>
      <c r="F30" s="18"/>
      <c r="G30" s="18">
        <v>200</v>
      </c>
      <c r="H30" s="18"/>
      <c r="I30" s="18"/>
      <c r="J30" s="18">
        <f t="shared" si="4"/>
        <v>200</v>
      </c>
      <c r="K30" s="18">
        <f t="shared" si="5"/>
        <v>0</v>
      </c>
      <c r="L30" s="18">
        <f t="shared" si="6"/>
        <v>200</v>
      </c>
      <c r="M30" s="18"/>
    </row>
    <row r="31" spans="1:94" ht="39" customHeight="1" x14ac:dyDescent="0.3">
      <c r="A31" s="50" t="s">
        <v>30</v>
      </c>
      <c r="B31" s="54" t="s">
        <v>212</v>
      </c>
      <c r="C31" s="28">
        <v>2022</v>
      </c>
      <c r="D31" s="18">
        <v>10551.368666</v>
      </c>
      <c r="E31" s="18">
        <f t="shared" si="3"/>
        <v>10530.728859999999</v>
      </c>
      <c r="F31" s="18">
        <v>5449.3238600000004</v>
      </c>
      <c r="G31" s="18">
        <v>5081.4049999999997</v>
      </c>
      <c r="H31" s="18"/>
      <c r="I31" s="18"/>
      <c r="J31" s="18">
        <f t="shared" si="4"/>
        <v>10530.728859999999</v>
      </c>
      <c r="K31" s="18">
        <f t="shared" si="5"/>
        <v>5449.3238600000004</v>
      </c>
      <c r="L31" s="18">
        <f t="shared" si="6"/>
        <v>5081.4049999999997</v>
      </c>
      <c r="M31" s="18"/>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row>
    <row r="32" spans="1:94" ht="52.2" customHeight="1" x14ac:dyDescent="0.3">
      <c r="A32" s="50" t="s">
        <v>31</v>
      </c>
      <c r="B32" s="55" t="s">
        <v>213</v>
      </c>
      <c r="C32" s="21">
        <v>2022</v>
      </c>
      <c r="D32" s="18">
        <v>868.50900000000001</v>
      </c>
      <c r="E32" s="18">
        <f t="shared" si="3"/>
        <v>868.50900000000001</v>
      </c>
      <c r="F32" s="18"/>
      <c r="G32" s="18">
        <v>868.50900000000001</v>
      </c>
      <c r="H32" s="18"/>
      <c r="I32" s="18"/>
      <c r="J32" s="18">
        <f t="shared" si="4"/>
        <v>868.50900000000001</v>
      </c>
      <c r="K32" s="18">
        <f t="shared" si="5"/>
        <v>0</v>
      </c>
      <c r="L32" s="18">
        <f t="shared" si="6"/>
        <v>868.50900000000001</v>
      </c>
      <c r="M32" s="18"/>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row>
    <row r="33" spans="1:116" ht="52.2" customHeight="1" x14ac:dyDescent="0.3">
      <c r="A33" s="50" t="s">
        <v>32</v>
      </c>
      <c r="B33" s="56" t="s">
        <v>214</v>
      </c>
      <c r="C33" s="28" t="s">
        <v>33</v>
      </c>
      <c r="D33" s="18">
        <v>10336.502397</v>
      </c>
      <c r="E33" s="18">
        <f t="shared" si="3"/>
        <v>10336.491</v>
      </c>
      <c r="F33" s="18">
        <v>8205</v>
      </c>
      <c r="G33" s="18">
        <v>2131.491</v>
      </c>
      <c r="H33" s="18"/>
      <c r="I33" s="18"/>
      <c r="J33" s="18">
        <f t="shared" si="4"/>
        <v>10336.491</v>
      </c>
      <c r="K33" s="18">
        <f t="shared" si="5"/>
        <v>8205</v>
      </c>
      <c r="L33" s="18">
        <f t="shared" si="6"/>
        <v>2131.491</v>
      </c>
      <c r="M33" s="18"/>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row>
    <row r="34" spans="1:116" ht="52.2" customHeight="1" x14ac:dyDescent="0.3">
      <c r="A34" s="50" t="s">
        <v>34</v>
      </c>
      <c r="B34" s="56" t="s">
        <v>215</v>
      </c>
      <c r="C34" s="28">
        <v>2022</v>
      </c>
      <c r="D34" s="18">
        <v>4788.2175719999996</v>
      </c>
      <c r="E34" s="18">
        <f t="shared" si="3"/>
        <v>4760.4769999999999</v>
      </c>
      <c r="F34" s="18">
        <v>4308</v>
      </c>
      <c r="G34" s="18">
        <v>452.47699999999998</v>
      </c>
      <c r="H34" s="18"/>
      <c r="I34" s="18"/>
      <c r="J34" s="18">
        <f t="shared" si="4"/>
        <v>4760.4769999999999</v>
      </c>
      <c r="K34" s="18">
        <f t="shared" si="5"/>
        <v>4308</v>
      </c>
      <c r="L34" s="18">
        <f t="shared" si="6"/>
        <v>452.47699999999998</v>
      </c>
      <c r="M34" s="18"/>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row>
    <row r="35" spans="1:116" ht="52.2" customHeight="1" x14ac:dyDescent="0.3">
      <c r="A35" s="50" t="s">
        <v>35</v>
      </c>
      <c r="B35" s="56" t="s">
        <v>216</v>
      </c>
      <c r="C35" s="28">
        <v>2022</v>
      </c>
      <c r="D35" s="18">
        <v>2884.2865190000002</v>
      </c>
      <c r="E35" s="18">
        <f t="shared" si="3"/>
        <v>2884</v>
      </c>
      <c r="F35" s="18">
        <v>2884</v>
      </c>
      <c r="G35" s="18">
        <v>0</v>
      </c>
      <c r="H35" s="18"/>
      <c r="I35" s="18"/>
      <c r="J35" s="18">
        <f t="shared" si="4"/>
        <v>2884</v>
      </c>
      <c r="K35" s="18">
        <f t="shared" si="5"/>
        <v>2884</v>
      </c>
      <c r="L35" s="18">
        <f t="shared" si="6"/>
        <v>0</v>
      </c>
      <c r="M35" s="18"/>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row>
    <row r="36" spans="1:116" ht="36" customHeight="1" x14ac:dyDescent="0.3">
      <c r="A36" s="50" t="s">
        <v>36</v>
      </c>
      <c r="B36" s="56" t="s">
        <v>37</v>
      </c>
      <c r="C36" s="28">
        <v>2019</v>
      </c>
      <c r="D36" s="18">
        <v>0</v>
      </c>
      <c r="E36" s="18">
        <f t="shared" si="3"/>
        <v>105.892</v>
      </c>
      <c r="F36" s="18"/>
      <c r="G36" s="18">
        <v>105.892</v>
      </c>
      <c r="H36" s="18"/>
      <c r="I36" s="18"/>
      <c r="J36" s="18">
        <f t="shared" si="4"/>
        <v>105.892</v>
      </c>
      <c r="K36" s="18">
        <f t="shared" si="5"/>
        <v>0</v>
      </c>
      <c r="L36" s="18">
        <f t="shared" si="6"/>
        <v>105.892</v>
      </c>
      <c r="M36" s="18"/>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row>
    <row r="37" spans="1:116" ht="48" customHeight="1" x14ac:dyDescent="0.3">
      <c r="A37" s="50" t="s">
        <v>38</v>
      </c>
      <c r="B37" s="56" t="s">
        <v>39</v>
      </c>
      <c r="C37" s="28">
        <v>2022</v>
      </c>
      <c r="D37" s="18">
        <v>400.75299999999999</v>
      </c>
      <c r="E37" s="18">
        <f t="shared" si="3"/>
        <v>398.45</v>
      </c>
      <c r="F37" s="18"/>
      <c r="G37" s="18">
        <v>398.45</v>
      </c>
      <c r="H37" s="18"/>
      <c r="I37" s="18"/>
      <c r="J37" s="18">
        <f t="shared" si="4"/>
        <v>398.45</v>
      </c>
      <c r="K37" s="18">
        <f t="shared" si="5"/>
        <v>0</v>
      </c>
      <c r="L37" s="18">
        <f t="shared" si="6"/>
        <v>398.45</v>
      </c>
      <c r="M37" s="18"/>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row>
    <row r="38" spans="1:116" ht="48" customHeight="1" x14ac:dyDescent="0.3">
      <c r="A38" s="50" t="s">
        <v>40</v>
      </c>
      <c r="B38" s="56" t="s">
        <v>41</v>
      </c>
      <c r="C38" s="28">
        <v>2025</v>
      </c>
      <c r="D38" s="18">
        <v>484.13299999999998</v>
      </c>
      <c r="E38" s="18">
        <f t="shared" si="3"/>
        <v>446.93599999999998</v>
      </c>
      <c r="F38" s="18">
        <v>446.93599999999998</v>
      </c>
      <c r="G38" s="18">
        <v>0</v>
      </c>
      <c r="H38" s="18"/>
      <c r="I38" s="18"/>
      <c r="J38" s="18">
        <f t="shared" si="4"/>
        <v>446.93599999999998</v>
      </c>
      <c r="K38" s="18">
        <f t="shared" si="5"/>
        <v>446.93599999999998</v>
      </c>
      <c r="L38" s="18">
        <f t="shared" si="6"/>
        <v>0</v>
      </c>
      <c r="M38" s="18"/>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row>
    <row r="39" spans="1:116" ht="75.599999999999994" customHeight="1" x14ac:dyDescent="0.3">
      <c r="A39" s="50" t="s">
        <v>73</v>
      </c>
      <c r="B39" s="57" t="s">
        <v>266</v>
      </c>
      <c r="C39" s="28" t="s">
        <v>28</v>
      </c>
      <c r="D39" s="18">
        <v>8137.009</v>
      </c>
      <c r="E39" s="18"/>
      <c r="F39" s="18"/>
      <c r="G39" s="18"/>
      <c r="H39" s="18"/>
      <c r="I39" s="18"/>
      <c r="J39" s="18">
        <f t="shared" si="4"/>
        <v>0</v>
      </c>
      <c r="K39" s="18">
        <f t="shared" si="5"/>
        <v>0</v>
      </c>
      <c r="L39" s="18">
        <f t="shared" si="6"/>
        <v>0</v>
      </c>
      <c r="M39" s="18"/>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row>
    <row r="40" spans="1:116" s="36" customFormat="1" ht="21" customHeight="1" x14ac:dyDescent="0.3">
      <c r="A40" s="84"/>
      <c r="B40" s="58" t="s">
        <v>220</v>
      </c>
      <c r="C40" s="49">
        <f>SUM(C41:C68)</f>
        <v>0</v>
      </c>
      <c r="D40" s="82">
        <f>SUM(D41:D68)</f>
        <v>87390.978312000021</v>
      </c>
      <c r="E40" s="82">
        <f t="shared" ref="E40:M40" si="7">SUM(E41:E68)</f>
        <v>57543.433550000009</v>
      </c>
      <c r="F40" s="82">
        <f t="shared" si="7"/>
        <v>51151.83355000001</v>
      </c>
      <c r="G40" s="82">
        <f t="shared" si="7"/>
        <v>6391.6</v>
      </c>
      <c r="H40" s="82">
        <f t="shared" si="7"/>
        <v>0</v>
      </c>
      <c r="I40" s="82">
        <f t="shared" si="7"/>
        <v>0</v>
      </c>
      <c r="J40" s="82">
        <f t="shared" si="7"/>
        <v>57543.433550000009</v>
      </c>
      <c r="K40" s="82">
        <f t="shared" si="7"/>
        <v>51151.83355000001</v>
      </c>
      <c r="L40" s="82">
        <f t="shared" si="7"/>
        <v>6391.6</v>
      </c>
      <c r="M40" s="82">
        <f t="shared" si="7"/>
        <v>0</v>
      </c>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c r="CG40" s="35"/>
      <c r="CH40" s="35"/>
      <c r="CI40" s="35"/>
      <c r="CJ40" s="35"/>
      <c r="CK40" s="35"/>
      <c r="CL40" s="35"/>
      <c r="CM40" s="35"/>
      <c r="CN40" s="35"/>
      <c r="CO40" s="35"/>
      <c r="CP40" s="35"/>
      <c r="CQ40" s="35"/>
      <c r="CR40" s="35"/>
      <c r="CS40" s="35"/>
      <c r="CT40" s="35"/>
      <c r="CU40" s="35"/>
      <c r="CV40" s="35"/>
      <c r="CW40" s="35"/>
      <c r="CX40" s="35"/>
      <c r="CY40" s="35"/>
      <c r="CZ40" s="35"/>
      <c r="DA40" s="35"/>
      <c r="DB40" s="35"/>
      <c r="DC40" s="35"/>
      <c r="DD40" s="35"/>
      <c r="DE40" s="35"/>
      <c r="DF40" s="35"/>
      <c r="DG40" s="35"/>
      <c r="DH40" s="35"/>
      <c r="DI40" s="35"/>
      <c r="DJ40" s="35"/>
      <c r="DK40" s="35"/>
      <c r="DL40" s="35"/>
    </row>
    <row r="41" spans="1:116" ht="23.4" customHeight="1" x14ac:dyDescent="0.3">
      <c r="A41" s="50" t="s">
        <v>8</v>
      </c>
      <c r="B41" s="22" t="s">
        <v>221</v>
      </c>
      <c r="C41" s="59" t="s">
        <v>51</v>
      </c>
      <c r="D41" s="18">
        <v>816.42399999999998</v>
      </c>
      <c r="E41" s="18">
        <f>F41+G41</f>
        <v>500</v>
      </c>
      <c r="F41" s="60">
        <v>500</v>
      </c>
      <c r="G41" s="18"/>
      <c r="H41" s="18"/>
      <c r="I41" s="18"/>
      <c r="J41" s="18">
        <f t="shared" si="4"/>
        <v>500</v>
      </c>
      <c r="K41" s="18">
        <f t="shared" si="5"/>
        <v>500</v>
      </c>
      <c r="L41" s="18">
        <f t="shared" si="6"/>
        <v>0</v>
      </c>
      <c r="M41" s="18"/>
      <c r="CQ41" s="52"/>
      <c r="CR41" s="52"/>
      <c r="CS41" s="52"/>
      <c r="CT41" s="52"/>
      <c r="CU41" s="52"/>
      <c r="CV41" s="52"/>
      <c r="CW41" s="52"/>
      <c r="CX41" s="52"/>
      <c r="CY41" s="52"/>
      <c r="CZ41" s="52"/>
      <c r="DA41" s="52"/>
      <c r="DB41" s="52"/>
      <c r="DC41" s="52"/>
      <c r="DD41" s="52"/>
      <c r="DE41" s="52"/>
      <c r="DF41" s="52"/>
      <c r="DG41" s="52"/>
      <c r="DH41" s="52"/>
      <c r="DI41" s="52"/>
      <c r="DJ41" s="52"/>
      <c r="DK41" s="52"/>
      <c r="DL41" s="52"/>
    </row>
    <row r="42" spans="1:116" ht="35.25" customHeight="1" x14ac:dyDescent="0.3">
      <c r="A42" s="50" t="s">
        <v>9</v>
      </c>
      <c r="B42" s="22" t="s">
        <v>222</v>
      </c>
      <c r="C42" s="59" t="s">
        <v>48</v>
      </c>
      <c r="D42" s="27">
        <v>712.83799999999997</v>
      </c>
      <c r="E42" s="18">
        <f t="shared" ref="E42:E67" si="8">F42+G42</f>
        <v>665</v>
      </c>
      <c r="F42" s="18">
        <v>500</v>
      </c>
      <c r="G42" s="18">
        <v>165</v>
      </c>
      <c r="H42" s="18"/>
      <c r="I42" s="18"/>
      <c r="J42" s="18">
        <f t="shared" si="4"/>
        <v>665</v>
      </c>
      <c r="K42" s="18">
        <f t="shared" si="5"/>
        <v>500</v>
      </c>
      <c r="L42" s="18">
        <f t="shared" si="6"/>
        <v>165</v>
      </c>
      <c r="M42" s="18"/>
      <c r="CQ42" s="52"/>
      <c r="CR42" s="52"/>
      <c r="CS42" s="52"/>
      <c r="CT42" s="52"/>
      <c r="CU42" s="52"/>
      <c r="CV42" s="52"/>
      <c r="CW42" s="52"/>
      <c r="CX42" s="52"/>
      <c r="CY42" s="52"/>
      <c r="CZ42" s="52"/>
      <c r="DA42" s="52"/>
      <c r="DB42" s="52"/>
      <c r="DC42" s="52"/>
      <c r="DD42" s="52"/>
      <c r="DE42" s="52"/>
      <c r="DF42" s="52"/>
      <c r="DG42" s="52"/>
      <c r="DH42" s="52"/>
      <c r="DI42" s="52"/>
      <c r="DJ42" s="52"/>
      <c r="DK42" s="52"/>
      <c r="DL42" s="52"/>
    </row>
    <row r="43" spans="1:116" ht="46.95" customHeight="1" x14ac:dyDescent="0.3">
      <c r="A43" s="50" t="s">
        <v>17</v>
      </c>
      <c r="B43" s="22" t="s">
        <v>223</v>
      </c>
      <c r="C43" s="59" t="s">
        <v>68</v>
      </c>
      <c r="D43" s="27">
        <v>4341.6790000000001</v>
      </c>
      <c r="E43" s="18">
        <f t="shared" si="8"/>
        <v>3151.2069999999999</v>
      </c>
      <c r="F43" s="27">
        <v>2756.2069999999999</v>
      </c>
      <c r="G43" s="27">
        <v>395</v>
      </c>
      <c r="H43" s="27"/>
      <c r="I43" s="27"/>
      <c r="J43" s="18">
        <f t="shared" si="4"/>
        <v>3151.2069999999999</v>
      </c>
      <c r="K43" s="18">
        <f t="shared" si="5"/>
        <v>2756.2069999999999</v>
      </c>
      <c r="L43" s="18">
        <f t="shared" si="6"/>
        <v>395</v>
      </c>
      <c r="M43" s="27"/>
      <c r="CQ43" s="52"/>
      <c r="CR43" s="52"/>
      <c r="CS43" s="52"/>
      <c r="CT43" s="52"/>
      <c r="CU43" s="52"/>
      <c r="CV43" s="52"/>
      <c r="CW43" s="52"/>
      <c r="CX43" s="52"/>
      <c r="CY43" s="52"/>
      <c r="CZ43" s="52"/>
      <c r="DA43" s="52"/>
      <c r="DB43" s="52"/>
      <c r="DC43" s="52"/>
      <c r="DD43" s="52"/>
      <c r="DE43" s="52"/>
      <c r="DF43" s="52"/>
      <c r="DG43" s="52"/>
      <c r="DH43" s="52"/>
      <c r="DI43" s="52"/>
      <c r="DJ43" s="52"/>
      <c r="DK43" s="52"/>
      <c r="DL43" s="52"/>
    </row>
    <row r="44" spans="1:116" ht="46.95" customHeight="1" x14ac:dyDescent="0.3">
      <c r="A44" s="50" t="s">
        <v>18</v>
      </c>
      <c r="B44" s="22" t="s">
        <v>224</v>
      </c>
      <c r="C44" s="59" t="s">
        <v>48</v>
      </c>
      <c r="D44" s="27">
        <v>1214.3320000000001</v>
      </c>
      <c r="E44" s="18">
        <f t="shared" si="8"/>
        <v>300</v>
      </c>
      <c r="F44" s="18">
        <v>0</v>
      </c>
      <c r="G44" s="18">
        <v>300</v>
      </c>
      <c r="H44" s="18"/>
      <c r="I44" s="18"/>
      <c r="J44" s="18">
        <f t="shared" si="4"/>
        <v>300</v>
      </c>
      <c r="K44" s="18">
        <f t="shared" si="5"/>
        <v>0</v>
      </c>
      <c r="L44" s="18">
        <f t="shared" si="6"/>
        <v>300</v>
      </c>
      <c r="M44" s="18"/>
      <c r="CQ44" s="52"/>
      <c r="CR44" s="52"/>
      <c r="CS44" s="52"/>
      <c r="CT44" s="52"/>
      <c r="CU44" s="52"/>
      <c r="CV44" s="52"/>
      <c r="CW44" s="52"/>
      <c r="CX44" s="52"/>
      <c r="CY44" s="52"/>
      <c r="CZ44" s="52"/>
      <c r="DA44" s="52"/>
      <c r="DB44" s="52"/>
      <c r="DC44" s="52"/>
      <c r="DD44" s="52"/>
      <c r="DE44" s="52"/>
      <c r="DF44" s="52"/>
      <c r="DG44" s="52"/>
      <c r="DH44" s="52"/>
      <c r="DI44" s="52"/>
      <c r="DJ44" s="52"/>
      <c r="DK44" s="52"/>
      <c r="DL44" s="52"/>
    </row>
    <row r="45" spans="1:116" ht="36" customHeight="1" x14ac:dyDescent="0.3">
      <c r="A45" s="50" t="s">
        <v>10</v>
      </c>
      <c r="B45" s="22" t="s">
        <v>225</v>
      </c>
      <c r="C45" s="59" t="s">
        <v>62</v>
      </c>
      <c r="D45" s="27">
        <v>1011.1319999999999</v>
      </c>
      <c r="E45" s="18">
        <v>300</v>
      </c>
      <c r="F45" s="18">
        <v>300</v>
      </c>
      <c r="G45" s="18"/>
      <c r="H45" s="18"/>
      <c r="I45" s="18"/>
      <c r="J45" s="18">
        <f t="shared" si="4"/>
        <v>300</v>
      </c>
      <c r="K45" s="18">
        <f t="shared" si="5"/>
        <v>300</v>
      </c>
      <c r="L45" s="18">
        <f t="shared" si="6"/>
        <v>0</v>
      </c>
      <c r="M45" s="18"/>
      <c r="CQ45" s="52"/>
      <c r="CR45" s="52"/>
      <c r="CS45" s="52"/>
      <c r="CT45" s="52"/>
      <c r="CU45" s="52"/>
      <c r="CV45" s="52"/>
      <c r="CW45" s="52"/>
      <c r="CX45" s="52"/>
      <c r="CY45" s="52"/>
      <c r="CZ45" s="52"/>
      <c r="DA45" s="52"/>
      <c r="DB45" s="52"/>
      <c r="DC45" s="52"/>
      <c r="DD45" s="52"/>
      <c r="DE45" s="52"/>
      <c r="DF45" s="52"/>
      <c r="DG45" s="52"/>
      <c r="DH45" s="52"/>
      <c r="DI45" s="52"/>
      <c r="DJ45" s="52"/>
      <c r="DK45" s="52"/>
      <c r="DL45" s="52"/>
    </row>
    <row r="46" spans="1:116" ht="36" customHeight="1" x14ac:dyDescent="0.3">
      <c r="A46" s="50" t="s">
        <v>11</v>
      </c>
      <c r="B46" s="22" t="s">
        <v>226</v>
      </c>
      <c r="C46" s="59" t="s">
        <v>48</v>
      </c>
      <c r="D46" s="27">
        <v>3861.15</v>
      </c>
      <c r="E46" s="18">
        <v>1332.3109999999999</v>
      </c>
      <c r="F46" s="18">
        <v>1332.3109999999999</v>
      </c>
      <c r="G46" s="18"/>
      <c r="H46" s="18"/>
      <c r="I46" s="18"/>
      <c r="J46" s="18">
        <f t="shared" si="4"/>
        <v>1332.3109999999999</v>
      </c>
      <c r="K46" s="18">
        <f t="shared" si="5"/>
        <v>1332.3109999999999</v>
      </c>
      <c r="L46" s="18">
        <f t="shared" si="6"/>
        <v>0</v>
      </c>
      <c r="M46" s="18"/>
      <c r="CQ46" s="52"/>
      <c r="CR46" s="52"/>
      <c r="CS46" s="52"/>
      <c r="CT46" s="52"/>
      <c r="CU46" s="52"/>
      <c r="CV46" s="52"/>
      <c r="CW46" s="52"/>
      <c r="CX46" s="52"/>
      <c r="CY46" s="52"/>
      <c r="CZ46" s="52"/>
      <c r="DA46" s="52"/>
      <c r="DB46" s="52"/>
      <c r="DC46" s="52"/>
      <c r="DD46" s="52"/>
      <c r="DE46" s="52"/>
      <c r="DF46" s="52"/>
      <c r="DG46" s="52"/>
      <c r="DH46" s="52"/>
      <c r="DI46" s="52"/>
      <c r="DJ46" s="52"/>
      <c r="DK46" s="52"/>
      <c r="DL46" s="52"/>
    </row>
    <row r="47" spans="1:116" ht="55.95" customHeight="1" x14ac:dyDescent="0.3">
      <c r="A47" s="50" t="s">
        <v>12</v>
      </c>
      <c r="B47" s="22" t="s">
        <v>227</v>
      </c>
      <c r="C47" s="59" t="s">
        <v>68</v>
      </c>
      <c r="D47" s="27">
        <v>1221.768</v>
      </c>
      <c r="E47" s="18">
        <f t="shared" si="8"/>
        <v>1100</v>
      </c>
      <c r="F47" s="18">
        <v>1000</v>
      </c>
      <c r="G47" s="18">
        <v>100</v>
      </c>
      <c r="H47" s="18"/>
      <c r="I47" s="18"/>
      <c r="J47" s="18">
        <f t="shared" si="4"/>
        <v>1100</v>
      </c>
      <c r="K47" s="18">
        <f t="shared" si="5"/>
        <v>1000</v>
      </c>
      <c r="L47" s="18">
        <f t="shared" si="6"/>
        <v>100</v>
      </c>
      <c r="M47" s="18"/>
      <c r="CQ47" s="52"/>
      <c r="CR47" s="52"/>
      <c r="CS47" s="52"/>
      <c r="CT47" s="52"/>
      <c r="CU47" s="52"/>
      <c r="CV47" s="52"/>
      <c r="CW47" s="52"/>
      <c r="CX47" s="52"/>
      <c r="CY47" s="52"/>
      <c r="CZ47" s="52"/>
      <c r="DA47" s="52"/>
      <c r="DB47" s="52"/>
      <c r="DC47" s="52"/>
      <c r="DD47" s="52"/>
      <c r="DE47" s="52"/>
      <c r="DF47" s="52"/>
      <c r="DG47" s="52"/>
      <c r="DH47" s="52"/>
      <c r="DI47" s="52"/>
      <c r="DJ47" s="52"/>
      <c r="DK47" s="52"/>
      <c r="DL47" s="52"/>
    </row>
    <row r="48" spans="1:116" ht="60" customHeight="1" x14ac:dyDescent="0.3">
      <c r="A48" s="50" t="s">
        <v>20</v>
      </c>
      <c r="B48" s="22" t="s">
        <v>228</v>
      </c>
      <c r="C48" s="59" t="s">
        <v>68</v>
      </c>
      <c r="D48" s="27">
        <v>13818.7016</v>
      </c>
      <c r="E48" s="18">
        <f t="shared" si="8"/>
        <v>7492.7819000000009</v>
      </c>
      <c r="F48" s="18">
        <v>7092.7819000000009</v>
      </c>
      <c r="G48" s="18">
        <v>400</v>
      </c>
      <c r="H48" s="18"/>
      <c r="I48" s="18"/>
      <c r="J48" s="18">
        <f t="shared" si="4"/>
        <v>7492.7819000000009</v>
      </c>
      <c r="K48" s="18">
        <f t="shared" si="5"/>
        <v>7092.7819000000009</v>
      </c>
      <c r="L48" s="18">
        <f t="shared" si="6"/>
        <v>400</v>
      </c>
      <c r="M48" s="18"/>
      <c r="CQ48" s="52"/>
      <c r="CR48" s="52"/>
      <c r="CS48" s="52"/>
      <c r="CT48" s="52"/>
      <c r="CU48" s="52"/>
      <c r="CV48" s="52"/>
      <c r="CW48" s="52"/>
      <c r="CX48" s="52"/>
      <c r="CY48" s="52"/>
      <c r="CZ48" s="52"/>
      <c r="DA48" s="52"/>
      <c r="DB48" s="52"/>
      <c r="DC48" s="52"/>
      <c r="DD48" s="52"/>
      <c r="DE48" s="52"/>
      <c r="DF48" s="52"/>
      <c r="DG48" s="52"/>
      <c r="DH48" s="52"/>
      <c r="DI48" s="52"/>
      <c r="DJ48" s="52"/>
      <c r="DK48" s="52"/>
      <c r="DL48" s="52"/>
    </row>
    <row r="49" spans="1:116" ht="73.2" customHeight="1" x14ac:dyDescent="0.3">
      <c r="A49" s="50" t="s">
        <v>13</v>
      </c>
      <c r="B49" s="22" t="s">
        <v>229</v>
      </c>
      <c r="C49" s="59" t="s">
        <v>48</v>
      </c>
      <c r="D49" s="27">
        <v>2815.792989</v>
      </c>
      <c r="E49" s="18">
        <f t="shared" si="8"/>
        <v>1090</v>
      </c>
      <c r="F49" s="18">
        <v>800</v>
      </c>
      <c r="G49" s="18">
        <v>290</v>
      </c>
      <c r="H49" s="18"/>
      <c r="I49" s="18"/>
      <c r="J49" s="18">
        <f t="shared" si="4"/>
        <v>1090</v>
      </c>
      <c r="K49" s="18">
        <f t="shared" si="5"/>
        <v>800</v>
      </c>
      <c r="L49" s="18">
        <f t="shared" si="6"/>
        <v>290</v>
      </c>
      <c r="M49" s="18"/>
      <c r="CQ49" s="52"/>
      <c r="CR49" s="52"/>
      <c r="CS49" s="52"/>
      <c r="CT49" s="52"/>
      <c r="CU49" s="52"/>
      <c r="CV49" s="52"/>
      <c r="CW49" s="52"/>
      <c r="CX49" s="52"/>
      <c r="CY49" s="52"/>
      <c r="CZ49" s="52"/>
      <c r="DA49" s="52"/>
      <c r="DB49" s="52"/>
      <c r="DC49" s="52"/>
      <c r="DD49" s="52"/>
      <c r="DE49" s="52"/>
      <c r="DF49" s="52"/>
      <c r="DG49" s="52"/>
      <c r="DH49" s="52"/>
      <c r="DI49" s="52"/>
      <c r="DJ49" s="52"/>
      <c r="DK49" s="52"/>
      <c r="DL49" s="52"/>
    </row>
    <row r="50" spans="1:116" ht="67.2" customHeight="1" x14ac:dyDescent="0.3">
      <c r="A50" s="50" t="s">
        <v>21</v>
      </c>
      <c r="B50" s="22" t="s">
        <v>230</v>
      </c>
      <c r="C50" s="59" t="s">
        <v>46</v>
      </c>
      <c r="D50" s="27">
        <v>4951.2757229999997</v>
      </c>
      <c r="E50" s="18">
        <f t="shared" si="8"/>
        <v>2115</v>
      </c>
      <c r="F50" s="18">
        <v>2000</v>
      </c>
      <c r="G50" s="18">
        <v>115</v>
      </c>
      <c r="H50" s="18"/>
      <c r="I50" s="18"/>
      <c r="J50" s="18">
        <f t="shared" si="4"/>
        <v>2115</v>
      </c>
      <c r="K50" s="18">
        <f t="shared" si="5"/>
        <v>2000</v>
      </c>
      <c r="L50" s="18">
        <f t="shared" si="6"/>
        <v>115</v>
      </c>
      <c r="M50" s="18"/>
      <c r="CQ50" s="52"/>
      <c r="CR50" s="52"/>
      <c r="CS50" s="52"/>
      <c r="CT50" s="52"/>
      <c r="CU50" s="52"/>
      <c r="CV50" s="52"/>
      <c r="CW50" s="52"/>
      <c r="CX50" s="52"/>
      <c r="CY50" s="52"/>
      <c r="CZ50" s="52"/>
      <c r="DA50" s="52"/>
      <c r="DB50" s="52"/>
      <c r="DC50" s="52"/>
      <c r="DD50" s="52"/>
      <c r="DE50" s="52"/>
      <c r="DF50" s="52"/>
      <c r="DG50" s="52"/>
      <c r="DH50" s="52"/>
      <c r="DI50" s="52"/>
      <c r="DJ50" s="52"/>
      <c r="DK50" s="52"/>
      <c r="DL50" s="52"/>
    </row>
    <row r="51" spans="1:116" ht="48" customHeight="1" x14ac:dyDescent="0.3">
      <c r="A51" s="50" t="s">
        <v>14</v>
      </c>
      <c r="B51" s="22" t="s">
        <v>231</v>
      </c>
      <c r="C51" s="59" t="s">
        <v>46</v>
      </c>
      <c r="D51" s="27">
        <v>3543.2620000000002</v>
      </c>
      <c r="E51" s="18">
        <f t="shared" si="8"/>
        <v>1140</v>
      </c>
      <c r="F51" s="18">
        <v>1000</v>
      </c>
      <c r="G51" s="18">
        <v>140</v>
      </c>
      <c r="H51" s="18"/>
      <c r="I51" s="18"/>
      <c r="J51" s="18">
        <f t="shared" si="4"/>
        <v>1140</v>
      </c>
      <c r="K51" s="18">
        <f t="shared" si="5"/>
        <v>1000</v>
      </c>
      <c r="L51" s="18">
        <f t="shared" si="6"/>
        <v>140</v>
      </c>
      <c r="M51" s="18"/>
      <c r="CQ51" s="52"/>
      <c r="CR51" s="52"/>
      <c r="CS51" s="52"/>
      <c r="CT51" s="52"/>
      <c r="CU51" s="52"/>
      <c r="CV51" s="52"/>
      <c r="CW51" s="52"/>
      <c r="CX51" s="52"/>
      <c r="CY51" s="52"/>
      <c r="CZ51" s="52"/>
      <c r="DA51" s="52"/>
      <c r="DB51" s="52"/>
      <c r="DC51" s="52"/>
      <c r="DD51" s="52"/>
      <c r="DE51" s="52"/>
      <c r="DF51" s="52"/>
      <c r="DG51" s="52"/>
      <c r="DH51" s="52"/>
      <c r="DI51" s="52"/>
      <c r="DJ51" s="52"/>
      <c r="DK51" s="52"/>
      <c r="DL51" s="52"/>
    </row>
    <row r="52" spans="1:116" ht="48" customHeight="1" x14ac:dyDescent="0.3">
      <c r="A52" s="50" t="s">
        <v>15</v>
      </c>
      <c r="B52" s="22" t="s">
        <v>232</v>
      </c>
      <c r="C52" s="59" t="s">
        <v>233</v>
      </c>
      <c r="D52" s="27">
        <v>4486.4650000000001</v>
      </c>
      <c r="E52" s="18">
        <f>F52+G52</f>
        <v>1083.1972499999999</v>
      </c>
      <c r="F52" s="18">
        <v>1083.1972499999999</v>
      </c>
      <c r="G52" s="18"/>
      <c r="H52" s="18"/>
      <c r="I52" s="18"/>
      <c r="J52" s="18">
        <f t="shared" si="4"/>
        <v>1083.1972499999999</v>
      </c>
      <c r="K52" s="18">
        <f t="shared" si="5"/>
        <v>1083.1972499999999</v>
      </c>
      <c r="L52" s="18">
        <f t="shared" si="6"/>
        <v>0</v>
      </c>
      <c r="M52" s="18"/>
      <c r="CQ52" s="52"/>
      <c r="CR52" s="52"/>
      <c r="CS52" s="52"/>
      <c r="CT52" s="52"/>
      <c r="CU52" s="52"/>
      <c r="CV52" s="52"/>
      <c r="CW52" s="52"/>
      <c r="CX52" s="52"/>
      <c r="CY52" s="52"/>
      <c r="CZ52" s="52"/>
      <c r="DA52" s="52"/>
      <c r="DB52" s="52"/>
      <c r="DC52" s="52"/>
      <c r="DD52" s="52"/>
      <c r="DE52" s="52"/>
      <c r="DF52" s="52"/>
      <c r="DG52" s="52"/>
      <c r="DH52" s="52"/>
      <c r="DI52" s="52"/>
      <c r="DJ52" s="52"/>
      <c r="DK52" s="52"/>
      <c r="DL52" s="52"/>
    </row>
    <row r="53" spans="1:116" ht="48" customHeight="1" x14ac:dyDescent="0.3">
      <c r="A53" s="50" t="s">
        <v>22</v>
      </c>
      <c r="B53" s="22" t="s">
        <v>234</v>
      </c>
      <c r="C53" s="59" t="s">
        <v>235</v>
      </c>
      <c r="D53" s="27">
        <v>4431.4939999999997</v>
      </c>
      <c r="E53" s="18">
        <f t="shared" si="8"/>
        <v>4105</v>
      </c>
      <c r="F53" s="18">
        <v>4000</v>
      </c>
      <c r="G53" s="18">
        <v>105</v>
      </c>
      <c r="H53" s="18"/>
      <c r="I53" s="18"/>
      <c r="J53" s="18">
        <f t="shared" si="4"/>
        <v>4105</v>
      </c>
      <c r="K53" s="18">
        <f t="shared" si="5"/>
        <v>4000</v>
      </c>
      <c r="L53" s="18">
        <f t="shared" si="6"/>
        <v>105</v>
      </c>
      <c r="M53" s="18"/>
      <c r="CQ53" s="52"/>
      <c r="CR53" s="52"/>
      <c r="CS53" s="52"/>
      <c r="CT53" s="52"/>
      <c r="CU53" s="52"/>
      <c r="CV53" s="52"/>
      <c r="CW53" s="52"/>
      <c r="CX53" s="52"/>
      <c r="CY53" s="52"/>
      <c r="CZ53" s="52"/>
      <c r="DA53" s="52"/>
      <c r="DB53" s="52"/>
      <c r="DC53" s="52"/>
      <c r="DD53" s="52"/>
      <c r="DE53" s="52"/>
      <c r="DF53" s="52"/>
      <c r="DG53" s="52"/>
      <c r="DH53" s="52"/>
      <c r="DI53" s="52"/>
      <c r="DJ53" s="52"/>
      <c r="DK53" s="52"/>
      <c r="DL53" s="52"/>
    </row>
    <row r="54" spans="1:116" ht="45" customHeight="1" x14ac:dyDescent="0.3">
      <c r="A54" s="50" t="s">
        <v>23</v>
      </c>
      <c r="B54" s="22" t="s">
        <v>236</v>
      </c>
      <c r="C54" s="59" t="s">
        <v>120</v>
      </c>
      <c r="D54" s="27">
        <v>7175.0529999999999</v>
      </c>
      <c r="E54" s="18">
        <f t="shared" si="8"/>
        <v>6887</v>
      </c>
      <c r="F54" s="18">
        <v>6500</v>
      </c>
      <c r="G54" s="18">
        <v>387</v>
      </c>
      <c r="H54" s="18"/>
      <c r="I54" s="18"/>
      <c r="J54" s="18">
        <f t="shared" si="4"/>
        <v>6887</v>
      </c>
      <c r="K54" s="18">
        <f t="shared" si="5"/>
        <v>6500</v>
      </c>
      <c r="L54" s="18">
        <f t="shared" si="6"/>
        <v>387</v>
      </c>
      <c r="M54" s="18"/>
      <c r="CQ54" s="52"/>
      <c r="CR54" s="52"/>
      <c r="CS54" s="52"/>
      <c r="CT54" s="52"/>
      <c r="CU54" s="52"/>
      <c r="CV54" s="52"/>
      <c r="CW54" s="52"/>
      <c r="CX54" s="52"/>
      <c r="CY54" s="52"/>
      <c r="CZ54" s="52"/>
      <c r="DA54" s="52"/>
      <c r="DB54" s="52"/>
      <c r="DC54" s="52"/>
      <c r="DD54" s="52"/>
      <c r="DE54" s="52"/>
      <c r="DF54" s="52"/>
      <c r="DG54" s="52"/>
      <c r="DH54" s="52"/>
      <c r="DI54" s="52"/>
      <c r="DJ54" s="52"/>
      <c r="DK54" s="52"/>
      <c r="DL54" s="52"/>
    </row>
    <row r="55" spans="1:116" ht="45.6" customHeight="1" x14ac:dyDescent="0.3">
      <c r="A55" s="50" t="s">
        <v>24</v>
      </c>
      <c r="B55" s="22" t="s">
        <v>237</v>
      </c>
      <c r="C55" s="59" t="s">
        <v>120</v>
      </c>
      <c r="D55" s="27">
        <v>497.61399999999998</v>
      </c>
      <c r="E55" s="18">
        <f>F55+G55</f>
        <v>459</v>
      </c>
      <c r="F55" s="18">
        <v>400</v>
      </c>
      <c r="G55" s="18">
        <v>59</v>
      </c>
      <c r="H55" s="18"/>
      <c r="I55" s="18"/>
      <c r="J55" s="18">
        <f t="shared" si="4"/>
        <v>459</v>
      </c>
      <c r="K55" s="18">
        <f t="shared" si="5"/>
        <v>400</v>
      </c>
      <c r="L55" s="18">
        <f t="shared" si="6"/>
        <v>59</v>
      </c>
      <c r="M55" s="18"/>
      <c r="CQ55" s="52"/>
      <c r="CR55" s="52"/>
      <c r="CS55" s="52"/>
      <c r="CT55" s="52"/>
      <c r="CU55" s="52"/>
      <c r="CV55" s="52"/>
      <c r="CW55" s="52"/>
      <c r="CX55" s="52"/>
      <c r="CY55" s="52"/>
      <c r="CZ55" s="52"/>
      <c r="DA55" s="52"/>
      <c r="DB55" s="52"/>
      <c r="DC55" s="52"/>
      <c r="DD55" s="52"/>
      <c r="DE55" s="52"/>
      <c r="DF55" s="52"/>
      <c r="DG55" s="52"/>
      <c r="DH55" s="52"/>
      <c r="DI55" s="52"/>
      <c r="DJ55" s="52"/>
      <c r="DK55" s="52"/>
      <c r="DL55" s="52"/>
    </row>
    <row r="56" spans="1:116" ht="36.75" customHeight="1" x14ac:dyDescent="0.3">
      <c r="A56" s="50" t="s">
        <v>25</v>
      </c>
      <c r="B56" s="22" t="s">
        <v>238</v>
      </c>
      <c r="C56" s="59" t="s">
        <v>28</v>
      </c>
      <c r="D56" s="27">
        <v>3100</v>
      </c>
      <c r="E56" s="18">
        <f t="shared" si="8"/>
        <v>500</v>
      </c>
      <c r="F56" s="18">
        <v>500</v>
      </c>
      <c r="G56" s="18"/>
      <c r="H56" s="18"/>
      <c r="I56" s="18"/>
      <c r="J56" s="18">
        <f t="shared" si="4"/>
        <v>500</v>
      </c>
      <c r="K56" s="18">
        <f t="shared" si="5"/>
        <v>500</v>
      </c>
      <c r="L56" s="18">
        <f t="shared" si="6"/>
        <v>0</v>
      </c>
      <c r="M56" s="18"/>
      <c r="CQ56" s="52"/>
      <c r="CR56" s="52"/>
      <c r="CS56" s="52"/>
      <c r="CT56" s="52"/>
      <c r="CU56" s="52"/>
      <c r="CV56" s="52"/>
      <c r="CW56" s="52"/>
      <c r="CX56" s="52"/>
      <c r="CY56" s="52"/>
      <c r="CZ56" s="52"/>
      <c r="DA56" s="52"/>
      <c r="DB56" s="52"/>
      <c r="DC56" s="52"/>
      <c r="DD56" s="52"/>
      <c r="DE56" s="52"/>
      <c r="DF56" s="52"/>
      <c r="DG56" s="52"/>
      <c r="DH56" s="52"/>
      <c r="DI56" s="52"/>
      <c r="DJ56" s="52"/>
      <c r="DK56" s="52"/>
      <c r="DL56" s="52"/>
    </row>
    <row r="57" spans="1:116" ht="36.75" customHeight="1" x14ac:dyDescent="0.3">
      <c r="A57" s="50" t="s">
        <v>26</v>
      </c>
      <c r="B57" s="22" t="s">
        <v>239</v>
      </c>
      <c r="C57" s="59" t="s">
        <v>120</v>
      </c>
      <c r="D57" s="27">
        <v>3821.16</v>
      </c>
      <c r="E57" s="18">
        <f t="shared" si="8"/>
        <v>3563.1120000000001</v>
      </c>
      <c r="F57" s="18">
        <v>3563.1120000000001</v>
      </c>
      <c r="G57" s="18"/>
      <c r="H57" s="18"/>
      <c r="I57" s="18"/>
      <c r="J57" s="18">
        <f t="shared" si="4"/>
        <v>3563.1120000000001</v>
      </c>
      <c r="K57" s="18">
        <f t="shared" si="5"/>
        <v>3563.1120000000001</v>
      </c>
      <c r="L57" s="18">
        <f t="shared" si="6"/>
        <v>0</v>
      </c>
      <c r="M57" s="18"/>
      <c r="CQ57" s="52"/>
      <c r="CR57" s="52"/>
      <c r="CS57" s="52"/>
      <c r="CT57" s="52"/>
      <c r="CU57" s="52"/>
      <c r="CV57" s="52"/>
      <c r="CW57" s="52"/>
      <c r="CX57" s="52"/>
      <c r="CY57" s="52"/>
      <c r="CZ57" s="52"/>
      <c r="DA57" s="52"/>
      <c r="DB57" s="52"/>
      <c r="DC57" s="52"/>
      <c r="DD57" s="52"/>
      <c r="DE57" s="52"/>
      <c r="DF57" s="52"/>
      <c r="DG57" s="52"/>
      <c r="DH57" s="52"/>
      <c r="DI57" s="52"/>
      <c r="DJ57" s="52"/>
      <c r="DK57" s="52"/>
      <c r="DL57" s="52"/>
    </row>
    <row r="58" spans="1:116" ht="56.4" customHeight="1" x14ac:dyDescent="0.3">
      <c r="A58" s="50" t="s">
        <v>27</v>
      </c>
      <c r="B58" s="22" t="s">
        <v>240</v>
      </c>
      <c r="C58" s="59" t="s">
        <v>33</v>
      </c>
      <c r="D58" s="27">
        <v>12533.416999999999</v>
      </c>
      <c r="E58" s="18">
        <f t="shared" si="8"/>
        <v>11525.006000000001</v>
      </c>
      <c r="F58" s="18">
        <v>9162.4060000000009</v>
      </c>
      <c r="G58" s="27">
        <v>2362.6</v>
      </c>
      <c r="H58" s="27"/>
      <c r="I58" s="27"/>
      <c r="J58" s="18">
        <f t="shared" si="4"/>
        <v>11525.006000000001</v>
      </c>
      <c r="K58" s="18">
        <f t="shared" si="5"/>
        <v>9162.4060000000009</v>
      </c>
      <c r="L58" s="18">
        <f t="shared" si="6"/>
        <v>2362.6</v>
      </c>
      <c r="M58" s="27"/>
      <c r="CQ58" s="52"/>
      <c r="CR58" s="52"/>
      <c r="CS58" s="52"/>
      <c r="CT58" s="52"/>
      <c r="CU58" s="52"/>
      <c r="CV58" s="52"/>
      <c r="CW58" s="52"/>
      <c r="CX58" s="52"/>
      <c r="CY58" s="52"/>
      <c r="CZ58" s="52"/>
      <c r="DA58" s="52"/>
      <c r="DB58" s="52"/>
      <c r="DC58" s="52"/>
      <c r="DD58" s="52"/>
      <c r="DE58" s="52"/>
      <c r="DF58" s="52"/>
      <c r="DG58" s="52"/>
      <c r="DH58" s="52"/>
      <c r="DI58" s="52"/>
      <c r="DJ58" s="52"/>
      <c r="DK58" s="52"/>
      <c r="DL58" s="52"/>
    </row>
    <row r="59" spans="1:116" ht="35.25" customHeight="1" x14ac:dyDescent="0.3">
      <c r="A59" s="50" t="s">
        <v>29</v>
      </c>
      <c r="B59" s="22" t="s">
        <v>241</v>
      </c>
      <c r="C59" s="59" t="s">
        <v>33</v>
      </c>
      <c r="D59" s="27">
        <v>4961.5129999999999</v>
      </c>
      <c r="E59" s="18">
        <f t="shared" si="8"/>
        <v>4530</v>
      </c>
      <c r="F59" s="18">
        <v>3130</v>
      </c>
      <c r="G59" s="18">
        <v>1400</v>
      </c>
      <c r="H59" s="18"/>
      <c r="I59" s="18"/>
      <c r="J59" s="18">
        <f t="shared" si="4"/>
        <v>4530</v>
      </c>
      <c r="K59" s="18">
        <f t="shared" si="5"/>
        <v>3130</v>
      </c>
      <c r="L59" s="18">
        <f t="shared" si="6"/>
        <v>1400</v>
      </c>
      <c r="M59" s="18"/>
      <c r="CQ59" s="52"/>
      <c r="CR59" s="52"/>
      <c r="CS59" s="52"/>
      <c r="CT59" s="52"/>
      <c r="CU59" s="52"/>
      <c r="CV59" s="52"/>
      <c r="CW59" s="52"/>
      <c r="CX59" s="52"/>
      <c r="CY59" s="52"/>
      <c r="CZ59" s="52"/>
      <c r="DA59" s="52"/>
      <c r="DB59" s="52"/>
      <c r="DC59" s="52"/>
      <c r="DD59" s="52"/>
      <c r="DE59" s="52"/>
      <c r="DF59" s="52"/>
      <c r="DG59" s="52"/>
      <c r="DH59" s="52"/>
      <c r="DI59" s="52"/>
      <c r="DJ59" s="52"/>
      <c r="DK59" s="52"/>
      <c r="DL59" s="52"/>
    </row>
    <row r="60" spans="1:116" ht="63" customHeight="1" x14ac:dyDescent="0.3">
      <c r="A60" s="50" t="s">
        <v>30</v>
      </c>
      <c r="B60" s="22" t="s">
        <v>242</v>
      </c>
      <c r="C60" s="59" t="s">
        <v>33</v>
      </c>
      <c r="D60" s="27">
        <v>585.63599999999997</v>
      </c>
      <c r="E60" s="18">
        <f t="shared" si="8"/>
        <v>553</v>
      </c>
      <c r="F60" s="18">
        <v>500</v>
      </c>
      <c r="G60" s="18">
        <v>53</v>
      </c>
      <c r="H60" s="18"/>
      <c r="I60" s="18"/>
      <c r="J60" s="18">
        <f t="shared" si="4"/>
        <v>553</v>
      </c>
      <c r="K60" s="18">
        <f t="shared" si="5"/>
        <v>500</v>
      </c>
      <c r="L60" s="18">
        <f t="shared" si="6"/>
        <v>53</v>
      </c>
      <c r="M60" s="18"/>
      <c r="CQ60" s="52"/>
      <c r="CR60" s="52"/>
      <c r="CS60" s="52"/>
      <c r="CT60" s="52"/>
      <c r="CU60" s="52"/>
      <c r="CV60" s="52"/>
      <c r="CW60" s="52"/>
      <c r="CX60" s="52"/>
      <c r="CY60" s="52"/>
      <c r="CZ60" s="52"/>
      <c r="DA60" s="52"/>
      <c r="DB60" s="52"/>
      <c r="DC60" s="52"/>
      <c r="DD60" s="52"/>
      <c r="DE60" s="52"/>
      <c r="DF60" s="52"/>
      <c r="DG60" s="52"/>
      <c r="DH60" s="52"/>
      <c r="DI60" s="52"/>
      <c r="DJ60" s="52"/>
      <c r="DK60" s="52"/>
      <c r="DL60" s="52"/>
    </row>
    <row r="61" spans="1:116" ht="47.4" customHeight="1" x14ac:dyDescent="0.3">
      <c r="A61" s="50" t="s">
        <v>31</v>
      </c>
      <c r="B61" s="22" t="s">
        <v>243</v>
      </c>
      <c r="C61" s="59" t="s">
        <v>72</v>
      </c>
      <c r="D61" s="27">
        <v>674.44100000000003</v>
      </c>
      <c r="E61" s="18">
        <f t="shared" si="8"/>
        <v>600</v>
      </c>
      <c r="F61" s="18">
        <v>600</v>
      </c>
      <c r="G61" s="18"/>
      <c r="H61" s="18"/>
      <c r="I61" s="18"/>
      <c r="J61" s="18">
        <f t="shared" si="4"/>
        <v>600</v>
      </c>
      <c r="K61" s="18">
        <f t="shared" si="5"/>
        <v>600</v>
      </c>
      <c r="L61" s="18">
        <f t="shared" si="6"/>
        <v>0</v>
      </c>
      <c r="M61" s="18"/>
      <c r="CQ61" s="52"/>
      <c r="CR61" s="52"/>
      <c r="CS61" s="52"/>
      <c r="CT61" s="52"/>
      <c r="CU61" s="52"/>
      <c r="CV61" s="52"/>
      <c r="CW61" s="52"/>
      <c r="CX61" s="52"/>
      <c r="CY61" s="52"/>
      <c r="CZ61" s="52"/>
      <c r="DA61" s="52"/>
      <c r="DB61" s="52"/>
      <c r="DC61" s="52"/>
      <c r="DD61" s="52"/>
      <c r="DE61" s="52"/>
      <c r="DF61" s="52"/>
      <c r="DG61" s="52"/>
      <c r="DH61" s="52"/>
      <c r="DI61" s="52"/>
      <c r="DJ61" s="52"/>
      <c r="DK61" s="52"/>
      <c r="DL61" s="52"/>
    </row>
    <row r="62" spans="1:116" ht="35.25" customHeight="1" x14ac:dyDescent="0.3">
      <c r="A62" s="50" t="s">
        <v>32</v>
      </c>
      <c r="B62" s="22" t="s">
        <v>244</v>
      </c>
      <c r="C62" s="59" t="s">
        <v>79</v>
      </c>
      <c r="D62" s="27">
        <v>4178.5259999999998</v>
      </c>
      <c r="E62" s="18">
        <v>1980.1394</v>
      </c>
      <c r="F62" s="18">
        <v>1980.1394</v>
      </c>
      <c r="G62" s="18"/>
      <c r="H62" s="18"/>
      <c r="I62" s="18"/>
      <c r="J62" s="18">
        <f t="shared" si="4"/>
        <v>1980.1394</v>
      </c>
      <c r="K62" s="18">
        <f t="shared" si="5"/>
        <v>1980.1394</v>
      </c>
      <c r="L62" s="18">
        <f t="shared" si="6"/>
        <v>0</v>
      </c>
      <c r="M62" s="18"/>
      <c r="CQ62" s="52"/>
      <c r="CR62" s="52"/>
      <c r="CS62" s="52"/>
      <c r="CT62" s="52"/>
      <c r="CU62" s="52"/>
      <c r="CV62" s="52"/>
      <c r="CW62" s="52"/>
      <c r="CX62" s="52"/>
      <c r="CY62" s="52"/>
      <c r="CZ62" s="52"/>
      <c r="DA62" s="52"/>
      <c r="DB62" s="52"/>
      <c r="DC62" s="52"/>
      <c r="DD62" s="52"/>
      <c r="DE62" s="52"/>
      <c r="DF62" s="52"/>
      <c r="DG62" s="52"/>
      <c r="DH62" s="52"/>
      <c r="DI62" s="52"/>
      <c r="DJ62" s="52"/>
      <c r="DK62" s="52"/>
      <c r="DL62" s="52"/>
    </row>
    <row r="63" spans="1:116" ht="59.4" customHeight="1" x14ac:dyDescent="0.3">
      <c r="A63" s="50" t="s">
        <v>34</v>
      </c>
      <c r="B63" s="12" t="s">
        <v>245</v>
      </c>
      <c r="C63" s="59" t="s">
        <v>79</v>
      </c>
      <c r="D63" s="27">
        <v>231.952</v>
      </c>
      <c r="E63" s="18">
        <f t="shared" si="8"/>
        <v>220</v>
      </c>
      <c r="F63" s="18">
        <v>100</v>
      </c>
      <c r="G63" s="18">
        <v>120</v>
      </c>
      <c r="H63" s="18"/>
      <c r="I63" s="18"/>
      <c r="J63" s="18">
        <f t="shared" si="4"/>
        <v>220</v>
      </c>
      <c r="K63" s="18">
        <f t="shared" si="5"/>
        <v>100</v>
      </c>
      <c r="L63" s="18">
        <f t="shared" si="6"/>
        <v>120</v>
      </c>
      <c r="M63" s="18"/>
      <c r="CQ63" s="52"/>
      <c r="CR63" s="52"/>
      <c r="CS63" s="52"/>
      <c r="CT63" s="52"/>
      <c r="CU63" s="52"/>
      <c r="CV63" s="52"/>
      <c r="CW63" s="52"/>
      <c r="CX63" s="52"/>
      <c r="CY63" s="52"/>
      <c r="CZ63" s="52"/>
      <c r="DA63" s="52"/>
      <c r="DB63" s="52"/>
      <c r="DC63" s="52"/>
      <c r="DD63" s="52"/>
      <c r="DE63" s="52"/>
      <c r="DF63" s="52"/>
      <c r="DG63" s="52"/>
      <c r="DH63" s="52"/>
      <c r="DI63" s="52"/>
      <c r="DJ63" s="52"/>
      <c r="DK63" s="52"/>
      <c r="DL63" s="52"/>
    </row>
    <row r="64" spans="1:116" ht="43.2" customHeight="1" x14ac:dyDescent="0.3">
      <c r="A64" s="50" t="s">
        <v>35</v>
      </c>
      <c r="B64" s="12" t="s">
        <v>246</v>
      </c>
      <c r="C64" s="59" t="s">
        <v>91</v>
      </c>
      <c r="D64" s="14">
        <v>330.23700000000002</v>
      </c>
      <c r="E64" s="18">
        <f t="shared" si="8"/>
        <v>292.846</v>
      </c>
      <c r="F64" s="18">
        <v>292.846</v>
      </c>
      <c r="G64" s="18"/>
      <c r="H64" s="18"/>
      <c r="I64" s="18"/>
      <c r="J64" s="18">
        <f t="shared" si="4"/>
        <v>292.846</v>
      </c>
      <c r="K64" s="18">
        <f t="shared" si="5"/>
        <v>292.846</v>
      </c>
      <c r="L64" s="18">
        <f t="shared" si="6"/>
        <v>0</v>
      </c>
      <c r="M64" s="18"/>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row>
    <row r="65" spans="1:94" ht="51.6" customHeight="1" x14ac:dyDescent="0.3">
      <c r="A65" s="50" t="s">
        <v>36</v>
      </c>
      <c r="B65" s="12" t="s">
        <v>247</v>
      </c>
      <c r="C65" s="59" t="s">
        <v>91</v>
      </c>
      <c r="D65" s="27">
        <v>813.72</v>
      </c>
      <c r="E65" s="18">
        <f t="shared" si="8"/>
        <v>797.43799999999999</v>
      </c>
      <c r="F65" s="18">
        <v>797.43799999999999</v>
      </c>
      <c r="G65" s="18"/>
      <c r="H65" s="18"/>
      <c r="I65" s="18"/>
      <c r="J65" s="18">
        <f t="shared" si="4"/>
        <v>797.43799999999999</v>
      </c>
      <c r="K65" s="18">
        <f t="shared" si="5"/>
        <v>797.43799999999999</v>
      </c>
      <c r="L65" s="18">
        <f t="shared" si="6"/>
        <v>0</v>
      </c>
      <c r="M65" s="18"/>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row>
    <row r="66" spans="1:94" ht="39" customHeight="1" x14ac:dyDescent="0.3">
      <c r="A66" s="50" t="s">
        <v>38</v>
      </c>
      <c r="B66" s="22" t="s">
        <v>248</v>
      </c>
      <c r="C66" s="62" t="s">
        <v>249</v>
      </c>
      <c r="D66" s="60">
        <v>307.10300000000001</v>
      </c>
      <c r="E66" s="18">
        <f t="shared" si="8"/>
        <v>307.10300000000001</v>
      </c>
      <c r="F66" s="60">
        <v>307.10300000000001</v>
      </c>
      <c r="G66" s="18"/>
      <c r="H66" s="18"/>
      <c r="I66" s="18"/>
      <c r="J66" s="18">
        <f t="shared" si="4"/>
        <v>307.10300000000001</v>
      </c>
      <c r="K66" s="18">
        <f t="shared" si="5"/>
        <v>307.10300000000001</v>
      </c>
      <c r="L66" s="18">
        <f t="shared" si="6"/>
        <v>0</v>
      </c>
      <c r="M66" s="18"/>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row>
    <row r="67" spans="1:94" ht="48.6" customHeight="1" x14ac:dyDescent="0.3">
      <c r="A67" s="50" t="s">
        <v>40</v>
      </c>
      <c r="B67" s="22" t="s">
        <v>250</v>
      </c>
      <c r="C67" s="62" t="s">
        <v>251</v>
      </c>
      <c r="D67" s="60">
        <v>824.51599999999996</v>
      </c>
      <c r="E67" s="18">
        <f t="shared" si="8"/>
        <v>824.51599999999996</v>
      </c>
      <c r="F67" s="60">
        <v>824.51599999999996</v>
      </c>
      <c r="G67" s="18"/>
      <c r="H67" s="18"/>
      <c r="I67" s="18"/>
      <c r="J67" s="18">
        <f t="shared" si="4"/>
        <v>824.51599999999996</v>
      </c>
      <c r="K67" s="18">
        <f t="shared" si="5"/>
        <v>824.51599999999996</v>
      </c>
      <c r="L67" s="18">
        <f t="shared" si="6"/>
        <v>0</v>
      </c>
      <c r="M67" s="18"/>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row>
    <row r="68" spans="1:94" s="2" customFormat="1" ht="45.6" customHeight="1" x14ac:dyDescent="0.25">
      <c r="A68" s="50" t="s">
        <v>73</v>
      </c>
      <c r="B68" s="1" t="s">
        <v>252</v>
      </c>
      <c r="C68" s="26" t="s">
        <v>104</v>
      </c>
      <c r="D68" s="14">
        <v>129.77600000000001</v>
      </c>
      <c r="E68" s="18">
        <f>F68+G68</f>
        <v>129.77600000000001</v>
      </c>
      <c r="F68" s="14">
        <v>129.77600000000001</v>
      </c>
      <c r="G68" s="14"/>
      <c r="H68" s="14"/>
      <c r="I68" s="14"/>
      <c r="J68" s="18">
        <f t="shared" si="4"/>
        <v>129.77600000000001</v>
      </c>
      <c r="K68" s="18">
        <f t="shared" si="5"/>
        <v>129.77600000000001</v>
      </c>
      <c r="L68" s="18">
        <f t="shared" si="6"/>
        <v>0</v>
      </c>
      <c r="M68" s="14"/>
    </row>
    <row r="69" spans="1:94" s="2" customFormat="1" ht="21.6" customHeight="1" x14ac:dyDescent="0.25">
      <c r="A69" s="11"/>
      <c r="B69" s="49" t="s">
        <v>123</v>
      </c>
      <c r="C69" s="21"/>
      <c r="D69" s="9">
        <f>SUM(D70:D144)</f>
        <v>187767.87979199999</v>
      </c>
      <c r="E69" s="9">
        <f t="shared" ref="E69:M69" si="9">SUM(E70:E144)</f>
        <v>123130.97717700002</v>
      </c>
      <c r="F69" s="9">
        <f t="shared" si="9"/>
        <v>113956.47717700004</v>
      </c>
      <c r="G69" s="9">
        <f t="shared" si="9"/>
        <v>9174.5</v>
      </c>
      <c r="H69" s="9">
        <f t="shared" si="9"/>
        <v>0</v>
      </c>
      <c r="I69" s="9">
        <f t="shared" si="9"/>
        <v>0</v>
      </c>
      <c r="J69" s="9">
        <f t="shared" si="9"/>
        <v>123130.97717700002</v>
      </c>
      <c r="K69" s="9">
        <f t="shared" si="9"/>
        <v>113956.47717700004</v>
      </c>
      <c r="L69" s="9">
        <f t="shared" si="9"/>
        <v>9174.5</v>
      </c>
      <c r="M69" s="9">
        <f t="shared" si="9"/>
        <v>0</v>
      </c>
    </row>
    <row r="70" spans="1:94" s="2" customFormat="1" ht="56.4" customHeight="1" x14ac:dyDescent="0.25">
      <c r="A70" s="11">
        <v>1</v>
      </c>
      <c r="B70" s="22" t="s">
        <v>124</v>
      </c>
      <c r="C70" s="63" t="s">
        <v>68</v>
      </c>
      <c r="D70" s="14">
        <v>3542</v>
      </c>
      <c r="E70" s="18">
        <f>F70+G70+H70</f>
        <v>3288.0700620000002</v>
      </c>
      <c r="F70" s="14">
        <v>3288.0700620000002</v>
      </c>
      <c r="G70" s="14">
        <v>0</v>
      </c>
      <c r="H70" s="14"/>
      <c r="I70" s="14"/>
      <c r="J70" s="18">
        <f t="shared" si="4"/>
        <v>3288.0700620000002</v>
      </c>
      <c r="K70" s="18">
        <f t="shared" si="5"/>
        <v>3288.0700620000002</v>
      </c>
      <c r="L70" s="18">
        <f t="shared" si="6"/>
        <v>0</v>
      </c>
      <c r="M70" s="14"/>
    </row>
    <row r="71" spans="1:94" s="2" customFormat="1" ht="69" customHeight="1" x14ac:dyDescent="0.25">
      <c r="A71" s="11">
        <v>2</v>
      </c>
      <c r="B71" s="22" t="s">
        <v>219</v>
      </c>
      <c r="C71" s="63" t="s">
        <v>48</v>
      </c>
      <c r="D71" s="14">
        <v>3012</v>
      </c>
      <c r="E71" s="18">
        <f t="shared" ref="E71:E134" si="10">F71+G71+H71</f>
        <v>2854.125</v>
      </c>
      <c r="F71" s="14">
        <v>2596.125</v>
      </c>
      <c r="G71" s="14">
        <v>258</v>
      </c>
      <c r="H71" s="14"/>
      <c r="I71" s="14"/>
      <c r="J71" s="18">
        <f t="shared" si="4"/>
        <v>2854.125</v>
      </c>
      <c r="K71" s="18">
        <f t="shared" si="5"/>
        <v>2596.125</v>
      </c>
      <c r="L71" s="18">
        <f t="shared" si="6"/>
        <v>258</v>
      </c>
      <c r="M71" s="14"/>
    </row>
    <row r="72" spans="1:94" s="2" customFormat="1" ht="26.4" customHeight="1" x14ac:dyDescent="0.25">
      <c r="A72" s="11">
        <v>3</v>
      </c>
      <c r="B72" s="22" t="s">
        <v>125</v>
      </c>
      <c r="C72" s="63" t="s">
        <v>46</v>
      </c>
      <c r="D72" s="14">
        <v>4348</v>
      </c>
      <c r="E72" s="18">
        <f t="shared" si="10"/>
        <v>2932.7220000000002</v>
      </c>
      <c r="F72" s="14">
        <v>2756.7220000000002</v>
      </c>
      <c r="G72" s="14">
        <v>176</v>
      </c>
      <c r="H72" s="14"/>
      <c r="I72" s="14"/>
      <c r="J72" s="18">
        <f t="shared" si="4"/>
        <v>2932.7220000000002</v>
      </c>
      <c r="K72" s="18">
        <f t="shared" si="5"/>
        <v>2756.7220000000002</v>
      </c>
      <c r="L72" s="18">
        <f t="shared" si="6"/>
        <v>176</v>
      </c>
      <c r="M72" s="14"/>
    </row>
    <row r="73" spans="1:94" s="2" customFormat="1" ht="28.2" customHeight="1" x14ac:dyDescent="0.25">
      <c r="A73" s="11">
        <v>4</v>
      </c>
      <c r="B73" s="22" t="s">
        <v>126</v>
      </c>
      <c r="C73" s="63" t="s">
        <v>46</v>
      </c>
      <c r="D73" s="14">
        <v>4927</v>
      </c>
      <c r="E73" s="18">
        <f t="shared" si="10"/>
        <v>4400.16</v>
      </c>
      <c r="F73" s="14">
        <v>3895.56</v>
      </c>
      <c r="G73" s="14">
        <v>504.6</v>
      </c>
      <c r="H73" s="14"/>
      <c r="I73" s="14"/>
      <c r="J73" s="18">
        <f t="shared" si="4"/>
        <v>4400.16</v>
      </c>
      <c r="K73" s="18">
        <f t="shared" si="5"/>
        <v>3895.56</v>
      </c>
      <c r="L73" s="18">
        <f t="shared" si="6"/>
        <v>504.6</v>
      </c>
      <c r="M73" s="14"/>
    </row>
    <row r="74" spans="1:94" s="2" customFormat="1" ht="28.8" customHeight="1" x14ac:dyDescent="0.25">
      <c r="A74" s="11">
        <v>5</v>
      </c>
      <c r="B74" s="22" t="s">
        <v>127</v>
      </c>
      <c r="C74" s="63" t="s">
        <v>48</v>
      </c>
      <c r="D74" s="14">
        <v>966</v>
      </c>
      <c r="E74" s="18">
        <f t="shared" si="10"/>
        <v>618.02299999999991</v>
      </c>
      <c r="F74" s="14">
        <v>618.02299999999991</v>
      </c>
      <c r="G74" s="14">
        <v>0</v>
      </c>
      <c r="H74" s="14"/>
      <c r="I74" s="14"/>
      <c r="J74" s="18">
        <f t="shared" si="4"/>
        <v>618.02299999999991</v>
      </c>
      <c r="K74" s="18">
        <f t="shared" si="5"/>
        <v>618.02299999999991</v>
      </c>
      <c r="L74" s="18">
        <f t="shared" si="6"/>
        <v>0</v>
      </c>
      <c r="M74" s="14"/>
    </row>
    <row r="75" spans="1:94" s="2" customFormat="1" ht="39" customHeight="1" x14ac:dyDescent="0.25">
      <c r="A75" s="11">
        <v>6</v>
      </c>
      <c r="B75" s="22" t="s">
        <v>128</v>
      </c>
      <c r="C75" s="63" t="s">
        <v>46</v>
      </c>
      <c r="D75" s="14">
        <v>4184</v>
      </c>
      <c r="E75" s="18">
        <f t="shared" si="10"/>
        <v>2217.2563999999998</v>
      </c>
      <c r="F75" s="14">
        <v>2217.2563999999998</v>
      </c>
      <c r="G75" s="14">
        <v>0</v>
      </c>
      <c r="H75" s="14"/>
      <c r="I75" s="14"/>
      <c r="J75" s="18">
        <f t="shared" si="4"/>
        <v>2217.2563999999998</v>
      </c>
      <c r="K75" s="18">
        <f t="shared" si="5"/>
        <v>2217.2563999999998</v>
      </c>
      <c r="L75" s="18">
        <f t="shared" si="6"/>
        <v>0</v>
      </c>
      <c r="M75" s="14"/>
    </row>
    <row r="76" spans="1:94" s="2" customFormat="1" ht="28.2" customHeight="1" x14ac:dyDescent="0.25">
      <c r="A76" s="11">
        <v>7</v>
      </c>
      <c r="B76" s="22" t="s">
        <v>129</v>
      </c>
      <c r="C76" s="63" t="s">
        <v>53</v>
      </c>
      <c r="D76" s="14">
        <v>1050</v>
      </c>
      <c r="E76" s="18">
        <f t="shared" si="10"/>
        <v>146.2587</v>
      </c>
      <c r="F76" s="14">
        <v>146.2587</v>
      </c>
      <c r="G76" s="14">
        <v>0</v>
      </c>
      <c r="H76" s="14"/>
      <c r="I76" s="14"/>
      <c r="J76" s="18">
        <f t="shared" si="4"/>
        <v>146.2587</v>
      </c>
      <c r="K76" s="18">
        <f t="shared" si="5"/>
        <v>146.2587</v>
      </c>
      <c r="L76" s="18">
        <f t="shared" si="6"/>
        <v>0</v>
      </c>
      <c r="M76" s="14"/>
    </row>
    <row r="77" spans="1:94" s="2" customFormat="1" ht="28.2" customHeight="1" x14ac:dyDescent="0.25">
      <c r="A77" s="11">
        <v>8</v>
      </c>
      <c r="B77" s="22" t="s">
        <v>130</v>
      </c>
      <c r="C77" s="63" t="s">
        <v>55</v>
      </c>
      <c r="D77" s="14">
        <v>631</v>
      </c>
      <c r="E77" s="18">
        <f t="shared" si="10"/>
        <v>562.14700000000005</v>
      </c>
      <c r="F77" s="14">
        <v>562.14700000000005</v>
      </c>
      <c r="G77" s="14">
        <v>0</v>
      </c>
      <c r="H77" s="14"/>
      <c r="I77" s="14"/>
      <c r="J77" s="18">
        <f t="shared" ref="J77:J140" si="11">K77+L77+M77</f>
        <v>562.14700000000005</v>
      </c>
      <c r="K77" s="18">
        <f t="shared" ref="K77:K140" si="12">F77+I77</f>
        <v>562.14700000000005</v>
      </c>
      <c r="L77" s="18">
        <f t="shared" ref="L77:L140" si="13">G77</f>
        <v>0</v>
      </c>
      <c r="M77" s="14"/>
    </row>
    <row r="78" spans="1:94" s="2" customFormat="1" ht="39" customHeight="1" x14ac:dyDescent="0.25">
      <c r="A78" s="11">
        <v>9</v>
      </c>
      <c r="B78" s="22" t="s">
        <v>131</v>
      </c>
      <c r="C78" s="63" t="s">
        <v>48</v>
      </c>
      <c r="D78" s="14">
        <v>335</v>
      </c>
      <c r="E78" s="18">
        <f t="shared" si="10"/>
        <v>325.64999999999998</v>
      </c>
      <c r="F78" s="14">
        <v>325.64999999999998</v>
      </c>
      <c r="G78" s="14">
        <v>0</v>
      </c>
      <c r="H78" s="14"/>
      <c r="I78" s="14"/>
      <c r="J78" s="18">
        <f t="shared" si="11"/>
        <v>325.64999999999998</v>
      </c>
      <c r="K78" s="18">
        <f t="shared" si="12"/>
        <v>325.64999999999998</v>
      </c>
      <c r="L78" s="18">
        <f t="shared" si="13"/>
        <v>0</v>
      </c>
      <c r="M78" s="14"/>
    </row>
    <row r="79" spans="1:94" s="2" customFormat="1" ht="39" customHeight="1" x14ac:dyDescent="0.25">
      <c r="A79" s="11">
        <v>10</v>
      </c>
      <c r="B79" s="22" t="s">
        <v>132</v>
      </c>
      <c r="C79" s="63" t="s">
        <v>120</v>
      </c>
      <c r="D79" s="14">
        <v>6599</v>
      </c>
      <c r="E79" s="18">
        <f t="shared" si="10"/>
        <v>6498</v>
      </c>
      <c r="F79" s="14">
        <v>6498</v>
      </c>
      <c r="G79" s="14">
        <v>0</v>
      </c>
      <c r="H79" s="14"/>
      <c r="I79" s="14"/>
      <c r="J79" s="18">
        <f t="shared" si="11"/>
        <v>6498</v>
      </c>
      <c r="K79" s="18">
        <f t="shared" si="12"/>
        <v>6498</v>
      </c>
      <c r="L79" s="18">
        <f t="shared" si="13"/>
        <v>0</v>
      </c>
      <c r="M79" s="14"/>
    </row>
    <row r="80" spans="1:94" s="2" customFormat="1" ht="33" customHeight="1" x14ac:dyDescent="0.25">
      <c r="A80" s="11">
        <v>11</v>
      </c>
      <c r="B80" s="23" t="s">
        <v>133</v>
      </c>
      <c r="C80" s="28">
        <v>2016</v>
      </c>
      <c r="D80" s="64">
        <v>414.36200000000002</v>
      </c>
      <c r="E80" s="18">
        <f t="shared" si="10"/>
        <v>18.084</v>
      </c>
      <c r="F80" s="14">
        <v>18.084</v>
      </c>
      <c r="G80" s="14">
        <v>0</v>
      </c>
      <c r="H80" s="14"/>
      <c r="I80" s="14"/>
      <c r="J80" s="18">
        <f t="shared" si="11"/>
        <v>18.084</v>
      </c>
      <c r="K80" s="18">
        <f t="shared" si="12"/>
        <v>18.084</v>
      </c>
      <c r="L80" s="18">
        <f t="shared" si="13"/>
        <v>0</v>
      </c>
      <c r="M80" s="27"/>
    </row>
    <row r="81" spans="1:94" s="2" customFormat="1" ht="33" customHeight="1" x14ac:dyDescent="0.25">
      <c r="A81" s="11">
        <v>12</v>
      </c>
      <c r="B81" s="23" t="s">
        <v>253</v>
      </c>
      <c r="C81" s="28" t="s">
        <v>48</v>
      </c>
      <c r="D81" s="64">
        <v>4495.8689999999997</v>
      </c>
      <c r="E81" s="18">
        <f t="shared" si="10"/>
        <v>4125.5219999999999</v>
      </c>
      <c r="F81" s="14">
        <v>2471.5219999999999</v>
      </c>
      <c r="G81" s="14">
        <v>1654</v>
      </c>
      <c r="H81" s="14"/>
      <c r="I81" s="14"/>
      <c r="J81" s="18">
        <f t="shared" si="11"/>
        <v>4125.5219999999999</v>
      </c>
      <c r="K81" s="18">
        <f t="shared" si="12"/>
        <v>2471.5219999999999</v>
      </c>
      <c r="L81" s="18">
        <f t="shared" si="13"/>
        <v>1654</v>
      </c>
      <c r="M81" s="27"/>
    </row>
    <row r="82" spans="1:94" s="2" customFormat="1" ht="33" customHeight="1" x14ac:dyDescent="0.25">
      <c r="A82" s="11">
        <v>13</v>
      </c>
      <c r="B82" s="23" t="s">
        <v>134</v>
      </c>
      <c r="C82" s="28" t="s">
        <v>254</v>
      </c>
      <c r="D82" s="64">
        <v>2985.3629999999998</v>
      </c>
      <c r="E82" s="18">
        <f t="shared" si="10"/>
        <v>112.842</v>
      </c>
      <c r="F82" s="14">
        <v>112.842</v>
      </c>
      <c r="G82" s="14">
        <v>0</v>
      </c>
      <c r="H82" s="14"/>
      <c r="I82" s="14"/>
      <c r="J82" s="18">
        <f t="shared" si="11"/>
        <v>112.842</v>
      </c>
      <c r="K82" s="18">
        <f t="shared" si="12"/>
        <v>112.842</v>
      </c>
      <c r="L82" s="18">
        <f t="shared" si="13"/>
        <v>0</v>
      </c>
      <c r="M82" s="27"/>
    </row>
    <row r="83" spans="1:94" s="2" customFormat="1" ht="33" customHeight="1" x14ac:dyDescent="0.25">
      <c r="A83" s="11">
        <v>14</v>
      </c>
      <c r="B83" s="23" t="s">
        <v>255</v>
      </c>
      <c r="C83" s="28" t="s">
        <v>256</v>
      </c>
      <c r="D83" s="64">
        <v>5603.451</v>
      </c>
      <c r="E83" s="18">
        <f t="shared" si="10"/>
        <v>5129.3</v>
      </c>
      <c r="F83" s="14">
        <v>2031.3000000000002</v>
      </c>
      <c r="G83" s="14">
        <v>3098</v>
      </c>
      <c r="H83" s="14"/>
      <c r="I83" s="14"/>
      <c r="J83" s="18">
        <f t="shared" si="11"/>
        <v>5129.3</v>
      </c>
      <c r="K83" s="18">
        <f t="shared" si="12"/>
        <v>2031.3000000000002</v>
      </c>
      <c r="L83" s="18">
        <f t="shared" si="13"/>
        <v>3098</v>
      </c>
      <c r="M83" s="14"/>
    </row>
    <row r="84" spans="1:94" s="2" customFormat="1" ht="54.6" customHeight="1" x14ac:dyDescent="0.25">
      <c r="A84" s="11">
        <v>15</v>
      </c>
      <c r="B84" s="23" t="s">
        <v>135</v>
      </c>
      <c r="C84" s="28">
        <v>2021</v>
      </c>
      <c r="D84" s="64">
        <v>1043.5709999999999</v>
      </c>
      <c r="E84" s="18">
        <f t="shared" si="10"/>
        <v>974</v>
      </c>
      <c r="F84" s="14">
        <v>974</v>
      </c>
      <c r="G84" s="14"/>
      <c r="H84" s="14"/>
      <c r="I84" s="14"/>
      <c r="J84" s="18">
        <f t="shared" si="11"/>
        <v>974</v>
      </c>
      <c r="K84" s="18">
        <f t="shared" si="12"/>
        <v>974</v>
      </c>
      <c r="L84" s="18">
        <f t="shared" si="13"/>
        <v>0</v>
      </c>
      <c r="M84" s="14"/>
    </row>
    <row r="85" spans="1:94" s="2" customFormat="1" ht="33" customHeight="1" x14ac:dyDescent="0.25">
      <c r="A85" s="11">
        <v>16</v>
      </c>
      <c r="B85" s="65" t="s">
        <v>257</v>
      </c>
      <c r="C85" s="28">
        <v>2011</v>
      </c>
      <c r="D85" s="64">
        <v>2737.772692</v>
      </c>
      <c r="E85" s="18">
        <f t="shared" si="10"/>
        <v>226.245</v>
      </c>
      <c r="F85" s="14">
        <v>226.245</v>
      </c>
      <c r="G85" s="14"/>
      <c r="H85" s="14"/>
      <c r="I85" s="14"/>
      <c r="J85" s="18">
        <f t="shared" si="11"/>
        <v>226.245</v>
      </c>
      <c r="K85" s="18">
        <f t="shared" si="12"/>
        <v>226.245</v>
      </c>
      <c r="L85" s="18">
        <f t="shared" si="13"/>
        <v>0</v>
      </c>
      <c r="M85" s="14"/>
    </row>
    <row r="86" spans="1:94" s="2" customFormat="1" ht="33" customHeight="1" x14ac:dyDescent="0.25">
      <c r="A86" s="11">
        <v>17</v>
      </c>
      <c r="B86" s="65" t="s">
        <v>258</v>
      </c>
      <c r="C86" s="28" t="s">
        <v>53</v>
      </c>
      <c r="D86" s="64">
        <v>838.42100000000005</v>
      </c>
      <c r="E86" s="18">
        <f t="shared" si="10"/>
        <v>714.80399999999997</v>
      </c>
      <c r="F86" s="14">
        <v>714.80399999999997</v>
      </c>
      <c r="G86" s="14"/>
      <c r="H86" s="14"/>
      <c r="I86" s="14"/>
      <c r="J86" s="18">
        <f t="shared" si="11"/>
        <v>714.80399999999997</v>
      </c>
      <c r="K86" s="18">
        <f t="shared" si="12"/>
        <v>714.80399999999997</v>
      </c>
      <c r="L86" s="18">
        <f t="shared" si="13"/>
        <v>0</v>
      </c>
      <c r="M86" s="27"/>
    </row>
    <row r="87" spans="1:94" s="2" customFormat="1" ht="33" customHeight="1" x14ac:dyDescent="0.25">
      <c r="A87" s="11">
        <v>18</v>
      </c>
      <c r="B87" s="66" t="s">
        <v>136</v>
      </c>
      <c r="C87" s="28" t="s">
        <v>57</v>
      </c>
      <c r="D87" s="64">
        <v>947.47199999999998</v>
      </c>
      <c r="E87" s="18">
        <f t="shared" si="10"/>
        <v>109.239</v>
      </c>
      <c r="F87" s="14">
        <v>109.239</v>
      </c>
      <c r="G87" s="14"/>
      <c r="H87" s="14"/>
      <c r="I87" s="14"/>
      <c r="J87" s="18">
        <f t="shared" si="11"/>
        <v>109.239</v>
      </c>
      <c r="K87" s="18">
        <f t="shared" si="12"/>
        <v>109.239</v>
      </c>
      <c r="L87" s="18">
        <f t="shared" si="13"/>
        <v>0</v>
      </c>
      <c r="M87" s="27"/>
    </row>
    <row r="88" spans="1:94" s="33" customFormat="1" ht="34.950000000000003" customHeight="1" x14ac:dyDescent="0.25">
      <c r="A88" s="11">
        <v>19</v>
      </c>
      <c r="B88" s="65" t="s">
        <v>137</v>
      </c>
      <c r="C88" s="28" t="s">
        <v>57</v>
      </c>
      <c r="D88" s="64">
        <v>746.66499999999996</v>
      </c>
      <c r="E88" s="18">
        <f t="shared" si="10"/>
        <v>88.403000000000006</v>
      </c>
      <c r="F88" s="14">
        <v>88.403000000000006</v>
      </c>
      <c r="G88" s="14"/>
      <c r="H88" s="14"/>
      <c r="I88" s="14"/>
      <c r="J88" s="18">
        <f t="shared" si="11"/>
        <v>88.403000000000006</v>
      </c>
      <c r="K88" s="18">
        <f t="shared" si="12"/>
        <v>88.403000000000006</v>
      </c>
      <c r="L88" s="18">
        <f t="shared" si="13"/>
        <v>0</v>
      </c>
      <c r="M88" s="14"/>
    </row>
    <row r="89" spans="1:94" s="2" customFormat="1" ht="31.95" customHeight="1" x14ac:dyDescent="0.25">
      <c r="A89" s="11">
        <v>20</v>
      </c>
      <c r="B89" s="65" t="s">
        <v>138</v>
      </c>
      <c r="C89" s="28" t="s">
        <v>120</v>
      </c>
      <c r="D89" s="64">
        <v>839.505</v>
      </c>
      <c r="E89" s="18">
        <f t="shared" si="10"/>
        <v>753.85199999999998</v>
      </c>
      <c r="F89" s="14">
        <v>753.85199999999998</v>
      </c>
      <c r="G89" s="14"/>
      <c r="H89" s="14"/>
      <c r="I89" s="14"/>
      <c r="J89" s="18">
        <f t="shared" si="11"/>
        <v>753.85199999999998</v>
      </c>
      <c r="K89" s="18">
        <f t="shared" si="12"/>
        <v>753.85199999999998</v>
      </c>
      <c r="L89" s="18">
        <f t="shared" si="13"/>
        <v>0</v>
      </c>
      <c r="M89" s="14"/>
    </row>
    <row r="90" spans="1:94" s="2" customFormat="1" ht="53.4" customHeight="1" x14ac:dyDescent="0.25">
      <c r="A90" s="11">
        <v>21</v>
      </c>
      <c r="B90" s="65" t="s">
        <v>139</v>
      </c>
      <c r="C90" s="28" t="s">
        <v>48</v>
      </c>
      <c r="D90" s="64">
        <v>347.06799999999998</v>
      </c>
      <c r="E90" s="18">
        <f t="shared" si="10"/>
        <v>200</v>
      </c>
      <c r="F90" s="14">
        <v>200</v>
      </c>
      <c r="G90" s="14"/>
      <c r="H90" s="14"/>
      <c r="I90" s="14"/>
      <c r="J90" s="18">
        <f t="shared" si="11"/>
        <v>200</v>
      </c>
      <c r="K90" s="18">
        <f t="shared" si="12"/>
        <v>200</v>
      </c>
      <c r="L90" s="18">
        <f t="shared" si="13"/>
        <v>0</v>
      </c>
      <c r="M90" s="14"/>
    </row>
    <row r="91" spans="1:94" s="2" customFormat="1" ht="24" customHeight="1" x14ac:dyDescent="0.25">
      <c r="A91" s="11">
        <v>22</v>
      </c>
      <c r="B91" s="65" t="s">
        <v>140</v>
      </c>
      <c r="C91" s="28" t="s">
        <v>88</v>
      </c>
      <c r="D91" s="64">
        <v>2290.732</v>
      </c>
      <c r="E91" s="18">
        <f t="shared" si="10"/>
        <v>383.58600000000001</v>
      </c>
      <c r="F91" s="14">
        <v>383.58600000000001</v>
      </c>
      <c r="G91" s="14"/>
      <c r="H91" s="14"/>
      <c r="I91" s="14"/>
      <c r="J91" s="18">
        <f t="shared" si="11"/>
        <v>383.58600000000001</v>
      </c>
      <c r="K91" s="18">
        <f t="shared" si="12"/>
        <v>383.58600000000001</v>
      </c>
      <c r="L91" s="18">
        <f t="shared" si="13"/>
        <v>0</v>
      </c>
      <c r="M91" s="14"/>
    </row>
    <row r="92" spans="1:94" s="2" customFormat="1" ht="31.2" customHeight="1" x14ac:dyDescent="0.25">
      <c r="A92" s="11">
        <v>23</v>
      </c>
      <c r="B92" s="65" t="s">
        <v>141</v>
      </c>
      <c r="C92" s="28" t="s">
        <v>254</v>
      </c>
      <c r="D92" s="64">
        <v>872.70883400000002</v>
      </c>
      <c r="E92" s="18">
        <f t="shared" si="10"/>
        <v>87.572999999999993</v>
      </c>
      <c r="F92" s="14">
        <v>87.572999999999993</v>
      </c>
      <c r="G92" s="14"/>
      <c r="H92" s="14"/>
      <c r="I92" s="14"/>
      <c r="J92" s="18">
        <f t="shared" si="11"/>
        <v>87.572999999999993</v>
      </c>
      <c r="K92" s="18">
        <f t="shared" si="12"/>
        <v>87.572999999999993</v>
      </c>
      <c r="L92" s="18">
        <f t="shared" si="13"/>
        <v>0</v>
      </c>
      <c r="M92" s="14"/>
    </row>
    <row r="93" spans="1:94" s="2" customFormat="1" ht="32.4" customHeight="1" x14ac:dyDescent="0.25">
      <c r="A93" s="11">
        <v>24</v>
      </c>
      <c r="B93" s="65" t="s">
        <v>142</v>
      </c>
      <c r="C93" s="28" t="s">
        <v>254</v>
      </c>
      <c r="D93" s="64">
        <v>1217.3140000000001</v>
      </c>
      <c r="E93" s="18">
        <f t="shared" si="10"/>
        <v>68.296000000000006</v>
      </c>
      <c r="F93" s="14">
        <v>68.296000000000006</v>
      </c>
      <c r="G93" s="14"/>
      <c r="H93" s="14"/>
      <c r="I93" s="14"/>
      <c r="J93" s="18">
        <f t="shared" si="11"/>
        <v>68.296000000000006</v>
      </c>
      <c r="K93" s="18">
        <f t="shared" si="12"/>
        <v>68.296000000000006</v>
      </c>
      <c r="L93" s="18">
        <f t="shared" si="13"/>
        <v>0</v>
      </c>
      <c r="M93" s="14"/>
    </row>
    <row r="94" spans="1:94" ht="20.399999999999999" customHeight="1" x14ac:dyDescent="0.3">
      <c r="A94" s="11">
        <v>25</v>
      </c>
      <c r="B94" s="23" t="s">
        <v>143</v>
      </c>
      <c r="C94" s="28">
        <v>2015</v>
      </c>
      <c r="D94" s="18">
        <v>683.23299999999995</v>
      </c>
      <c r="E94" s="18">
        <f t="shared" si="10"/>
        <v>169.09100000000001</v>
      </c>
      <c r="F94" s="14">
        <v>169.09100000000001</v>
      </c>
      <c r="G94" s="18"/>
      <c r="H94" s="18"/>
      <c r="I94" s="18"/>
      <c r="J94" s="18">
        <f t="shared" si="11"/>
        <v>169.09100000000001</v>
      </c>
      <c r="K94" s="18">
        <f t="shared" si="12"/>
        <v>169.09100000000001</v>
      </c>
      <c r="L94" s="18">
        <f t="shared" si="13"/>
        <v>0</v>
      </c>
      <c r="M94" s="18"/>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c r="AX94" s="53"/>
      <c r="AY94" s="53"/>
      <c r="AZ94" s="53"/>
      <c r="BA94" s="53"/>
      <c r="BB94" s="53"/>
      <c r="BC94" s="53"/>
      <c r="BD94" s="53"/>
      <c r="BE94" s="53"/>
      <c r="BF94" s="53"/>
      <c r="BG94" s="53"/>
      <c r="BH94" s="53"/>
      <c r="BI94" s="53"/>
      <c r="BJ94" s="53"/>
      <c r="BK94" s="53"/>
      <c r="BL94" s="53"/>
      <c r="BM94" s="53"/>
      <c r="BN94" s="53"/>
      <c r="BO94" s="53"/>
      <c r="BP94" s="53"/>
      <c r="BQ94" s="53"/>
      <c r="BR94" s="53"/>
      <c r="BS94" s="53"/>
      <c r="BT94" s="53"/>
      <c r="BU94" s="53"/>
      <c r="BV94" s="53"/>
      <c r="BW94" s="53"/>
      <c r="BX94" s="53"/>
      <c r="BY94" s="53"/>
      <c r="BZ94" s="53"/>
      <c r="CA94" s="53"/>
      <c r="CB94" s="53"/>
      <c r="CC94" s="53"/>
      <c r="CD94" s="53"/>
      <c r="CE94" s="53"/>
      <c r="CF94" s="53"/>
      <c r="CG94" s="53"/>
      <c r="CH94" s="53"/>
      <c r="CI94" s="53"/>
      <c r="CJ94" s="53"/>
      <c r="CK94" s="53"/>
      <c r="CL94" s="53"/>
      <c r="CM94" s="53"/>
      <c r="CN94" s="53"/>
      <c r="CO94" s="53"/>
      <c r="CP94" s="53"/>
    </row>
    <row r="95" spans="1:94" ht="31.2" customHeight="1" x14ac:dyDescent="0.3">
      <c r="A95" s="11">
        <v>26</v>
      </c>
      <c r="B95" s="23" t="s">
        <v>144</v>
      </c>
      <c r="C95" s="28" t="s">
        <v>46</v>
      </c>
      <c r="D95" s="18">
        <v>998.30200000000002</v>
      </c>
      <c r="E95" s="18">
        <f t="shared" si="10"/>
        <v>263.31400000000002</v>
      </c>
      <c r="F95" s="14">
        <v>63.314000000000021</v>
      </c>
      <c r="G95" s="18">
        <v>200</v>
      </c>
      <c r="H95" s="18"/>
      <c r="I95" s="18"/>
      <c r="J95" s="18">
        <f t="shared" si="11"/>
        <v>263.31400000000002</v>
      </c>
      <c r="K95" s="18">
        <f t="shared" si="12"/>
        <v>63.314000000000021</v>
      </c>
      <c r="L95" s="18">
        <f t="shared" si="13"/>
        <v>200</v>
      </c>
      <c r="M95" s="18"/>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53"/>
      <c r="AT95" s="53"/>
      <c r="AU95" s="53"/>
      <c r="AV95" s="53"/>
      <c r="AW95" s="53"/>
      <c r="AX95" s="53"/>
      <c r="AY95" s="53"/>
      <c r="AZ95" s="53"/>
      <c r="BA95" s="53"/>
      <c r="BB95" s="53"/>
      <c r="BC95" s="53"/>
      <c r="BD95" s="53"/>
      <c r="BE95" s="53"/>
      <c r="BF95" s="53"/>
      <c r="BG95" s="53"/>
      <c r="BH95" s="53"/>
      <c r="BI95" s="53"/>
      <c r="BJ95" s="53"/>
      <c r="BK95" s="53"/>
      <c r="BL95" s="53"/>
      <c r="BM95" s="53"/>
      <c r="BN95" s="53"/>
      <c r="BO95" s="53"/>
      <c r="BP95" s="53"/>
      <c r="BQ95" s="53"/>
      <c r="BR95" s="53"/>
      <c r="BS95" s="53"/>
      <c r="BT95" s="53"/>
      <c r="BU95" s="53"/>
      <c r="BV95" s="53"/>
      <c r="BW95" s="53"/>
      <c r="BX95" s="53"/>
      <c r="BY95" s="53"/>
      <c r="BZ95" s="53"/>
      <c r="CA95" s="53"/>
      <c r="CB95" s="53"/>
      <c r="CC95" s="53"/>
      <c r="CD95" s="53"/>
      <c r="CE95" s="53"/>
      <c r="CF95" s="53"/>
      <c r="CG95" s="53"/>
      <c r="CH95" s="53"/>
      <c r="CI95" s="53"/>
      <c r="CJ95" s="53"/>
      <c r="CK95" s="53"/>
      <c r="CL95" s="53"/>
      <c r="CM95" s="53"/>
      <c r="CN95" s="53"/>
      <c r="CO95" s="53"/>
      <c r="CP95" s="53"/>
    </row>
    <row r="96" spans="1:94" ht="32.4" customHeight="1" x14ac:dyDescent="0.3">
      <c r="A96" s="11">
        <v>27</v>
      </c>
      <c r="B96" s="23" t="s">
        <v>145</v>
      </c>
      <c r="C96" s="28" t="s">
        <v>48</v>
      </c>
      <c r="D96" s="18">
        <v>181.07900000000001</v>
      </c>
      <c r="E96" s="18">
        <f t="shared" si="10"/>
        <v>100</v>
      </c>
      <c r="F96" s="14">
        <v>100</v>
      </c>
      <c r="G96" s="18"/>
      <c r="H96" s="18"/>
      <c r="I96" s="18"/>
      <c r="J96" s="18">
        <f t="shared" si="11"/>
        <v>100</v>
      </c>
      <c r="K96" s="18">
        <f t="shared" si="12"/>
        <v>100</v>
      </c>
      <c r="L96" s="18">
        <f t="shared" si="13"/>
        <v>0</v>
      </c>
      <c r="M96" s="18"/>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53"/>
      <c r="AT96" s="53"/>
      <c r="AU96" s="53"/>
      <c r="AV96" s="53"/>
      <c r="AW96" s="53"/>
      <c r="AX96" s="53"/>
      <c r="AY96" s="53"/>
      <c r="AZ96" s="53"/>
      <c r="BA96" s="53"/>
      <c r="BB96" s="53"/>
      <c r="BC96" s="53"/>
      <c r="BD96" s="53"/>
      <c r="BE96" s="53"/>
      <c r="BF96" s="53"/>
      <c r="BG96" s="53"/>
      <c r="BH96" s="53"/>
      <c r="BI96" s="53"/>
      <c r="BJ96" s="53"/>
      <c r="BK96" s="53"/>
      <c r="BL96" s="53"/>
      <c r="BM96" s="53"/>
      <c r="BN96" s="53"/>
      <c r="BO96" s="53"/>
      <c r="BP96" s="53"/>
      <c r="BQ96" s="53"/>
      <c r="BR96" s="53"/>
      <c r="BS96" s="53"/>
      <c r="BT96" s="53"/>
      <c r="BU96" s="53"/>
      <c r="BV96" s="53"/>
      <c r="BW96" s="53"/>
      <c r="BX96" s="53"/>
      <c r="BY96" s="53"/>
      <c r="BZ96" s="53"/>
      <c r="CA96" s="53"/>
      <c r="CB96" s="53"/>
      <c r="CC96" s="53"/>
      <c r="CD96" s="53"/>
      <c r="CE96" s="53"/>
      <c r="CF96" s="53"/>
      <c r="CG96" s="53"/>
      <c r="CH96" s="53"/>
      <c r="CI96" s="53"/>
      <c r="CJ96" s="53"/>
      <c r="CK96" s="53"/>
      <c r="CL96" s="53"/>
      <c r="CM96" s="53"/>
      <c r="CN96" s="53"/>
      <c r="CO96" s="53"/>
      <c r="CP96" s="53"/>
    </row>
    <row r="97" spans="1:116" ht="24" x14ac:dyDescent="0.3">
      <c r="A97" s="11">
        <v>28</v>
      </c>
      <c r="B97" s="65" t="s">
        <v>146</v>
      </c>
      <c r="C97" s="28" t="s">
        <v>44</v>
      </c>
      <c r="D97" s="64">
        <v>997.31500000000005</v>
      </c>
      <c r="E97" s="18">
        <f t="shared" si="10"/>
        <v>47.847999999999999</v>
      </c>
      <c r="F97" s="14">
        <v>47.847999999999999</v>
      </c>
      <c r="G97" s="18"/>
      <c r="H97" s="18"/>
      <c r="I97" s="18"/>
      <c r="J97" s="18">
        <f t="shared" si="11"/>
        <v>47.847999999999999</v>
      </c>
      <c r="K97" s="18">
        <f t="shared" si="12"/>
        <v>47.847999999999999</v>
      </c>
      <c r="L97" s="18">
        <f t="shared" si="13"/>
        <v>0</v>
      </c>
      <c r="M97" s="18"/>
    </row>
    <row r="98" spans="1:116" s="52" customFormat="1" ht="24" x14ac:dyDescent="0.3">
      <c r="A98" s="11">
        <v>29</v>
      </c>
      <c r="B98" s="23" t="s">
        <v>147</v>
      </c>
      <c r="C98" s="28" t="s">
        <v>259</v>
      </c>
      <c r="D98" s="64">
        <v>2301.3069999999998</v>
      </c>
      <c r="E98" s="18">
        <f t="shared" si="10"/>
        <v>672.851</v>
      </c>
      <c r="F98" s="14">
        <v>672.851</v>
      </c>
      <c r="G98" s="18"/>
      <c r="H98" s="18"/>
      <c r="I98" s="18"/>
      <c r="J98" s="18">
        <f t="shared" si="11"/>
        <v>672.851</v>
      </c>
      <c r="K98" s="18">
        <f t="shared" si="12"/>
        <v>672.851</v>
      </c>
      <c r="L98" s="18">
        <f t="shared" si="13"/>
        <v>0</v>
      </c>
      <c r="M98" s="18"/>
      <c r="CQ98" s="53"/>
      <c r="CR98" s="53"/>
      <c r="CS98" s="53"/>
      <c r="CT98" s="53"/>
      <c r="CU98" s="53"/>
      <c r="CV98" s="53"/>
      <c r="CW98" s="53"/>
      <c r="CX98" s="53"/>
      <c r="CY98" s="53"/>
      <c r="CZ98" s="53"/>
      <c r="DA98" s="53"/>
      <c r="DB98" s="53"/>
      <c r="DC98" s="53"/>
      <c r="DD98" s="53"/>
      <c r="DE98" s="53"/>
      <c r="DF98" s="53"/>
      <c r="DG98" s="53"/>
      <c r="DH98" s="53"/>
      <c r="DI98" s="53"/>
      <c r="DJ98" s="53"/>
      <c r="DK98" s="53"/>
      <c r="DL98" s="53"/>
    </row>
    <row r="99" spans="1:116" s="52" customFormat="1" ht="36" x14ac:dyDescent="0.3">
      <c r="A99" s="11">
        <v>30</v>
      </c>
      <c r="B99" s="23" t="s">
        <v>148</v>
      </c>
      <c r="C99" s="28" t="s">
        <v>57</v>
      </c>
      <c r="D99" s="64">
        <v>956.38499999999999</v>
      </c>
      <c r="E99" s="18">
        <f t="shared" si="10"/>
        <v>183.876</v>
      </c>
      <c r="F99" s="14">
        <v>183.876</v>
      </c>
      <c r="G99" s="18"/>
      <c r="H99" s="18"/>
      <c r="I99" s="18"/>
      <c r="J99" s="18">
        <f t="shared" si="11"/>
        <v>183.876</v>
      </c>
      <c r="K99" s="18">
        <f t="shared" si="12"/>
        <v>183.876</v>
      </c>
      <c r="L99" s="18">
        <f t="shared" si="13"/>
        <v>0</v>
      </c>
      <c r="M99" s="18"/>
      <c r="CQ99" s="53"/>
      <c r="CR99" s="53"/>
      <c r="CS99" s="53"/>
      <c r="CT99" s="53"/>
      <c r="CU99" s="53"/>
      <c r="CV99" s="53"/>
      <c r="CW99" s="53"/>
      <c r="CX99" s="53"/>
      <c r="CY99" s="53"/>
      <c r="CZ99" s="53"/>
      <c r="DA99" s="53"/>
      <c r="DB99" s="53"/>
      <c r="DC99" s="53"/>
      <c r="DD99" s="53"/>
      <c r="DE99" s="53"/>
      <c r="DF99" s="53"/>
      <c r="DG99" s="53"/>
      <c r="DH99" s="53"/>
      <c r="DI99" s="53"/>
      <c r="DJ99" s="53"/>
      <c r="DK99" s="53"/>
      <c r="DL99" s="53"/>
    </row>
    <row r="100" spans="1:116" s="52" customFormat="1" ht="36" x14ac:dyDescent="0.3">
      <c r="A100" s="11">
        <v>31</v>
      </c>
      <c r="B100" s="23" t="s">
        <v>149</v>
      </c>
      <c r="C100" s="28" t="s">
        <v>57</v>
      </c>
      <c r="D100" s="64">
        <v>958.38800000000003</v>
      </c>
      <c r="E100" s="18">
        <f t="shared" si="10"/>
        <v>586.66800000000001</v>
      </c>
      <c r="F100" s="14">
        <v>586.66800000000001</v>
      </c>
      <c r="G100" s="18"/>
      <c r="H100" s="18"/>
      <c r="I100" s="18"/>
      <c r="J100" s="18">
        <f t="shared" si="11"/>
        <v>586.66800000000001</v>
      </c>
      <c r="K100" s="18">
        <f t="shared" si="12"/>
        <v>586.66800000000001</v>
      </c>
      <c r="L100" s="18">
        <f t="shared" si="13"/>
        <v>0</v>
      </c>
      <c r="M100" s="18"/>
      <c r="CQ100" s="53"/>
      <c r="CR100" s="53"/>
      <c r="CS100" s="53"/>
      <c r="CT100" s="53"/>
      <c r="CU100" s="53"/>
      <c r="CV100" s="53"/>
      <c r="CW100" s="53"/>
      <c r="CX100" s="53"/>
      <c r="CY100" s="53"/>
      <c r="CZ100" s="53"/>
      <c r="DA100" s="53"/>
      <c r="DB100" s="53"/>
      <c r="DC100" s="53"/>
      <c r="DD100" s="53"/>
      <c r="DE100" s="53"/>
      <c r="DF100" s="53"/>
      <c r="DG100" s="53"/>
      <c r="DH100" s="53"/>
      <c r="DI100" s="53"/>
      <c r="DJ100" s="53"/>
      <c r="DK100" s="53"/>
      <c r="DL100" s="53"/>
    </row>
    <row r="101" spans="1:116" s="52" customFormat="1" ht="24" x14ac:dyDescent="0.3">
      <c r="A101" s="11">
        <v>32</v>
      </c>
      <c r="B101" s="23" t="s">
        <v>147</v>
      </c>
      <c r="C101" s="28" t="s">
        <v>55</v>
      </c>
      <c r="D101" s="64">
        <v>2589.6860000000001</v>
      </c>
      <c r="E101" s="18">
        <f t="shared" si="10"/>
        <v>168.05199999999999</v>
      </c>
      <c r="F101" s="14">
        <v>168.05199999999999</v>
      </c>
      <c r="G101" s="18"/>
      <c r="H101" s="18"/>
      <c r="I101" s="18"/>
      <c r="J101" s="18">
        <f t="shared" si="11"/>
        <v>168.05199999999999</v>
      </c>
      <c r="K101" s="18">
        <f t="shared" si="12"/>
        <v>168.05199999999999</v>
      </c>
      <c r="L101" s="18">
        <f t="shared" si="13"/>
        <v>0</v>
      </c>
      <c r="M101" s="18"/>
      <c r="CQ101" s="53"/>
      <c r="CR101" s="53"/>
      <c r="CS101" s="53"/>
      <c r="CT101" s="53"/>
      <c r="CU101" s="53"/>
      <c r="CV101" s="53"/>
      <c r="CW101" s="53"/>
      <c r="CX101" s="53"/>
      <c r="CY101" s="53"/>
      <c r="CZ101" s="53"/>
      <c r="DA101" s="53"/>
      <c r="DB101" s="53"/>
      <c r="DC101" s="53"/>
      <c r="DD101" s="53"/>
      <c r="DE101" s="53"/>
      <c r="DF101" s="53"/>
      <c r="DG101" s="53"/>
      <c r="DH101" s="53"/>
      <c r="DI101" s="53"/>
      <c r="DJ101" s="53"/>
      <c r="DK101" s="53"/>
      <c r="DL101" s="53"/>
    </row>
    <row r="102" spans="1:116" s="52" customFormat="1" ht="24" x14ac:dyDescent="0.3">
      <c r="A102" s="11">
        <v>33</v>
      </c>
      <c r="B102" s="23" t="s">
        <v>150</v>
      </c>
      <c r="C102" s="28" t="s">
        <v>48</v>
      </c>
      <c r="D102" s="64">
        <v>2202.8809999999999</v>
      </c>
      <c r="E102" s="18">
        <f t="shared" si="10"/>
        <v>302.84500000000003</v>
      </c>
      <c r="F102" s="14">
        <v>302.84500000000003</v>
      </c>
      <c r="G102" s="18"/>
      <c r="H102" s="18"/>
      <c r="I102" s="18"/>
      <c r="J102" s="18">
        <f t="shared" si="11"/>
        <v>302.84500000000003</v>
      </c>
      <c r="K102" s="18">
        <f t="shared" si="12"/>
        <v>302.84500000000003</v>
      </c>
      <c r="L102" s="18">
        <f t="shared" si="13"/>
        <v>0</v>
      </c>
      <c r="M102" s="18"/>
      <c r="CQ102" s="53"/>
      <c r="CR102" s="53"/>
      <c r="CS102" s="53"/>
      <c r="CT102" s="53"/>
      <c r="CU102" s="53"/>
      <c r="CV102" s="53"/>
      <c r="CW102" s="53"/>
      <c r="CX102" s="53"/>
      <c r="CY102" s="53"/>
      <c r="CZ102" s="53"/>
      <c r="DA102" s="53"/>
      <c r="DB102" s="53"/>
      <c r="DC102" s="53"/>
      <c r="DD102" s="53"/>
      <c r="DE102" s="53"/>
      <c r="DF102" s="53"/>
      <c r="DG102" s="53"/>
      <c r="DH102" s="53"/>
      <c r="DI102" s="53"/>
      <c r="DJ102" s="53"/>
      <c r="DK102" s="53"/>
      <c r="DL102" s="53"/>
    </row>
    <row r="103" spans="1:116" s="52" customFormat="1" ht="36" x14ac:dyDescent="0.3">
      <c r="A103" s="11">
        <v>34</v>
      </c>
      <c r="B103" s="23" t="s">
        <v>151</v>
      </c>
      <c r="C103" s="28">
        <v>2020</v>
      </c>
      <c r="D103" s="64">
        <v>2876.4969999999998</v>
      </c>
      <c r="E103" s="18">
        <f t="shared" si="10"/>
        <v>194.96600000000001</v>
      </c>
      <c r="F103" s="14">
        <v>194.96600000000001</v>
      </c>
      <c r="G103" s="18"/>
      <c r="H103" s="18"/>
      <c r="I103" s="18"/>
      <c r="J103" s="18">
        <f t="shared" si="11"/>
        <v>194.96600000000001</v>
      </c>
      <c r="K103" s="18">
        <f t="shared" si="12"/>
        <v>194.96600000000001</v>
      </c>
      <c r="L103" s="18">
        <f t="shared" si="13"/>
        <v>0</v>
      </c>
      <c r="M103" s="18"/>
      <c r="CQ103" s="53"/>
      <c r="CR103" s="53"/>
      <c r="CS103" s="53"/>
      <c r="CT103" s="53"/>
      <c r="CU103" s="53"/>
      <c r="CV103" s="53"/>
      <c r="CW103" s="53"/>
      <c r="CX103" s="53"/>
      <c r="CY103" s="53"/>
      <c r="CZ103" s="53"/>
      <c r="DA103" s="53"/>
      <c r="DB103" s="53"/>
      <c r="DC103" s="53"/>
      <c r="DD103" s="53"/>
      <c r="DE103" s="53"/>
      <c r="DF103" s="53"/>
      <c r="DG103" s="53"/>
      <c r="DH103" s="53"/>
      <c r="DI103" s="53"/>
      <c r="DJ103" s="53"/>
      <c r="DK103" s="53"/>
      <c r="DL103" s="53"/>
    </row>
    <row r="104" spans="1:116" s="52" customFormat="1" ht="36" x14ac:dyDescent="0.3">
      <c r="A104" s="11">
        <v>35</v>
      </c>
      <c r="B104" s="23" t="s">
        <v>152</v>
      </c>
      <c r="C104" s="28" t="s">
        <v>33</v>
      </c>
      <c r="D104" s="64">
        <v>6705.8059999999996</v>
      </c>
      <c r="E104" s="18">
        <f t="shared" si="10"/>
        <v>6447.0010000000002</v>
      </c>
      <c r="F104" s="14">
        <v>6447.0010000000002</v>
      </c>
      <c r="G104" s="18"/>
      <c r="H104" s="18"/>
      <c r="I104" s="18"/>
      <c r="J104" s="18">
        <f t="shared" si="11"/>
        <v>6447.0010000000002</v>
      </c>
      <c r="K104" s="18">
        <f t="shared" si="12"/>
        <v>6447.0010000000002</v>
      </c>
      <c r="L104" s="18">
        <f t="shared" si="13"/>
        <v>0</v>
      </c>
      <c r="M104" s="18"/>
      <c r="CQ104" s="53"/>
      <c r="CR104" s="53"/>
      <c r="CS104" s="53"/>
      <c r="CT104" s="53"/>
      <c r="CU104" s="53"/>
      <c r="CV104" s="53"/>
      <c r="CW104" s="53"/>
      <c r="CX104" s="53"/>
      <c r="CY104" s="53"/>
      <c r="CZ104" s="53"/>
      <c r="DA104" s="53"/>
      <c r="DB104" s="53"/>
      <c r="DC104" s="53"/>
      <c r="DD104" s="53"/>
      <c r="DE104" s="53"/>
      <c r="DF104" s="53"/>
      <c r="DG104" s="53"/>
      <c r="DH104" s="53"/>
      <c r="DI104" s="53"/>
      <c r="DJ104" s="53"/>
      <c r="DK104" s="53"/>
      <c r="DL104" s="53"/>
    </row>
    <row r="105" spans="1:116" s="52" customFormat="1" ht="36" x14ac:dyDescent="0.3">
      <c r="A105" s="11">
        <v>36</v>
      </c>
      <c r="B105" s="23" t="s">
        <v>153</v>
      </c>
      <c r="C105" s="28" t="s">
        <v>33</v>
      </c>
      <c r="D105" s="64">
        <v>12362.065000000001</v>
      </c>
      <c r="E105" s="18">
        <f t="shared" si="10"/>
        <v>11863.6315</v>
      </c>
      <c r="F105" s="14">
        <v>11863.6315</v>
      </c>
      <c r="G105" s="18"/>
      <c r="H105" s="18"/>
      <c r="I105" s="18"/>
      <c r="J105" s="18">
        <f t="shared" si="11"/>
        <v>11863.6315</v>
      </c>
      <c r="K105" s="18">
        <f t="shared" si="12"/>
        <v>11863.6315</v>
      </c>
      <c r="L105" s="18">
        <f t="shared" si="13"/>
        <v>0</v>
      </c>
      <c r="M105" s="18"/>
      <c r="CQ105" s="53"/>
      <c r="CR105" s="53"/>
      <c r="CS105" s="53"/>
      <c r="CT105" s="53"/>
      <c r="CU105" s="53"/>
      <c r="CV105" s="53"/>
      <c r="CW105" s="53"/>
      <c r="CX105" s="53"/>
      <c r="CY105" s="53"/>
      <c r="CZ105" s="53"/>
      <c r="DA105" s="53"/>
      <c r="DB105" s="53"/>
      <c r="DC105" s="53"/>
      <c r="DD105" s="53"/>
      <c r="DE105" s="53"/>
      <c r="DF105" s="53"/>
      <c r="DG105" s="53"/>
      <c r="DH105" s="53"/>
      <c r="DI105" s="53"/>
      <c r="DJ105" s="53"/>
      <c r="DK105" s="53"/>
      <c r="DL105" s="53"/>
    </row>
    <row r="106" spans="1:116" s="52" customFormat="1" ht="36" x14ac:dyDescent="0.3">
      <c r="A106" s="11">
        <v>37</v>
      </c>
      <c r="B106" s="23" t="s">
        <v>154</v>
      </c>
      <c r="C106" s="28" t="s">
        <v>72</v>
      </c>
      <c r="D106" s="64">
        <v>992.61099999999999</v>
      </c>
      <c r="E106" s="18">
        <f t="shared" si="10"/>
        <v>927.22</v>
      </c>
      <c r="F106" s="14">
        <v>927.22</v>
      </c>
      <c r="G106" s="18"/>
      <c r="H106" s="18"/>
      <c r="I106" s="18"/>
      <c r="J106" s="18">
        <f t="shared" si="11"/>
        <v>927.22</v>
      </c>
      <c r="K106" s="18">
        <f t="shared" si="12"/>
        <v>927.22</v>
      </c>
      <c r="L106" s="18">
        <f t="shared" si="13"/>
        <v>0</v>
      </c>
      <c r="M106" s="18"/>
      <c r="CQ106" s="53"/>
      <c r="CR106" s="53"/>
      <c r="CS106" s="53"/>
      <c r="CT106" s="53"/>
      <c r="CU106" s="53"/>
      <c r="CV106" s="53"/>
      <c r="CW106" s="53"/>
      <c r="CX106" s="53"/>
      <c r="CY106" s="53"/>
      <c r="CZ106" s="53"/>
      <c r="DA106" s="53"/>
      <c r="DB106" s="53"/>
      <c r="DC106" s="53"/>
      <c r="DD106" s="53"/>
      <c r="DE106" s="53"/>
      <c r="DF106" s="53"/>
      <c r="DG106" s="53"/>
      <c r="DH106" s="53"/>
      <c r="DI106" s="53"/>
      <c r="DJ106" s="53"/>
      <c r="DK106" s="53"/>
      <c r="DL106" s="53"/>
    </row>
    <row r="107" spans="1:116" s="52" customFormat="1" ht="24" x14ac:dyDescent="0.3">
      <c r="A107" s="11">
        <v>38</v>
      </c>
      <c r="B107" s="23" t="s">
        <v>155</v>
      </c>
      <c r="C107" s="28" t="s">
        <v>48</v>
      </c>
      <c r="D107" s="64">
        <v>529.89</v>
      </c>
      <c r="E107" s="18">
        <f t="shared" si="10"/>
        <v>497.93450000000001</v>
      </c>
      <c r="F107" s="14">
        <v>497.93450000000001</v>
      </c>
      <c r="G107" s="18"/>
      <c r="H107" s="18"/>
      <c r="I107" s="18"/>
      <c r="J107" s="18">
        <f t="shared" si="11"/>
        <v>497.93450000000001</v>
      </c>
      <c r="K107" s="18">
        <f t="shared" si="12"/>
        <v>497.93450000000001</v>
      </c>
      <c r="L107" s="18">
        <f t="shared" si="13"/>
        <v>0</v>
      </c>
      <c r="M107" s="18"/>
      <c r="CQ107" s="53"/>
      <c r="CR107" s="53"/>
      <c r="CS107" s="53"/>
      <c r="CT107" s="53"/>
      <c r="CU107" s="53"/>
      <c r="CV107" s="53"/>
      <c r="CW107" s="53"/>
      <c r="CX107" s="53"/>
      <c r="CY107" s="53"/>
      <c r="CZ107" s="53"/>
      <c r="DA107" s="53"/>
      <c r="DB107" s="53"/>
      <c r="DC107" s="53"/>
      <c r="DD107" s="53"/>
      <c r="DE107" s="53"/>
      <c r="DF107" s="53"/>
      <c r="DG107" s="53"/>
      <c r="DH107" s="53"/>
      <c r="DI107" s="53"/>
      <c r="DJ107" s="53"/>
      <c r="DK107" s="53"/>
      <c r="DL107" s="53"/>
    </row>
    <row r="108" spans="1:116" s="52" customFormat="1" ht="24" x14ac:dyDescent="0.3">
      <c r="A108" s="11">
        <v>39</v>
      </c>
      <c r="B108" s="23" t="s">
        <v>156</v>
      </c>
      <c r="C108" s="28" t="s">
        <v>120</v>
      </c>
      <c r="D108" s="64">
        <v>994.01900000000001</v>
      </c>
      <c r="E108" s="18">
        <f t="shared" si="10"/>
        <v>909.43600000000004</v>
      </c>
      <c r="F108" s="14">
        <v>909.43600000000004</v>
      </c>
      <c r="G108" s="18"/>
      <c r="H108" s="18"/>
      <c r="I108" s="18"/>
      <c r="J108" s="18">
        <f t="shared" si="11"/>
        <v>909.43600000000004</v>
      </c>
      <c r="K108" s="18">
        <f t="shared" si="12"/>
        <v>909.43600000000004</v>
      </c>
      <c r="L108" s="18">
        <f t="shared" si="13"/>
        <v>0</v>
      </c>
      <c r="M108" s="18"/>
      <c r="CQ108" s="53"/>
      <c r="CR108" s="53"/>
      <c r="CS108" s="53"/>
      <c r="CT108" s="53"/>
      <c r="CU108" s="53"/>
      <c r="CV108" s="53"/>
      <c r="CW108" s="53"/>
      <c r="CX108" s="53"/>
      <c r="CY108" s="53"/>
      <c r="CZ108" s="53"/>
      <c r="DA108" s="53"/>
      <c r="DB108" s="53"/>
      <c r="DC108" s="53"/>
      <c r="DD108" s="53"/>
      <c r="DE108" s="53"/>
      <c r="DF108" s="53"/>
      <c r="DG108" s="53"/>
      <c r="DH108" s="53"/>
      <c r="DI108" s="53"/>
      <c r="DJ108" s="53"/>
      <c r="DK108" s="53"/>
      <c r="DL108" s="53"/>
    </row>
    <row r="109" spans="1:116" s="52" customFormat="1" ht="48" x14ac:dyDescent="0.3">
      <c r="A109" s="11">
        <v>40</v>
      </c>
      <c r="B109" s="23" t="s">
        <v>157</v>
      </c>
      <c r="C109" s="28" t="s">
        <v>28</v>
      </c>
      <c r="D109" s="64">
        <v>472.31200000000001</v>
      </c>
      <c r="E109" s="18">
        <f t="shared" si="10"/>
        <v>448.94499999999999</v>
      </c>
      <c r="F109" s="14">
        <v>448.94499999999999</v>
      </c>
      <c r="G109" s="18"/>
      <c r="H109" s="18"/>
      <c r="I109" s="18"/>
      <c r="J109" s="18">
        <f t="shared" si="11"/>
        <v>448.94499999999999</v>
      </c>
      <c r="K109" s="18">
        <f t="shared" si="12"/>
        <v>448.94499999999999</v>
      </c>
      <c r="L109" s="18">
        <f t="shared" si="13"/>
        <v>0</v>
      </c>
      <c r="M109" s="18"/>
      <c r="CQ109" s="53"/>
      <c r="CR109" s="53"/>
      <c r="CS109" s="53"/>
      <c r="CT109" s="53"/>
      <c r="CU109" s="53"/>
      <c r="CV109" s="53"/>
      <c r="CW109" s="53"/>
      <c r="CX109" s="53"/>
      <c r="CY109" s="53"/>
      <c r="CZ109" s="53"/>
      <c r="DA109" s="53"/>
      <c r="DB109" s="53"/>
      <c r="DC109" s="53"/>
      <c r="DD109" s="53"/>
      <c r="DE109" s="53"/>
      <c r="DF109" s="53"/>
      <c r="DG109" s="53"/>
      <c r="DH109" s="53"/>
      <c r="DI109" s="53"/>
      <c r="DJ109" s="53"/>
      <c r="DK109" s="53"/>
      <c r="DL109" s="53"/>
    </row>
    <row r="110" spans="1:116" s="52" customFormat="1" ht="48" x14ac:dyDescent="0.3">
      <c r="A110" s="11">
        <v>41</v>
      </c>
      <c r="B110" s="23" t="s">
        <v>158</v>
      </c>
      <c r="C110" s="28">
        <v>2021</v>
      </c>
      <c r="D110" s="64">
        <v>564.60699999999997</v>
      </c>
      <c r="E110" s="18">
        <f t="shared" si="10"/>
        <v>527.08556099999998</v>
      </c>
      <c r="F110" s="14">
        <v>527.08556099999998</v>
      </c>
      <c r="G110" s="18"/>
      <c r="H110" s="18"/>
      <c r="I110" s="18"/>
      <c r="J110" s="18">
        <f t="shared" si="11"/>
        <v>527.08556099999998</v>
      </c>
      <c r="K110" s="18">
        <f t="shared" si="12"/>
        <v>527.08556099999998</v>
      </c>
      <c r="L110" s="18">
        <f t="shared" si="13"/>
        <v>0</v>
      </c>
      <c r="M110" s="18"/>
      <c r="CQ110" s="53"/>
      <c r="CR110" s="53"/>
      <c r="CS110" s="53"/>
      <c r="CT110" s="53"/>
      <c r="CU110" s="53"/>
      <c r="CV110" s="53"/>
      <c r="CW110" s="53"/>
      <c r="CX110" s="53"/>
      <c r="CY110" s="53"/>
      <c r="CZ110" s="53"/>
      <c r="DA110" s="53"/>
      <c r="DB110" s="53"/>
      <c r="DC110" s="53"/>
      <c r="DD110" s="53"/>
      <c r="DE110" s="53"/>
      <c r="DF110" s="53"/>
      <c r="DG110" s="53"/>
      <c r="DH110" s="53"/>
      <c r="DI110" s="53"/>
      <c r="DJ110" s="53"/>
      <c r="DK110" s="53"/>
      <c r="DL110" s="53"/>
    </row>
    <row r="111" spans="1:116" s="52" customFormat="1" ht="36" x14ac:dyDescent="0.3">
      <c r="A111" s="11">
        <v>42</v>
      </c>
      <c r="B111" s="23" t="s">
        <v>159</v>
      </c>
      <c r="C111" s="28">
        <v>2022</v>
      </c>
      <c r="D111" s="64">
        <v>374.94200000000001</v>
      </c>
      <c r="E111" s="18">
        <f t="shared" si="10"/>
        <v>346.20499999999998</v>
      </c>
      <c r="F111" s="14">
        <v>346.20499999999998</v>
      </c>
      <c r="G111" s="18"/>
      <c r="H111" s="18"/>
      <c r="I111" s="18"/>
      <c r="J111" s="18">
        <f t="shared" si="11"/>
        <v>346.20499999999998</v>
      </c>
      <c r="K111" s="18">
        <f t="shared" si="12"/>
        <v>346.20499999999998</v>
      </c>
      <c r="L111" s="18">
        <f t="shared" si="13"/>
        <v>0</v>
      </c>
      <c r="M111" s="18"/>
      <c r="CQ111" s="53"/>
      <c r="CR111" s="53"/>
      <c r="CS111" s="53"/>
      <c r="CT111" s="53"/>
      <c r="CU111" s="53"/>
      <c r="CV111" s="53"/>
      <c r="CW111" s="53"/>
      <c r="CX111" s="53"/>
      <c r="CY111" s="53"/>
      <c r="CZ111" s="53"/>
      <c r="DA111" s="53"/>
      <c r="DB111" s="53"/>
      <c r="DC111" s="53"/>
      <c r="DD111" s="53"/>
      <c r="DE111" s="53"/>
      <c r="DF111" s="53"/>
      <c r="DG111" s="53"/>
      <c r="DH111" s="53"/>
      <c r="DI111" s="53"/>
      <c r="DJ111" s="53"/>
      <c r="DK111" s="53"/>
      <c r="DL111" s="53"/>
    </row>
    <row r="112" spans="1:116" s="52" customFormat="1" ht="36" x14ac:dyDescent="0.3">
      <c r="A112" s="11">
        <v>43</v>
      </c>
      <c r="B112" s="23" t="s">
        <v>160</v>
      </c>
      <c r="C112" s="28" t="s">
        <v>72</v>
      </c>
      <c r="D112" s="64">
        <v>14165.025</v>
      </c>
      <c r="E112" s="18">
        <f t="shared" si="10"/>
        <v>13340.890000000001</v>
      </c>
      <c r="F112" s="14">
        <v>13340.890000000001</v>
      </c>
      <c r="G112" s="18"/>
      <c r="H112" s="18"/>
      <c r="I112" s="18"/>
      <c r="J112" s="18">
        <f t="shared" si="11"/>
        <v>13340.890000000001</v>
      </c>
      <c r="K112" s="18">
        <f t="shared" si="12"/>
        <v>13340.890000000001</v>
      </c>
      <c r="L112" s="18">
        <f t="shared" si="13"/>
        <v>0</v>
      </c>
      <c r="M112" s="18"/>
      <c r="CQ112" s="53"/>
      <c r="CR112" s="53"/>
      <c r="CS112" s="53"/>
      <c r="CT112" s="53"/>
      <c r="CU112" s="53"/>
      <c r="CV112" s="53"/>
      <c r="CW112" s="53"/>
      <c r="CX112" s="53"/>
      <c r="CY112" s="53"/>
      <c r="CZ112" s="53"/>
      <c r="DA112" s="53"/>
      <c r="DB112" s="53"/>
      <c r="DC112" s="53"/>
      <c r="DD112" s="53"/>
      <c r="DE112" s="53"/>
      <c r="DF112" s="53"/>
      <c r="DG112" s="53"/>
      <c r="DH112" s="53"/>
      <c r="DI112" s="53"/>
      <c r="DJ112" s="53"/>
      <c r="DK112" s="53"/>
      <c r="DL112" s="53"/>
    </row>
    <row r="113" spans="1:116" s="52" customFormat="1" ht="48" x14ac:dyDescent="0.3">
      <c r="A113" s="11">
        <v>44</v>
      </c>
      <c r="B113" s="1" t="s">
        <v>161</v>
      </c>
      <c r="C113" s="28">
        <v>2022</v>
      </c>
      <c r="D113" s="64">
        <v>14877.369000000001</v>
      </c>
      <c r="E113" s="18">
        <f t="shared" si="10"/>
        <v>6659.1100000000006</v>
      </c>
      <c r="F113" s="14">
        <v>6659.1100000000006</v>
      </c>
      <c r="G113" s="18"/>
      <c r="H113" s="18"/>
      <c r="I113" s="18"/>
      <c r="J113" s="18">
        <f t="shared" si="11"/>
        <v>6659.1100000000006</v>
      </c>
      <c r="K113" s="18">
        <f t="shared" si="12"/>
        <v>6659.1100000000006</v>
      </c>
      <c r="L113" s="18">
        <f t="shared" si="13"/>
        <v>0</v>
      </c>
      <c r="M113" s="18"/>
      <c r="CQ113" s="53"/>
      <c r="CR113" s="53"/>
      <c r="CS113" s="53"/>
      <c r="CT113" s="53"/>
      <c r="CU113" s="53"/>
      <c r="CV113" s="53"/>
      <c r="CW113" s="53"/>
      <c r="CX113" s="53"/>
      <c r="CY113" s="53"/>
      <c r="CZ113" s="53"/>
      <c r="DA113" s="53"/>
      <c r="DB113" s="53"/>
      <c r="DC113" s="53"/>
      <c r="DD113" s="53"/>
      <c r="DE113" s="53"/>
      <c r="DF113" s="53"/>
      <c r="DG113" s="53"/>
      <c r="DH113" s="53"/>
      <c r="DI113" s="53"/>
      <c r="DJ113" s="53"/>
      <c r="DK113" s="53"/>
      <c r="DL113" s="53"/>
    </row>
    <row r="114" spans="1:116" s="52" customFormat="1" ht="24" x14ac:dyDescent="0.3">
      <c r="A114" s="11">
        <v>45</v>
      </c>
      <c r="B114" s="23" t="s">
        <v>162</v>
      </c>
      <c r="C114" s="28" t="s">
        <v>88</v>
      </c>
      <c r="D114" s="64">
        <v>1505.76</v>
      </c>
      <c r="E114" s="18">
        <f t="shared" si="10"/>
        <v>5.1349999999999998</v>
      </c>
      <c r="F114" s="14">
        <v>5.1349999999999998</v>
      </c>
      <c r="G114" s="18"/>
      <c r="H114" s="18"/>
      <c r="I114" s="18"/>
      <c r="J114" s="18">
        <f t="shared" si="11"/>
        <v>5.1349999999999998</v>
      </c>
      <c r="K114" s="18">
        <f t="shared" si="12"/>
        <v>5.1349999999999998</v>
      </c>
      <c r="L114" s="18">
        <f t="shared" si="13"/>
        <v>0</v>
      </c>
      <c r="M114" s="18"/>
      <c r="CQ114" s="53"/>
      <c r="CR114" s="53"/>
      <c r="CS114" s="53"/>
      <c r="CT114" s="53"/>
      <c r="CU114" s="53"/>
      <c r="CV114" s="53"/>
      <c r="CW114" s="53"/>
      <c r="CX114" s="53"/>
      <c r="CY114" s="53"/>
      <c r="CZ114" s="53"/>
      <c r="DA114" s="53"/>
      <c r="DB114" s="53"/>
      <c r="DC114" s="53"/>
      <c r="DD114" s="53"/>
      <c r="DE114" s="53"/>
      <c r="DF114" s="53"/>
      <c r="DG114" s="53"/>
      <c r="DH114" s="53"/>
      <c r="DI114" s="53"/>
      <c r="DJ114" s="53"/>
      <c r="DK114" s="53"/>
      <c r="DL114" s="53"/>
    </row>
    <row r="115" spans="1:116" s="52" customFormat="1" ht="24" x14ac:dyDescent="0.3">
      <c r="A115" s="11">
        <v>46</v>
      </c>
      <c r="B115" s="23" t="s">
        <v>163</v>
      </c>
      <c r="C115" s="28" t="s">
        <v>72</v>
      </c>
      <c r="D115" s="64">
        <v>277.44299999999998</v>
      </c>
      <c r="E115" s="18">
        <f t="shared" si="10"/>
        <v>256.721</v>
      </c>
      <c r="F115" s="14">
        <v>256.721</v>
      </c>
      <c r="G115" s="18"/>
      <c r="H115" s="18"/>
      <c r="I115" s="18"/>
      <c r="J115" s="18">
        <f t="shared" si="11"/>
        <v>256.721</v>
      </c>
      <c r="K115" s="18">
        <f t="shared" si="12"/>
        <v>256.721</v>
      </c>
      <c r="L115" s="18">
        <f t="shared" si="13"/>
        <v>0</v>
      </c>
      <c r="M115" s="18"/>
      <c r="CQ115" s="53"/>
      <c r="CR115" s="53"/>
      <c r="CS115" s="53"/>
      <c r="CT115" s="53"/>
      <c r="CU115" s="53"/>
      <c r="CV115" s="53"/>
      <c r="CW115" s="53"/>
      <c r="CX115" s="53"/>
      <c r="CY115" s="53"/>
      <c r="CZ115" s="53"/>
      <c r="DA115" s="53"/>
      <c r="DB115" s="53"/>
      <c r="DC115" s="53"/>
      <c r="DD115" s="53"/>
      <c r="DE115" s="53"/>
      <c r="DF115" s="53"/>
      <c r="DG115" s="53"/>
      <c r="DH115" s="53"/>
      <c r="DI115" s="53"/>
      <c r="DJ115" s="53"/>
      <c r="DK115" s="53"/>
      <c r="DL115" s="53"/>
    </row>
    <row r="116" spans="1:116" s="52" customFormat="1" ht="24" x14ac:dyDescent="0.3">
      <c r="A116" s="11">
        <v>47</v>
      </c>
      <c r="B116" s="23" t="s">
        <v>164</v>
      </c>
      <c r="C116" s="28" t="s">
        <v>33</v>
      </c>
      <c r="D116" s="64">
        <v>8337.1260000000002</v>
      </c>
      <c r="E116" s="18">
        <f t="shared" si="10"/>
        <v>7829.13</v>
      </c>
      <c r="F116" s="14">
        <v>5627.43</v>
      </c>
      <c r="G116" s="18">
        <v>2201.6999999999998</v>
      </c>
      <c r="H116" s="18"/>
      <c r="I116" s="18"/>
      <c r="J116" s="18">
        <f t="shared" si="11"/>
        <v>7829.13</v>
      </c>
      <c r="K116" s="18">
        <f t="shared" si="12"/>
        <v>5627.43</v>
      </c>
      <c r="L116" s="18">
        <f t="shared" si="13"/>
        <v>2201.6999999999998</v>
      </c>
      <c r="M116" s="18"/>
      <c r="CQ116" s="53"/>
      <c r="CR116" s="53"/>
      <c r="CS116" s="53"/>
      <c r="CT116" s="53"/>
      <c r="CU116" s="53"/>
      <c r="CV116" s="53"/>
      <c r="CW116" s="53"/>
      <c r="CX116" s="53"/>
      <c r="CY116" s="53"/>
      <c r="CZ116" s="53"/>
      <c r="DA116" s="53"/>
      <c r="DB116" s="53"/>
      <c r="DC116" s="53"/>
      <c r="DD116" s="53"/>
      <c r="DE116" s="53"/>
      <c r="DF116" s="53"/>
      <c r="DG116" s="53"/>
      <c r="DH116" s="53"/>
      <c r="DI116" s="53"/>
      <c r="DJ116" s="53"/>
      <c r="DK116" s="53"/>
      <c r="DL116" s="53"/>
    </row>
    <row r="117" spans="1:116" s="52" customFormat="1" ht="24" x14ac:dyDescent="0.3">
      <c r="A117" s="11">
        <v>48</v>
      </c>
      <c r="B117" s="22" t="s">
        <v>165</v>
      </c>
      <c r="C117" s="28" t="s">
        <v>260</v>
      </c>
      <c r="D117" s="60">
        <v>1705.99766</v>
      </c>
      <c r="E117" s="18">
        <f t="shared" si="10"/>
        <v>5.83</v>
      </c>
      <c r="F117" s="14">
        <v>5.83</v>
      </c>
      <c r="G117" s="18"/>
      <c r="H117" s="18"/>
      <c r="I117" s="18"/>
      <c r="J117" s="18">
        <f t="shared" si="11"/>
        <v>5.83</v>
      </c>
      <c r="K117" s="18">
        <f t="shared" si="12"/>
        <v>5.83</v>
      </c>
      <c r="L117" s="18">
        <f t="shared" si="13"/>
        <v>0</v>
      </c>
      <c r="M117" s="18"/>
      <c r="CQ117" s="53"/>
      <c r="CR117" s="53"/>
      <c r="CS117" s="53"/>
      <c r="CT117" s="53"/>
      <c r="CU117" s="53"/>
      <c r="CV117" s="53"/>
      <c r="CW117" s="53"/>
      <c r="CX117" s="53"/>
      <c r="CY117" s="53"/>
      <c r="CZ117" s="53"/>
      <c r="DA117" s="53"/>
      <c r="DB117" s="53"/>
      <c r="DC117" s="53"/>
      <c r="DD117" s="53"/>
      <c r="DE117" s="53"/>
      <c r="DF117" s="53"/>
      <c r="DG117" s="53"/>
      <c r="DH117" s="53"/>
      <c r="DI117" s="53"/>
      <c r="DJ117" s="53"/>
      <c r="DK117" s="53"/>
      <c r="DL117" s="53"/>
    </row>
    <row r="118" spans="1:116" s="52" customFormat="1" ht="24" x14ac:dyDescent="0.3">
      <c r="A118" s="11">
        <v>49</v>
      </c>
      <c r="B118" s="22" t="s">
        <v>166</v>
      </c>
      <c r="C118" s="28" t="s">
        <v>261</v>
      </c>
      <c r="D118" s="18">
        <v>685.95100000000002</v>
      </c>
      <c r="E118" s="18">
        <f t="shared" si="10"/>
        <v>5.5540000000000003</v>
      </c>
      <c r="F118" s="14">
        <v>5.5540000000000003</v>
      </c>
      <c r="G118" s="18"/>
      <c r="H118" s="18"/>
      <c r="I118" s="18"/>
      <c r="J118" s="18">
        <f t="shared" si="11"/>
        <v>5.5540000000000003</v>
      </c>
      <c r="K118" s="18">
        <f t="shared" si="12"/>
        <v>5.5540000000000003</v>
      </c>
      <c r="L118" s="18">
        <f t="shared" si="13"/>
        <v>0</v>
      </c>
      <c r="M118" s="18"/>
      <c r="CQ118" s="53"/>
      <c r="CR118" s="53"/>
      <c r="CS118" s="53"/>
      <c r="CT118" s="53"/>
      <c r="CU118" s="53"/>
      <c r="CV118" s="53"/>
      <c r="CW118" s="53"/>
      <c r="CX118" s="53"/>
      <c r="CY118" s="53"/>
      <c r="CZ118" s="53"/>
      <c r="DA118" s="53"/>
      <c r="DB118" s="53"/>
      <c r="DC118" s="53"/>
      <c r="DD118" s="53"/>
      <c r="DE118" s="53"/>
      <c r="DF118" s="53"/>
      <c r="DG118" s="53"/>
      <c r="DH118" s="53"/>
      <c r="DI118" s="53"/>
      <c r="DJ118" s="53"/>
      <c r="DK118" s="53"/>
      <c r="DL118" s="53"/>
    </row>
    <row r="119" spans="1:116" s="52" customFormat="1" ht="24" x14ac:dyDescent="0.3">
      <c r="A119" s="11">
        <v>50</v>
      </c>
      <c r="B119" s="22" t="s">
        <v>167</v>
      </c>
      <c r="C119" s="28" t="s">
        <v>261</v>
      </c>
      <c r="D119" s="14">
        <v>600.83699999999999</v>
      </c>
      <c r="E119" s="18">
        <f t="shared" si="10"/>
        <v>28.655000000000001</v>
      </c>
      <c r="F119" s="14">
        <v>28.655000000000001</v>
      </c>
      <c r="G119" s="18"/>
      <c r="H119" s="18"/>
      <c r="I119" s="18"/>
      <c r="J119" s="18">
        <f t="shared" si="11"/>
        <v>28.655000000000001</v>
      </c>
      <c r="K119" s="18">
        <f t="shared" si="12"/>
        <v>28.655000000000001</v>
      </c>
      <c r="L119" s="18">
        <f t="shared" si="13"/>
        <v>0</v>
      </c>
      <c r="M119" s="18"/>
      <c r="CQ119" s="53"/>
      <c r="CR119" s="53"/>
      <c r="CS119" s="53"/>
      <c r="CT119" s="53"/>
      <c r="CU119" s="53"/>
      <c r="CV119" s="53"/>
      <c r="CW119" s="53"/>
      <c r="CX119" s="53"/>
      <c r="CY119" s="53"/>
      <c r="CZ119" s="53"/>
      <c r="DA119" s="53"/>
      <c r="DB119" s="53"/>
      <c r="DC119" s="53"/>
      <c r="DD119" s="53"/>
      <c r="DE119" s="53"/>
      <c r="DF119" s="53"/>
      <c r="DG119" s="53"/>
      <c r="DH119" s="53"/>
      <c r="DI119" s="53"/>
      <c r="DJ119" s="53"/>
      <c r="DK119" s="53"/>
      <c r="DL119" s="53"/>
    </row>
    <row r="120" spans="1:116" s="52" customFormat="1" ht="36" x14ac:dyDescent="0.3">
      <c r="A120" s="11">
        <v>51</v>
      </c>
      <c r="B120" s="22" t="s">
        <v>168</v>
      </c>
      <c r="C120" s="28" t="s">
        <v>79</v>
      </c>
      <c r="D120" s="14">
        <v>349.39499999999998</v>
      </c>
      <c r="E120" s="18">
        <f t="shared" si="10"/>
        <v>319.77</v>
      </c>
      <c r="F120" s="14">
        <v>319.77</v>
      </c>
      <c r="G120" s="18"/>
      <c r="H120" s="18"/>
      <c r="I120" s="18"/>
      <c r="J120" s="18">
        <f t="shared" si="11"/>
        <v>319.77</v>
      </c>
      <c r="K120" s="18">
        <f t="shared" si="12"/>
        <v>319.77</v>
      </c>
      <c r="L120" s="18">
        <f t="shared" si="13"/>
        <v>0</v>
      </c>
      <c r="M120" s="18"/>
      <c r="CQ120" s="53"/>
      <c r="CR120" s="53"/>
      <c r="CS120" s="53"/>
      <c r="CT120" s="53"/>
      <c r="CU120" s="53"/>
      <c r="CV120" s="53"/>
      <c r="CW120" s="53"/>
      <c r="CX120" s="53"/>
      <c r="CY120" s="53"/>
      <c r="CZ120" s="53"/>
      <c r="DA120" s="53"/>
      <c r="DB120" s="53"/>
      <c r="DC120" s="53"/>
      <c r="DD120" s="53"/>
      <c r="DE120" s="53"/>
      <c r="DF120" s="53"/>
      <c r="DG120" s="53"/>
      <c r="DH120" s="53"/>
      <c r="DI120" s="53"/>
      <c r="DJ120" s="53"/>
      <c r="DK120" s="53"/>
      <c r="DL120" s="53"/>
    </row>
    <row r="121" spans="1:116" s="52" customFormat="1" ht="24" x14ac:dyDescent="0.3">
      <c r="A121" s="11">
        <v>52</v>
      </c>
      <c r="B121" s="22" t="s">
        <v>169</v>
      </c>
      <c r="C121" s="28" t="s">
        <v>79</v>
      </c>
      <c r="D121" s="60">
        <v>1557.171</v>
      </c>
      <c r="E121" s="18">
        <f t="shared" si="10"/>
        <v>1453.4929999999999</v>
      </c>
      <c r="F121" s="14">
        <v>1453.4929999999999</v>
      </c>
      <c r="G121" s="18"/>
      <c r="H121" s="18"/>
      <c r="I121" s="18"/>
      <c r="J121" s="18">
        <f t="shared" si="11"/>
        <v>1453.4929999999999</v>
      </c>
      <c r="K121" s="18">
        <f t="shared" si="12"/>
        <v>1453.4929999999999</v>
      </c>
      <c r="L121" s="18">
        <f t="shared" si="13"/>
        <v>0</v>
      </c>
      <c r="M121" s="18"/>
      <c r="CQ121" s="53"/>
      <c r="CR121" s="53"/>
      <c r="CS121" s="53"/>
      <c r="CT121" s="53"/>
      <c r="CU121" s="53"/>
      <c r="CV121" s="53"/>
      <c r="CW121" s="53"/>
      <c r="CX121" s="53"/>
      <c r="CY121" s="53"/>
      <c r="CZ121" s="53"/>
      <c r="DA121" s="53"/>
      <c r="DB121" s="53"/>
      <c r="DC121" s="53"/>
      <c r="DD121" s="53"/>
      <c r="DE121" s="53"/>
      <c r="DF121" s="53"/>
      <c r="DG121" s="53"/>
      <c r="DH121" s="53"/>
      <c r="DI121" s="53"/>
      <c r="DJ121" s="53"/>
      <c r="DK121" s="53"/>
      <c r="DL121" s="53"/>
    </row>
    <row r="122" spans="1:116" s="52" customFormat="1" ht="48" x14ac:dyDescent="0.3">
      <c r="A122" s="11">
        <v>53</v>
      </c>
      <c r="B122" s="22" t="s">
        <v>170</v>
      </c>
      <c r="C122" s="28" t="s">
        <v>79</v>
      </c>
      <c r="D122" s="60">
        <v>8336.1980000000003</v>
      </c>
      <c r="E122" s="18">
        <f t="shared" si="10"/>
        <v>6143.8789999999999</v>
      </c>
      <c r="F122" s="14">
        <v>6143.8789999999999</v>
      </c>
      <c r="G122" s="18"/>
      <c r="H122" s="18"/>
      <c r="I122" s="18"/>
      <c r="J122" s="18">
        <f t="shared" si="11"/>
        <v>6143.8789999999999</v>
      </c>
      <c r="K122" s="18">
        <f t="shared" si="12"/>
        <v>6143.8789999999999</v>
      </c>
      <c r="L122" s="18">
        <f t="shared" si="13"/>
        <v>0</v>
      </c>
      <c r="M122" s="18"/>
      <c r="CQ122" s="53"/>
      <c r="CR122" s="53"/>
      <c r="CS122" s="53"/>
      <c r="CT122" s="53"/>
      <c r="CU122" s="53"/>
      <c r="CV122" s="53"/>
      <c r="CW122" s="53"/>
      <c r="CX122" s="53"/>
      <c r="CY122" s="53"/>
      <c r="CZ122" s="53"/>
      <c r="DA122" s="53"/>
      <c r="DB122" s="53"/>
      <c r="DC122" s="53"/>
      <c r="DD122" s="53"/>
      <c r="DE122" s="53"/>
      <c r="DF122" s="53"/>
      <c r="DG122" s="53"/>
      <c r="DH122" s="53"/>
      <c r="DI122" s="53"/>
      <c r="DJ122" s="53"/>
      <c r="DK122" s="53"/>
      <c r="DL122" s="53"/>
    </row>
    <row r="123" spans="1:116" s="52" customFormat="1" ht="48" x14ac:dyDescent="0.3">
      <c r="A123" s="11">
        <v>54</v>
      </c>
      <c r="B123" s="23" t="s">
        <v>171</v>
      </c>
      <c r="C123" s="28" t="s">
        <v>91</v>
      </c>
      <c r="D123" s="14">
        <v>814.226</v>
      </c>
      <c r="E123" s="18">
        <f t="shared" si="10"/>
        <v>767.13400000000001</v>
      </c>
      <c r="F123" s="14">
        <v>767.13400000000001</v>
      </c>
      <c r="G123" s="18"/>
      <c r="H123" s="18"/>
      <c r="I123" s="18"/>
      <c r="J123" s="18">
        <f t="shared" si="11"/>
        <v>767.13400000000001</v>
      </c>
      <c r="K123" s="18">
        <f t="shared" si="12"/>
        <v>767.13400000000001</v>
      </c>
      <c r="L123" s="18">
        <f t="shared" si="13"/>
        <v>0</v>
      </c>
      <c r="M123" s="18"/>
      <c r="CQ123" s="53"/>
      <c r="CR123" s="53"/>
      <c r="CS123" s="53"/>
      <c r="CT123" s="53"/>
      <c r="CU123" s="53"/>
      <c r="CV123" s="53"/>
      <c r="CW123" s="53"/>
      <c r="CX123" s="53"/>
      <c r="CY123" s="53"/>
      <c r="CZ123" s="53"/>
      <c r="DA123" s="53"/>
      <c r="DB123" s="53"/>
      <c r="DC123" s="53"/>
      <c r="DD123" s="53"/>
      <c r="DE123" s="53"/>
      <c r="DF123" s="53"/>
      <c r="DG123" s="53"/>
      <c r="DH123" s="53"/>
      <c r="DI123" s="53"/>
      <c r="DJ123" s="53"/>
      <c r="DK123" s="53"/>
      <c r="DL123" s="53"/>
    </row>
    <row r="124" spans="1:116" s="52" customFormat="1" ht="48" x14ac:dyDescent="0.3">
      <c r="A124" s="11">
        <v>55</v>
      </c>
      <c r="B124" s="23" t="s">
        <v>172</v>
      </c>
      <c r="C124" s="28" t="s">
        <v>79</v>
      </c>
      <c r="D124" s="64">
        <v>630.53899999999999</v>
      </c>
      <c r="E124" s="18">
        <f t="shared" si="10"/>
        <v>593.86599999999999</v>
      </c>
      <c r="F124" s="14">
        <v>474.86599999999999</v>
      </c>
      <c r="G124" s="18">
        <v>119</v>
      </c>
      <c r="H124" s="18"/>
      <c r="I124" s="18"/>
      <c r="J124" s="18">
        <f t="shared" si="11"/>
        <v>593.86599999999999</v>
      </c>
      <c r="K124" s="18">
        <f t="shared" si="12"/>
        <v>474.86599999999999</v>
      </c>
      <c r="L124" s="18">
        <f t="shared" si="13"/>
        <v>119</v>
      </c>
      <c r="M124" s="18"/>
      <c r="CQ124" s="53"/>
      <c r="CR124" s="53"/>
      <c r="CS124" s="53"/>
      <c r="CT124" s="53"/>
      <c r="CU124" s="53"/>
      <c r="CV124" s="53"/>
      <c r="CW124" s="53"/>
      <c r="CX124" s="53"/>
      <c r="CY124" s="53"/>
      <c r="CZ124" s="53"/>
      <c r="DA124" s="53"/>
      <c r="DB124" s="53"/>
      <c r="DC124" s="53"/>
      <c r="DD124" s="53"/>
      <c r="DE124" s="53"/>
      <c r="DF124" s="53"/>
      <c r="DG124" s="53"/>
      <c r="DH124" s="53"/>
      <c r="DI124" s="53"/>
      <c r="DJ124" s="53"/>
      <c r="DK124" s="53"/>
      <c r="DL124" s="53"/>
    </row>
    <row r="125" spans="1:116" s="52" customFormat="1" ht="24" x14ac:dyDescent="0.3">
      <c r="A125" s="11">
        <v>56</v>
      </c>
      <c r="B125" s="22" t="s">
        <v>173</v>
      </c>
      <c r="C125" s="28" t="s">
        <v>120</v>
      </c>
      <c r="D125" s="60">
        <v>4479.8519999999999</v>
      </c>
      <c r="E125" s="18">
        <f t="shared" si="10"/>
        <v>2243.88</v>
      </c>
      <c r="F125" s="14">
        <v>2243.88</v>
      </c>
      <c r="G125" s="18"/>
      <c r="H125" s="18"/>
      <c r="I125" s="18"/>
      <c r="J125" s="18">
        <f t="shared" si="11"/>
        <v>2243.88</v>
      </c>
      <c r="K125" s="18">
        <f t="shared" si="12"/>
        <v>2243.88</v>
      </c>
      <c r="L125" s="18">
        <f t="shared" si="13"/>
        <v>0</v>
      </c>
      <c r="M125" s="18"/>
      <c r="CQ125" s="53"/>
      <c r="CR125" s="53"/>
      <c r="CS125" s="53"/>
      <c r="CT125" s="53"/>
      <c r="CU125" s="53"/>
      <c r="CV125" s="53"/>
      <c r="CW125" s="53"/>
      <c r="CX125" s="53"/>
      <c r="CY125" s="53"/>
      <c r="CZ125" s="53"/>
      <c r="DA125" s="53"/>
      <c r="DB125" s="53"/>
      <c r="DC125" s="53"/>
      <c r="DD125" s="53"/>
      <c r="DE125" s="53"/>
      <c r="DF125" s="53"/>
      <c r="DG125" s="53"/>
      <c r="DH125" s="53"/>
      <c r="DI125" s="53"/>
      <c r="DJ125" s="53"/>
      <c r="DK125" s="53"/>
      <c r="DL125" s="53"/>
    </row>
    <row r="126" spans="1:116" s="52" customFormat="1" ht="24" x14ac:dyDescent="0.3">
      <c r="A126" s="11">
        <v>57</v>
      </c>
      <c r="B126" s="22" t="s">
        <v>174</v>
      </c>
      <c r="C126" s="28" t="s">
        <v>91</v>
      </c>
      <c r="D126" s="18">
        <v>300.07799999999997</v>
      </c>
      <c r="E126" s="18">
        <f t="shared" si="10"/>
        <v>277.60000000000002</v>
      </c>
      <c r="F126" s="14">
        <v>277.60000000000002</v>
      </c>
      <c r="G126" s="18"/>
      <c r="H126" s="18"/>
      <c r="I126" s="18"/>
      <c r="J126" s="18">
        <f t="shared" si="11"/>
        <v>277.60000000000002</v>
      </c>
      <c r="K126" s="18">
        <f t="shared" si="12"/>
        <v>277.60000000000002</v>
      </c>
      <c r="L126" s="18">
        <f t="shared" si="13"/>
        <v>0</v>
      </c>
      <c r="M126" s="18"/>
      <c r="CQ126" s="53"/>
      <c r="CR126" s="53"/>
      <c r="CS126" s="53"/>
      <c r="CT126" s="53"/>
      <c r="CU126" s="53"/>
      <c r="CV126" s="53"/>
      <c r="CW126" s="53"/>
      <c r="CX126" s="53"/>
      <c r="CY126" s="53"/>
      <c r="CZ126" s="53"/>
      <c r="DA126" s="53"/>
      <c r="DB126" s="53"/>
      <c r="DC126" s="53"/>
      <c r="DD126" s="53"/>
      <c r="DE126" s="53"/>
      <c r="DF126" s="53"/>
      <c r="DG126" s="53"/>
      <c r="DH126" s="53"/>
      <c r="DI126" s="53"/>
      <c r="DJ126" s="53"/>
      <c r="DK126" s="53"/>
      <c r="DL126" s="53"/>
    </row>
    <row r="127" spans="1:116" s="52" customFormat="1" ht="24" x14ac:dyDescent="0.3">
      <c r="A127" s="11">
        <v>58</v>
      </c>
      <c r="B127" s="23" t="s">
        <v>175</v>
      </c>
      <c r="C127" s="28" t="s">
        <v>91</v>
      </c>
      <c r="D127" s="64">
        <v>714.80499999999995</v>
      </c>
      <c r="E127" s="18">
        <f t="shared" si="10"/>
        <v>453.392</v>
      </c>
      <c r="F127" s="14">
        <v>453.392</v>
      </c>
      <c r="G127" s="18"/>
      <c r="H127" s="18"/>
      <c r="I127" s="18"/>
      <c r="J127" s="18">
        <f t="shared" si="11"/>
        <v>453.392</v>
      </c>
      <c r="K127" s="18">
        <f t="shared" si="12"/>
        <v>453.392</v>
      </c>
      <c r="L127" s="18">
        <f t="shared" si="13"/>
        <v>0</v>
      </c>
      <c r="M127" s="18"/>
      <c r="CQ127" s="53"/>
      <c r="CR127" s="53"/>
      <c r="CS127" s="53"/>
      <c r="CT127" s="53"/>
      <c r="CU127" s="53"/>
      <c r="CV127" s="53"/>
      <c r="CW127" s="53"/>
      <c r="CX127" s="53"/>
      <c r="CY127" s="53"/>
      <c r="CZ127" s="53"/>
      <c r="DA127" s="53"/>
      <c r="DB127" s="53"/>
      <c r="DC127" s="53"/>
      <c r="DD127" s="53"/>
      <c r="DE127" s="53"/>
      <c r="DF127" s="53"/>
      <c r="DG127" s="53"/>
      <c r="DH127" s="53"/>
      <c r="DI127" s="53"/>
      <c r="DJ127" s="53"/>
      <c r="DK127" s="53"/>
      <c r="DL127" s="53"/>
    </row>
    <row r="128" spans="1:116" s="52" customFormat="1" ht="24" x14ac:dyDescent="0.3">
      <c r="A128" s="11">
        <v>59</v>
      </c>
      <c r="B128" s="65" t="s">
        <v>176</v>
      </c>
      <c r="C128" s="28" t="s">
        <v>91</v>
      </c>
      <c r="D128" s="64">
        <v>872.70883400000002</v>
      </c>
      <c r="E128" s="18">
        <f t="shared" si="10"/>
        <v>460.61399999999998</v>
      </c>
      <c r="F128" s="14">
        <v>460.61399999999998</v>
      </c>
      <c r="G128" s="18"/>
      <c r="H128" s="18"/>
      <c r="I128" s="18"/>
      <c r="J128" s="18">
        <f t="shared" si="11"/>
        <v>460.61399999999998</v>
      </c>
      <c r="K128" s="18">
        <f t="shared" si="12"/>
        <v>460.61399999999998</v>
      </c>
      <c r="L128" s="18">
        <f t="shared" si="13"/>
        <v>0</v>
      </c>
      <c r="M128" s="18"/>
      <c r="CQ128" s="53"/>
      <c r="CR128" s="53"/>
      <c r="CS128" s="53"/>
      <c r="CT128" s="53"/>
      <c r="CU128" s="53"/>
      <c r="CV128" s="53"/>
      <c r="CW128" s="53"/>
      <c r="CX128" s="53"/>
      <c r="CY128" s="53"/>
      <c r="CZ128" s="53"/>
      <c r="DA128" s="53"/>
      <c r="DB128" s="53"/>
      <c r="DC128" s="53"/>
      <c r="DD128" s="53"/>
      <c r="DE128" s="53"/>
      <c r="DF128" s="53"/>
      <c r="DG128" s="53"/>
      <c r="DH128" s="53"/>
      <c r="DI128" s="53"/>
      <c r="DJ128" s="53"/>
      <c r="DK128" s="53"/>
      <c r="DL128" s="53"/>
    </row>
    <row r="129" spans="1:116" s="52" customFormat="1" ht="36" x14ac:dyDescent="0.3">
      <c r="A129" s="11">
        <v>60</v>
      </c>
      <c r="B129" s="65" t="s">
        <v>177</v>
      </c>
      <c r="C129" s="28" t="s">
        <v>88</v>
      </c>
      <c r="D129" s="64">
        <v>814.89196400000003</v>
      </c>
      <c r="E129" s="18">
        <f t="shared" si="10"/>
        <v>92.153999999999996</v>
      </c>
      <c r="F129" s="14">
        <v>92.153999999999996</v>
      </c>
      <c r="G129" s="18"/>
      <c r="H129" s="18"/>
      <c r="I129" s="18"/>
      <c r="J129" s="18">
        <f t="shared" si="11"/>
        <v>92.153999999999996</v>
      </c>
      <c r="K129" s="18">
        <f t="shared" si="12"/>
        <v>92.153999999999996</v>
      </c>
      <c r="L129" s="18">
        <f t="shared" si="13"/>
        <v>0</v>
      </c>
      <c r="M129" s="18"/>
      <c r="CQ129" s="53"/>
      <c r="CR129" s="53"/>
      <c r="CS129" s="53"/>
      <c r="CT129" s="53"/>
      <c r="CU129" s="53"/>
      <c r="CV129" s="53"/>
      <c r="CW129" s="53"/>
      <c r="CX129" s="53"/>
      <c r="CY129" s="53"/>
      <c r="CZ129" s="53"/>
      <c r="DA129" s="53"/>
      <c r="DB129" s="53"/>
      <c r="DC129" s="53"/>
      <c r="DD129" s="53"/>
      <c r="DE129" s="53"/>
      <c r="DF129" s="53"/>
      <c r="DG129" s="53"/>
      <c r="DH129" s="53"/>
      <c r="DI129" s="53"/>
      <c r="DJ129" s="53"/>
      <c r="DK129" s="53"/>
      <c r="DL129" s="53"/>
    </row>
    <row r="130" spans="1:116" ht="36" x14ac:dyDescent="0.3">
      <c r="A130" s="11">
        <v>61</v>
      </c>
      <c r="B130" s="23" t="s">
        <v>178</v>
      </c>
      <c r="C130" s="28" t="s">
        <v>53</v>
      </c>
      <c r="D130" s="64">
        <v>715.35299999999995</v>
      </c>
      <c r="E130" s="18">
        <f t="shared" si="10"/>
        <v>81.290000000000006</v>
      </c>
      <c r="F130" s="14">
        <v>81.290000000000006</v>
      </c>
      <c r="G130" s="18"/>
      <c r="H130" s="18"/>
      <c r="I130" s="18"/>
      <c r="J130" s="18">
        <f t="shared" si="11"/>
        <v>81.290000000000006</v>
      </c>
      <c r="K130" s="18">
        <f t="shared" si="12"/>
        <v>81.290000000000006</v>
      </c>
      <c r="L130" s="18">
        <f t="shared" si="13"/>
        <v>0</v>
      </c>
      <c r="M130" s="18"/>
    </row>
    <row r="131" spans="1:116" ht="48" x14ac:dyDescent="0.3">
      <c r="A131" s="11">
        <v>62</v>
      </c>
      <c r="B131" s="23" t="s">
        <v>179</v>
      </c>
      <c r="C131" s="28" t="s">
        <v>104</v>
      </c>
      <c r="D131" s="64">
        <v>5502.826</v>
      </c>
      <c r="E131" s="18">
        <f t="shared" si="10"/>
        <v>4903.2560000000003</v>
      </c>
      <c r="F131" s="14">
        <v>4903.2560000000003</v>
      </c>
      <c r="G131" s="18"/>
      <c r="H131" s="18"/>
      <c r="I131" s="18"/>
      <c r="J131" s="18">
        <f t="shared" si="11"/>
        <v>4903.2560000000003</v>
      </c>
      <c r="K131" s="18">
        <f t="shared" si="12"/>
        <v>4903.2560000000003</v>
      </c>
      <c r="L131" s="18">
        <f t="shared" si="13"/>
        <v>0</v>
      </c>
      <c r="M131" s="18"/>
    </row>
    <row r="132" spans="1:116" ht="36" x14ac:dyDescent="0.3">
      <c r="A132" s="11">
        <v>63</v>
      </c>
      <c r="B132" s="23" t="s">
        <v>180</v>
      </c>
      <c r="C132" s="28" t="s">
        <v>91</v>
      </c>
      <c r="D132" s="64">
        <v>2674.701</v>
      </c>
      <c r="E132" s="18">
        <f t="shared" si="10"/>
        <v>2610</v>
      </c>
      <c r="F132" s="14">
        <v>2360</v>
      </c>
      <c r="G132" s="18">
        <v>250</v>
      </c>
      <c r="H132" s="18"/>
      <c r="I132" s="18"/>
      <c r="J132" s="18">
        <f t="shared" si="11"/>
        <v>2610</v>
      </c>
      <c r="K132" s="18">
        <f t="shared" si="12"/>
        <v>2360</v>
      </c>
      <c r="L132" s="18">
        <f t="shared" si="13"/>
        <v>250</v>
      </c>
      <c r="M132" s="18"/>
    </row>
    <row r="133" spans="1:116" ht="36" x14ac:dyDescent="0.3">
      <c r="A133" s="11">
        <v>64</v>
      </c>
      <c r="B133" s="23" t="s">
        <v>181</v>
      </c>
      <c r="C133" s="28" t="s">
        <v>104</v>
      </c>
      <c r="D133" s="64">
        <v>117.38500000000001</v>
      </c>
      <c r="E133" s="18">
        <f t="shared" si="10"/>
        <v>110</v>
      </c>
      <c r="F133" s="14">
        <v>110</v>
      </c>
      <c r="G133" s="18"/>
      <c r="H133" s="18"/>
      <c r="I133" s="18"/>
      <c r="J133" s="18">
        <f t="shared" si="11"/>
        <v>110</v>
      </c>
      <c r="K133" s="18">
        <f t="shared" si="12"/>
        <v>110</v>
      </c>
      <c r="L133" s="18">
        <f t="shared" si="13"/>
        <v>0</v>
      </c>
      <c r="M133" s="18"/>
    </row>
    <row r="134" spans="1:116" ht="48" x14ac:dyDescent="0.3">
      <c r="A134" s="11">
        <v>65</v>
      </c>
      <c r="B134" s="23" t="s">
        <v>182</v>
      </c>
      <c r="C134" s="28" t="s">
        <v>91</v>
      </c>
      <c r="D134" s="64">
        <v>1197.43</v>
      </c>
      <c r="E134" s="18">
        <f t="shared" si="10"/>
        <v>1055</v>
      </c>
      <c r="F134" s="14">
        <v>1055</v>
      </c>
      <c r="G134" s="18"/>
      <c r="H134" s="18"/>
      <c r="I134" s="18"/>
      <c r="J134" s="18">
        <f t="shared" si="11"/>
        <v>1055</v>
      </c>
      <c r="K134" s="18">
        <f t="shared" si="12"/>
        <v>1055</v>
      </c>
      <c r="L134" s="18">
        <f t="shared" si="13"/>
        <v>0</v>
      </c>
      <c r="M134" s="18"/>
    </row>
    <row r="135" spans="1:116" ht="24" x14ac:dyDescent="0.3">
      <c r="A135" s="11">
        <v>66</v>
      </c>
      <c r="B135" s="1" t="s">
        <v>183</v>
      </c>
      <c r="C135" s="21" t="s">
        <v>262</v>
      </c>
      <c r="D135" s="14">
        <v>5260.451</v>
      </c>
      <c r="E135" s="18">
        <f t="shared" ref="E135:E144" si="14">F135+G135+H135</f>
        <v>3968.864</v>
      </c>
      <c r="F135" s="14">
        <v>3968.864</v>
      </c>
      <c r="G135" s="18"/>
      <c r="H135" s="18"/>
      <c r="I135" s="18"/>
      <c r="J135" s="18">
        <f t="shared" si="11"/>
        <v>3968.864</v>
      </c>
      <c r="K135" s="18">
        <f>F135</f>
        <v>3968.864</v>
      </c>
      <c r="L135" s="18">
        <f t="shared" si="13"/>
        <v>0</v>
      </c>
      <c r="M135" s="18"/>
    </row>
    <row r="136" spans="1:116" ht="36" x14ac:dyDescent="0.3">
      <c r="A136" s="11">
        <v>67</v>
      </c>
      <c r="B136" s="22" t="s">
        <v>184</v>
      </c>
      <c r="C136" s="21">
        <v>2025</v>
      </c>
      <c r="D136" s="14">
        <v>494.08199999999999</v>
      </c>
      <c r="E136" s="18">
        <f t="shared" si="14"/>
        <v>485</v>
      </c>
      <c r="F136" s="14">
        <v>485</v>
      </c>
      <c r="G136" s="18"/>
      <c r="H136" s="18"/>
      <c r="I136" s="18"/>
      <c r="J136" s="18">
        <f t="shared" si="11"/>
        <v>485</v>
      </c>
      <c r="K136" s="18">
        <f t="shared" si="12"/>
        <v>485</v>
      </c>
      <c r="L136" s="18">
        <f t="shared" si="13"/>
        <v>0</v>
      </c>
      <c r="M136" s="18"/>
    </row>
    <row r="137" spans="1:116" ht="36" x14ac:dyDescent="0.3">
      <c r="A137" s="11">
        <v>68</v>
      </c>
      <c r="B137" s="22" t="s">
        <v>185</v>
      </c>
      <c r="C137" s="21" t="s">
        <v>82</v>
      </c>
      <c r="D137" s="27">
        <v>3167.048808</v>
      </c>
      <c r="E137" s="18">
        <f t="shared" si="14"/>
        <v>587.50445400000001</v>
      </c>
      <c r="F137" s="14">
        <v>587.50445400000001</v>
      </c>
      <c r="G137" s="18"/>
      <c r="H137" s="18"/>
      <c r="I137" s="18"/>
      <c r="J137" s="18">
        <f t="shared" si="11"/>
        <v>587.50445400000001</v>
      </c>
      <c r="K137" s="18">
        <f t="shared" si="12"/>
        <v>587.50445400000001</v>
      </c>
      <c r="L137" s="18">
        <f t="shared" si="13"/>
        <v>0</v>
      </c>
      <c r="M137" s="18"/>
    </row>
    <row r="138" spans="1:116" ht="24" x14ac:dyDescent="0.3">
      <c r="A138" s="11">
        <v>69</v>
      </c>
      <c r="B138" s="1" t="s">
        <v>186</v>
      </c>
      <c r="C138" s="21" t="s">
        <v>263</v>
      </c>
      <c r="D138" s="14">
        <v>6131.2749999999996</v>
      </c>
      <c r="E138" s="18">
        <f t="shared" si="14"/>
        <v>253</v>
      </c>
      <c r="F138" s="14">
        <v>253</v>
      </c>
      <c r="G138" s="18"/>
      <c r="H138" s="18"/>
      <c r="I138" s="18"/>
      <c r="J138" s="18">
        <f t="shared" si="11"/>
        <v>253</v>
      </c>
      <c r="K138" s="18">
        <f t="shared" si="12"/>
        <v>253</v>
      </c>
      <c r="L138" s="18">
        <f t="shared" si="13"/>
        <v>0</v>
      </c>
      <c r="M138" s="18"/>
    </row>
    <row r="139" spans="1:116" ht="36" x14ac:dyDescent="0.3">
      <c r="A139" s="11">
        <v>70</v>
      </c>
      <c r="B139" s="24" t="s">
        <v>187</v>
      </c>
      <c r="C139" s="21" t="s">
        <v>46</v>
      </c>
      <c r="D139" s="14">
        <v>798.30499999999995</v>
      </c>
      <c r="E139" s="18">
        <f t="shared" si="14"/>
        <v>147.5</v>
      </c>
      <c r="F139" s="14">
        <v>0</v>
      </c>
      <c r="G139" s="18">
        <v>147.5</v>
      </c>
      <c r="H139" s="18"/>
      <c r="I139" s="18"/>
      <c r="J139" s="18">
        <f t="shared" si="11"/>
        <v>147.5</v>
      </c>
      <c r="K139" s="18">
        <f t="shared" si="12"/>
        <v>0</v>
      </c>
      <c r="L139" s="18">
        <f t="shared" si="13"/>
        <v>147.5</v>
      </c>
      <c r="M139" s="18"/>
    </row>
    <row r="140" spans="1:116" ht="24" x14ac:dyDescent="0.3">
      <c r="A140" s="11">
        <v>71</v>
      </c>
      <c r="B140" s="23" t="s">
        <v>188</v>
      </c>
      <c r="C140" s="26" t="s">
        <v>55</v>
      </c>
      <c r="D140" s="14">
        <v>830.47799999999995</v>
      </c>
      <c r="E140" s="18">
        <f t="shared" si="14"/>
        <v>129.6</v>
      </c>
      <c r="F140" s="14">
        <v>0</v>
      </c>
      <c r="G140" s="18">
        <v>129.6</v>
      </c>
      <c r="H140" s="18"/>
      <c r="I140" s="18"/>
      <c r="J140" s="18">
        <f t="shared" si="11"/>
        <v>129.6</v>
      </c>
      <c r="K140" s="18">
        <f t="shared" si="12"/>
        <v>0</v>
      </c>
      <c r="L140" s="18">
        <f t="shared" si="13"/>
        <v>129.6</v>
      </c>
      <c r="M140" s="18"/>
    </row>
    <row r="141" spans="1:116" ht="24" x14ac:dyDescent="0.3">
      <c r="A141" s="11">
        <v>72</v>
      </c>
      <c r="B141" s="23" t="s">
        <v>189</v>
      </c>
      <c r="C141" s="21" t="s">
        <v>55</v>
      </c>
      <c r="D141" s="14">
        <v>318.69299999999998</v>
      </c>
      <c r="E141" s="18">
        <f t="shared" si="14"/>
        <v>144.9</v>
      </c>
      <c r="F141" s="14">
        <v>0</v>
      </c>
      <c r="G141" s="18">
        <v>144.9</v>
      </c>
      <c r="H141" s="18"/>
      <c r="I141" s="18"/>
      <c r="J141" s="18">
        <f t="shared" ref="J141:J196" si="15">K141+L141+M141</f>
        <v>144.9</v>
      </c>
      <c r="K141" s="18">
        <f t="shared" ref="K141:K144" si="16">F141+I141</f>
        <v>0</v>
      </c>
      <c r="L141" s="18">
        <f t="shared" ref="L141:L144" si="17">G141</f>
        <v>144.9</v>
      </c>
      <c r="M141" s="18"/>
    </row>
    <row r="142" spans="1:116" ht="24" x14ac:dyDescent="0.3">
      <c r="A142" s="11">
        <v>73</v>
      </c>
      <c r="B142" s="23" t="s">
        <v>190</v>
      </c>
      <c r="C142" s="21" t="s">
        <v>62</v>
      </c>
      <c r="D142" s="14">
        <v>582.31799999999998</v>
      </c>
      <c r="E142" s="18">
        <f t="shared" si="14"/>
        <v>291.2</v>
      </c>
      <c r="F142" s="14">
        <v>0</v>
      </c>
      <c r="G142" s="18">
        <v>291.2</v>
      </c>
      <c r="H142" s="18"/>
      <c r="I142" s="18"/>
      <c r="J142" s="18">
        <f t="shared" si="15"/>
        <v>291.2</v>
      </c>
      <c r="K142" s="18">
        <f t="shared" si="16"/>
        <v>0</v>
      </c>
      <c r="L142" s="18">
        <f t="shared" si="17"/>
        <v>291.2</v>
      </c>
      <c r="M142" s="18"/>
    </row>
    <row r="143" spans="1:116" ht="55.2" customHeight="1" x14ac:dyDescent="0.3">
      <c r="A143" s="11">
        <v>74</v>
      </c>
      <c r="B143" s="1" t="s">
        <v>191</v>
      </c>
      <c r="C143" s="28" t="s">
        <v>112</v>
      </c>
      <c r="D143" s="14">
        <v>135.928</v>
      </c>
      <c r="E143" s="18">
        <f t="shared" si="14"/>
        <v>135.928</v>
      </c>
      <c r="F143" s="14">
        <v>135.928</v>
      </c>
      <c r="G143" s="18"/>
      <c r="H143" s="18"/>
      <c r="I143" s="18"/>
      <c r="J143" s="18">
        <f t="shared" si="15"/>
        <v>135.928</v>
      </c>
      <c r="K143" s="18">
        <f t="shared" si="16"/>
        <v>135.928</v>
      </c>
      <c r="L143" s="18">
        <f t="shared" si="17"/>
        <v>0</v>
      </c>
      <c r="M143" s="18"/>
    </row>
    <row r="144" spans="1:116" ht="69" customHeight="1" x14ac:dyDescent="0.3">
      <c r="A144" s="11">
        <v>75</v>
      </c>
      <c r="B144" s="22" t="s">
        <v>192</v>
      </c>
      <c r="C144" s="28" t="s">
        <v>112</v>
      </c>
      <c r="D144" s="14">
        <v>6100.6329999999998</v>
      </c>
      <c r="E144" s="18">
        <f t="shared" si="14"/>
        <v>5800</v>
      </c>
      <c r="F144" s="14">
        <v>5800</v>
      </c>
      <c r="G144" s="18"/>
      <c r="H144" s="18"/>
      <c r="I144" s="18"/>
      <c r="J144" s="18">
        <f t="shared" si="15"/>
        <v>5800</v>
      </c>
      <c r="K144" s="18">
        <f t="shared" si="16"/>
        <v>5800</v>
      </c>
      <c r="L144" s="18">
        <f t="shared" si="17"/>
        <v>0</v>
      </c>
      <c r="M144" s="18"/>
    </row>
    <row r="145" spans="1:110" ht="19.2" customHeight="1" x14ac:dyDescent="0.3">
      <c r="A145" s="67"/>
      <c r="B145" s="85" t="s">
        <v>42</v>
      </c>
      <c r="C145" s="28"/>
      <c r="D145" s="48">
        <f>SUM(D146:D196)</f>
        <v>115206.736</v>
      </c>
      <c r="E145" s="48">
        <f t="shared" ref="E145:M145" si="18">SUM(E146:E196)</f>
        <v>52516.901999999995</v>
      </c>
      <c r="F145" s="48">
        <f t="shared" si="18"/>
        <v>38974.743000000002</v>
      </c>
      <c r="G145" s="48">
        <f t="shared" si="18"/>
        <v>13542.159000000001</v>
      </c>
      <c r="H145" s="48">
        <f t="shared" si="18"/>
        <v>0</v>
      </c>
      <c r="I145" s="48">
        <f t="shared" si="18"/>
        <v>311.36399999999998</v>
      </c>
      <c r="J145" s="48">
        <f t="shared" si="18"/>
        <v>52828.265999999996</v>
      </c>
      <c r="K145" s="48">
        <f t="shared" si="18"/>
        <v>39286.106999999996</v>
      </c>
      <c r="L145" s="48">
        <f t="shared" si="18"/>
        <v>13542.159000000001</v>
      </c>
      <c r="M145" s="48">
        <f t="shared" si="18"/>
        <v>0</v>
      </c>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53"/>
      <c r="AT145" s="53"/>
      <c r="AU145" s="53"/>
      <c r="AV145" s="53"/>
      <c r="AW145" s="53"/>
      <c r="AX145" s="53"/>
      <c r="AY145" s="53"/>
      <c r="AZ145" s="53"/>
      <c r="BA145" s="53"/>
      <c r="BB145" s="53"/>
      <c r="BC145" s="53"/>
      <c r="BD145" s="53"/>
      <c r="BE145" s="53"/>
      <c r="BF145" s="53"/>
      <c r="BG145" s="53"/>
      <c r="BH145" s="53"/>
      <c r="BI145" s="53"/>
      <c r="BJ145" s="53"/>
      <c r="BK145" s="53"/>
      <c r="BL145" s="53"/>
      <c r="BM145" s="53"/>
      <c r="BN145" s="53"/>
      <c r="BO145" s="53"/>
      <c r="BP145" s="53"/>
      <c r="BQ145" s="53"/>
      <c r="BR145" s="53"/>
      <c r="BS145" s="53"/>
      <c r="BT145" s="53"/>
      <c r="BU145" s="53"/>
      <c r="BV145" s="53"/>
      <c r="BW145" s="53"/>
      <c r="BX145" s="53"/>
      <c r="BY145" s="53"/>
      <c r="BZ145" s="53"/>
      <c r="CA145" s="53"/>
      <c r="CB145" s="53"/>
      <c r="CC145" s="53"/>
      <c r="CD145" s="53"/>
      <c r="CE145" s="53"/>
      <c r="CF145" s="53"/>
      <c r="CG145" s="53"/>
      <c r="CH145" s="53"/>
      <c r="CI145" s="53"/>
      <c r="CJ145" s="53"/>
      <c r="CK145" s="53"/>
      <c r="CL145" s="53"/>
      <c r="CM145" s="53"/>
      <c r="CN145" s="53"/>
      <c r="CO145" s="53"/>
      <c r="CP145" s="53"/>
    </row>
    <row r="146" spans="1:110" s="36" customFormat="1" ht="48.6" customHeight="1" x14ac:dyDescent="0.3">
      <c r="A146" s="50" t="s">
        <v>8</v>
      </c>
      <c r="B146" s="1" t="s">
        <v>43</v>
      </c>
      <c r="C146" s="28" t="s">
        <v>44</v>
      </c>
      <c r="D146" s="18">
        <v>1177</v>
      </c>
      <c r="E146" s="18">
        <f>F146+G146+H146</f>
        <v>65.768000000000001</v>
      </c>
      <c r="F146" s="18">
        <f>54.768+11</f>
        <v>65.768000000000001</v>
      </c>
      <c r="G146" s="18"/>
      <c r="H146" s="18"/>
      <c r="I146" s="18"/>
      <c r="J146" s="18">
        <f t="shared" si="15"/>
        <v>65.768000000000001</v>
      </c>
      <c r="K146" s="18">
        <f>F146</f>
        <v>65.768000000000001</v>
      </c>
      <c r="L146" s="18">
        <f>G146</f>
        <v>0</v>
      </c>
      <c r="M146" s="48"/>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c r="AS146" s="35"/>
      <c r="AT146" s="35"/>
      <c r="AU146" s="35"/>
      <c r="AV146" s="35"/>
      <c r="AW146" s="35"/>
      <c r="AX146" s="35"/>
      <c r="AY146" s="35"/>
      <c r="AZ146" s="35"/>
      <c r="BA146" s="35"/>
      <c r="BB146" s="35"/>
      <c r="BC146" s="35"/>
      <c r="BD146" s="35"/>
      <c r="BE146" s="35"/>
      <c r="BF146" s="35"/>
      <c r="BG146" s="35"/>
      <c r="BH146" s="35"/>
      <c r="BI146" s="35"/>
      <c r="BJ146" s="35"/>
      <c r="BK146" s="35"/>
      <c r="BL146" s="35"/>
      <c r="BM146" s="35"/>
      <c r="BN146" s="35"/>
      <c r="BO146" s="35"/>
      <c r="BP146" s="35"/>
      <c r="BQ146" s="35"/>
      <c r="BR146" s="35"/>
      <c r="BS146" s="35"/>
      <c r="BT146" s="35"/>
      <c r="BU146" s="35"/>
      <c r="BV146" s="35"/>
      <c r="BW146" s="35"/>
      <c r="BX146" s="35"/>
      <c r="BY146" s="35"/>
      <c r="BZ146" s="35"/>
      <c r="CA146" s="35"/>
      <c r="CB146" s="35"/>
      <c r="CC146" s="35"/>
      <c r="CD146" s="35"/>
      <c r="CE146" s="35"/>
      <c r="CF146" s="35"/>
      <c r="CG146" s="35"/>
      <c r="CH146" s="35"/>
      <c r="CI146" s="35"/>
      <c r="CJ146" s="35"/>
      <c r="CK146" s="35"/>
      <c r="CL146" s="35"/>
      <c r="CM146" s="35"/>
      <c r="CN146" s="35"/>
      <c r="CO146" s="35"/>
      <c r="CP146" s="35"/>
      <c r="CQ146" s="35"/>
      <c r="CR146" s="35"/>
      <c r="CS146" s="35"/>
      <c r="CT146" s="35"/>
      <c r="CU146" s="35"/>
      <c r="CV146" s="35"/>
      <c r="CW146" s="35"/>
      <c r="CX146" s="35"/>
      <c r="CY146" s="35"/>
      <c r="CZ146" s="35"/>
      <c r="DA146" s="35"/>
      <c r="DB146" s="35"/>
      <c r="DC146" s="35"/>
      <c r="DD146" s="35"/>
      <c r="DE146" s="35"/>
      <c r="DF146" s="35"/>
    </row>
    <row r="147" spans="1:110" s="36" customFormat="1" ht="67.2" customHeight="1" x14ac:dyDescent="0.3">
      <c r="A147" s="50" t="s">
        <v>9</v>
      </c>
      <c r="B147" s="1" t="s">
        <v>45</v>
      </c>
      <c r="C147" s="28" t="s">
        <v>46</v>
      </c>
      <c r="D147" s="18">
        <v>4994</v>
      </c>
      <c r="E147" s="18">
        <f t="shared" ref="E147:E196" si="19">F147+G147+H147</f>
        <v>1701.4</v>
      </c>
      <c r="F147" s="18">
        <v>1377</v>
      </c>
      <c r="G147" s="18">
        <v>324.39999999999998</v>
      </c>
      <c r="H147" s="18"/>
      <c r="I147" s="18"/>
      <c r="J147" s="18">
        <f t="shared" si="15"/>
        <v>1701.4</v>
      </c>
      <c r="K147" s="18">
        <f t="shared" ref="K147:K196" si="20">F147</f>
        <v>1377</v>
      </c>
      <c r="L147" s="18">
        <f t="shared" ref="L147:L196" si="21">G147</f>
        <v>324.39999999999998</v>
      </c>
      <c r="M147" s="48"/>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CM147" s="35"/>
      <c r="CN147" s="35"/>
      <c r="CO147" s="35"/>
      <c r="CP147" s="35"/>
      <c r="CQ147" s="35"/>
      <c r="CR147" s="35"/>
      <c r="CS147" s="35"/>
      <c r="CT147" s="35"/>
      <c r="CU147" s="35"/>
      <c r="CV147" s="35"/>
      <c r="CW147" s="35"/>
      <c r="CX147" s="35"/>
      <c r="CY147" s="35"/>
      <c r="CZ147" s="35"/>
      <c r="DA147" s="35"/>
      <c r="DB147" s="35"/>
      <c r="DC147" s="35"/>
      <c r="DD147" s="35"/>
      <c r="DE147" s="35"/>
      <c r="DF147" s="35"/>
    </row>
    <row r="148" spans="1:110" s="36" customFormat="1" ht="36" x14ac:dyDescent="0.3">
      <c r="A148" s="50" t="s">
        <v>17</v>
      </c>
      <c r="B148" s="1" t="s">
        <v>47</v>
      </c>
      <c r="C148" s="28" t="s">
        <v>48</v>
      </c>
      <c r="D148" s="18">
        <v>2442</v>
      </c>
      <c r="E148" s="18">
        <f t="shared" si="19"/>
        <v>1613</v>
      </c>
      <c r="F148" s="18">
        <v>1613</v>
      </c>
      <c r="G148" s="18"/>
      <c r="H148" s="18"/>
      <c r="I148" s="18"/>
      <c r="J148" s="18">
        <f t="shared" si="15"/>
        <v>1613</v>
      </c>
      <c r="K148" s="18">
        <f t="shared" si="20"/>
        <v>1613</v>
      </c>
      <c r="L148" s="18">
        <f t="shared" si="21"/>
        <v>0</v>
      </c>
      <c r="M148" s="48"/>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c r="AS148" s="35"/>
      <c r="AT148" s="35"/>
      <c r="AU148" s="35"/>
      <c r="AV148" s="35"/>
      <c r="AW148" s="35"/>
      <c r="AX148" s="35"/>
      <c r="AY148" s="35"/>
      <c r="AZ148" s="35"/>
      <c r="BA148" s="35"/>
      <c r="BB148" s="35"/>
      <c r="BC148" s="35"/>
      <c r="BD148" s="35"/>
      <c r="BE148" s="35"/>
      <c r="BF148" s="35"/>
      <c r="BG148" s="35"/>
      <c r="BH148" s="35"/>
      <c r="BI148" s="35"/>
      <c r="BJ148" s="35"/>
      <c r="BK148" s="35"/>
      <c r="BL148" s="35"/>
      <c r="BM148" s="35"/>
      <c r="BN148" s="35"/>
      <c r="BO148" s="35"/>
      <c r="BP148" s="35"/>
      <c r="BQ148" s="35"/>
      <c r="BR148" s="35"/>
      <c r="BS148" s="35"/>
      <c r="BT148" s="35"/>
      <c r="BU148" s="35"/>
      <c r="BV148" s="35"/>
      <c r="BW148" s="35"/>
      <c r="BX148" s="35"/>
      <c r="BY148" s="35"/>
      <c r="BZ148" s="35"/>
      <c r="CA148" s="35"/>
      <c r="CB148" s="35"/>
      <c r="CC148" s="35"/>
      <c r="CD148" s="35"/>
      <c r="CE148" s="35"/>
      <c r="CF148" s="35"/>
      <c r="CG148" s="35"/>
      <c r="CH148" s="35"/>
      <c r="CI148" s="35"/>
      <c r="CJ148" s="35"/>
      <c r="CK148" s="35"/>
      <c r="CL148" s="35"/>
      <c r="CM148" s="35"/>
      <c r="CN148" s="35"/>
      <c r="CO148" s="35"/>
      <c r="CP148" s="35"/>
      <c r="CQ148" s="35"/>
      <c r="CR148" s="35"/>
      <c r="CS148" s="35"/>
      <c r="CT148" s="35"/>
      <c r="CU148" s="35"/>
      <c r="CV148" s="35"/>
      <c r="CW148" s="35"/>
      <c r="CX148" s="35"/>
      <c r="CY148" s="35"/>
      <c r="CZ148" s="35"/>
      <c r="DA148" s="35"/>
      <c r="DB148" s="35"/>
      <c r="DC148" s="35"/>
      <c r="DD148" s="35"/>
      <c r="DE148" s="35"/>
      <c r="DF148" s="35"/>
    </row>
    <row r="149" spans="1:110" ht="24" x14ac:dyDescent="0.3">
      <c r="A149" s="50" t="s">
        <v>18</v>
      </c>
      <c r="B149" s="1" t="s">
        <v>49</v>
      </c>
      <c r="C149" s="28" t="s">
        <v>48</v>
      </c>
      <c r="D149" s="18">
        <v>1856</v>
      </c>
      <c r="E149" s="18">
        <f t="shared" si="19"/>
        <v>1500</v>
      </c>
      <c r="F149" s="18">
        <v>1500</v>
      </c>
      <c r="G149" s="18"/>
      <c r="H149" s="18"/>
      <c r="I149" s="18"/>
      <c r="J149" s="18">
        <f t="shared" si="15"/>
        <v>1500</v>
      </c>
      <c r="K149" s="18">
        <f t="shared" si="20"/>
        <v>1500</v>
      </c>
      <c r="L149" s="18">
        <f t="shared" si="21"/>
        <v>0</v>
      </c>
      <c r="M149" s="27"/>
      <c r="CQ149" s="52"/>
      <c r="CR149" s="52"/>
      <c r="CS149" s="52"/>
      <c r="CT149" s="52"/>
      <c r="CU149" s="52"/>
      <c r="CV149" s="52"/>
      <c r="CW149" s="52"/>
      <c r="CX149" s="52"/>
      <c r="CY149" s="52"/>
      <c r="CZ149" s="52"/>
      <c r="DA149" s="52"/>
      <c r="DB149" s="52"/>
      <c r="DC149" s="52"/>
      <c r="DD149" s="52"/>
      <c r="DE149" s="52"/>
      <c r="DF149" s="52"/>
    </row>
    <row r="150" spans="1:110" ht="37.950000000000003" customHeight="1" x14ac:dyDescent="0.3">
      <c r="A150" s="50" t="s">
        <v>10</v>
      </c>
      <c r="B150" s="1" t="s">
        <v>50</v>
      </c>
      <c r="C150" s="28" t="s">
        <v>51</v>
      </c>
      <c r="D150" s="18">
        <v>2897</v>
      </c>
      <c r="E150" s="18">
        <f t="shared" si="19"/>
        <v>135</v>
      </c>
      <c r="F150" s="18">
        <v>135</v>
      </c>
      <c r="G150" s="18"/>
      <c r="H150" s="18"/>
      <c r="I150" s="18"/>
      <c r="J150" s="18">
        <f t="shared" si="15"/>
        <v>135</v>
      </c>
      <c r="K150" s="18">
        <f t="shared" si="20"/>
        <v>135</v>
      </c>
      <c r="L150" s="18">
        <f t="shared" si="21"/>
        <v>0</v>
      </c>
      <c r="M150" s="27"/>
      <c r="CQ150" s="52"/>
      <c r="CR150" s="52"/>
      <c r="CS150" s="52"/>
      <c r="CT150" s="52"/>
      <c r="CU150" s="52"/>
      <c r="CV150" s="52"/>
      <c r="CW150" s="52"/>
      <c r="CX150" s="52"/>
      <c r="CY150" s="52"/>
      <c r="CZ150" s="52"/>
      <c r="DA150" s="52"/>
      <c r="DB150" s="52"/>
      <c r="DC150" s="52"/>
      <c r="DD150" s="52"/>
      <c r="DE150" s="52"/>
      <c r="DF150" s="52"/>
    </row>
    <row r="151" spans="1:110" ht="19.95" customHeight="1" x14ac:dyDescent="0.3">
      <c r="A151" s="50" t="s">
        <v>11</v>
      </c>
      <c r="B151" s="1" t="s">
        <v>52</v>
      </c>
      <c r="C151" s="28" t="s">
        <v>53</v>
      </c>
      <c r="D151" s="18">
        <v>3103</v>
      </c>
      <c r="E151" s="18">
        <f t="shared" si="19"/>
        <v>353.70499999999998</v>
      </c>
      <c r="F151" s="18">
        <v>241</v>
      </c>
      <c r="G151" s="18">
        <v>112.705</v>
      </c>
      <c r="H151" s="18"/>
      <c r="I151" s="18"/>
      <c r="J151" s="18">
        <f t="shared" si="15"/>
        <v>353.70499999999998</v>
      </c>
      <c r="K151" s="18">
        <f t="shared" si="20"/>
        <v>241</v>
      </c>
      <c r="L151" s="18">
        <f t="shared" si="21"/>
        <v>112.705</v>
      </c>
      <c r="M151" s="27"/>
      <c r="CQ151" s="52"/>
      <c r="CR151" s="52"/>
      <c r="CS151" s="52"/>
      <c r="CT151" s="52"/>
      <c r="CU151" s="52"/>
      <c r="CV151" s="52"/>
      <c r="CW151" s="52"/>
      <c r="CX151" s="52"/>
      <c r="CY151" s="52"/>
      <c r="CZ151" s="52"/>
      <c r="DA151" s="52"/>
      <c r="DB151" s="52"/>
      <c r="DC151" s="52"/>
      <c r="DD151" s="52"/>
      <c r="DE151" s="52"/>
      <c r="DF151" s="52"/>
    </row>
    <row r="152" spans="1:110" ht="45.6" customHeight="1" x14ac:dyDescent="0.3">
      <c r="A152" s="50" t="s">
        <v>12</v>
      </c>
      <c r="B152" s="1" t="s">
        <v>54</v>
      </c>
      <c r="C152" s="28" t="s">
        <v>55</v>
      </c>
      <c r="D152" s="14">
        <v>587.08199999999999</v>
      </c>
      <c r="E152" s="18">
        <f t="shared" si="19"/>
        <v>535.00400000000002</v>
      </c>
      <c r="F152" s="77">
        <f>67.249+467.755</f>
        <v>535.00400000000002</v>
      </c>
      <c r="G152" s="18"/>
      <c r="H152" s="18"/>
      <c r="I152" s="78"/>
      <c r="J152" s="18">
        <f t="shared" si="15"/>
        <v>535.00400000000002</v>
      </c>
      <c r="K152" s="18">
        <f t="shared" si="20"/>
        <v>535.00400000000002</v>
      </c>
      <c r="L152" s="18">
        <f t="shared" si="21"/>
        <v>0</v>
      </c>
      <c r="M152" s="27"/>
      <c r="CQ152" s="52"/>
      <c r="CR152" s="52"/>
      <c r="CS152" s="52"/>
      <c r="CT152" s="52"/>
      <c r="CU152" s="52"/>
      <c r="CV152" s="52"/>
      <c r="CW152" s="52"/>
      <c r="CX152" s="52"/>
      <c r="CY152" s="52"/>
      <c r="CZ152" s="52"/>
      <c r="DA152" s="52"/>
      <c r="DB152" s="52"/>
      <c r="DC152" s="52"/>
      <c r="DD152" s="52"/>
      <c r="DE152" s="52"/>
      <c r="DF152" s="52"/>
    </row>
    <row r="153" spans="1:110" ht="30.6" customHeight="1" x14ac:dyDescent="0.3">
      <c r="A153" s="50" t="s">
        <v>20</v>
      </c>
      <c r="B153" s="1" t="s">
        <v>56</v>
      </c>
      <c r="C153" s="28" t="s">
        <v>55</v>
      </c>
      <c r="D153" s="18">
        <v>1220</v>
      </c>
      <c r="E153" s="18">
        <f t="shared" si="19"/>
        <v>1118</v>
      </c>
      <c r="F153" s="18">
        <v>1118</v>
      </c>
      <c r="G153" s="18"/>
      <c r="H153" s="18"/>
      <c r="I153" s="18"/>
      <c r="J153" s="18">
        <f t="shared" si="15"/>
        <v>1118</v>
      </c>
      <c r="K153" s="18">
        <f t="shared" si="20"/>
        <v>1118</v>
      </c>
      <c r="L153" s="18">
        <f t="shared" si="21"/>
        <v>0</v>
      </c>
      <c r="M153" s="27"/>
      <c r="CQ153" s="52"/>
      <c r="CR153" s="52"/>
      <c r="CS153" s="52"/>
      <c r="CT153" s="52"/>
      <c r="CU153" s="52"/>
      <c r="CV153" s="52"/>
      <c r="CW153" s="52"/>
      <c r="CX153" s="52"/>
      <c r="CY153" s="52"/>
      <c r="CZ153" s="52"/>
      <c r="DA153" s="52"/>
      <c r="DB153" s="52"/>
      <c r="DC153" s="52"/>
      <c r="DD153" s="52"/>
      <c r="DE153" s="52"/>
      <c r="DF153" s="52"/>
    </row>
    <row r="154" spans="1:110" ht="33.6" customHeight="1" x14ac:dyDescent="0.3">
      <c r="A154" s="50" t="s">
        <v>13</v>
      </c>
      <c r="B154" s="1" t="s">
        <v>272</v>
      </c>
      <c r="C154" s="28" t="s">
        <v>55</v>
      </c>
      <c r="D154" s="18">
        <v>4966</v>
      </c>
      <c r="E154" s="18">
        <f t="shared" si="19"/>
        <v>535.64599999999996</v>
      </c>
      <c r="F154" s="18">
        <f>515+20.646</f>
        <v>535.64599999999996</v>
      </c>
      <c r="G154" s="18"/>
      <c r="H154" s="18"/>
      <c r="I154" s="18"/>
      <c r="J154" s="18">
        <f t="shared" si="15"/>
        <v>535.64599999999996</v>
      </c>
      <c r="K154" s="18">
        <f t="shared" si="20"/>
        <v>535.64599999999996</v>
      </c>
      <c r="L154" s="18">
        <f t="shared" si="21"/>
        <v>0</v>
      </c>
      <c r="M154" s="27"/>
      <c r="CQ154" s="52"/>
      <c r="CR154" s="52"/>
      <c r="CS154" s="52"/>
      <c r="CT154" s="52"/>
      <c r="CU154" s="52"/>
      <c r="CV154" s="52"/>
      <c r="CW154" s="52"/>
      <c r="CX154" s="52"/>
      <c r="CY154" s="52"/>
      <c r="CZ154" s="52"/>
      <c r="DA154" s="52"/>
      <c r="DB154" s="52"/>
      <c r="DC154" s="52"/>
      <c r="DD154" s="52"/>
      <c r="DE154" s="52"/>
      <c r="DF154" s="52"/>
    </row>
    <row r="155" spans="1:110" ht="33.6" customHeight="1" x14ac:dyDescent="0.3">
      <c r="A155" s="50" t="s">
        <v>21</v>
      </c>
      <c r="B155" s="1" t="s">
        <v>273</v>
      </c>
      <c r="C155" s="28" t="s">
        <v>48</v>
      </c>
      <c r="D155" s="18">
        <v>335</v>
      </c>
      <c r="E155" s="18">
        <f t="shared" si="19"/>
        <v>264</v>
      </c>
      <c r="F155" s="18">
        <v>264</v>
      </c>
      <c r="G155" s="18"/>
      <c r="H155" s="18"/>
      <c r="I155" s="18"/>
      <c r="J155" s="18">
        <f t="shared" si="15"/>
        <v>264</v>
      </c>
      <c r="K155" s="18">
        <f t="shared" si="20"/>
        <v>264</v>
      </c>
      <c r="L155" s="18">
        <f t="shared" si="21"/>
        <v>0</v>
      </c>
      <c r="M155" s="27"/>
      <c r="CQ155" s="52"/>
      <c r="CR155" s="52"/>
      <c r="CS155" s="52"/>
      <c r="CT155" s="52"/>
      <c r="CU155" s="52"/>
      <c r="CV155" s="52"/>
      <c r="CW155" s="52"/>
      <c r="CX155" s="52"/>
      <c r="CY155" s="52"/>
      <c r="CZ155" s="52"/>
      <c r="DA155" s="52"/>
      <c r="DB155" s="52"/>
      <c r="DC155" s="52"/>
      <c r="DD155" s="52"/>
      <c r="DE155" s="52"/>
      <c r="DF155" s="52"/>
    </row>
    <row r="156" spans="1:110" ht="27" customHeight="1" x14ac:dyDescent="0.3">
      <c r="A156" s="50" t="s">
        <v>14</v>
      </c>
      <c r="B156" s="1" t="s">
        <v>217</v>
      </c>
      <c r="C156" s="28" t="s">
        <v>57</v>
      </c>
      <c r="D156" s="18">
        <v>4954</v>
      </c>
      <c r="E156" s="18">
        <f t="shared" si="19"/>
        <v>1755.066</v>
      </c>
      <c r="F156" s="18">
        <v>1473</v>
      </c>
      <c r="G156" s="18">
        <v>282.06599999999997</v>
      </c>
      <c r="H156" s="18"/>
      <c r="I156" s="18"/>
      <c r="J156" s="18">
        <f t="shared" si="15"/>
        <v>1755.066</v>
      </c>
      <c r="K156" s="18">
        <f t="shared" si="20"/>
        <v>1473</v>
      </c>
      <c r="L156" s="18">
        <f t="shared" si="21"/>
        <v>282.06599999999997</v>
      </c>
      <c r="M156" s="27"/>
      <c r="CQ156" s="52"/>
      <c r="CR156" s="52"/>
      <c r="CS156" s="52"/>
      <c r="CT156" s="52"/>
      <c r="CU156" s="52"/>
      <c r="CV156" s="52"/>
      <c r="CW156" s="52"/>
      <c r="CX156" s="52"/>
      <c r="CY156" s="52"/>
      <c r="CZ156" s="52"/>
      <c r="DA156" s="52"/>
      <c r="DB156" s="52"/>
      <c r="DC156" s="52"/>
      <c r="DD156" s="52"/>
      <c r="DE156" s="52"/>
      <c r="DF156" s="52"/>
    </row>
    <row r="157" spans="1:110" ht="39" customHeight="1" x14ac:dyDescent="0.3">
      <c r="A157" s="50" t="s">
        <v>15</v>
      </c>
      <c r="B157" s="1" t="s">
        <v>58</v>
      </c>
      <c r="C157" s="28" t="s">
        <v>44</v>
      </c>
      <c r="D157" s="18">
        <v>678</v>
      </c>
      <c r="E157" s="18">
        <f t="shared" si="19"/>
        <v>92</v>
      </c>
      <c r="F157" s="18">
        <v>92</v>
      </c>
      <c r="G157" s="18"/>
      <c r="H157" s="18"/>
      <c r="I157" s="18"/>
      <c r="J157" s="18">
        <f t="shared" si="15"/>
        <v>92</v>
      </c>
      <c r="K157" s="18">
        <f t="shared" si="20"/>
        <v>92</v>
      </c>
      <c r="L157" s="18">
        <f t="shared" si="21"/>
        <v>0</v>
      </c>
      <c r="M157" s="27"/>
      <c r="CQ157" s="52"/>
      <c r="CR157" s="52"/>
      <c r="CS157" s="52"/>
      <c r="CT157" s="52"/>
      <c r="CU157" s="52"/>
      <c r="CV157" s="52"/>
      <c r="CW157" s="52"/>
      <c r="CX157" s="52"/>
      <c r="CY157" s="52"/>
      <c r="CZ157" s="52"/>
      <c r="DA157" s="52"/>
      <c r="DB157" s="52"/>
      <c r="DC157" s="52"/>
      <c r="DD157" s="52"/>
      <c r="DE157" s="52"/>
      <c r="DF157" s="52"/>
    </row>
    <row r="158" spans="1:110" ht="38.4" customHeight="1" x14ac:dyDescent="0.3">
      <c r="A158" s="50" t="s">
        <v>22</v>
      </c>
      <c r="B158" s="1" t="s">
        <v>59</v>
      </c>
      <c r="C158" s="28" t="s">
        <v>55</v>
      </c>
      <c r="D158" s="18">
        <v>998</v>
      </c>
      <c r="E158" s="18">
        <f t="shared" si="19"/>
        <v>103</v>
      </c>
      <c r="F158" s="18">
        <v>103</v>
      </c>
      <c r="G158" s="18"/>
      <c r="H158" s="18"/>
      <c r="I158" s="18"/>
      <c r="J158" s="18">
        <f t="shared" si="15"/>
        <v>103</v>
      </c>
      <c r="K158" s="18">
        <f t="shared" si="20"/>
        <v>103</v>
      </c>
      <c r="L158" s="18">
        <f t="shared" si="21"/>
        <v>0</v>
      </c>
      <c r="M158" s="27"/>
      <c r="CQ158" s="52"/>
      <c r="CR158" s="52"/>
      <c r="CS158" s="52"/>
      <c r="CT158" s="52"/>
      <c r="CU158" s="52"/>
      <c r="CV158" s="52"/>
      <c r="CW158" s="52"/>
      <c r="CX158" s="52"/>
      <c r="CY158" s="52"/>
      <c r="CZ158" s="52"/>
      <c r="DA158" s="52"/>
      <c r="DB158" s="52"/>
      <c r="DC158" s="52"/>
      <c r="DD158" s="52"/>
      <c r="DE158" s="52"/>
      <c r="DF158" s="52"/>
    </row>
    <row r="159" spans="1:110" ht="20.399999999999999" customHeight="1" x14ac:dyDescent="0.3">
      <c r="A159" s="50" t="s">
        <v>23</v>
      </c>
      <c r="B159" s="1" t="s">
        <v>60</v>
      </c>
      <c r="C159" s="63" t="s">
        <v>48</v>
      </c>
      <c r="D159" s="18">
        <v>3237</v>
      </c>
      <c r="E159" s="18">
        <f t="shared" si="19"/>
        <v>406.798</v>
      </c>
      <c r="F159" s="18">
        <v>222</v>
      </c>
      <c r="G159" s="18">
        <v>184.798</v>
      </c>
      <c r="H159" s="18"/>
      <c r="I159" s="18"/>
      <c r="J159" s="18">
        <f t="shared" si="15"/>
        <v>406.798</v>
      </c>
      <c r="K159" s="18">
        <f t="shared" si="20"/>
        <v>222</v>
      </c>
      <c r="L159" s="18">
        <f t="shared" si="21"/>
        <v>184.798</v>
      </c>
      <c r="M159" s="27"/>
      <c r="CQ159" s="52"/>
      <c r="CR159" s="52"/>
      <c r="CS159" s="52"/>
      <c r="CT159" s="52"/>
      <c r="CU159" s="52"/>
      <c r="CV159" s="52"/>
      <c r="CW159" s="52"/>
      <c r="CX159" s="52"/>
      <c r="CY159" s="52"/>
      <c r="CZ159" s="52"/>
      <c r="DA159" s="52"/>
      <c r="DB159" s="52"/>
      <c r="DC159" s="52"/>
      <c r="DD159" s="52"/>
      <c r="DE159" s="52"/>
      <c r="DF159" s="52"/>
    </row>
    <row r="160" spans="1:110" ht="45" customHeight="1" x14ac:dyDescent="0.3">
      <c r="A160" s="50" t="s">
        <v>24</v>
      </c>
      <c r="B160" s="1" t="s">
        <v>61</v>
      </c>
      <c r="C160" s="63" t="s">
        <v>55</v>
      </c>
      <c r="D160" s="27">
        <v>619</v>
      </c>
      <c r="E160" s="18">
        <f t="shared" si="19"/>
        <v>448</v>
      </c>
      <c r="F160" s="18">
        <v>448</v>
      </c>
      <c r="G160" s="18"/>
      <c r="H160" s="18"/>
      <c r="I160" s="18"/>
      <c r="J160" s="18">
        <f t="shared" si="15"/>
        <v>448</v>
      </c>
      <c r="K160" s="18">
        <f t="shared" si="20"/>
        <v>448</v>
      </c>
      <c r="L160" s="18">
        <f t="shared" si="21"/>
        <v>0</v>
      </c>
      <c r="M160" s="27"/>
      <c r="CQ160" s="52"/>
      <c r="CR160" s="52"/>
      <c r="CS160" s="52"/>
      <c r="CT160" s="52"/>
      <c r="CU160" s="52"/>
      <c r="CV160" s="52"/>
      <c r="CW160" s="52"/>
      <c r="CX160" s="52"/>
      <c r="CY160" s="52"/>
      <c r="CZ160" s="52"/>
      <c r="DA160" s="52"/>
      <c r="DB160" s="52"/>
      <c r="DC160" s="52"/>
      <c r="DD160" s="52"/>
      <c r="DE160" s="52"/>
      <c r="DF160" s="52"/>
    </row>
    <row r="161" spans="1:110" ht="43.95" customHeight="1" x14ac:dyDescent="0.3">
      <c r="A161" s="50" t="s">
        <v>25</v>
      </c>
      <c r="B161" s="1" t="s">
        <v>267</v>
      </c>
      <c r="C161" s="63" t="s">
        <v>62</v>
      </c>
      <c r="D161" s="27">
        <v>5169</v>
      </c>
      <c r="E161" s="18">
        <f t="shared" si="19"/>
        <v>1608</v>
      </c>
      <c r="F161" s="18">
        <v>1608</v>
      </c>
      <c r="G161" s="18"/>
      <c r="H161" s="18"/>
      <c r="I161" s="18"/>
      <c r="J161" s="18">
        <f t="shared" si="15"/>
        <v>1608</v>
      </c>
      <c r="K161" s="18">
        <f t="shared" si="20"/>
        <v>1608</v>
      </c>
      <c r="L161" s="18">
        <f t="shared" si="21"/>
        <v>0</v>
      </c>
      <c r="M161" s="27"/>
      <c r="CQ161" s="52"/>
      <c r="CR161" s="52"/>
      <c r="CS161" s="52"/>
      <c r="CT161" s="52"/>
      <c r="CU161" s="52"/>
      <c r="CV161" s="52"/>
      <c r="CW161" s="52"/>
      <c r="CX161" s="52"/>
      <c r="CY161" s="52"/>
      <c r="CZ161" s="52"/>
      <c r="DA161" s="52"/>
      <c r="DB161" s="52"/>
      <c r="DC161" s="52"/>
      <c r="DD161" s="52"/>
      <c r="DE161" s="52"/>
      <c r="DF161" s="52"/>
    </row>
    <row r="162" spans="1:110" ht="43.95" customHeight="1" x14ac:dyDescent="0.3">
      <c r="A162" s="50" t="s">
        <v>26</v>
      </c>
      <c r="B162" s="1" t="s">
        <v>63</v>
      </c>
      <c r="C162" s="63" t="s">
        <v>62</v>
      </c>
      <c r="D162" s="27">
        <v>25</v>
      </c>
      <c r="E162" s="18">
        <f t="shared" si="19"/>
        <v>25</v>
      </c>
      <c r="F162" s="18">
        <v>25</v>
      </c>
      <c r="G162" s="18"/>
      <c r="H162" s="18"/>
      <c r="I162" s="18"/>
      <c r="J162" s="18">
        <f t="shared" si="15"/>
        <v>25</v>
      </c>
      <c r="K162" s="18">
        <f t="shared" si="20"/>
        <v>25</v>
      </c>
      <c r="L162" s="18">
        <f t="shared" si="21"/>
        <v>0</v>
      </c>
      <c r="M162" s="27"/>
      <c r="CQ162" s="52"/>
      <c r="CR162" s="52"/>
      <c r="CS162" s="52"/>
      <c r="CT162" s="52"/>
      <c r="CU162" s="52"/>
      <c r="CV162" s="52"/>
      <c r="CW162" s="52"/>
      <c r="CX162" s="52"/>
      <c r="CY162" s="52"/>
      <c r="CZ162" s="52"/>
      <c r="DA162" s="52"/>
      <c r="DB162" s="52"/>
      <c r="DC162" s="52"/>
      <c r="DD162" s="52"/>
      <c r="DE162" s="52"/>
      <c r="DF162" s="52"/>
    </row>
    <row r="163" spans="1:110" ht="21.6" customHeight="1" x14ac:dyDescent="0.3">
      <c r="A163" s="50" t="s">
        <v>27</v>
      </c>
      <c r="B163" s="22" t="s">
        <v>64</v>
      </c>
      <c r="C163" s="28" t="s">
        <v>57</v>
      </c>
      <c r="D163" s="27">
        <v>548</v>
      </c>
      <c r="E163" s="18">
        <f t="shared" si="19"/>
        <v>114</v>
      </c>
      <c r="F163" s="18">
        <v>114</v>
      </c>
      <c r="G163" s="18"/>
      <c r="H163" s="18"/>
      <c r="I163" s="18"/>
      <c r="J163" s="18">
        <f t="shared" si="15"/>
        <v>114</v>
      </c>
      <c r="K163" s="18">
        <f t="shared" si="20"/>
        <v>114</v>
      </c>
      <c r="L163" s="18">
        <f t="shared" si="21"/>
        <v>0</v>
      </c>
      <c r="M163" s="27"/>
      <c r="CQ163" s="52"/>
      <c r="CR163" s="52"/>
      <c r="CS163" s="52"/>
      <c r="CT163" s="52"/>
      <c r="CU163" s="52"/>
      <c r="CV163" s="52"/>
      <c r="CW163" s="52"/>
      <c r="CX163" s="52"/>
      <c r="CY163" s="52"/>
      <c r="CZ163" s="52"/>
      <c r="DA163" s="52"/>
      <c r="DB163" s="52"/>
      <c r="DC163" s="52"/>
      <c r="DD163" s="52"/>
      <c r="DE163" s="52"/>
      <c r="DF163" s="52"/>
    </row>
    <row r="164" spans="1:110" ht="37.200000000000003" customHeight="1" x14ac:dyDescent="0.3">
      <c r="A164" s="50" t="s">
        <v>29</v>
      </c>
      <c r="B164" s="1" t="s">
        <v>269</v>
      </c>
      <c r="C164" s="63" t="s">
        <v>57</v>
      </c>
      <c r="D164" s="18">
        <v>988</v>
      </c>
      <c r="E164" s="18">
        <f t="shared" si="19"/>
        <v>51</v>
      </c>
      <c r="F164" s="18">
        <v>51</v>
      </c>
      <c r="G164" s="18"/>
      <c r="H164" s="18"/>
      <c r="I164" s="18"/>
      <c r="J164" s="18">
        <f t="shared" si="15"/>
        <v>51</v>
      </c>
      <c r="K164" s="18">
        <f t="shared" si="20"/>
        <v>51</v>
      </c>
      <c r="L164" s="18">
        <f t="shared" si="21"/>
        <v>0</v>
      </c>
      <c r="M164" s="27"/>
      <c r="CQ164" s="52"/>
      <c r="CR164" s="52"/>
      <c r="CS164" s="52"/>
      <c r="CT164" s="52"/>
      <c r="CU164" s="52"/>
      <c r="CV164" s="52"/>
      <c r="CW164" s="52"/>
      <c r="CX164" s="52"/>
      <c r="CY164" s="52"/>
      <c r="CZ164" s="52"/>
      <c r="DA164" s="52"/>
      <c r="DB164" s="52"/>
      <c r="DC164" s="52"/>
      <c r="DD164" s="52"/>
      <c r="DE164" s="52"/>
      <c r="DF164" s="52"/>
    </row>
    <row r="165" spans="1:110" ht="37.200000000000003" customHeight="1" x14ac:dyDescent="0.3">
      <c r="A165" s="50" t="s">
        <v>30</v>
      </c>
      <c r="B165" s="1" t="s">
        <v>268</v>
      </c>
      <c r="C165" s="63" t="s">
        <v>53</v>
      </c>
      <c r="D165" s="27">
        <v>993</v>
      </c>
      <c r="E165" s="18">
        <f t="shared" si="19"/>
        <v>35</v>
      </c>
      <c r="F165" s="18">
        <v>35</v>
      </c>
      <c r="G165" s="18"/>
      <c r="H165" s="18"/>
      <c r="I165" s="18"/>
      <c r="J165" s="18">
        <f t="shared" si="15"/>
        <v>35</v>
      </c>
      <c r="K165" s="18">
        <f t="shared" si="20"/>
        <v>35</v>
      </c>
      <c r="L165" s="18">
        <f t="shared" si="21"/>
        <v>0</v>
      </c>
      <c r="M165" s="27"/>
      <c r="CQ165" s="52"/>
      <c r="CR165" s="52"/>
      <c r="CS165" s="52"/>
      <c r="CT165" s="52"/>
      <c r="CU165" s="52"/>
      <c r="CV165" s="52"/>
      <c r="CW165" s="52"/>
      <c r="CX165" s="52"/>
      <c r="CY165" s="52"/>
      <c r="CZ165" s="52"/>
      <c r="DA165" s="52"/>
      <c r="DB165" s="52"/>
      <c r="DC165" s="52"/>
      <c r="DD165" s="52"/>
      <c r="DE165" s="52"/>
      <c r="DF165" s="52"/>
    </row>
    <row r="166" spans="1:110" s="36" customFormat="1" ht="37.200000000000003" customHeight="1" x14ac:dyDescent="0.3">
      <c r="A166" s="50" t="s">
        <v>31</v>
      </c>
      <c r="B166" s="54" t="s">
        <v>65</v>
      </c>
      <c r="C166" s="28" t="s">
        <v>57</v>
      </c>
      <c r="D166" s="18">
        <v>435</v>
      </c>
      <c r="E166" s="18">
        <f t="shared" si="19"/>
        <v>51</v>
      </c>
      <c r="F166" s="18">
        <v>51</v>
      </c>
      <c r="G166" s="18"/>
      <c r="H166" s="18"/>
      <c r="I166" s="18"/>
      <c r="J166" s="18">
        <f t="shared" si="15"/>
        <v>51</v>
      </c>
      <c r="K166" s="18">
        <f t="shared" si="20"/>
        <v>51</v>
      </c>
      <c r="L166" s="18">
        <f t="shared" si="21"/>
        <v>0</v>
      </c>
      <c r="M166" s="48"/>
    </row>
    <row r="167" spans="1:110" ht="23.25" customHeight="1" x14ac:dyDescent="0.3">
      <c r="A167" s="50" t="s">
        <v>32</v>
      </c>
      <c r="B167" s="55" t="s">
        <v>66</v>
      </c>
      <c r="C167" s="21" t="s">
        <v>53</v>
      </c>
      <c r="D167" s="18">
        <v>950</v>
      </c>
      <c r="E167" s="18">
        <f t="shared" si="19"/>
        <v>30</v>
      </c>
      <c r="F167" s="18">
        <v>30</v>
      </c>
      <c r="G167" s="18"/>
      <c r="H167" s="18"/>
      <c r="I167" s="18"/>
      <c r="J167" s="18">
        <f t="shared" si="15"/>
        <v>30</v>
      </c>
      <c r="K167" s="18">
        <f t="shared" si="20"/>
        <v>30</v>
      </c>
      <c r="L167" s="18">
        <f t="shared" si="21"/>
        <v>0</v>
      </c>
      <c r="M167" s="18"/>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53"/>
      <c r="AT167" s="53"/>
      <c r="AU167" s="53"/>
      <c r="AV167" s="53"/>
      <c r="AW167" s="53"/>
      <c r="AX167" s="53"/>
      <c r="AY167" s="53"/>
      <c r="AZ167" s="53"/>
      <c r="BA167" s="53"/>
      <c r="BB167" s="53"/>
      <c r="BC167" s="53"/>
      <c r="BD167" s="53"/>
      <c r="BE167" s="53"/>
      <c r="BF167" s="53"/>
      <c r="BG167" s="53"/>
      <c r="BH167" s="53"/>
      <c r="BI167" s="53"/>
      <c r="BJ167" s="53"/>
      <c r="BK167" s="53"/>
      <c r="BL167" s="53"/>
      <c r="BM167" s="53"/>
      <c r="BN167" s="53"/>
      <c r="BO167" s="53"/>
      <c r="BP167" s="53"/>
      <c r="BQ167" s="53"/>
      <c r="BR167" s="53"/>
      <c r="BS167" s="53"/>
      <c r="BT167" s="53"/>
      <c r="BU167" s="53"/>
      <c r="BV167" s="53"/>
      <c r="BW167" s="53"/>
      <c r="BX167" s="53"/>
      <c r="BY167" s="53"/>
      <c r="BZ167" s="53"/>
      <c r="CA167" s="53"/>
      <c r="CB167" s="53"/>
      <c r="CC167" s="53"/>
      <c r="CD167" s="53"/>
      <c r="CE167" s="53"/>
      <c r="CF167" s="53"/>
      <c r="CG167" s="53"/>
      <c r="CH167" s="53"/>
      <c r="CI167" s="53"/>
      <c r="CJ167" s="53"/>
      <c r="CK167" s="53"/>
      <c r="CL167" s="53"/>
      <c r="CM167" s="53"/>
      <c r="CN167" s="53"/>
      <c r="CO167" s="53"/>
      <c r="CP167" s="53"/>
    </row>
    <row r="168" spans="1:110" ht="49.95" customHeight="1" x14ac:dyDescent="0.3">
      <c r="A168" s="50" t="s">
        <v>34</v>
      </c>
      <c r="B168" s="56" t="s">
        <v>67</v>
      </c>
      <c r="C168" s="28" t="s">
        <v>68</v>
      </c>
      <c r="D168" s="18">
        <v>9215</v>
      </c>
      <c r="E168" s="18">
        <f t="shared" si="19"/>
        <v>3607.5210000000002</v>
      </c>
      <c r="F168" s="18">
        <f>100</f>
        <v>100</v>
      </c>
      <c r="G168" s="18">
        <v>3507.5210000000002</v>
      </c>
      <c r="H168" s="18"/>
      <c r="I168" s="18"/>
      <c r="J168" s="18">
        <f t="shared" si="15"/>
        <v>3607.5210000000002</v>
      </c>
      <c r="K168" s="18">
        <f t="shared" si="20"/>
        <v>100</v>
      </c>
      <c r="L168" s="18">
        <f t="shared" si="21"/>
        <v>3507.5210000000002</v>
      </c>
      <c r="M168" s="18"/>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53"/>
      <c r="AT168" s="53"/>
      <c r="AU168" s="53"/>
      <c r="AV168" s="53"/>
      <c r="AW168" s="53"/>
      <c r="AX168" s="53"/>
      <c r="AY168" s="53"/>
      <c r="AZ168" s="53"/>
      <c r="BA168" s="53"/>
      <c r="BB168" s="53"/>
      <c r="BC168" s="53"/>
      <c r="BD168" s="53"/>
      <c r="BE168" s="53"/>
      <c r="BF168" s="53"/>
      <c r="BG168" s="53"/>
      <c r="BH168" s="53"/>
      <c r="BI168" s="53"/>
      <c r="BJ168" s="53"/>
      <c r="BK168" s="53"/>
      <c r="BL168" s="53"/>
      <c r="BM168" s="53"/>
      <c r="BN168" s="53"/>
      <c r="BO168" s="53"/>
      <c r="BP168" s="53"/>
      <c r="BQ168" s="53"/>
      <c r="BR168" s="53"/>
      <c r="BS168" s="53"/>
      <c r="BT168" s="53"/>
      <c r="BU168" s="53"/>
      <c r="BV168" s="53"/>
      <c r="BW168" s="53"/>
      <c r="BX168" s="53"/>
      <c r="BY168" s="53"/>
      <c r="BZ168" s="53"/>
      <c r="CA168" s="53"/>
      <c r="CB168" s="53"/>
      <c r="CC168" s="53"/>
      <c r="CD168" s="53"/>
      <c r="CE168" s="53"/>
      <c r="CF168" s="53"/>
      <c r="CG168" s="53"/>
      <c r="CH168" s="53"/>
      <c r="CI168" s="53"/>
      <c r="CJ168" s="53"/>
      <c r="CK168" s="53"/>
      <c r="CL168" s="53"/>
      <c r="CM168" s="53"/>
      <c r="CN168" s="53"/>
      <c r="CO168" s="53"/>
      <c r="CP168" s="53"/>
    </row>
    <row r="169" spans="1:110" ht="46.2" customHeight="1" x14ac:dyDescent="0.3">
      <c r="A169" s="50" t="s">
        <v>35</v>
      </c>
      <c r="B169" s="1" t="s">
        <v>69</v>
      </c>
      <c r="C169" s="28" t="s">
        <v>70</v>
      </c>
      <c r="D169" s="18">
        <v>4859</v>
      </c>
      <c r="E169" s="18">
        <f t="shared" si="19"/>
        <v>4763.9760000000006</v>
      </c>
      <c r="F169" s="18">
        <f>1500+1000</f>
        <v>2500</v>
      </c>
      <c r="G169" s="14">
        <v>2263.9760000000001</v>
      </c>
      <c r="H169" s="18"/>
      <c r="I169" s="18"/>
      <c r="J169" s="18">
        <f t="shared" si="15"/>
        <v>4763.9760000000006</v>
      </c>
      <c r="K169" s="18">
        <f t="shared" si="20"/>
        <v>2500</v>
      </c>
      <c r="L169" s="18">
        <f t="shared" si="21"/>
        <v>2263.9760000000001</v>
      </c>
      <c r="M169" s="18"/>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53"/>
      <c r="AT169" s="53"/>
      <c r="AU169" s="53"/>
      <c r="AV169" s="53"/>
      <c r="AW169" s="53"/>
      <c r="AX169" s="53"/>
      <c r="AY169" s="53"/>
      <c r="AZ169" s="53"/>
      <c r="BA169" s="53"/>
      <c r="BB169" s="53"/>
      <c r="BC169" s="53"/>
      <c r="BD169" s="53"/>
      <c r="BE169" s="53"/>
      <c r="BF169" s="53"/>
      <c r="BG169" s="53"/>
      <c r="BH169" s="53"/>
      <c r="BI169" s="53"/>
      <c r="BJ169" s="53"/>
      <c r="BK169" s="53"/>
      <c r="BL169" s="53"/>
      <c r="BM169" s="53"/>
      <c r="BN169" s="53"/>
      <c r="BO169" s="53"/>
      <c r="BP169" s="53"/>
      <c r="BQ169" s="53"/>
      <c r="BR169" s="53"/>
      <c r="BS169" s="53"/>
      <c r="BT169" s="53"/>
      <c r="BU169" s="53"/>
      <c r="BV169" s="53"/>
      <c r="BW169" s="53"/>
      <c r="BX169" s="53"/>
      <c r="BY169" s="53"/>
      <c r="BZ169" s="53"/>
      <c r="CA169" s="53"/>
      <c r="CB169" s="53"/>
      <c r="CC169" s="53"/>
      <c r="CD169" s="53"/>
      <c r="CE169" s="53"/>
      <c r="CF169" s="53"/>
      <c r="CG169" s="53"/>
      <c r="CH169" s="53"/>
      <c r="CI169" s="53"/>
      <c r="CJ169" s="53"/>
      <c r="CK169" s="53"/>
      <c r="CL169" s="53"/>
      <c r="CM169" s="53"/>
      <c r="CN169" s="53"/>
      <c r="CO169" s="53"/>
      <c r="CP169" s="53"/>
    </row>
    <row r="170" spans="1:110" ht="28.2" customHeight="1" x14ac:dyDescent="0.3">
      <c r="A170" s="50" t="s">
        <v>36</v>
      </c>
      <c r="B170" s="19" t="s">
        <v>71</v>
      </c>
      <c r="C170" s="68" t="s">
        <v>72</v>
      </c>
      <c r="D170" s="18">
        <v>500.697</v>
      </c>
      <c r="E170" s="18">
        <f t="shared" si="19"/>
        <v>484.25900000000001</v>
      </c>
      <c r="F170" s="18">
        <v>300</v>
      </c>
      <c r="G170" s="31">
        <v>184.25899999999999</v>
      </c>
      <c r="H170" s="18"/>
      <c r="I170" s="18"/>
      <c r="J170" s="18">
        <f t="shared" si="15"/>
        <v>484.25900000000001</v>
      </c>
      <c r="K170" s="18">
        <f t="shared" si="20"/>
        <v>300</v>
      </c>
      <c r="L170" s="18">
        <f t="shared" si="21"/>
        <v>184.25899999999999</v>
      </c>
      <c r="M170" s="18"/>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53"/>
      <c r="AT170" s="53"/>
      <c r="AU170" s="53"/>
      <c r="AV170" s="53"/>
      <c r="AW170" s="53"/>
      <c r="AX170" s="53"/>
      <c r="AY170" s="53"/>
      <c r="AZ170" s="53"/>
      <c r="BA170" s="53"/>
      <c r="BB170" s="53"/>
      <c r="BC170" s="53"/>
      <c r="BD170" s="53"/>
      <c r="BE170" s="53"/>
      <c r="BF170" s="53"/>
      <c r="BG170" s="53"/>
      <c r="BH170" s="53"/>
      <c r="BI170" s="53"/>
      <c r="BJ170" s="53"/>
      <c r="BK170" s="53"/>
      <c r="BL170" s="53"/>
      <c r="BM170" s="53"/>
      <c r="BN170" s="53"/>
      <c r="BO170" s="53"/>
      <c r="BP170" s="53"/>
      <c r="BQ170" s="53"/>
      <c r="BR170" s="53"/>
      <c r="BS170" s="53"/>
      <c r="BT170" s="53"/>
      <c r="BU170" s="53"/>
      <c r="BV170" s="53"/>
      <c r="BW170" s="53"/>
      <c r="BX170" s="53"/>
      <c r="BY170" s="53"/>
      <c r="BZ170" s="53"/>
      <c r="CA170" s="53"/>
      <c r="CB170" s="53"/>
      <c r="CC170" s="53"/>
      <c r="CD170" s="53"/>
      <c r="CE170" s="53"/>
      <c r="CF170" s="53"/>
      <c r="CG170" s="53"/>
      <c r="CH170" s="53"/>
      <c r="CI170" s="53"/>
      <c r="CJ170" s="53"/>
      <c r="CK170" s="53"/>
      <c r="CL170" s="53"/>
      <c r="CM170" s="53"/>
      <c r="CN170" s="53"/>
      <c r="CO170" s="53"/>
      <c r="CP170" s="53"/>
    </row>
    <row r="171" spans="1:110" ht="27.6" customHeight="1" x14ac:dyDescent="0.3">
      <c r="A171" s="50" t="s">
        <v>38</v>
      </c>
      <c r="B171" s="1" t="s">
        <v>269</v>
      </c>
      <c r="C171" s="68" t="s">
        <v>57</v>
      </c>
      <c r="D171" s="18">
        <v>988</v>
      </c>
      <c r="E171" s="18">
        <f t="shared" si="19"/>
        <v>52.201999999999998</v>
      </c>
      <c r="F171" s="18"/>
      <c r="G171" s="18">
        <v>52.201999999999998</v>
      </c>
      <c r="H171" s="18"/>
      <c r="I171" s="18"/>
      <c r="J171" s="18">
        <f t="shared" si="15"/>
        <v>52.201999999999998</v>
      </c>
      <c r="K171" s="18">
        <f t="shared" si="20"/>
        <v>0</v>
      </c>
      <c r="L171" s="18">
        <f t="shared" si="21"/>
        <v>52.201999999999998</v>
      </c>
      <c r="M171" s="18"/>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53"/>
      <c r="AT171" s="53"/>
      <c r="AU171" s="53"/>
      <c r="AV171" s="53"/>
      <c r="AW171" s="53"/>
      <c r="AX171" s="53"/>
      <c r="AY171" s="53"/>
      <c r="AZ171" s="53"/>
      <c r="BA171" s="53"/>
      <c r="BB171" s="53"/>
      <c r="BC171" s="53"/>
      <c r="BD171" s="53"/>
      <c r="BE171" s="53"/>
      <c r="BF171" s="53"/>
      <c r="BG171" s="53"/>
      <c r="BH171" s="53"/>
      <c r="BI171" s="53"/>
      <c r="BJ171" s="53"/>
      <c r="BK171" s="53"/>
      <c r="BL171" s="53"/>
      <c r="BM171" s="53"/>
      <c r="BN171" s="53"/>
      <c r="BO171" s="53"/>
      <c r="BP171" s="53"/>
      <c r="BQ171" s="53"/>
      <c r="BR171" s="53"/>
      <c r="BS171" s="53"/>
      <c r="BT171" s="53"/>
      <c r="BU171" s="53"/>
      <c r="BV171" s="53"/>
      <c r="BW171" s="53"/>
      <c r="BX171" s="53"/>
      <c r="BY171" s="53"/>
      <c r="BZ171" s="53"/>
      <c r="CA171" s="53"/>
      <c r="CB171" s="53"/>
      <c r="CC171" s="53"/>
      <c r="CD171" s="53"/>
      <c r="CE171" s="53"/>
      <c r="CF171" s="53"/>
      <c r="CG171" s="53"/>
      <c r="CH171" s="53"/>
      <c r="CI171" s="53"/>
      <c r="CJ171" s="53"/>
      <c r="CK171" s="53"/>
      <c r="CL171" s="53"/>
      <c r="CM171" s="53"/>
      <c r="CN171" s="53"/>
      <c r="CO171" s="53"/>
      <c r="CP171" s="53"/>
    </row>
    <row r="172" spans="1:110" ht="36" customHeight="1" x14ac:dyDescent="0.3">
      <c r="A172" s="50" t="s">
        <v>40</v>
      </c>
      <c r="B172" s="22" t="s">
        <v>268</v>
      </c>
      <c r="C172" s="68" t="s">
        <v>53</v>
      </c>
      <c r="D172" s="18">
        <v>993</v>
      </c>
      <c r="E172" s="18">
        <f t="shared" si="19"/>
        <v>81.769000000000005</v>
      </c>
      <c r="F172" s="18"/>
      <c r="G172" s="18">
        <v>81.769000000000005</v>
      </c>
      <c r="H172" s="18"/>
      <c r="I172" s="18"/>
      <c r="J172" s="18">
        <f t="shared" si="15"/>
        <v>81.769000000000005</v>
      </c>
      <c r="K172" s="18">
        <f t="shared" si="20"/>
        <v>0</v>
      </c>
      <c r="L172" s="18">
        <f t="shared" si="21"/>
        <v>81.769000000000005</v>
      </c>
      <c r="M172" s="18"/>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53"/>
      <c r="AT172" s="53"/>
      <c r="AU172" s="53"/>
      <c r="AV172" s="53"/>
      <c r="AW172" s="53"/>
      <c r="AX172" s="53"/>
      <c r="AY172" s="53"/>
      <c r="AZ172" s="53"/>
      <c r="BA172" s="53"/>
      <c r="BB172" s="53"/>
      <c r="BC172" s="53"/>
      <c r="BD172" s="53"/>
      <c r="BE172" s="53"/>
      <c r="BF172" s="53"/>
      <c r="BG172" s="53"/>
      <c r="BH172" s="53"/>
      <c r="BI172" s="53"/>
      <c r="BJ172" s="53"/>
      <c r="BK172" s="53"/>
      <c r="BL172" s="53"/>
      <c r="BM172" s="53"/>
      <c r="BN172" s="53"/>
      <c r="BO172" s="53"/>
      <c r="BP172" s="53"/>
      <c r="BQ172" s="53"/>
      <c r="BR172" s="53"/>
      <c r="BS172" s="53"/>
      <c r="BT172" s="53"/>
      <c r="BU172" s="53"/>
      <c r="BV172" s="53"/>
      <c r="BW172" s="53"/>
      <c r="BX172" s="53"/>
      <c r="BY172" s="53"/>
      <c r="BZ172" s="53"/>
      <c r="CA172" s="53"/>
      <c r="CB172" s="53"/>
      <c r="CC172" s="53"/>
      <c r="CD172" s="53"/>
      <c r="CE172" s="53"/>
      <c r="CF172" s="53"/>
      <c r="CG172" s="53"/>
      <c r="CH172" s="53"/>
      <c r="CI172" s="53"/>
      <c r="CJ172" s="53"/>
      <c r="CK172" s="53"/>
      <c r="CL172" s="53"/>
      <c r="CM172" s="53"/>
      <c r="CN172" s="53"/>
      <c r="CO172" s="53"/>
      <c r="CP172" s="53"/>
    </row>
    <row r="173" spans="1:110" ht="43.2" customHeight="1" x14ac:dyDescent="0.3">
      <c r="A173" s="50" t="s">
        <v>73</v>
      </c>
      <c r="B173" s="1" t="s">
        <v>74</v>
      </c>
      <c r="C173" s="68" t="s">
        <v>44</v>
      </c>
      <c r="D173" s="18">
        <v>965</v>
      </c>
      <c r="E173" s="18">
        <f t="shared" si="19"/>
        <v>508.83499999999998</v>
      </c>
      <c r="F173" s="18"/>
      <c r="G173" s="18">
        <v>508.83499999999998</v>
      </c>
      <c r="H173" s="18"/>
      <c r="I173" s="18"/>
      <c r="J173" s="18">
        <f t="shared" si="15"/>
        <v>508.83499999999998</v>
      </c>
      <c r="K173" s="18">
        <f t="shared" si="20"/>
        <v>0</v>
      </c>
      <c r="L173" s="18">
        <f t="shared" si="21"/>
        <v>508.83499999999998</v>
      </c>
      <c r="M173" s="18"/>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53"/>
      <c r="AT173" s="53"/>
      <c r="AU173" s="53"/>
      <c r="AV173" s="53"/>
      <c r="AW173" s="53"/>
      <c r="AX173" s="53"/>
      <c r="AY173" s="53"/>
      <c r="AZ173" s="53"/>
      <c r="BA173" s="53"/>
      <c r="BB173" s="53"/>
      <c r="BC173" s="53"/>
      <c r="BD173" s="53"/>
      <c r="BE173" s="53"/>
      <c r="BF173" s="53"/>
      <c r="BG173" s="53"/>
      <c r="BH173" s="53"/>
      <c r="BI173" s="53"/>
      <c r="BJ173" s="53"/>
      <c r="BK173" s="53"/>
      <c r="BL173" s="53"/>
      <c r="BM173" s="53"/>
      <c r="BN173" s="53"/>
      <c r="BO173" s="53"/>
      <c r="BP173" s="53"/>
      <c r="BQ173" s="53"/>
      <c r="BR173" s="53"/>
      <c r="BS173" s="53"/>
      <c r="BT173" s="53"/>
      <c r="BU173" s="53"/>
      <c r="BV173" s="53"/>
      <c r="BW173" s="53"/>
      <c r="BX173" s="53"/>
      <c r="BY173" s="53"/>
      <c r="BZ173" s="53"/>
      <c r="CA173" s="53"/>
      <c r="CB173" s="53"/>
      <c r="CC173" s="53"/>
      <c r="CD173" s="53"/>
      <c r="CE173" s="53"/>
      <c r="CF173" s="53"/>
      <c r="CG173" s="53"/>
      <c r="CH173" s="53"/>
      <c r="CI173" s="53"/>
      <c r="CJ173" s="53"/>
      <c r="CK173" s="53"/>
      <c r="CL173" s="53"/>
      <c r="CM173" s="53"/>
      <c r="CN173" s="53"/>
      <c r="CO173" s="53"/>
      <c r="CP173" s="53"/>
    </row>
    <row r="174" spans="1:110" ht="43.2" customHeight="1" x14ac:dyDescent="0.3">
      <c r="A174" s="50" t="s">
        <v>75</v>
      </c>
      <c r="B174" s="1" t="s">
        <v>76</v>
      </c>
      <c r="C174" s="68" t="s">
        <v>44</v>
      </c>
      <c r="D174" s="18">
        <v>997</v>
      </c>
      <c r="E174" s="18">
        <f t="shared" si="19"/>
        <v>325.19400000000002</v>
      </c>
      <c r="F174" s="18"/>
      <c r="G174" s="18">
        <v>325.19400000000002</v>
      </c>
      <c r="H174" s="18"/>
      <c r="I174" s="18"/>
      <c r="J174" s="18">
        <f t="shared" si="15"/>
        <v>325.19400000000002</v>
      </c>
      <c r="K174" s="18">
        <f t="shared" si="20"/>
        <v>0</v>
      </c>
      <c r="L174" s="18">
        <f t="shared" si="21"/>
        <v>325.19400000000002</v>
      </c>
      <c r="M174" s="18"/>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53"/>
      <c r="AT174" s="53"/>
      <c r="AU174" s="53"/>
      <c r="AV174" s="53"/>
      <c r="AW174" s="53"/>
      <c r="AX174" s="53"/>
      <c r="AY174" s="53"/>
      <c r="AZ174" s="53"/>
      <c r="BA174" s="53"/>
      <c r="BB174" s="53"/>
      <c r="BC174" s="53"/>
      <c r="BD174" s="53"/>
      <c r="BE174" s="53"/>
      <c r="BF174" s="53"/>
      <c r="BG174" s="53"/>
      <c r="BH174" s="53"/>
      <c r="BI174" s="53"/>
      <c r="BJ174" s="53"/>
      <c r="BK174" s="53"/>
      <c r="BL174" s="53"/>
      <c r="BM174" s="53"/>
      <c r="BN174" s="53"/>
      <c r="BO174" s="53"/>
      <c r="BP174" s="53"/>
      <c r="BQ174" s="53"/>
      <c r="BR174" s="53"/>
      <c r="BS174" s="53"/>
      <c r="BT174" s="53"/>
      <c r="BU174" s="53"/>
      <c r="BV174" s="53"/>
      <c r="BW174" s="53"/>
      <c r="BX174" s="53"/>
      <c r="BY174" s="53"/>
      <c r="BZ174" s="53"/>
      <c r="CA174" s="53"/>
      <c r="CB174" s="53"/>
      <c r="CC174" s="53"/>
      <c r="CD174" s="53"/>
      <c r="CE174" s="53"/>
      <c r="CF174" s="53"/>
      <c r="CG174" s="53"/>
      <c r="CH174" s="53"/>
      <c r="CI174" s="53"/>
      <c r="CJ174" s="53"/>
      <c r="CK174" s="53"/>
      <c r="CL174" s="53"/>
      <c r="CM174" s="53"/>
      <c r="CN174" s="53"/>
      <c r="CO174" s="53"/>
      <c r="CP174" s="53"/>
    </row>
    <row r="175" spans="1:110" ht="49.8" customHeight="1" x14ac:dyDescent="0.3">
      <c r="A175" s="50" t="s">
        <v>77</v>
      </c>
      <c r="B175" s="56" t="s">
        <v>78</v>
      </c>
      <c r="C175" s="28" t="s">
        <v>79</v>
      </c>
      <c r="D175" s="18">
        <v>1047.529</v>
      </c>
      <c r="E175" s="18">
        <f t="shared" si="19"/>
        <v>1000</v>
      </c>
      <c r="F175" s="18">
        <v>1000</v>
      </c>
      <c r="G175" s="18"/>
      <c r="H175" s="18"/>
      <c r="I175" s="18"/>
      <c r="J175" s="18">
        <f t="shared" si="15"/>
        <v>1000</v>
      </c>
      <c r="K175" s="18">
        <f t="shared" si="20"/>
        <v>1000</v>
      </c>
      <c r="L175" s="18">
        <f t="shared" si="21"/>
        <v>0</v>
      </c>
      <c r="M175" s="18"/>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53"/>
      <c r="AT175" s="53"/>
      <c r="AU175" s="53"/>
      <c r="AV175" s="53"/>
      <c r="AW175" s="53"/>
      <c r="AX175" s="53"/>
      <c r="AY175" s="53"/>
      <c r="AZ175" s="53"/>
      <c r="BA175" s="53"/>
      <c r="BB175" s="53"/>
      <c r="BC175" s="53"/>
      <c r="BD175" s="53"/>
      <c r="BE175" s="53"/>
      <c r="BF175" s="53"/>
      <c r="BG175" s="53"/>
      <c r="BH175" s="53"/>
      <c r="BI175" s="53"/>
      <c r="BJ175" s="53"/>
      <c r="BK175" s="53"/>
      <c r="BL175" s="53"/>
      <c r="BM175" s="53"/>
      <c r="BN175" s="53"/>
      <c r="BO175" s="53"/>
      <c r="BP175" s="53"/>
      <c r="BQ175" s="53"/>
      <c r="BR175" s="53"/>
      <c r="BS175" s="53"/>
      <c r="BT175" s="53"/>
      <c r="BU175" s="53"/>
      <c r="BV175" s="53"/>
      <c r="BW175" s="53"/>
      <c r="BX175" s="53"/>
      <c r="BY175" s="53"/>
      <c r="BZ175" s="53"/>
      <c r="CA175" s="53"/>
      <c r="CB175" s="53"/>
      <c r="CC175" s="53"/>
      <c r="CD175" s="53"/>
      <c r="CE175" s="53"/>
      <c r="CF175" s="53"/>
      <c r="CG175" s="53"/>
      <c r="CH175" s="53"/>
      <c r="CI175" s="53"/>
      <c r="CJ175" s="53"/>
      <c r="CK175" s="53"/>
      <c r="CL175" s="53"/>
      <c r="CM175" s="53"/>
      <c r="CN175" s="53"/>
      <c r="CO175" s="53"/>
      <c r="CP175" s="53"/>
    </row>
    <row r="176" spans="1:110" ht="31.5" customHeight="1" x14ac:dyDescent="0.3">
      <c r="A176" s="50" t="s">
        <v>80</v>
      </c>
      <c r="B176" s="56" t="s">
        <v>81</v>
      </c>
      <c r="C176" s="28" t="s">
        <v>82</v>
      </c>
      <c r="D176" s="18">
        <v>1619.9739999999999</v>
      </c>
      <c r="E176" s="18">
        <f t="shared" si="19"/>
        <v>165.26</v>
      </c>
      <c r="F176" s="18"/>
      <c r="G176" s="18">
        <v>165.26</v>
      </c>
      <c r="H176" s="18"/>
      <c r="I176" s="18"/>
      <c r="J176" s="18">
        <f t="shared" si="15"/>
        <v>165.26</v>
      </c>
      <c r="K176" s="18">
        <f t="shared" si="20"/>
        <v>0</v>
      </c>
      <c r="L176" s="18">
        <f t="shared" si="21"/>
        <v>165.26</v>
      </c>
      <c r="M176" s="18"/>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53"/>
      <c r="AT176" s="53"/>
      <c r="AU176" s="53"/>
      <c r="AV176" s="53"/>
      <c r="AW176" s="53"/>
      <c r="AX176" s="53"/>
      <c r="AY176" s="53"/>
      <c r="AZ176" s="53"/>
      <c r="BA176" s="53"/>
      <c r="BB176" s="53"/>
      <c r="BC176" s="53"/>
      <c r="BD176" s="53"/>
      <c r="BE176" s="53"/>
      <c r="BF176" s="53"/>
      <c r="BG176" s="53"/>
      <c r="BH176" s="53"/>
      <c r="BI176" s="53"/>
      <c r="BJ176" s="53"/>
      <c r="BK176" s="53"/>
      <c r="BL176" s="53"/>
      <c r="BM176" s="53"/>
      <c r="BN176" s="53"/>
      <c r="BO176" s="53"/>
      <c r="BP176" s="53"/>
      <c r="BQ176" s="53"/>
      <c r="BR176" s="53"/>
      <c r="BS176" s="53"/>
      <c r="BT176" s="53"/>
      <c r="BU176" s="53"/>
      <c r="BV176" s="53"/>
      <c r="BW176" s="53"/>
      <c r="BX176" s="53"/>
      <c r="BY176" s="53"/>
      <c r="BZ176" s="53"/>
      <c r="CA176" s="53"/>
      <c r="CB176" s="53"/>
      <c r="CC176" s="53"/>
      <c r="CD176" s="53"/>
      <c r="CE176" s="53"/>
      <c r="CF176" s="53"/>
      <c r="CG176" s="53"/>
      <c r="CH176" s="53"/>
      <c r="CI176" s="53"/>
      <c r="CJ176" s="53"/>
      <c r="CK176" s="53"/>
      <c r="CL176" s="53"/>
      <c r="CM176" s="53"/>
      <c r="CN176" s="53"/>
      <c r="CO176" s="53"/>
      <c r="CP176" s="53"/>
    </row>
    <row r="177" spans="1:110" ht="27.75" customHeight="1" x14ac:dyDescent="0.3">
      <c r="A177" s="50" t="s">
        <v>83</v>
      </c>
      <c r="B177" s="1" t="s">
        <v>84</v>
      </c>
      <c r="C177" s="28" t="s">
        <v>85</v>
      </c>
      <c r="D177" s="18">
        <v>6151.1</v>
      </c>
      <c r="E177" s="18">
        <f t="shared" si="19"/>
        <v>467.8</v>
      </c>
      <c r="F177" s="18"/>
      <c r="G177" s="18">
        <v>467.8</v>
      </c>
      <c r="H177" s="18"/>
      <c r="I177" s="18"/>
      <c r="J177" s="18">
        <f t="shared" si="15"/>
        <v>467.8</v>
      </c>
      <c r="K177" s="18">
        <f t="shared" si="20"/>
        <v>0</v>
      </c>
      <c r="L177" s="18">
        <f t="shared" si="21"/>
        <v>467.8</v>
      </c>
      <c r="M177" s="18"/>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53"/>
      <c r="AT177" s="53"/>
      <c r="AU177" s="53"/>
      <c r="AV177" s="53"/>
      <c r="AW177" s="53"/>
      <c r="AX177" s="53"/>
      <c r="AY177" s="53"/>
      <c r="AZ177" s="53"/>
      <c r="BA177" s="53"/>
      <c r="BB177" s="53"/>
      <c r="BC177" s="53"/>
      <c r="BD177" s="53"/>
      <c r="BE177" s="53"/>
      <c r="BF177" s="53"/>
      <c r="BG177" s="53"/>
      <c r="BH177" s="53"/>
      <c r="BI177" s="53"/>
      <c r="BJ177" s="53"/>
      <c r="BK177" s="53"/>
      <c r="BL177" s="53"/>
      <c r="BM177" s="53"/>
      <c r="BN177" s="53"/>
      <c r="BO177" s="53"/>
      <c r="BP177" s="53"/>
      <c r="BQ177" s="53"/>
      <c r="BR177" s="53"/>
      <c r="BS177" s="53"/>
      <c r="BT177" s="53"/>
      <c r="BU177" s="53"/>
      <c r="BV177" s="53"/>
      <c r="BW177" s="53"/>
      <c r="BX177" s="53"/>
      <c r="BY177" s="53"/>
      <c r="BZ177" s="53"/>
      <c r="CA177" s="53"/>
      <c r="CB177" s="53"/>
      <c r="CC177" s="53"/>
      <c r="CD177" s="53"/>
      <c r="CE177" s="53"/>
      <c r="CF177" s="53"/>
      <c r="CG177" s="53"/>
      <c r="CH177" s="53"/>
      <c r="CI177" s="53"/>
      <c r="CJ177" s="53"/>
      <c r="CK177" s="53"/>
      <c r="CL177" s="53"/>
      <c r="CM177" s="53"/>
      <c r="CN177" s="53"/>
      <c r="CO177" s="53"/>
      <c r="CP177" s="53"/>
    </row>
    <row r="178" spans="1:110" ht="47.4" customHeight="1" x14ac:dyDescent="0.3">
      <c r="A178" s="50" t="s">
        <v>86</v>
      </c>
      <c r="B178" s="1" t="s">
        <v>87</v>
      </c>
      <c r="C178" s="28" t="s">
        <v>88</v>
      </c>
      <c r="D178" s="18">
        <v>4188.3990000000003</v>
      </c>
      <c r="E178" s="18">
        <f t="shared" si="19"/>
        <v>383.44200000000001</v>
      </c>
      <c r="F178" s="18"/>
      <c r="G178" s="18">
        <v>383.44200000000001</v>
      </c>
      <c r="H178" s="18"/>
      <c r="I178" s="18"/>
      <c r="J178" s="18">
        <f t="shared" si="15"/>
        <v>383.44200000000001</v>
      </c>
      <c r="K178" s="18">
        <f t="shared" si="20"/>
        <v>0</v>
      </c>
      <c r="L178" s="18">
        <f t="shared" si="21"/>
        <v>383.44200000000001</v>
      </c>
      <c r="M178" s="18"/>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53"/>
      <c r="AT178" s="53"/>
      <c r="AU178" s="53"/>
      <c r="AV178" s="53"/>
      <c r="AW178" s="53"/>
      <c r="AX178" s="53"/>
      <c r="AY178" s="53"/>
      <c r="AZ178" s="53"/>
      <c r="BA178" s="53"/>
      <c r="BB178" s="53"/>
      <c r="BC178" s="53"/>
      <c r="BD178" s="53"/>
      <c r="BE178" s="53"/>
      <c r="BF178" s="53"/>
      <c r="BG178" s="53"/>
      <c r="BH178" s="53"/>
      <c r="BI178" s="53"/>
      <c r="BJ178" s="53"/>
      <c r="BK178" s="53"/>
      <c r="BL178" s="53"/>
      <c r="BM178" s="53"/>
      <c r="BN178" s="53"/>
      <c r="BO178" s="53"/>
      <c r="BP178" s="53"/>
      <c r="BQ178" s="53"/>
      <c r="BR178" s="53"/>
      <c r="BS178" s="53"/>
      <c r="BT178" s="53"/>
      <c r="BU178" s="53"/>
      <c r="BV178" s="53"/>
      <c r="BW178" s="53"/>
      <c r="BX178" s="53"/>
      <c r="BY178" s="53"/>
      <c r="BZ178" s="53"/>
      <c r="CA178" s="53"/>
      <c r="CB178" s="53"/>
      <c r="CC178" s="53"/>
      <c r="CD178" s="53"/>
      <c r="CE178" s="53"/>
      <c r="CF178" s="53"/>
      <c r="CG178" s="53"/>
      <c r="CH178" s="53"/>
      <c r="CI178" s="53"/>
      <c r="CJ178" s="53"/>
      <c r="CK178" s="53"/>
      <c r="CL178" s="53"/>
      <c r="CM178" s="53"/>
      <c r="CN178" s="53"/>
      <c r="CO178" s="53"/>
      <c r="CP178" s="53"/>
    </row>
    <row r="179" spans="1:110" ht="64.2" customHeight="1" x14ac:dyDescent="0.3">
      <c r="A179" s="50" t="s">
        <v>89</v>
      </c>
      <c r="B179" s="56" t="s">
        <v>90</v>
      </c>
      <c r="C179" s="28" t="s">
        <v>91</v>
      </c>
      <c r="D179" s="18">
        <v>218.773</v>
      </c>
      <c r="E179" s="18">
        <f t="shared" si="19"/>
        <v>211.61</v>
      </c>
      <c r="F179" s="18">
        <f>20.43+191.18</f>
        <v>211.61</v>
      </c>
      <c r="G179" s="18"/>
      <c r="H179" s="18"/>
      <c r="I179" s="18"/>
      <c r="J179" s="18">
        <f t="shared" si="15"/>
        <v>211.61</v>
      </c>
      <c r="K179" s="18">
        <f t="shared" si="20"/>
        <v>211.61</v>
      </c>
      <c r="L179" s="18">
        <f t="shared" si="21"/>
        <v>0</v>
      </c>
      <c r="M179" s="18"/>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53"/>
      <c r="AT179" s="53"/>
      <c r="AU179" s="53"/>
      <c r="AV179" s="53"/>
      <c r="AW179" s="53"/>
      <c r="AX179" s="53"/>
      <c r="AY179" s="53"/>
      <c r="AZ179" s="53"/>
      <c r="BA179" s="53"/>
      <c r="BB179" s="53"/>
      <c r="BC179" s="53"/>
      <c r="BD179" s="53"/>
      <c r="BE179" s="53"/>
      <c r="BF179" s="53"/>
      <c r="BG179" s="53"/>
      <c r="BH179" s="53"/>
      <c r="BI179" s="53"/>
      <c r="BJ179" s="53"/>
      <c r="BK179" s="53"/>
      <c r="BL179" s="53"/>
      <c r="BM179" s="53"/>
      <c r="BN179" s="53"/>
      <c r="BO179" s="53"/>
      <c r="BP179" s="53"/>
      <c r="BQ179" s="53"/>
      <c r="BR179" s="53"/>
      <c r="BS179" s="53"/>
      <c r="BT179" s="53"/>
      <c r="BU179" s="53"/>
      <c r="BV179" s="53"/>
      <c r="BW179" s="53"/>
      <c r="BX179" s="53"/>
      <c r="BY179" s="53"/>
      <c r="BZ179" s="53"/>
      <c r="CA179" s="53"/>
      <c r="CB179" s="53"/>
      <c r="CC179" s="53"/>
      <c r="CD179" s="53"/>
      <c r="CE179" s="53"/>
      <c r="CF179" s="53"/>
      <c r="CG179" s="53"/>
      <c r="CH179" s="53"/>
      <c r="CI179" s="53"/>
      <c r="CJ179" s="53"/>
      <c r="CK179" s="53"/>
      <c r="CL179" s="53"/>
      <c r="CM179" s="53"/>
      <c r="CN179" s="53"/>
      <c r="CO179" s="53"/>
      <c r="CP179" s="53"/>
    </row>
    <row r="180" spans="1:110" ht="47.4" customHeight="1" x14ac:dyDescent="0.3">
      <c r="A180" s="50" t="s">
        <v>92</v>
      </c>
      <c r="B180" s="56" t="s">
        <v>93</v>
      </c>
      <c r="C180" s="28" t="s">
        <v>91</v>
      </c>
      <c r="D180" s="18">
        <v>857.17</v>
      </c>
      <c r="E180" s="18">
        <f t="shared" si="19"/>
        <v>872.50799999999992</v>
      </c>
      <c r="F180" s="18"/>
      <c r="G180" s="18">
        <f>852.078+20.43</f>
        <v>872.50799999999992</v>
      </c>
      <c r="H180" s="18"/>
      <c r="I180" s="18"/>
      <c r="J180" s="18">
        <f t="shared" si="15"/>
        <v>872.50799999999992</v>
      </c>
      <c r="K180" s="18">
        <f t="shared" si="20"/>
        <v>0</v>
      </c>
      <c r="L180" s="18">
        <f t="shared" si="21"/>
        <v>872.50799999999992</v>
      </c>
      <c r="M180" s="18"/>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53"/>
      <c r="AT180" s="53"/>
      <c r="AU180" s="53"/>
      <c r="AV180" s="53"/>
      <c r="AW180" s="53"/>
      <c r="AX180" s="53"/>
      <c r="AY180" s="53"/>
      <c r="AZ180" s="53"/>
      <c r="BA180" s="53"/>
      <c r="BB180" s="53"/>
      <c r="BC180" s="53"/>
      <c r="BD180" s="53"/>
      <c r="BE180" s="53"/>
      <c r="BF180" s="53"/>
      <c r="BG180" s="53"/>
      <c r="BH180" s="53"/>
      <c r="BI180" s="53"/>
      <c r="BJ180" s="53"/>
      <c r="BK180" s="53"/>
      <c r="BL180" s="53"/>
      <c r="BM180" s="53"/>
      <c r="BN180" s="53"/>
      <c r="BO180" s="53"/>
      <c r="BP180" s="53"/>
      <c r="BQ180" s="53"/>
      <c r="BR180" s="53"/>
      <c r="BS180" s="53"/>
      <c r="BT180" s="53"/>
      <c r="BU180" s="53"/>
      <c r="BV180" s="53"/>
      <c r="BW180" s="53"/>
      <c r="BX180" s="53"/>
      <c r="BY180" s="53"/>
      <c r="BZ180" s="53"/>
      <c r="CA180" s="53"/>
      <c r="CB180" s="53"/>
      <c r="CC180" s="53"/>
      <c r="CD180" s="53"/>
      <c r="CE180" s="53"/>
      <c r="CF180" s="53"/>
      <c r="CG180" s="53"/>
      <c r="CH180" s="53"/>
      <c r="CI180" s="53"/>
      <c r="CJ180" s="53"/>
      <c r="CK180" s="53"/>
      <c r="CL180" s="53"/>
      <c r="CM180" s="53"/>
      <c r="CN180" s="53"/>
      <c r="CO180" s="53"/>
      <c r="CP180" s="53"/>
    </row>
    <row r="181" spans="1:110" ht="36" customHeight="1" x14ac:dyDescent="0.3">
      <c r="A181" s="50" t="s">
        <v>94</v>
      </c>
      <c r="B181" s="56" t="s">
        <v>95</v>
      </c>
      <c r="C181" s="28" t="s">
        <v>96</v>
      </c>
      <c r="D181" s="18">
        <v>380.77300000000002</v>
      </c>
      <c r="E181" s="18">
        <f t="shared" si="19"/>
        <v>366.40300000000002</v>
      </c>
      <c r="F181" s="18">
        <v>366.40300000000002</v>
      </c>
      <c r="G181" s="18"/>
      <c r="H181" s="18"/>
      <c r="I181" s="18"/>
      <c r="J181" s="18">
        <f t="shared" si="15"/>
        <v>366.40300000000002</v>
      </c>
      <c r="K181" s="18">
        <f t="shared" si="20"/>
        <v>366.40300000000002</v>
      </c>
      <c r="L181" s="18">
        <f t="shared" si="21"/>
        <v>0</v>
      </c>
      <c r="M181" s="18"/>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53"/>
      <c r="AT181" s="53"/>
      <c r="AU181" s="53"/>
      <c r="AV181" s="53"/>
      <c r="AW181" s="53"/>
      <c r="AX181" s="53"/>
      <c r="AY181" s="53"/>
      <c r="AZ181" s="53"/>
      <c r="BA181" s="53"/>
      <c r="BB181" s="53"/>
      <c r="BC181" s="53"/>
      <c r="BD181" s="53"/>
      <c r="BE181" s="53"/>
      <c r="BF181" s="53"/>
      <c r="BG181" s="53"/>
      <c r="BH181" s="53"/>
      <c r="BI181" s="53"/>
      <c r="BJ181" s="53"/>
      <c r="BK181" s="53"/>
      <c r="BL181" s="53"/>
      <c r="BM181" s="53"/>
      <c r="BN181" s="53"/>
      <c r="BO181" s="53"/>
      <c r="BP181" s="53"/>
      <c r="BQ181" s="53"/>
      <c r="BR181" s="53"/>
      <c r="BS181" s="53"/>
      <c r="BT181" s="53"/>
      <c r="BU181" s="53"/>
      <c r="BV181" s="53"/>
      <c r="BW181" s="53"/>
      <c r="BX181" s="53"/>
      <c r="BY181" s="53"/>
      <c r="BZ181" s="53"/>
      <c r="CA181" s="53"/>
      <c r="CB181" s="53"/>
      <c r="CC181" s="53"/>
      <c r="CD181" s="53"/>
      <c r="CE181" s="53"/>
      <c r="CF181" s="53"/>
      <c r="CG181" s="53"/>
      <c r="CH181" s="53"/>
      <c r="CI181" s="53"/>
      <c r="CJ181" s="53"/>
      <c r="CK181" s="53"/>
      <c r="CL181" s="53"/>
      <c r="CM181" s="53"/>
      <c r="CN181" s="53"/>
      <c r="CO181" s="53"/>
      <c r="CP181" s="53"/>
    </row>
    <row r="182" spans="1:110" s="2" customFormat="1" ht="35.4" customHeight="1" x14ac:dyDescent="0.25">
      <c r="A182" s="50" t="s">
        <v>97</v>
      </c>
      <c r="B182" s="1" t="s">
        <v>98</v>
      </c>
      <c r="C182" s="22" t="s">
        <v>79</v>
      </c>
      <c r="D182" s="14">
        <v>3674.3780000000002</v>
      </c>
      <c r="E182" s="18">
        <f t="shared" si="19"/>
        <v>3502.4719999999998</v>
      </c>
      <c r="F182" s="14">
        <v>3200</v>
      </c>
      <c r="G182" s="18">
        <v>302.47199999999998</v>
      </c>
      <c r="H182" s="18"/>
      <c r="I182" s="18"/>
      <c r="J182" s="18">
        <f t="shared" si="15"/>
        <v>3502.4719999999998</v>
      </c>
      <c r="K182" s="18">
        <f t="shared" si="20"/>
        <v>3200</v>
      </c>
      <c r="L182" s="18">
        <f t="shared" si="21"/>
        <v>302.47199999999998</v>
      </c>
      <c r="M182" s="14"/>
    </row>
    <row r="183" spans="1:110" s="2" customFormat="1" ht="43.95" customHeight="1" x14ac:dyDescent="0.25">
      <c r="A183" s="50" t="s">
        <v>99</v>
      </c>
      <c r="B183" s="1" t="s">
        <v>100</v>
      </c>
      <c r="C183" s="22" t="s">
        <v>101</v>
      </c>
      <c r="D183" s="14">
        <v>740.56500000000005</v>
      </c>
      <c r="E183" s="18">
        <f>F183+G183+H183</f>
        <v>680.90700000000004</v>
      </c>
      <c r="F183" s="14">
        <v>680.90700000000004</v>
      </c>
      <c r="G183" s="18"/>
      <c r="H183" s="18"/>
      <c r="I183" s="78"/>
      <c r="J183" s="18">
        <f t="shared" si="15"/>
        <v>680.90700000000004</v>
      </c>
      <c r="K183" s="18">
        <f t="shared" si="20"/>
        <v>680.90700000000004</v>
      </c>
      <c r="L183" s="18">
        <f t="shared" si="21"/>
        <v>0</v>
      </c>
      <c r="M183" s="14"/>
    </row>
    <row r="184" spans="1:110" s="2" customFormat="1" ht="47.25" customHeight="1" x14ac:dyDescent="0.25">
      <c r="A184" s="50" t="s">
        <v>102</v>
      </c>
      <c r="B184" s="1" t="s">
        <v>103</v>
      </c>
      <c r="C184" s="22" t="s">
        <v>104</v>
      </c>
      <c r="D184" s="14">
        <v>14995.808000000001</v>
      </c>
      <c r="E184" s="18">
        <f t="shared" si="19"/>
        <v>13000</v>
      </c>
      <c r="F184" s="14">
        <v>13000</v>
      </c>
      <c r="G184" s="18"/>
      <c r="H184" s="18"/>
      <c r="I184" s="31">
        <v>311.36399999999998</v>
      </c>
      <c r="J184" s="18">
        <f t="shared" si="15"/>
        <v>13311.364</v>
      </c>
      <c r="K184" s="18">
        <f>F184+I184</f>
        <v>13311.364</v>
      </c>
      <c r="L184" s="18">
        <f t="shared" si="21"/>
        <v>0</v>
      </c>
      <c r="M184" s="14"/>
    </row>
    <row r="185" spans="1:110" s="2" customFormat="1" ht="36" customHeight="1" x14ac:dyDescent="0.25">
      <c r="A185" s="50" t="s">
        <v>105</v>
      </c>
      <c r="B185" s="1" t="s">
        <v>106</v>
      </c>
      <c r="C185" s="22" t="s">
        <v>91</v>
      </c>
      <c r="D185" s="14">
        <v>2784.9490000000001</v>
      </c>
      <c r="E185" s="18">
        <f t="shared" si="19"/>
        <v>1634.4490000000001</v>
      </c>
      <c r="F185" s="14">
        <f>134.449+1500</f>
        <v>1634.4490000000001</v>
      </c>
      <c r="G185" s="18"/>
      <c r="H185" s="18"/>
      <c r="I185" s="18"/>
      <c r="J185" s="18">
        <f t="shared" si="15"/>
        <v>1634.4490000000001</v>
      </c>
      <c r="K185" s="18">
        <f t="shared" si="20"/>
        <v>1634.4490000000001</v>
      </c>
      <c r="L185" s="18">
        <f t="shared" si="21"/>
        <v>0</v>
      </c>
      <c r="M185" s="14"/>
    </row>
    <row r="186" spans="1:110" s="2" customFormat="1" ht="45.75" customHeight="1" x14ac:dyDescent="0.25">
      <c r="A186" s="50" t="s">
        <v>107</v>
      </c>
      <c r="B186" s="1" t="s">
        <v>108</v>
      </c>
      <c r="C186" s="22" t="s">
        <v>91</v>
      </c>
      <c r="D186" s="14">
        <v>99.927999999999997</v>
      </c>
      <c r="E186" s="18">
        <f t="shared" si="19"/>
        <v>99.923000000000002</v>
      </c>
      <c r="F186" s="14">
        <f>95.153+4.77</f>
        <v>99.923000000000002</v>
      </c>
      <c r="G186" s="18"/>
      <c r="H186" s="18"/>
      <c r="I186" s="18"/>
      <c r="J186" s="18">
        <f t="shared" si="15"/>
        <v>99.923000000000002</v>
      </c>
      <c r="K186" s="18">
        <f t="shared" si="20"/>
        <v>99.923000000000002</v>
      </c>
      <c r="L186" s="18">
        <f t="shared" si="21"/>
        <v>0</v>
      </c>
      <c r="M186" s="14"/>
    </row>
    <row r="187" spans="1:110" s="2" customFormat="1" ht="50.4" customHeight="1" x14ac:dyDescent="0.25">
      <c r="A187" s="50" t="s">
        <v>109</v>
      </c>
      <c r="B187" s="22" t="s">
        <v>408</v>
      </c>
      <c r="C187" s="22" t="s">
        <v>91</v>
      </c>
      <c r="D187" s="14">
        <v>105.386</v>
      </c>
      <c r="E187" s="18">
        <f t="shared" si="19"/>
        <v>79.644000000000005</v>
      </c>
      <c r="F187" s="14">
        <v>79.644000000000005</v>
      </c>
      <c r="G187" s="18"/>
      <c r="H187" s="18"/>
      <c r="I187" s="78"/>
      <c r="J187" s="18">
        <f t="shared" si="15"/>
        <v>79.644000000000005</v>
      </c>
      <c r="K187" s="18">
        <f t="shared" si="20"/>
        <v>79.644000000000005</v>
      </c>
      <c r="L187" s="18">
        <f t="shared" si="21"/>
        <v>0</v>
      </c>
      <c r="M187" s="14"/>
    </row>
    <row r="188" spans="1:110" s="36" customFormat="1" ht="60" customHeight="1" x14ac:dyDescent="0.3">
      <c r="A188" s="50" t="s">
        <v>110</v>
      </c>
      <c r="B188" s="51" t="s">
        <v>111</v>
      </c>
      <c r="C188" s="28" t="s">
        <v>112</v>
      </c>
      <c r="D188" s="18">
        <v>2240.8119999999999</v>
      </c>
      <c r="E188" s="18">
        <f t="shared" si="19"/>
        <v>2300</v>
      </c>
      <c r="F188" s="18">
        <v>2300</v>
      </c>
      <c r="G188" s="18"/>
      <c r="H188" s="18"/>
      <c r="I188" s="18"/>
      <c r="J188" s="18">
        <f t="shared" si="15"/>
        <v>2300</v>
      </c>
      <c r="K188" s="18">
        <f t="shared" si="20"/>
        <v>2300</v>
      </c>
      <c r="L188" s="18">
        <f t="shared" si="21"/>
        <v>0</v>
      </c>
      <c r="M188" s="18"/>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c r="AS188" s="35"/>
      <c r="AT188" s="35"/>
      <c r="AU188" s="35"/>
      <c r="AV188" s="35"/>
      <c r="AW188" s="35"/>
      <c r="AX188" s="35"/>
      <c r="AY188" s="35"/>
      <c r="AZ188" s="35"/>
      <c r="BA188" s="35"/>
      <c r="BB188" s="35"/>
      <c r="BC188" s="35"/>
      <c r="BD188" s="35"/>
      <c r="BE188" s="35"/>
      <c r="BF188" s="35"/>
      <c r="BG188" s="35"/>
      <c r="BH188" s="35"/>
      <c r="BI188" s="35"/>
      <c r="BJ188" s="35"/>
      <c r="BK188" s="35"/>
      <c r="BL188" s="35"/>
      <c r="BM188" s="35"/>
      <c r="BN188" s="35"/>
      <c r="BO188" s="35"/>
      <c r="BP188" s="35"/>
      <c r="BQ188" s="35"/>
      <c r="BR188" s="35"/>
      <c r="BS188" s="35"/>
      <c r="BT188" s="35"/>
      <c r="BU188" s="35"/>
      <c r="BV188" s="35"/>
      <c r="BW188" s="35"/>
      <c r="BX188" s="35"/>
      <c r="BY188" s="35"/>
      <c r="BZ188" s="35"/>
      <c r="CA188" s="35"/>
      <c r="CB188" s="35"/>
      <c r="CC188" s="35"/>
      <c r="CD188" s="35"/>
      <c r="CE188" s="35"/>
      <c r="CF188" s="35"/>
      <c r="CG188" s="35"/>
      <c r="CH188" s="35"/>
      <c r="CI188" s="35"/>
      <c r="CJ188" s="35"/>
      <c r="CK188" s="35"/>
      <c r="CL188" s="35"/>
      <c r="CM188" s="35"/>
      <c r="CN188" s="35"/>
      <c r="CO188" s="35"/>
      <c r="CP188" s="35"/>
      <c r="CQ188" s="35"/>
      <c r="CR188" s="35"/>
      <c r="CS188" s="35"/>
      <c r="CT188" s="35"/>
      <c r="CU188" s="35"/>
      <c r="CV188" s="35"/>
      <c r="CW188" s="35"/>
      <c r="CX188" s="35"/>
      <c r="CY188" s="35"/>
      <c r="CZ188" s="35"/>
      <c r="DA188" s="35"/>
      <c r="DB188" s="35"/>
      <c r="DC188" s="35"/>
      <c r="DD188" s="35"/>
      <c r="DE188" s="35"/>
      <c r="DF188" s="35"/>
    </row>
    <row r="189" spans="1:110" ht="34.200000000000003" customHeight="1" x14ac:dyDescent="0.3">
      <c r="A189" s="50" t="s">
        <v>113</v>
      </c>
      <c r="B189" s="1" t="s">
        <v>114</v>
      </c>
      <c r="C189" s="69" t="s">
        <v>53</v>
      </c>
      <c r="D189" s="18">
        <v>1142.9269999999999</v>
      </c>
      <c r="E189" s="18">
        <f t="shared" si="19"/>
        <v>103.89100000000001</v>
      </c>
      <c r="F189" s="18"/>
      <c r="G189" s="14">
        <v>103.89100000000001</v>
      </c>
      <c r="H189" s="18"/>
      <c r="I189" s="18"/>
      <c r="J189" s="18">
        <f t="shared" si="15"/>
        <v>103.89100000000001</v>
      </c>
      <c r="K189" s="18">
        <f t="shared" si="20"/>
        <v>0</v>
      </c>
      <c r="L189" s="18">
        <f t="shared" si="21"/>
        <v>103.89100000000001</v>
      </c>
      <c r="M189" s="27"/>
      <c r="CQ189" s="52"/>
      <c r="CR189" s="52"/>
      <c r="CS189" s="52"/>
      <c r="CT189" s="52"/>
      <c r="CU189" s="52"/>
      <c r="CV189" s="52"/>
      <c r="CW189" s="52"/>
      <c r="CX189" s="52"/>
      <c r="CY189" s="52"/>
      <c r="CZ189" s="52"/>
      <c r="DA189" s="52"/>
      <c r="DB189" s="52"/>
      <c r="DC189" s="52"/>
      <c r="DD189" s="52"/>
      <c r="DE189" s="52"/>
      <c r="DF189" s="52"/>
    </row>
    <row r="190" spans="1:110" ht="49.2" customHeight="1" x14ac:dyDescent="0.3">
      <c r="A190" s="50" t="s">
        <v>115</v>
      </c>
      <c r="B190" s="1" t="s">
        <v>116</v>
      </c>
      <c r="C190" s="69" t="s">
        <v>46</v>
      </c>
      <c r="D190" s="18">
        <v>4966.3620000000001</v>
      </c>
      <c r="E190" s="18">
        <f t="shared" si="19"/>
        <v>250.363</v>
      </c>
      <c r="F190" s="18"/>
      <c r="G190" s="18">
        <v>250.363</v>
      </c>
      <c r="H190" s="18"/>
      <c r="I190" s="18"/>
      <c r="J190" s="18">
        <f t="shared" si="15"/>
        <v>250.363</v>
      </c>
      <c r="K190" s="18">
        <f t="shared" si="20"/>
        <v>0</v>
      </c>
      <c r="L190" s="18">
        <f t="shared" si="21"/>
        <v>250.363</v>
      </c>
      <c r="M190" s="27"/>
      <c r="CQ190" s="52"/>
      <c r="CR190" s="52"/>
      <c r="CS190" s="52"/>
      <c r="CT190" s="52"/>
      <c r="CU190" s="52"/>
      <c r="CV190" s="52"/>
      <c r="CW190" s="52"/>
      <c r="CX190" s="52"/>
      <c r="CY190" s="52"/>
      <c r="CZ190" s="52"/>
      <c r="DA190" s="52"/>
      <c r="DB190" s="52"/>
      <c r="DC190" s="52"/>
      <c r="DD190" s="52"/>
      <c r="DE190" s="52"/>
      <c r="DF190" s="52"/>
    </row>
    <row r="191" spans="1:110" ht="54" customHeight="1" x14ac:dyDescent="0.3">
      <c r="A191" s="50" t="s">
        <v>117</v>
      </c>
      <c r="B191" s="1" t="s">
        <v>118</v>
      </c>
      <c r="C191" s="69" t="s">
        <v>48</v>
      </c>
      <c r="D191" s="18">
        <v>1856.7760000000001</v>
      </c>
      <c r="E191" s="18">
        <f t="shared" si="19"/>
        <v>313.48399999999998</v>
      </c>
      <c r="F191" s="18"/>
      <c r="G191" s="18">
        <v>313.48399999999998</v>
      </c>
      <c r="H191" s="18"/>
      <c r="I191" s="18"/>
      <c r="J191" s="18">
        <f t="shared" si="15"/>
        <v>313.48399999999998</v>
      </c>
      <c r="K191" s="18">
        <f t="shared" si="20"/>
        <v>0</v>
      </c>
      <c r="L191" s="18">
        <f t="shared" si="21"/>
        <v>313.48399999999998</v>
      </c>
      <c r="M191" s="27"/>
      <c r="CQ191" s="52"/>
      <c r="CR191" s="52"/>
      <c r="CS191" s="52"/>
      <c r="CT191" s="52"/>
      <c r="CU191" s="52"/>
      <c r="CV191" s="52"/>
      <c r="CW191" s="52"/>
      <c r="CX191" s="52"/>
      <c r="CY191" s="52"/>
      <c r="CZ191" s="52"/>
      <c r="DA191" s="52"/>
      <c r="DB191" s="52"/>
      <c r="DC191" s="52"/>
      <c r="DD191" s="52"/>
      <c r="DE191" s="52"/>
      <c r="DF191" s="52"/>
    </row>
    <row r="192" spans="1:110" ht="42.6" customHeight="1" x14ac:dyDescent="0.3">
      <c r="A192" s="50" t="s">
        <v>119</v>
      </c>
      <c r="B192" s="1" t="s">
        <v>218</v>
      </c>
      <c r="C192" s="69" t="s">
        <v>120</v>
      </c>
      <c r="D192" s="18">
        <v>1277.4960000000001</v>
      </c>
      <c r="E192" s="18">
        <f t="shared" si="19"/>
        <v>1195.8</v>
      </c>
      <c r="F192" s="18"/>
      <c r="G192" s="18">
        <v>1195.8</v>
      </c>
      <c r="H192" s="18"/>
      <c r="I192" s="18"/>
      <c r="J192" s="18">
        <f t="shared" si="15"/>
        <v>1195.8</v>
      </c>
      <c r="K192" s="18">
        <f t="shared" si="20"/>
        <v>0</v>
      </c>
      <c r="L192" s="18">
        <f t="shared" si="21"/>
        <v>1195.8</v>
      </c>
      <c r="M192" s="27"/>
      <c r="CQ192" s="52"/>
      <c r="CR192" s="52"/>
      <c r="CS192" s="52"/>
      <c r="CT192" s="52"/>
      <c r="CU192" s="52"/>
      <c r="CV192" s="52"/>
      <c r="CW192" s="52"/>
      <c r="CX192" s="52"/>
      <c r="CY192" s="52"/>
      <c r="CZ192" s="52"/>
      <c r="DA192" s="52"/>
      <c r="DB192" s="52"/>
      <c r="DC192" s="52"/>
      <c r="DD192" s="52"/>
      <c r="DE192" s="52"/>
      <c r="DF192" s="52"/>
    </row>
    <row r="193" spans="1:13" s="36" customFormat="1" ht="38.25" customHeight="1" x14ac:dyDescent="0.3">
      <c r="A193" s="50" t="s">
        <v>121</v>
      </c>
      <c r="B193" s="1" t="s">
        <v>122</v>
      </c>
      <c r="C193" s="22" t="s">
        <v>62</v>
      </c>
      <c r="D193" s="18">
        <v>707.8</v>
      </c>
      <c r="E193" s="18">
        <f t="shared" si="19"/>
        <v>659.41399999999999</v>
      </c>
      <c r="F193" s="48"/>
      <c r="G193" s="14">
        <v>659.41399999999999</v>
      </c>
      <c r="H193" s="18"/>
      <c r="I193" s="18"/>
      <c r="J193" s="18">
        <f t="shared" si="15"/>
        <v>659.41399999999999</v>
      </c>
      <c r="K193" s="18">
        <f t="shared" si="20"/>
        <v>0</v>
      </c>
      <c r="L193" s="18">
        <f t="shared" si="21"/>
        <v>659.41399999999999</v>
      </c>
      <c r="M193" s="48"/>
    </row>
    <row r="194" spans="1:13" ht="24" x14ac:dyDescent="0.3">
      <c r="A194" s="50" t="s">
        <v>270</v>
      </c>
      <c r="B194" s="1" t="s">
        <v>271</v>
      </c>
      <c r="C194" s="28" t="s">
        <v>104</v>
      </c>
      <c r="D194" s="14">
        <v>2784.4940000000001</v>
      </c>
      <c r="E194" s="18">
        <f t="shared" si="19"/>
        <v>2761.0770000000002</v>
      </c>
      <c r="F194" s="18">
        <v>1761.077</v>
      </c>
      <c r="G194" s="18">
        <v>1000</v>
      </c>
      <c r="H194" s="18"/>
      <c r="I194" s="18"/>
      <c r="J194" s="18">
        <f t="shared" si="15"/>
        <v>2761.0770000000002</v>
      </c>
      <c r="K194" s="18">
        <f t="shared" si="20"/>
        <v>1761.077</v>
      </c>
      <c r="L194" s="18">
        <f t="shared" si="21"/>
        <v>1000</v>
      </c>
      <c r="M194" s="18"/>
    </row>
    <row r="195" spans="1:13" ht="24" x14ac:dyDescent="0.3">
      <c r="A195" s="50" t="s">
        <v>419</v>
      </c>
      <c r="B195" s="1" t="s">
        <v>58</v>
      </c>
      <c r="C195" s="28" t="s">
        <v>44</v>
      </c>
      <c r="D195" s="14">
        <v>678.13800000000003</v>
      </c>
      <c r="E195" s="18">
        <f t="shared" si="19"/>
        <v>43.472000000000001</v>
      </c>
      <c r="F195" s="18">
        <v>43.472000000000001</v>
      </c>
      <c r="G195" s="18"/>
      <c r="H195" s="18"/>
      <c r="I195" s="78"/>
      <c r="J195" s="18">
        <f t="shared" si="15"/>
        <v>43.472000000000001</v>
      </c>
      <c r="K195" s="18">
        <f t="shared" si="20"/>
        <v>43.472000000000001</v>
      </c>
      <c r="L195" s="18">
        <f t="shared" si="21"/>
        <v>0</v>
      </c>
      <c r="M195" s="18"/>
    </row>
    <row r="196" spans="1:13" ht="24" x14ac:dyDescent="0.3">
      <c r="A196" s="50" t="s">
        <v>420</v>
      </c>
      <c r="B196" s="1" t="s">
        <v>59</v>
      </c>
      <c r="C196" s="28" t="s">
        <v>417</v>
      </c>
      <c r="D196" s="14">
        <v>998.42</v>
      </c>
      <c r="E196" s="18">
        <f t="shared" si="19"/>
        <v>60.84</v>
      </c>
      <c r="F196" s="18">
        <v>60.84</v>
      </c>
      <c r="G196" s="18"/>
      <c r="H196" s="18"/>
      <c r="I196" s="78"/>
      <c r="J196" s="18">
        <f t="shared" si="15"/>
        <v>60.84</v>
      </c>
      <c r="K196" s="18">
        <f t="shared" si="20"/>
        <v>60.84</v>
      </c>
      <c r="L196" s="18">
        <f t="shared" si="21"/>
        <v>0</v>
      </c>
      <c r="M196" s="18"/>
    </row>
    <row r="197" spans="1:13" x14ac:dyDescent="0.3">
      <c r="A197" s="87" t="s">
        <v>274</v>
      </c>
      <c r="B197" s="32" t="s">
        <v>275</v>
      </c>
      <c r="C197" s="28"/>
      <c r="D197" s="48">
        <f>SUM(D198:D201)</f>
        <v>8873</v>
      </c>
      <c r="E197" s="48">
        <f>SUM(E198:E201)</f>
        <v>7954.3639999999996</v>
      </c>
      <c r="F197" s="70">
        <f>SUM(F198:F201)</f>
        <v>2954.364</v>
      </c>
      <c r="G197" s="48">
        <f>SUM(G198:G201)</f>
        <v>0</v>
      </c>
      <c r="H197" s="48">
        <f>SUM(H198:H201)</f>
        <v>5000</v>
      </c>
      <c r="I197" s="79">
        <f t="shared" ref="I197:J197" si="22">SUM(I198:I201)</f>
        <v>-311.36400000000003</v>
      </c>
      <c r="J197" s="48">
        <f t="shared" si="22"/>
        <v>7643</v>
      </c>
      <c r="K197" s="48">
        <f>SUM(K198:K201)</f>
        <v>2643</v>
      </c>
      <c r="L197" s="48">
        <f>SUM(L198:L201)</f>
        <v>0</v>
      </c>
      <c r="M197" s="48">
        <f>SUM(M198:M201)</f>
        <v>5000</v>
      </c>
    </row>
    <row r="198" spans="1:13" ht="24" x14ac:dyDescent="0.3">
      <c r="A198" s="11">
        <v>1</v>
      </c>
      <c r="B198" s="1" t="s">
        <v>276</v>
      </c>
      <c r="C198" s="61"/>
      <c r="D198" s="14">
        <v>1100</v>
      </c>
      <c r="E198" s="14">
        <f>F198+G198+H198</f>
        <v>770</v>
      </c>
      <c r="F198" s="14">
        <v>770</v>
      </c>
      <c r="G198" s="14"/>
      <c r="H198" s="14"/>
      <c r="I198" s="14">
        <v>310</v>
      </c>
      <c r="J198" s="18">
        <f>K198+L198+M198</f>
        <v>1080</v>
      </c>
      <c r="K198" s="18">
        <f>F198+I198</f>
        <v>1080</v>
      </c>
      <c r="L198" s="18"/>
      <c r="M198" s="18"/>
    </row>
    <row r="199" spans="1:13" ht="24" x14ac:dyDescent="0.3">
      <c r="A199" s="11">
        <v>2</v>
      </c>
      <c r="B199" s="1" t="s">
        <v>277</v>
      </c>
      <c r="C199" s="61"/>
      <c r="D199" s="14">
        <v>350</v>
      </c>
      <c r="E199" s="14">
        <f t="shared" ref="E199:E201" si="23">F199+G199+H199</f>
        <v>270</v>
      </c>
      <c r="F199" s="14">
        <v>270</v>
      </c>
      <c r="G199" s="14"/>
      <c r="H199" s="14"/>
      <c r="I199" s="14">
        <v>70</v>
      </c>
      <c r="J199" s="18">
        <f t="shared" ref="J199:J201" si="24">K199+L199+M199</f>
        <v>340</v>
      </c>
      <c r="K199" s="18">
        <v>340</v>
      </c>
      <c r="L199" s="18"/>
      <c r="M199" s="18"/>
    </row>
    <row r="200" spans="1:13" ht="36" x14ac:dyDescent="0.3">
      <c r="A200" s="11">
        <v>3</v>
      </c>
      <c r="B200" s="1" t="s">
        <v>278</v>
      </c>
      <c r="C200" s="61"/>
      <c r="D200" s="14">
        <v>1200</v>
      </c>
      <c r="E200" s="14">
        <f t="shared" si="23"/>
        <v>691.36400000000003</v>
      </c>
      <c r="F200" s="14">
        <v>691.36400000000003</v>
      </c>
      <c r="G200" s="14"/>
      <c r="H200" s="14"/>
      <c r="I200" s="78">
        <f>-F200</f>
        <v>-691.36400000000003</v>
      </c>
      <c r="J200" s="18">
        <f t="shared" si="24"/>
        <v>0</v>
      </c>
      <c r="K200" s="18">
        <v>0</v>
      </c>
      <c r="L200" s="18"/>
      <c r="M200" s="18"/>
    </row>
    <row r="201" spans="1:13" ht="24" x14ac:dyDescent="0.3">
      <c r="A201" s="11">
        <v>4</v>
      </c>
      <c r="B201" s="1" t="s">
        <v>279</v>
      </c>
      <c r="C201" s="61"/>
      <c r="D201" s="14">
        <v>6223</v>
      </c>
      <c r="E201" s="14">
        <f t="shared" si="23"/>
        <v>6223</v>
      </c>
      <c r="F201" s="14">
        <v>1223</v>
      </c>
      <c r="G201" s="14"/>
      <c r="H201" s="14">
        <v>5000</v>
      </c>
      <c r="I201" s="14">
        <f>K201-F201</f>
        <v>0</v>
      </c>
      <c r="J201" s="18">
        <f t="shared" si="24"/>
        <v>6223</v>
      </c>
      <c r="K201" s="18">
        <f>F201</f>
        <v>1223</v>
      </c>
      <c r="L201" s="18"/>
      <c r="M201" s="18">
        <v>5000</v>
      </c>
    </row>
    <row r="269" spans="1:94" s="36" customFormat="1" ht="19.2" customHeight="1" x14ac:dyDescent="0.3">
      <c r="A269" s="71"/>
      <c r="B269" s="72" t="s">
        <v>220</v>
      </c>
      <c r="C269" s="72"/>
      <c r="D269" s="73"/>
      <c r="E269" s="73"/>
      <c r="F269" s="73"/>
      <c r="G269" s="73"/>
      <c r="H269" s="73"/>
      <c r="I269" s="73"/>
      <c r="J269" s="73"/>
      <c r="K269" s="73"/>
      <c r="L269" s="73"/>
      <c r="M269" s="73"/>
      <c r="N269" s="35"/>
      <c r="O269" s="35"/>
      <c r="P269" s="35"/>
      <c r="Q269" s="35"/>
      <c r="R269" s="35"/>
      <c r="S269" s="35"/>
      <c r="T269" s="35"/>
      <c r="U269" s="35"/>
      <c r="V269" s="35"/>
      <c r="W269" s="35"/>
      <c r="X269" s="35"/>
      <c r="Y269" s="35"/>
      <c r="Z269" s="35"/>
      <c r="AA269" s="35"/>
      <c r="AB269" s="35"/>
      <c r="AC269" s="35"/>
      <c r="AD269" s="35"/>
      <c r="AE269" s="35"/>
      <c r="AF269" s="35"/>
      <c r="AG269" s="35"/>
      <c r="AH269" s="35"/>
      <c r="AI269" s="35"/>
      <c r="AJ269" s="35"/>
      <c r="AK269" s="35"/>
      <c r="AL269" s="35"/>
      <c r="AM269" s="35"/>
      <c r="AN269" s="35"/>
      <c r="AO269" s="35"/>
      <c r="AP269" s="35"/>
      <c r="AQ269" s="35"/>
      <c r="AR269" s="35"/>
      <c r="AS269" s="35"/>
      <c r="AT269" s="35"/>
      <c r="AU269" s="35"/>
      <c r="AV269" s="35"/>
      <c r="AW269" s="35"/>
      <c r="AX269" s="35"/>
      <c r="AY269" s="35"/>
      <c r="AZ269" s="35"/>
      <c r="BA269" s="35"/>
      <c r="BB269" s="35"/>
      <c r="BC269" s="35"/>
      <c r="BD269" s="35"/>
      <c r="BE269" s="35"/>
      <c r="BF269" s="35"/>
      <c r="BG269" s="35"/>
      <c r="BH269" s="35"/>
      <c r="BI269" s="35"/>
      <c r="BJ269" s="35"/>
      <c r="BK269" s="35"/>
      <c r="BL269" s="35"/>
      <c r="BM269" s="35"/>
      <c r="BN269" s="35"/>
      <c r="BO269" s="35"/>
      <c r="BP269" s="35"/>
      <c r="BQ269" s="35"/>
      <c r="BR269" s="35"/>
      <c r="BS269" s="35"/>
      <c r="BT269" s="35"/>
      <c r="BU269" s="35"/>
      <c r="BV269" s="35"/>
      <c r="BW269" s="35"/>
      <c r="BX269" s="35"/>
      <c r="BY269" s="35"/>
      <c r="BZ269" s="35"/>
      <c r="CA269" s="35"/>
      <c r="CB269" s="35"/>
      <c r="CC269" s="35"/>
      <c r="CD269" s="35"/>
      <c r="CE269" s="35"/>
      <c r="CF269" s="35"/>
      <c r="CG269" s="35"/>
      <c r="CH269" s="35"/>
      <c r="CI269" s="35"/>
      <c r="CJ269" s="35"/>
      <c r="CK269" s="35"/>
      <c r="CL269" s="35"/>
      <c r="CM269" s="35"/>
      <c r="CN269" s="35"/>
      <c r="CO269" s="35"/>
      <c r="CP269" s="35"/>
    </row>
  </sheetData>
  <mergeCells count="20">
    <mergeCell ref="A1:M1"/>
    <mergeCell ref="A2:M2"/>
    <mergeCell ref="G3:M3"/>
    <mergeCell ref="A4:A7"/>
    <mergeCell ref="B4:B7"/>
    <mergeCell ref="C4:C7"/>
    <mergeCell ref="D4:D7"/>
    <mergeCell ref="E4:H4"/>
    <mergeCell ref="J4:M4"/>
    <mergeCell ref="M6:M7"/>
    <mergeCell ref="I4:I7"/>
    <mergeCell ref="E5:E7"/>
    <mergeCell ref="F5:H5"/>
    <mergeCell ref="J5:J7"/>
    <mergeCell ref="K5:M5"/>
    <mergeCell ref="F6:F7"/>
    <mergeCell ref="G6:G7"/>
    <mergeCell ref="H6:H7"/>
    <mergeCell ref="K6:K7"/>
    <mergeCell ref="L6:L7"/>
  </mergeCells>
  <printOptions horizontalCentered="1"/>
  <pageMargins left="0.39370078740157483" right="0.19685039370078741" top="0.59055118110236227" bottom="0.39370078740157483" header="0.31496062992125984" footer="0.31496062992125984"/>
  <pageSetup paperSize="9" scale="71" fitToHeight="10"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8"/>
  <sheetViews>
    <sheetView tabSelected="1" workbookViewId="0">
      <pane ySplit="7" topLeftCell="A86" activePane="bottomLeft" state="frozen"/>
      <selection pane="bottomLeft" activeCell="F87" sqref="F87"/>
    </sheetView>
  </sheetViews>
  <sheetFormatPr defaultColWidth="10" defaultRowHeight="12" x14ac:dyDescent="0.25"/>
  <cols>
    <col min="1" max="1" width="3.88671875" style="86" customWidth="1"/>
    <col min="2" max="2" width="23.109375" style="3" customWidth="1"/>
    <col min="3" max="3" width="11.33203125" style="4" customWidth="1"/>
    <col min="4" max="5" width="11.5546875" style="5" customWidth="1"/>
    <col min="6" max="6" width="11.109375" style="5" customWidth="1"/>
    <col min="7" max="7" width="12" style="5" customWidth="1"/>
    <col min="8" max="8" width="7.88671875" style="5" customWidth="1"/>
    <col min="9" max="9" width="9.5546875" style="5" customWidth="1"/>
    <col min="10" max="10" width="12.44140625" style="5" customWidth="1"/>
    <col min="11" max="11" width="10.88671875" style="5" customWidth="1"/>
    <col min="12" max="12" width="10.33203125" style="5" customWidth="1"/>
    <col min="13" max="13" width="8.44140625" style="5" customWidth="1"/>
    <col min="14" max="16384" width="10" style="2"/>
  </cols>
  <sheetData>
    <row r="1" spans="1:13" ht="22.5" customHeight="1" x14ac:dyDescent="0.25">
      <c r="A1" s="101" t="s">
        <v>427</v>
      </c>
      <c r="B1" s="101"/>
      <c r="C1" s="101"/>
      <c r="D1" s="101"/>
      <c r="E1" s="101"/>
      <c r="F1" s="101"/>
      <c r="G1" s="101"/>
      <c r="H1" s="101"/>
      <c r="I1" s="101"/>
      <c r="J1" s="101"/>
      <c r="K1" s="101"/>
      <c r="L1" s="101"/>
      <c r="M1" s="101"/>
    </row>
    <row r="2" spans="1:13" ht="21" customHeight="1" x14ac:dyDescent="0.25">
      <c r="A2" s="102" t="s">
        <v>428</v>
      </c>
      <c r="B2" s="102"/>
      <c r="C2" s="102"/>
      <c r="D2" s="102"/>
      <c r="E2" s="102"/>
      <c r="F2" s="102"/>
      <c r="G2" s="102"/>
      <c r="H2" s="102"/>
      <c r="I2" s="102"/>
      <c r="J2" s="102"/>
      <c r="K2" s="102"/>
      <c r="L2" s="102"/>
      <c r="M2" s="102"/>
    </row>
    <row r="3" spans="1:13" ht="24" customHeight="1" x14ac:dyDescent="0.25">
      <c r="K3" s="103" t="s">
        <v>283</v>
      </c>
      <c r="L3" s="103"/>
      <c r="M3" s="103"/>
    </row>
    <row r="4" spans="1:13" s="6" customFormat="1" ht="27.75" customHeight="1" x14ac:dyDescent="0.2">
      <c r="A4" s="104" t="s">
        <v>284</v>
      </c>
      <c r="B4" s="105" t="s">
        <v>285</v>
      </c>
      <c r="C4" s="104" t="s">
        <v>286</v>
      </c>
      <c r="D4" s="104"/>
      <c r="E4" s="89" t="s">
        <v>424</v>
      </c>
      <c r="F4" s="89"/>
      <c r="G4" s="89"/>
      <c r="H4" s="89"/>
      <c r="I4" s="95" t="s">
        <v>421</v>
      </c>
      <c r="J4" s="98" t="s">
        <v>423</v>
      </c>
      <c r="K4" s="99"/>
      <c r="L4" s="99"/>
      <c r="M4" s="100"/>
    </row>
    <row r="5" spans="1:13" s="6" customFormat="1" ht="26.25" customHeight="1" x14ac:dyDescent="0.2">
      <c r="A5" s="104"/>
      <c r="B5" s="105"/>
      <c r="C5" s="105" t="s">
        <v>287</v>
      </c>
      <c r="D5" s="89" t="s">
        <v>288</v>
      </c>
      <c r="E5" s="89" t="s">
        <v>289</v>
      </c>
      <c r="F5" s="89" t="s">
        <v>265</v>
      </c>
      <c r="G5" s="89"/>
      <c r="H5" s="89"/>
      <c r="I5" s="96"/>
      <c r="J5" s="89" t="s">
        <v>290</v>
      </c>
      <c r="K5" s="89" t="s">
        <v>291</v>
      </c>
      <c r="L5" s="89" t="s">
        <v>292</v>
      </c>
      <c r="M5" s="89" t="s">
        <v>264</v>
      </c>
    </row>
    <row r="6" spans="1:13" s="6" customFormat="1" ht="52.95" customHeight="1" x14ac:dyDescent="0.2">
      <c r="A6" s="104"/>
      <c r="B6" s="105"/>
      <c r="C6" s="105"/>
      <c r="D6" s="89"/>
      <c r="E6" s="89"/>
      <c r="F6" s="82" t="s">
        <v>291</v>
      </c>
      <c r="G6" s="82" t="s">
        <v>292</v>
      </c>
      <c r="H6" s="82" t="s">
        <v>264</v>
      </c>
      <c r="I6" s="97"/>
      <c r="J6" s="89"/>
      <c r="K6" s="89"/>
      <c r="L6" s="89"/>
      <c r="M6" s="89"/>
    </row>
    <row r="7" spans="1:13" s="6" customFormat="1" ht="19.95" customHeight="1" x14ac:dyDescent="0.2">
      <c r="A7" s="87"/>
      <c r="B7" s="7" t="s">
        <v>282</v>
      </c>
      <c r="C7" s="8"/>
      <c r="D7" s="9">
        <f>D8+D94</f>
        <v>245429.55625800003</v>
      </c>
      <c r="E7" s="9">
        <f t="shared" ref="E7:M7" si="0">E8+E94</f>
        <v>83558.247904000003</v>
      </c>
      <c r="F7" s="9">
        <f t="shared" si="0"/>
        <v>21984.507799999999</v>
      </c>
      <c r="G7" s="9">
        <f t="shared" si="0"/>
        <v>56573.740103999997</v>
      </c>
      <c r="H7" s="9">
        <f t="shared" si="0"/>
        <v>5000</v>
      </c>
      <c r="I7" s="9">
        <f t="shared" si="0"/>
        <v>0</v>
      </c>
      <c r="J7" s="9">
        <f t="shared" si="0"/>
        <v>83558.247904000003</v>
      </c>
      <c r="K7" s="9">
        <f t="shared" si="0"/>
        <v>21984.507799999999</v>
      </c>
      <c r="L7" s="9">
        <f t="shared" si="0"/>
        <v>56573.740103999997</v>
      </c>
      <c r="M7" s="9">
        <f t="shared" si="0"/>
        <v>5000</v>
      </c>
    </row>
    <row r="8" spans="1:13" s="6" customFormat="1" ht="30.6" customHeight="1" x14ac:dyDescent="0.2">
      <c r="A8" s="87" t="s">
        <v>280</v>
      </c>
      <c r="B8" s="7" t="s">
        <v>293</v>
      </c>
      <c r="C8" s="8"/>
      <c r="D8" s="10">
        <f>D9+D20+D42+D69</f>
        <v>236556.55625800003</v>
      </c>
      <c r="E8" s="10">
        <f>E9+E20+E42+E69</f>
        <v>75603.883904000002</v>
      </c>
      <c r="F8" s="10">
        <f t="shared" ref="F8:L8" si="1">F9+F20+F42+F69</f>
        <v>21984.507799999999</v>
      </c>
      <c r="G8" s="10">
        <f t="shared" si="1"/>
        <v>53619.376103999995</v>
      </c>
      <c r="H8" s="10">
        <f t="shared" si="1"/>
        <v>0</v>
      </c>
      <c r="I8" s="10">
        <f t="shared" si="1"/>
        <v>311.36399999999998</v>
      </c>
      <c r="J8" s="10">
        <f t="shared" si="1"/>
        <v>75915.247904000003</v>
      </c>
      <c r="K8" s="10">
        <f t="shared" si="1"/>
        <v>21984.507799999999</v>
      </c>
      <c r="L8" s="10">
        <f t="shared" si="1"/>
        <v>53930.740103999997</v>
      </c>
      <c r="M8" s="10">
        <f t="shared" ref="M8" si="2">SUM(M9:M93)</f>
        <v>0</v>
      </c>
    </row>
    <row r="9" spans="1:13" s="6" customFormat="1" ht="19.95" customHeight="1" x14ac:dyDescent="0.2">
      <c r="A9" s="87"/>
      <c r="B9" s="7" t="s">
        <v>294</v>
      </c>
      <c r="C9" s="8"/>
      <c r="D9" s="9">
        <f>SUM(D10:D19)</f>
        <v>23269.936000000002</v>
      </c>
      <c r="E9" s="9">
        <f t="shared" ref="E9:M9" si="3">SUM(E10:E19)</f>
        <v>5555.5460000000003</v>
      </c>
      <c r="F9" s="9">
        <f t="shared" si="3"/>
        <v>5108.6100000000006</v>
      </c>
      <c r="G9" s="9">
        <f t="shared" si="3"/>
        <v>446.93599999999998</v>
      </c>
      <c r="H9" s="9">
        <f t="shared" si="3"/>
        <v>0</v>
      </c>
      <c r="I9" s="9">
        <f t="shared" si="3"/>
        <v>0</v>
      </c>
      <c r="J9" s="9">
        <f t="shared" si="3"/>
        <v>5555.5460000000003</v>
      </c>
      <c r="K9" s="9">
        <f t="shared" si="3"/>
        <v>5108.6100000000006</v>
      </c>
      <c r="L9" s="9">
        <f t="shared" si="3"/>
        <v>446.93599999999998</v>
      </c>
      <c r="M9" s="9">
        <f t="shared" si="3"/>
        <v>0</v>
      </c>
    </row>
    <row r="10" spans="1:13" s="15" customFormat="1" ht="52.2" customHeight="1" x14ac:dyDescent="0.2">
      <c r="A10" s="11">
        <v>1</v>
      </c>
      <c r="B10" s="12" t="s">
        <v>41</v>
      </c>
      <c r="C10" s="13" t="s">
        <v>295</v>
      </c>
      <c r="D10" s="14">
        <v>484.33</v>
      </c>
      <c r="E10" s="14">
        <v>446.93599999999998</v>
      </c>
      <c r="F10" s="9"/>
      <c r="G10" s="14">
        <f>E10-F10</f>
        <v>446.93599999999998</v>
      </c>
      <c r="H10" s="14"/>
      <c r="I10" s="14"/>
      <c r="J10" s="14">
        <f>K10+L10+M10</f>
        <v>446.93599999999998</v>
      </c>
      <c r="K10" s="14">
        <f>F10</f>
        <v>0</v>
      </c>
      <c r="L10" s="14">
        <f>G10</f>
        <v>446.93599999999998</v>
      </c>
      <c r="M10" s="14"/>
    </row>
    <row r="11" spans="1:13" s="15" customFormat="1" ht="29.4" customHeight="1" x14ac:dyDescent="0.2">
      <c r="A11" s="11">
        <v>2</v>
      </c>
      <c r="B11" s="12" t="s">
        <v>205</v>
      </c>
      <c r="C11" s="13" t="s">
        <v>296</v>
      </c>
      <c r="D11" s="14">
        <v>625.726</v>
      </c>
      <c r="E11" s="14">
        <v>151.06399999999999</v>
      </c>
      <c r="F11" s="14">
        <f>E11</f>
        <v>151.06399999999999</v>
      </c>
      <c r="G11" s="14"/>
      <c r="H11" s="14"/>
      <c r="I11" s="14"/>
      <c r="J11" s="14">
        <f t="shared" ref="J11:J19" si="4">K11+L11+M11</f>
        <v>151.06399999999999</v>
      </c>
      <c r="K11" s="14">
        <f t="shared" ref="K11:K19" si="5">F11</f>
        <v>151.06399999999999</v>
      </c>
      <c r="L11" s="14">
        <f t="shared" ref="L11:L19" si="6">G11</f>
        <v>0</v>
      </c>
      <c r="M11" s="14"/>
    </row>
    <row r="12" spans="1:13" s="15" customFormat="1" ht="55.2" customHeight="1" x14ac:dyDescent="0.2">
      <c r="A12" s="11">
        <v>3</v>
      </c>
      <c r="B12" s="12" t="s">
        <v>297</v>
      </c>
      <c r="C12" s="16" t="s">
        <v>298</v>
      </c>
      <c r="D12" s="14">
        <v>819.88599999999997</v>
      </c>
      <c r="E12" s="14">
        <v>185.12299999999999</v>
      </c>
      <c r="F12" s="14">
        <f t="shared" ref="F12:F19" si="7">E12</f>
        <v>185.12299999999999</v>
      </c>
      <c r="G12" s="14"/>
      <c r="H12" s="14"/>
      <c r="I12" s="14"/>
      <c r="J12" s="14">
        <f t="shared" si="4"/>
        <v>185.12299999999999</v>
      </c>
      <c r="K12" s="14">
        <f t="shared" si="5"/>
        <v>185.12299999999999</v>
      </c>
      <c r="L12" s="14">
        <f t="shared" si="6"/>
        <v>0</v>
      </c>
      <c r="M12" s="14"/>
    </row>
    <row r="13" spans="1:13" ht="43.95" customHeight="1" x14ac:dyDescent="0.25">
      <c r="A13" s="11">
        <v>4</v>
      </c>
      <c r="B13" s="12" t="s">
        <v>299</v>
      </c>
      <c r="C13" s="17" t="s">
        <v>300</v>
      </c>
      <c r="D13" s="18">
        <v>1213</v>
      </c>
      <c r="E13" s="14">
        <v>105.892</v>
      </c>
      <c r="F13" s="14">
        <f t="shared" si="7"/>
        <v>105.892</v>
      </c>
      <c r="G13" s="14"/>
      <c r="H13" s="14"/>
      <c r="I13" s="14"/>
      <c r="J13" s="14">
        <f t="shared" si="4"/>
        <v>105.892</v>
      </c>
      <c r="K13" s="14">
        <f t="shared" si="5"/>
        <v>105.892</v>
      </c>
      <c r="L13" s="14">
        <f t="shared" si="6"/>
        <v>0</v>
      </c>
      <c r="M13" s="14"/>
    </row>
    <row r="14" spans="1:13" ht="58.2" customHeight="1" x14ac:dyDescent="0.25">
      <c r="A14" s="11">
        <v>5</v>
      </c>
      <c r="B14" s="12" t="s">
        <v>301</v>
      </c>
      <c r="C14" s="17" t="s">
        <v>302</v>
      </c>
      <c r="D14" s="18">
        <v>1212.9960000000001</v>
      </c>
      <c r="E14" s="14">
        <v>186.40000000000009</v>
      </c>
      <c r="F14" s="14">
        <f t="shared" si="7"/>
        <v>186.40000000000009</v>
      </c>
      <c r="G14" s="14"/>
      <c r="H14" s="14"/>
      <c r="I14" s="14"/>
      <c r="J14" s="14">
        <f t="shared" si="4"/>
        <v>186.40000000000009</v>
      </c>
      <c r="K14" s="14">
        <f t="shared" si="5"/>
        <v>186.40000000000009</v>
      </c>
      <c r="L14" s="14">
        <f t="shared" si="6"/>
        <v>0</v>
      </c>
      <c r="M14" s="14"/>
    </row>
    <row r="15" spans="1:13" ht="49.95" customHeight="1" x14ac:dyDescent="0.25">
      <c r="A15" s="11">
        <v>6</v>
      </c>
      <c r="B15" s="12" t="s">
        <v>198</v>
      </c>
      <c r="C15" s="17" t="s">
        <v>303</v>
      </c>
      <c r="D15" s="18">
        <v>1174.3699999999999</v>
      </c>
      <c r="E15" s="14">
        <v>441.28100000000001</v>
      </c>
      <c r="F15" s="14">
        <f t="shared" si="7"/>
        <v>441.28100000000001</v>
      </c>
      <c r="G15" s="14"/>
      <c r="H15" s="14"/>
      <c r="I15" s="14"/>
      <c r="J15" s="14">
        <f t="shared" si="4"/>
        <v>441.28100000000001</v>
      </c>
      <c r="K15" s="14">
        <f t="shared" si="5"/>
        <v>441.28100000000001</v>
      </c>
      <c r="L15" s="14">
        <f t="shared" si="6"/>
        <v>0</v>
      </c>
      <c r="M15" s="14"/>
    </row>
    <row r="16" spans="1:13" ht="83.4" customHeight="1" x14ac:dyDescent="0.25">
      <c r="A16" s="11">
        <v>7</v>
      </c>
      <c r="B16" s="20" t="s">
        <v>200</v>
      </c>
      <c r="C16" s="17" t="s">
        <v>304</v>
      </c>
      <c r="D16" s="18">
        <v>466.09100000000001</v>
      </c>
      <c r="E16" s="14">
        <v>106.518</v>
      </c>
      <c r="F16" s="14">
        <f t="shared" si="7"/>
        <v>106.518</v>
      </c>
      <c r="G16" s="14"/>
      <c r="H16" s="14"/>
      <c r="I16" s="14"/>
      <c r="J16" s="14">
        <f t="shared" si="4"/>
        <v>106.518</v>
      </c>
      <c r="K16" s="14">
        <f t="shared" si="5"/>
        <v>106.518</v>
      </c>
      <c r="L16" s="14">
        <f t="shared" si="6"/>
        <v>0</v>
      </c>
      <c r="M16" s="14"/>
    </row>
    <row r="17" spans="1:13" ht="49.95" customHeight="1" x14ac:dyDescent="0.25">
      <c r="A17" s="11">
        <v>8</v>
      </c>
      <c r="B17" s="20" t="s">
        <v>39</v>
      </c>
      <c r="C17" s="17" t="s">
        <v>305</v>
      </c>
      <c r="D17" s="18">
        <v>410.69200000000001</v>
      </c>
      <c r="E17" s="14">
        <v>398.45</v>
      </c>
      <c r="F17" s="14">
        <f t="shared" si="7"/>
        <v>398.45</v>
      </c>
      <c r="G17" s="14"/>
      <c r="H17" s="14"/>
      <c r="I17" s="14"/>
      <c r="J17" s="14">
        <f t="shared" si="4"/>
        <v>398.45</v>
      </c>
      <c r="K17" s="14">
        <f t="shared" si="5"/>
        <v>398.45</v>
      </c>
      <c r="L17" s="14">
        <f t="shared" si="6"/>
        <v>0</v>
      </c>
      <c r="M17" s="14"/>
    </row>
    <row r="18" spans="1:13" ht="61.2" customHeight="1" x14ac:dyDescent="0.25">
      <c r="A18" s="11">
        <v>9</v>
      </c>
      <c r="B18" s="20" t="s">
        <v>306</v>
      </c>
      <c r="C18" s="21" t="s">
        <v>307</v>
      </c>
      <c r="D18" s="18">
        <v>5482.1869999999999</v>
      </c>
      <c r="E18" s="14">
        <v>452.47699999999998</v>
      </c>
      <c r="F18" s="14">
        <f t="shared" si="7"/>
        <v>452.47699999999998</v>
      </c>
      <c r="G18" s="14"/>
      <c r="H18" s="14"/>
      <c r="I18" s="14"/>
      <c r="J18" s="14">
        <f t="shared" si="4"/>
        <v>452.47699999999998</v>
      </c>
      <c r="K18" s="14">
        <f t="shared" si="5"/>
        <v>452.47699999999998</v>
      </c>
      <c r="L18" s="14">
        <f t="shared" si="6"/>
        <v>0</v>
      </c>
      <c r="M18" s="14"/>
    </row>
    <row r="19" spans="1:13" ht="54.6" customHeight="1" x14ac:dyDescent="0.25">
      <c r="A19" s="11">
        <v>10</v>
      </c>
      <c r="B19" s="20" t="s">
        <v>308</v>
      </c>
      <c r="C19" s="21" t="s">
        <v>309</v>
      </c>
      <c r="D19" s="18">
        <v>11380.657999999999</v>
      </c>
      <c r="E19" s="14">
        <v>3081.4050000000002</v>
      </c>
      <c r="F19" s="14">
        <f t="shared" si="7"/>
        <v>3081.4050000000002</v>
      </c>
      <c r="G19" s="14"/>
      <c r="H19" s="14"/>
      <c r="I19" s="14"/>
      <c r="J19" s="14">
        <f t="shared" si="4"/>
        <v>3081.4050000000002</v>
      </c>
      <c r="K19" s="14">
        <f t="shared" si="5"/>
        <v>3081.4050000000002</v>
      </c>
      <c r="L19" s="14">
        <f t="shared" si="6"/>
        <v>0</v>
      </c>
      <c r="M19" s="14"/>
    </row>
    <row r="20" spans="1:13" ht="23.4" customHeight="1" x14ac:dyDescent="0.25">
      <c r="A20" s="11"/>
      <c r="B20" s="7" t="s">
        <v>220</v>
      </c>
      <c r="C20" s="21"/>
      <c r="D20" s="48">
        <f>SUM(D21:D41)</f>
        <v>73291.890650000001</v>
      </c>
      <c r="E20" s="48">
        <f t="shared" ref="E20:M20" si="8">SUM(E21:E41)</f>
        <v>12187.96925</v>
      </c>
      <c r="F20" s="48">
        <f t="shared" si="8"/>
        <v>2891.6</v>
      </c>
      <c r="G20" s="48">
        <f t="shared" si="8"/>
        <v>9296.3692499999997</v>
      </c>
      <c r="H20" s="48">
        <f t="shared" si="8"/>
        <v>0</v>
      </c>
      <c r="I20" s="48">
        <f t="shared" si="8"/>
        <v>0</v>
      </c>
      <c r="J20" s="48">
        <f t="shared" si="8"/>
        <v>12187.96925</v>
      </c>
      <c r="K20" s="48">
        <f t="shared" si="8"/>
        <v>2891.6</v>
      </c>
      <c r="L20" s="48">
        <f t="shared" si="8"/>
        <v>9296.3692499999997</v>
      </c>
      <c r="M20" s="48">
        <f t="shared" si="8"/>
        <v>0</v>
      </c>
    </row>
    <row r="21" spans="1:13" ht="46.8" customHeight="1" x14ac:dyDescent="0.25">
      <c r="A21" s="11">
        <v>11</v>
      </c>
      <c r="B21" s="1" t="s">
        <v>310</v>
      </c>
      <c r="C21" s="17" t="s">
        <v>311</v>
      </c>
      <c r="D21" s="18">
        <v>330.23700000000002</v>
      </c>
      <c r="E21" s="14">
        <v>292.846</v>
      </c>
      <c r="F21" s="14"/>
      <c r="G21" s="14">
        <f t="shared" ref="G21:G84" si="9">E21-F21</f>
        <v>292.846</v>
      </c>
      <c r="H21" s="14"/>
      <c r="I21" s="14"/>
      <c r="J21" s="14">
        <f>K21+L21+M21</f>
        <v>292.846</v>
      </c>
      <c r="K21" s="14">
        <f>F21</f>
        <v>0</v>
      </c>
      <c r="L21" s="14">
        <f>G21</f>
        <v>292.846</v>
      </c>
      <c r="M21" s="14"/>
    </row>
    <row r="22" spans="1:13" ht="67.5" customHeight="1" x14ac:dyDescent="0.25">
      <c r="A22" s="11">
        <v>12</v>
      </c>
      <c r="B22" s="1" t="s">
        <v>312</v>
      </c>
      <c r="C22" s="21" t="s">
        <v>313</v>
      </c>
      <c r="D22" s="18">
        <v>4486.4650000000001</v>
      </c>
      <c r="E22" s="14">
        <v>333.19725</v>
      </c>
      <c r="F22" s="14"/>
      <c r="G22" s="14">
        <f t="shared" si="9"/>
        <v>333.19725</v>
      </c>
      <c r="H22" s="14"/>
      <c r="I22" s="14"/>
      <c r="J22" s="14">
        <f t="shared" ref="J22:J41" si="10">K22+L22+M22</f>
        <v>333.19725</v>
      </c>
      <c r="K22" s="14">
        <f t="shared" ref="K22:K41" si="11">F22</f>
        <v>0</v>
      </c>
      <c r="L22" s="14">
        <f t="shared" ref="L22:L41" si="12">G22</f>
        <v>333.19725</v>
      </c>
      <c r="M22" s="14"/>
    </row>
    <row r="23" spans="1:13" ht="33.6" customHeight="1" x14ac:dyDescent="0.25">
      <c r="A23" s="11">
        <v>13</v>
      </c>
      <c r="B23" s="22" t="s">
        <v>314</v>
      </c>
      <c r="C23" s="21" t="s">
        <v>315</v>
      </c>
      <c r="D23" s="18">
        <v>3821.16</v>
      </c>
      <c r="E23" s="14">
        <v>63.112000000000002</v>
      </c>
      <c r="F23" s="14"/>
      <c r="G23" s="14">
        <f t="shared" si="9"/>
        <v>63.112000000000002</v>
      </c>
      <c r="H23" s="14"/>
      <c r="I23" s="14"/>
      <c r="J23" s="14">
        <f t="shared" si="10"/>
        <v>63.112000000000002</v>
      </c>
      <c r="K23" s="14">
        <f t="shared" si="11"/>
        <v>0</v>
      </c>
      <c r="L23" s="14">
        <f t="shared" si="12"/>
        <v>63.112000000000002</v>
      </c>
      <c r="M23" s="14"/>
    </row>
    <row r="24" spans="1:13" ht="54" customHeight="1" x14ac:dyDescent="0.25">
      <c r="A24" s="11">
        <v>14</v>
      </c>
      <c r="B24" s="1" t="s">
        <v>247</v>
      </c>
      <c r="C24" s="17" t="s">
        <v>316</v>
      </c>
      <c r="D24" s="18">
        <v>813.72</v>
      </c>
      <c r="E24" s="14">
        <v>47.438000000000002</v>
      </c>
      <c r="F24" s="14"/>
      <c r="G24" s="14">
        <f t="shared" si="9"/>
        <v>47.438000000000002</v>
      </c>
      <c r="H24" s="14"/>
      <c r="I24" s="14"/>
      <c r="J24" s="14">
        <f t="shared" si="10"/>
        <v>47.438000000000002</v>
      </c>
      <c r="K24" s="14">
        <f t="shared" si="11"/>
        <v>0</v>
      </c>
      <c r="L24" s="14">
        <f t="shared" si="12"/>
        <v>47.438000000000002</v>
      </c>
      <c r="M24" s="14"/>
    </row>
    <row r="25" spans="1:13" ht="40.200000000000003" customHeight="1" x14ac:dyDescent="0.25">
      <c r="A25" s="11">
        <v>15</v>
      </c>
      <c r="B25" s="1" t="s">
        <v>241</v>
      </c>
      <c r="C25" s="17" t="s">
        <v>317</v>
      </c>
      <c r="D25" s="18">
        <v>4961.5129999999999</v>
      </c>
      <c r="E25" s="14">
        <v>1330</v>
      </c>
      <c r="F25" s="14">
        <v>200</v>
      </c>
      <c r="G25" s="14">
        <f t="shared" si="9"/>
        <v>1130</v>
      </c>
      <c r="H25" s="14"/>
      <c r="I25" s="14"/>
      <c r="J25" s="14">
        <f t="shared" si="10"/>
        <v>1330</v>
      </c>
      <c r="K25" s="14">
        <f t="shared" si="11"/>
        <v>200</v>
      </c>
      <c r="L25" s="14">
        <f t="shared" si="12"/>
        <v>1130</v>
      </c>
      <c r="M25" s="14"/>
    </row>
    <row r="26" spans="1:13" ht="57.6" customHeight="1" x14ac:dyDescent="0.25">
      <c r="A26" s="11">
        <v>16</v>
      </c>
      <c r="B26" s="22" t="s">
        <v>318</v>
      </c>
      <c r="C26" s="17" t="s">
        <v>319</v>
      </c>
      <c r="D26" s="18">
        <v>13818.701999999999</v>
      </c>
      <c r="E26" s="14">
        <v>600</v>
      </c>
      <c r="F26" s="14">
        <v>100</v>
      </c>
      <c r="G26" s="14">
        <f t="shared" si="9"/>
        <v>500</v>
      </c>
      <c r="H26" s="14"/>
      <c r="I26" s="14"/>
      <c r="J26" s="14">
        <f t="shared" si="10"/>
        <v>600</v>
      </c>
      <c r="K26" s="14">
        <f t="shared" si="11"/>
        <v>100</v>
      </c>
      <c r="L26" s="14">
        <f t="shared" si="12"/>
        <v>500</v>
      </c>
      <c r="M26" s="14"/>
    </row>
    <row r="27" spans="1:13" ht="43.95" customHeight="1" x14ac:dyDescent="0.25">
      <c r="A27" s="11">
        <v>17</v>
      </c>
      <c r="B27" s="23" t="s">
        <v>320</v>
      </c>
      <c r="C27" s="17" t="s">
        <v>321</v>
      </c>
      <c r="D27" s="18">
        <v>1221.768</v>
      </c>
      <c r="E27" s="14">
        <v>600</v>
      </c>
      <c r="F27" s="14">
        <v>100</v>
      </c>
      <c r="G27" s="14">
        <f t="shared" si="9"/>
        <v>500</v>
      </c>
      <c r="H27" s="14"/>
      <c r="I27" s="14"/>
      <c r="J27" s="14">
        <f t="shared" si="10"/>
        <v>600</v>
      </c>
      <c r="K27" s="14">
        <f t="shared" si="11"/>
        <v>100</v>
      </c>
      <c r="L27" s="14">
        <f t="shared" si="12"/>
        <v>500</v>
      </c>
      <c r="M27" s="14"/>
    </row>
    <row r="28" spans="1:13" ht="87" customHeight="1" x14ac:dyDescent="0.25">
      <c r="A28" s="11">
        <v>18</v>
      </c>
      <c r="B28" s="1" t="s">
        <v>229</v>
      </c>
      <c r="C28" s="17" t="s">
        <v>322</v>
      </c>
      <c r="D28" s="18">
        <v>2815.7930000000001</v>
      </c>
      <c r="E28" s="14">
        <v>590</v>
      </c>
      <c r="F28" s="14">
        <v>290</v>
      </c>
      <c r="G28" s="14">
        <f t="shared" si="9"/>
        <v>300</v>
      </c>
      <c r="H28" s="14"/>
      <c r="I28" s="14"/>
      <c r="J28" s="14">
        <f t="shared" si="10"/>
        <v>590</v>
      </c>
      <c r="K28" s="14">
        <f t="shared" si="11"/>
        <v>290</v>
      </c>
      <c r="L28" s="14">
        <f t="shared" si="12"/>
        <v>300</v>
      </c>
      <c r="M28" s="14"/>
    </row>
    <row r="29" spans="1:13" ht="71.25" customHeight="1" x14ac:dyDescent="0.25">
      <c r="A29" s="11">
        <v>19</v>
      </c>
      <c r="B29" s="22" t="s">
        <v>323</v>
      </c>
      <c r="C29" s="17" t="s">
        <v>324</v>
      </c>
      <c r="D29" s="18">
        <v>4951.2759999999998</v>
      </c>
      <c r="E29" s="14">
        <v>615</v>
      </c>
      <c r="F29" s="14">
        <v>115</v>
      </c>
      <c r="G29" s="14">
        <f t="shared" si="9"/>
        <v>500</v>
      </c>
      <c r="H29" s="14"/>
      <c r="I29" s="14"/>
      <c r="J29" s="14">
        <f t="shared" si="10"/>
        <v>615</v>
      </c>
      <c r="K29" s="14">
        <f t="shared" si="11"/>
        <v>115</v>
      </c>
      <c r="L29" s="14">
        <f t="shared" si="12"/>
        <v>500</v>
      </c>
      <c r="M29" s="14"/>
    </row>
    <row r="30" spans="1:13" ht="56.4" customHeight="1" x14ac:dyDescent="0.25">
      <c r="A30" s="11">
        <v>20</v>
      </c>
      <c r="B30" s="24" t="s">
        <v>231</v>
      </c>
      <c r="C30" s="17" t="s">
        <v>325</v>
      </c>
      <c r="D30" s="18">
        <v>3543.2620000000002</v>
      </c>
      <c r="E30" s="14">
        <v>640</v>
      </c>
      <c r="F30" s="14">
        <v>140</v>
      </c>
      <c r="G30" s="14">
        <f t="shared" si="9"/>
        <v>500</v>
      </c>
      <c r="H30" s="14"/>
      <c r="I30" s="14"/>
      <c r="J30" s="14">
        <f t="shared" si="10"/>
        <v>640</v>
      </c>
      <c r="K30" s="14">
        <f t="shared" si="11"/>
        <v>140</v>
      </c>
      <c r="L30" s="14">
        <f t="shared" si="12"/>
        <v>500</v>
      </c>
      <c r="M30" s="14"/>
    </row>
    <row r="31" spans="1:13" s="15" customFormat="1" ht="56.4" customHeight="1" x14ac:dyDescent="0.2">
      <c r="A31" s="11">
        <v>21</v>
      </c>
      <c r="B31" s="22" t="s">
        <v>326</v>
      </c>
      <c r="C31" s="16" t="s">
        <v>327</v>
      </c>
      <c r="D31" s="14">
        <v>4431.4939999999997</v>
      </c>
      <c r="E31" s="14">
        <v>505</v>
      </c>
      <c r="F31" s="14">
        <v>105</v>
      </c>
      <c r="G31" s="14">
        <f t="shared" si="9"/>
        <v>400</v>
      </c>
      <c r="H31" s="14"/>
      <c r="I31" s="14"/>
      <c r="J31" s="14">
        <f t="shared" si="10"/>
        <v>505</v>
      </c>
      <c r="K31" s="14">
        <f t="shared" si="11"/>
        <v>105</v>
      </c>
      <c r="L31" s="14">
        <f t="shared" si="12"/>
        <v>400</v>
      </c>
      <c r="M31" s="14"/>
    </row>
    <row r="32" spans="1:13" ht="85.2" customHeight="1" x14ac:dyDescent="0.25">
      <c r="A32" s="11">
        <v>22</v>
      </c>
      <c r="B32" s="25" t="s">
        <v>245</v>
      </c>
      <c r="C32" s="26" t="s">
        <v>328</v>
      </c>
      <c r="D32" s="27">
        <v>231.952</v>
      </c>
      <c r="E32" s="14">
        <v>120</v>
      </c>
      <c r="F32" s="14">
        <v>120</v>
      </c>
      <c r="G32" s="14">
        <f t="shared" si="9"/>
        <v>0</v>
      </c>
      <c r="H32" s="14"/>
      <c r="I32" s="14"/>
      <c r="J32" s="14">
        <f t="shared" si="10"/>
        <v>120</v>
      </c>
      <c r="K32" s="14">
        <f t="shared" si="11"/>
        <v>120</v>
      </c>
      <c r="L32" s="14">
        <f t="shared" si="12"/>
        <v>0</v>
      </c>
      <c r="M32" s="14"/>
    </row>
    <row r="33" spans="1:13" ht="57" customHeight="1" x14ac:dyDescent="0.25">
      <c r="A33" s="11">
        <v>23</v>
      </c>
      <c r="B33" s="23" t="s">
        <v>223</v>
      </c>
      <c r="C33" s="26" t="s">
        <v>329</v>
      </c>
      <c r="D33" s="27">
        <v>4341.6790000000001</v>
      </c>
      <c r="E33" s="14">
        <v>395</v>
      </c>
      <c r="F33" s="14">
        <f>E33</f>
        <v>395</v>
      </c>
      <c r="G33" s="14">
        <f t="shared" si="9"/>
        <v>0</v>
      </c>
      <c r="H33" s="14"/>
      <c r="I33" s="14"/>
      <c r="J33" s="14">
        <f t="shared" si="10"/>
        <v>395</v>
      </c>
      <c r="K33" s="14">
        <f t="shared" si="11"/>
        <v>395</v>
      </c>
      <c r="L33" s="14">
        <f t="shared" si="12"/>
        <v>0</v>
      </c>
      <c r="M33" s="14"/>
    </row>
    <row r="34" spans="1:13" ht="54" customHeight="1" x14ac:dyDescent="0.25">
      <c r="A34" s="11">
        <v>24</v>
      </c>
      <c r="B34" s="22" t="s">
        <v>222</v>
      </c>
      <c r="C34" s="26" t="s">
        <v>330</v>
      </c>
      <c r="D34" s="27">
        <v>712.83765000000005</v>
      </c>
      <c r="E34" s="14">
        <v>165</v>
      </c>
      <c r="F34" s="14">
        <f>E34</f>
        <v>165</v>
      </c>
      <c r="G34" s="14">
        <f t="shared" si="9"/>
        <v>0</v>
      </c>
      <c r="H34" s="14"/>
      <c r="I34" s="14"/>
      <c r="J34" s="14">
        <f t="shared" si="10"/>
        <v>165</v>
      </c>
      <c r="K34" s="14">
        <f t="shared" si="11"/>
        <v>165</v>
      </c>
      <c r="L34" s="14">
        <f t="shared" si="12"/>
        <v>0</v>
      </c>
      <c r="M34" s="14"/>
    </row>
    <row r="35" spans="1:13" ht="70.95" customHeight="1" x14ac:dyDescent="0.25">
      <c r="A35" s="11">
        <v>25</v>
      </c>
      <c r="B35" s="1" t="s">
        <v>331</v>
      </c>
      <c r="C35" s="26" t="s">
        <v>332</v>
      </c>
      <c r="D35" s="27">
        <v>12533.18</v>
      </c>
      <c r="E35" s="14">
        <v>3962.6</v>
      </c>
      <c r="F35" s="14">
        <v>362.6</v>
      </c>
      <c r="G35" s="14">
        <f t="shared" si="9"/>
        <v>3600</v>
      </c>
      <c r="H35" s="14"/>
      <c r="I35" s="14"/>
      <c r="J35" s="14">
        <f t="shared" si="10"/>
        <v>3962.6</v>
      </c>
      <c r="K35" s="14">
        <f t="shared" si="11"/>
        <v>362.6</v>
      </c>
      <c r="L35" s="14">
        <f t="shared" si="12"/>
        <v>3600</v>
      </c>
      <c r="M35" s="14"/>
    </row>
    <row r="36" spans="1:13" ht="55.2" customHeight="1" x14ac:dyDescent="0.25">
      <c r="A36" s="11">
        <v>26</v>
      </c>
      <c r="B36" s="1" t="s">
        <v>237</v>
      </c>
      <c r="C36" s="26" t="s">
        <v>333</v>
      </c>
      <c r="D36" s="27">
        <v>497.61399999999998</v>
      </c>
      <c r="E36" s="14">
        <v>459</v>
      </c>
      <c r="F36" s="14">
        <v>59</v>
      </c>
      <c r="G36" s="14">
        <f t="shared" si="9"/>
        <v>400</v>
      </c>
      <c r="H36" s="14"/>
      <c r="I36" s="14"/>
      <c r="J36" s="14">
        <f t="shared" si="10"/>
        <v>459</v>
      </c>
      <c r="K36" s="14">
        <f t="shared" si="11"/>
        <v>59</v>
      </c>
      <c r="L36" s="14">
        <f t="shared" si="12"/>
        <v>400</v>
      </c>
      <c r="M36" s="14"/>
    </row>
    <row r="37" spans="1:13" ht="57.6" customHeight="1" x14ac:dyDescent="0.25">
      <c r="A37" s="11">
        <v>27</v>
      </c>
      <c r="B37" s="1" t="s">
        <v>224</v>
      </c>
      <c r="C37" s="26" t="s">
        <v>334</v>
      </c>
      <c r="D37" s="27">
        <v>1214.3320000000001</v>
      </c>
      <c r="E37" s="14">
        <v>300</v>
      </c>
      <c r="F37" s="14">
        <f>E37</f>
        <v>300</v>
      </c>
      <c r="G37" s="14">
        <f t="shared" si="9"/>
        <v>0</v>
      </c>
      <c r="H37" s="14"/>
      <c r="I37" s="14"/>
      <c r="J37" s="14">
        <f t="shared" si="10"/>
        <v>300</v>
      </c>
      <c r="K37" s="14">
        <f t="shared" si="11"/>
        <v>300</v>
      </c>
      <c r="L37" s="14">
        <f t="shared" si="12"/>
        <v>0</v>
      </c>
      <c r="M37" s="14"/>
    </row>
    <row r="38" spans="1:13" ht="73.2" customHeight="1" x14ac:dyDescent="0.25">
      <c r="A38" s="11">
        <v>28</v>
      </c>
      <c r="B38" s="24" t="s">
        <v>242</v>
      </c>
      <c r="C38" s="26" t="s">
        <v>335</v>
      </c>
      <c r="D38" s="27">
        <v>585.63599999999997</v>
      </c>
      <c r="E38" s="14">
        <v>453</v>
      </c>
      <c r="F38" s="14">
        <v>53</v>
      </c>
      <c r="G38" s="14">
        <f t="shared" si="9"/>
        <v>400</v>
      </c>
      <c r="H38" s="14"/>
      <c r="I38" s="14"/>
      <c r="J38" s="14">
        <f t="shared" si="10"/>
        <v>453</v>
      </c>
      <c r="K38" s="14">
        <f t="shared" si="11"/>
        <v>53</v>
      </c>
      <c r="L38" s="14">
        <f t="shared" si="12"/>
        <v>400</v>
      </c>
      <c r="M38" s="14"/>
    </row>
    <row r="39" spans="1:13" ht="48" customHeight="1" x14ac:dyDescent="0.25">
      <c r="A39" s="11">
        <v>29</v>
      </c>
      <c r="B39" s="23" t="s">
        <v>336</v>
      </c>
      <c r="C39" s="26" t="s">
        <v>337</v>
      </c>
      <c r="D39" s="27">
        <v>7175.0529999999999</v>
      </c>
      <c r="E39" s="14">
        <v>387</v>
      </c>
      <c r="F39" s="14">
        <v>387</v>
      </c>
      <c r="G39" s="14">
        <f t="shared" si="9"/>
        <v>0</v>
      </c>
      <c r="H39" s="14"/>
      <c r="I39" s="14"/>
      <c r="J39" s="14">
        <f t="shared" si="10"/>
        <v>387</v>
      </c>
      <c r="K39" s="14">
        <f t="shared" si="11"/>
        <v>387</v>
      </c>
      <c r="L39" s="14">
        <f t="shared" si="12"/>
        <v>0</v>
      </c>
      <c r="M39" s="14"/>
    </row>
    <row r="40" spans="1:13" ht="46.2" customHeight="1" x14ac:dyDescent="0.25">
      <c r="A40" s="11">
        <v>30</v>
      </c>
      <c r="B40" s="23" t="s">
        <v>338</v>
      </c>
      <c r="C40" s="26" t="s">
        <v>339</v>
      </c>
      <c r="D40" s="27">
        <v>674.44100000000003</v>
      </c>
      <c r="E40" s="14">
        <v>200</v>
      </c>
      <c r="F40" s="14"/>
      <c r="G40" s="14">
        <f t="shared" si="9"/>
        <v>200</v>
      </c>
      <c r="H40" s="14"/>
      <c r="I40" s="14"/>
      <c r="J40" s="14">
        <f t="shared" si="10"/>
        <v>200</v>
      </c>
      <c r="K40" s="14">
        <f t="shared" si="11"/>
        <v>0</v>
      </c>
      <c r="L40" s="14">
        <f t="shared" si="12"/>
        <v>200</v>
      </c>
      <c r="M40" s="14"/>
    </row>
    <row r="41" spans="1:13" ht="73.95" customHeight="1" x14ac:dyDescent="0.25">
      <c r="A41" s="11">
        <v>31</v>
      </c>
      <c r="B41" s="1" t="s">
        <v>252</v>
      </c>
      <c r="C41" s="26" t="s">
        <v>340</v>
      </c>
      <c r="D41" s="27">
        <v>129.77600000000001</v>
      </c>
      <c r="E41" s="14">
        <v>129.77600000000001</v>
      </c>
      <c r="F41" s="14"/>
      <c r="G41" s="14">
        <f t="shared" si="9"/>
        <v>129.77600000000001</v>
      </c>
      <c r="H41" s="14"/>
      <c r="I41" s="14"/>
      <c r="J41" s="14">
        <f t="shared" si="10"/>
        <v>129.77600000000001</v>
      </c>
      <c r="K41" s="14">
        <f t="shared" si="11"/>
        <v>0</v>
      </c>
      <c r="L41" s="14">
        <f t="shared" si="12"/>
        <v>129.77600000000001</v>
      </c>
      <c r="M41" s="14"/>
    </row>
    <row r="42" spans="1:13" ht="24.6" customHeight="1" x14ac:dyDescent="0.25">
      <c r="A42" s="11"/>
      <c r="B42" s="88" t="s">
        <v>123</v>
      </c>
      <c r="C42" s="26"/>
      <c r="D42" s="81">
        <f>SUM(D43:D68)</f>
        <v>70878.733808000005</v>
      </c>
      <c r="E42" s="81">
        <f t="shared" ref="E42:M42" si="13">SUM(E43:E68)</f>
        <v>25786.255454000002</v>
      </c>
      <c r="F42" s="81">
        <f t="shared" si="13"/>
        <v>3278.4999999999995</v>
      </c>
      <c r="G42" s="81">
        <f t="shared" si="13"/>
        <v>22507.755453999998</v>
      </c>
      <c r="H42" s="81">
        <f t="shared" si="13"/>
        <v>0</v>
      </c>
      <c r="I42" s="81">
        <f t="shared" si="13"/>
        <v>0</v>
      </c>
      <c r="J42" s="81">
        <f t="shared" si="13"/>
        <v>25786.255454000002</v>
      </c>
      <c r="K42" s="81">
        <f t="shared" si="13"/>
        <v>3278.4999999999995</v>
      </c>
      <c r="L42" s="81">
        <f t="shared" si="13"/>
        <v>22507.755453999998</v>
      </c>
      <c r="M42" s="81">
        <f t="shared" si="13"/>
        <v>0</v>
      </c>
    </row>
    <row r="43" spans="1:13" ht="52.8" customHeight="1" x14ac:dyDescent="0.25">
      <c r="A43" s="11">
        <v>32</v>
      </c>
      <c r="B43" s="1" t="s">
        <v>341</v>
      </c>
      <c r="C43" s="26" t="s">
        <v>342</v>
      </c>
      <c r="D43" s="27">
        <v>2876.4969999999998</v>
      </c>
      <c r="E43" s="14">
        <v>96.245999999999995</v>
      </c>
      <c r="F43" s="14"/>
      <c r="G43" s="14">
        <f t="shared" si="9"/>
        <v>96.245999999999995</v>
      </c>
      <c r="H43" s="14"/>
      <c r="I43" s="14"/>
      <c r="J43" s="14">
        <f>K43+L43+M43</f>
        <v>96.245999999999995</v>
      </c>
      <c r="K43" s="14">
        <f>F43</f>
        <v>0</v>
      </c>
      <c r="L43" s="14">
        <f>G43</f>
        <v>96.245999999999995</v>
      </c>
      <c r="M43" s="14"/>
    </row>
    <row r="44" spans="1:13" ht="41.4" customHeight="1" x14ac:dyDescent="0.25">
      <c r="A44" s="11">
        <v>33</v>
      </c>
      <c r="B44" s="1" t="s">
        <v>183</v>
      </c>
      <c r="C44" s="21" t="s">
        <v>343</v>
      </c>
      <c r="D44" s="14">
        <v>5260.451</v>
      </c>
      <c r="E44" s="14">
        <v>3968.864</v>
      </c>
      <c r="F44" s="14"/>
      <c r="G44" s="14">
        <f t="shared" si="9"/>
        <v>3968.864</v>
      </c>
      <c r="H44" s="14"/>
      <c r="I44" s="14"/>
      <c r="J44" s="14">
        <f t="shared" ref="J44:J68" si="14">K44+L44+M44</f>
        <v>3968.864</v>
      </c>
      <c r="K44" s="14">
        <f t="shared" ref="K44:K68" si="15">F44</f>
        <v>0</v>
      </c>
      <c r="L44" s="14">
        <f>G44+I44</f>
        <v>3968.864</v>
      </c>
      <c r="M44" s="14"/>
    </row>
    <row r="45" spans="1:13" s="15" customFormat="1" ht="61.2" customHeight="1" x14ac:dyDescent="0.2">
      <c r="A45" s="11">
        <v>34</v>
      </c>
      <c r="B45" s="22" t="s">
        <v>184</v>
      </c>
      <c r="C45" s="16" t="s">
        <v>344</v>
      </c>
      <c r="D45" s="14">
        <v>494.08199999999999</v>
      </c>
      <c r="E45" s="14">
        <v>485</v>
      </c>
      <c r="F45" s="9"/>
      <c r="G45" s="14">
        <f t="shared" si="9"/>
        <v>485</v>
      </c>
      <c r="H45" s="14"/>
      <c r="I45" s="14"/>
      <c r="J45" s="14">
        <f t="shared" si="14"/>
        <v>485</v>
      </c>
      <c r="K45" s="14">
        <f t="shared" si="15"/>
        <v>0</v>
      </c>
      <c r="L45" s="14">
        <f t="shared" ref="L45:L68" si="16">G45</f>
        <v>485</v>
      </c>
      <c r="M45" s="14"/>
    </row>
    <row r="46" spans="1:13" ht="55.2" customHeight="1" x14ac:dyDescent="0.25">
      <c r="A46" s="11">
        <v>35</v>
      </c>
      <c r="B46" s="1" t="s">
        <v>345</v>
      </c>
      <c r="C46" s="28" t="s">
        <v>346</v>
      </c>
      <c r="D46" s="18">
        <v>2674.701</v>
      </c>
      <c r="E46" s="14">
        <v>1464.296</v>
      </c>
      <c r="F46" s="14">
        <v>250</v>
      </c>
      <c r="G46" s="14">
        <f t="shared" si="9"/>
        <v>1214.296</v>
      </c>
      <c r="H46" s="14"/>
      <c r="I46" s="14"/>
      <c r="J46" s="14">
        <f t="shared" si="14"/>
        <v>1464.296</v>
      </c>
      <c r="K46" s="14">
        <f t="shared" si="15"/>
        <v>250</v>
      </c>
      <c r="L46" s="14">
        <f t="shared" si="16"/>
        <v>1214.296</v>
      </c>
      <c r="M46" s="14"/>
    </row>
    <row r="47" spans="1:13" ht="66" customHeight="1" x14ac:dyDescent="0.25">
      <c r="A47" s="11">
        <v>36</v>
      </c>
      <c r="B47" s="1" t="s">
        <v>347</v>
      </c>
      <c r="C47" s="28" t="s">
        <v>348</v>
      </c>
      <c r="D47" s="18">
        <v>5502.826</v>
      </c>
      <c r="E47" s="14">
        <v>4700</v>
      </c>
      <c r="F47" s="14"/>
      <c r="G47" s="14">
        <f t="shared" si="9"/>
        <v>4700</v>
      </c>
      <c r="H47" s="14"/>
      <c r="I47" s="14"/>
      <c r="J47" s="14">
        <f t="shared" si="14"/>
        <v>4700</v>
      </c>
      <c r="K47" s="14">
        <f t="shared" si="15"/>
        <v>0</v>
      </c>
      <c r="L47" s="14">
        <f t="shared" si="16"/>
        <v>4700</v>
      </c>
      <c r="M47" s="14"/>
    </row>
    <row r="48" spans="1:13" ht="66" customHeight="1" x14ac:dyDescent="0.25">
      <c r="A48" s="11">
        <v>37</v>
      </c>
      <c r="B48" s="22" t="s">
        <v>171</v>
      </c>
      <c r="C48" s="17" t="s">
        <v>349</v>
      </c>
      <c r="D48" s="18">
        <v>814.226</v>
      </c>
      <c r="E48" s="14">
        <v>60.003</v>
      </c>
      <c r="F48" s="27"/>
      <c r="G48" s="14">
        <f t="shared" si="9"/>
        <v>60.003</v>
      </c>
      <c r="H48" s="14"/>
      <c r="I48" s="14"/>
      <c r="J48" s="14">
        <f t="shared" si="14"/>
        <v>60.003</v>
      </c>
      <c r="K48" s="14">
        <f t="shared" si="15"/>
        <v>0</v>
      </c>
      <c r="L48" s="14">
        <f t="shared" si="16"/>
        <v>60.003</v>
      </c>
      <c r="M48" s="14"/>
    </row>
    <row r="49" spans="1:13" ht="87.6" customHeight="1" x14ac:dyDescent="0.25">
      <c r="A49" s="11">
        <v>38</v>
      </c>
      <c r="B49" s="23" t="s">
        <v>350</v>
      </c>
      <c r="C49" s="17" t="s">
        <v>351</v>
      </c>
      <c r="D49" s="18">
        <v>3011.6979999999999</v>
      </c>
      <c r="E49" s="14">
        <v>328.1</v>
      </c>
      <c r="F49" s="27">
        <v>258</v>
      </c>
      <c r="G49" s="14">
        <f t="shared" si="9"/>
        <v>70.100000000000023</v>
      </c>
      <c r="H49" s="14"/>
      <c r="I49" s="14"/>
      <c r="J49" s="14">
        <f t="shared" si="14"/>
        <v>328.1</v>
      </c>
      <c r="K49" s="14">
        <f t="shared" si="15"/>
        <v>258</v>
      </c>
      <c r="L49" s="14">
        <f t="shared" si="16"/>
        <v>70.100000000000023</v>
      </c>
      <c r="M49" s="14"/>
    </row>
    <row r="50" spans="1:13" s="15" customFormat="1" ht="72" customHeight="1" x14ac:dyDescent="0.2">
      <c r="A50" s="11">
        <v>39</v>
      </c>
      <c r="B50" s="1" t="s">
        <v>172</v>
      </c>
      <c r="C50" s="29" t="s">
        <v>352</v>
      </c>
      <c r="D50" s="14">
        <v>630.53899999999999</v>
      </c>
      <c r="E50" s="14">
        <v>119</v>
      </c>
      <c r="F50" s="14">
        <f>E50</f>
        <v>119</v>
      </c>
      <c r="G50" s="14">
        <f t="shared" si="9"/>
        <v>0</v>
      </c>
      <c r="H50" s="14"/>
      <c r="I50" s="14"/>
      <c r="J50" s="14">
        <f t="shared" si="14"/>
        <v>119</v>
      </c>
      <c r="K50" s="14">
        <f t="shared" si="15"/>
        <v>119</v>
      </c>
      <c r="L50" s="14">
        <f t="shared" si="16"/>
        <v>0</v>
      </c>
      <c r="M50" s="14"/>
    </row>
    <row r="51" spans="1:13" ht="52.2" customHeight="1" x14ac:dyDescent="0.25">
      <c r="A51" s="11">
        <v>40</v>
      </c>
      <c r="B51" s="22" t="s">
        <v>185</v>
      </c>
      <c r="C51" s="26" t="s">
        <v>353</v>
      </c>
      <c r="D51" s="27">
        <v>3167.048808</v>
      </c>
      <c r="E51" s="14">
        <v>587.50445400000001</v>
      </c>
      <c r="F51" s="14"/>
      <c r="G51" s="14">
        <f t="shared" si="9"/>
        <v>587.50445400000001</v>
      </c>
      <c r="H51" s="14"/>
      <c r="I51" s="14"/>
      <c r="J51" s="14">
        <f t="shared" si="14"/>
        <v>587.50445400000001</v>
      </c>
      <c r="K51" s="14">
        <f t="shared" si="15"/>
        <v>0</v>
      </c>
      <c r="L51" s="14">
        <f t="shared" si="16"/>
        <v>587.50445400000001</v>
      </c>
      <c r="M51" s="14"/>
    </row>
    <row r="52" spans="1:13" ht="33" customHeight="1" x14ac:dyDescent="0.25">
      <c r="A52" s="11">
        <v>41</v>
      </c>
      <c r="B52" s="24" t="s">
        <v>354</v>
      </c>
      <c r="C52" s="28" t="s">
        <v>355</v>
      </c>
      <c r="D52" s="18">
        <v>998.30200000000002</v>
      </c>
      <c r="E52" s="14">
        <v>63.314</v>
      </c>
      <c r="F52" s="14"/>
      <c r="G52" s="14">
        <f t="shared" si="9"/>
        <v>63.314</v>
      </c>
      <c r="H52" s="14"/>
      <c r="I52" s="14"/>
      <c r="J52" s="14">
        <f t="shared" si="14"/>
        <v>63.314</v>
      </c>
      <c r="K52" s="14">
        <f t="shared" si="15"/>
        <v>0</v>
      </c>
      <c r="L52" s="14">
        <f t="shared" si="16"/>
        <v>63.314</v>
      </c>
      <c r="M52" s="14"/>
    </row>
    <row r="53" spans="1:13" ht="37.200000000000003" customHeight="1" x14ac:dyDescent="0.25">
      <c r="A53" s="11">
        <v>42</v>
      </c>
      <c r="B53" s="22" t="s">
        <v>356</v>
      </c>
      <c r="C53" s="21" t="s">
        <v>357</v>
      </c>
      <c r="D53" s="14">
        <v>1557.171</v>
      </c>
      <c r="E53" s="14">
        <v>455</v>
      </c>
      <c r="F53" s="14"/>
      <c r="G53" s="14">
        <f t="shared" si="9"/>
        <v>455</v>
      </c>
      <c r="H53" s="14"/>
      <c r="I53" s="14"/>
      <c r="J53" s="14">
        <f t="shared" si="14"/>
        <v>455</v>
      </c>
      <c r="K53" s="14">
        <f t="shared" si="15"/>
        <v>0</v>
      </c>
      <c r="L53" s="14">
        <f t="shared" si="16"/>
        <v>455</v>
      </c>
      <c r="M53" s="14"/>
    </row>
    <row r="54" spans="1:13" ht="37.200000000000003" customHeight="1" x14ac:dyDescent="0.25">
      <c r="A54" s="11">
        <v>43</v>
      </c>
      <c r="B54" s="25" t="s">
        <v>358</v>
      </c>
      <c r="C54" s="21" t="s">
        <v>359</v>
      </c>
      <c r="D54" s="14">
        <v>631.43700000000001</v>
      </c>
      <c r="E54" s="14">
        <v>62.9</v>
      </c>
      <c r="F54" s="14"/>
      <c r="G54" s="14">
        <f t="shared" si="9"/>
        <v>62.9</v>
      </c>
      <c r="H54" s="14"/>
      <c r="I54" s="14"/>
      <c r="J54" s="14">
        <f t="shared" si="14"/>
        <v>62.9</v>
      </c>
      <c r="K54" s="14">
        <f t="shared" si="15"/>
        <v>0</v>
      </c>
      <c r="L54" s="14">
        <f t="shared" si="16"/>
        <v>62.9</v>
      </c>
      <c r="M54" s="14"/>
    </row>
    <row r="55" spans="1:13" ht="37.200000000000003" customHeight="1" x14ac:dyDescent="0.25">
      <c r="A55" s="11">
        <v>44</v>
      </c>
      <c r="B55" s="23" t="s">
        <v>360</v>
      </c>
      <c r="C55" s="21" t="s">
        <v>361</v>
      </c>
      <c r="D55" s="14">
        <v>4495.8689999999997</v>
      </c>
      <c r="E55" s="14">
        <v>2454</v>
      </c>
      <c r="F55" s="14">
        <v>454</v>
      </c>
      <c r="G55" s="14">
        <f t="shared" si="9"/>
        <v>2000</v>
      </c>
      <c r="H55" s="14"/>
      <c r="I55" s="14"/>
      <c r="J55" s="14">
        <f t="shared" si="14"/>
        <v>2454</v>
      </c>
      <c r="K55" s="14">
        <f t="shared" si="15"/>
        <v>454</v>
      </c>
      <c r="L55" s="14">
        <f t="shared" si="16"/>
        <v>2000</v>
      </c>
      <c r="M55" s="14"/>
    </row>
    <row r="56" spans="1:13" ht="36" customHeight="1" x14ac:dyDescent="0.25">
      <c r="A56" s="11">
        <v>45</v>
      </c>
      <c r="B56" s="22" t="s">
        <v>362</v>
      </c>
      <c r="C56" s="21" t="s">
        <v>363</v>
      </c>
      <c r="D56" s="14">
        <v>4927.7370000000001</v>
      </c>
      <c r="E56" s="14">
        <v>504.6</v>
      </c>
      <c r="F56" s="14">
        <f>E56</f>
        <v>504.6</v>
      </c>
      <c r="G56" s="14">
        <f t="shared" si="9"/>
        <v>0</v>
      </c>
      <c r="H56" s="14"/>
      <c r="I56" s="14"/>
      <c r="J56" s="14">
        <f t="shared" si="14"/>
        <v>504.6</v>
      </c>
      <c r="K56" s="14">
        <f t="shared" si="15"/>
        <v>504.6</v>
      </c>
      <c r="L56" s="14">
        <f t="shared" si="16"/>
        <v>0</v>
      </c>
      <c r="M56" s="14"/>
    </row>
    <row r="57" spans="1:13" ht="40.200000000000003" customHeight="1" x14ac:dyDescent="0.25">
      <c r="A57" s="11">
        <v>46</v>
      </c>
      <c r="B57" s="1" t="s">
        <v>364</v>
      </c>
      <c r="C57" s="21" t="s">
        <v>365</v>
      </c>
      <c r="D57" s="14">
        <v>5603.451</v>
      </c>
      <c r="E57" s="14">
        <v>898</v>
      </c>
      <c r="F57" s="14">
        <v>398</v>
      </c>
      <c r="G57" s="14">
        <f t="shared" si="9"/>
        <v>500</v>
      </c>
      <c r="H57" s="14"/>
      <c r="I57" s="14"/>
      <c r="J57" s="14">
        <f t="shared" si="14"/>
        <v>898</v>
      </c>
      <c r="K57" s="14">
        <f t="shared" si="15"/>
        <v>398</v>
      </c>
      <c r="L57" s="14">
        <f t="shared" si="16"/>
        <v>500</v>
      </c>
      <c r="M57" s="14"/>
    </row>
    <row r="58" spans="1:13" ht="45.6" customHeight="1" x14ac:dyDescent="0.25">
      <c r="A58" s="11">
        <v>47</v>
      </c>
      <c r="B58" s="1" t="s">
        <v>186</v>
      </c>
      <c r="C58" s="21" t="s">
        <v>366</v>
      </c>
      <c r="D58" s="14">
        <v>6131.2749999999996</v>
      </c>
      <c r="E58" s="14">
        <v>253</v>
      </c>
      <c r="F58" s="14"/>
      <c r="G58" s="14">
        <f t="shared" si="9"/>
        <v>253</v>
      </c>
      <c r="H58" s="14"/>
      <c r="I58" s="14"/>
      <c r="J58" s="14">
        <f t="shared" si="14"/>
        <v>253</v>
      </c>
      <c r="K58" s="14">
        <f t="shared" si="15"/>
        <v>0</v>
      </c>
      <c r="L58" s="14">
        <f t="shared" si="16"/>
        <v>253</v>
      </c>
      <c r="M58" s="14"/>
    </row>
    <row r="59" spans="1:13" ht="24" x14ac:dyDescent="0.25">
      <c r="A59" s="11">
        <v>48</v>
      </c>
      <c r="B59" s="1" t="s">
        <v>367</v>
      </c>
      <c r="C59" s="21" t="s">
        <v>368</v>
      </c>
      <c r="D59" s="14">
        <v>4348.4690000000001</v>
      </c>
      <c r="E59" s="14">
        <v>176</v>
      </c>
      <c r="F59" s="14">
        <v>176</v>
      </c>
      <c r="G59" s="14">
        <f t="shared" si="9"/>
        <v>0</v>
      </c>
      <c r="H59" s="14"/>
      <c r="I59" s="14"/>
      <c r="J59" s="14">
        <f t="shared" si="14"/>
        <v>176</v>
      </c>
      <c r="K59" s="14">
        <f t="shared" si="15"/>
        <v>176</v>
      </c>
      <c r="L59" s="14">
        <f t="shared" si="16"/>
        <v>0</v>
      </c>
      <c r="M59" s="14"/>
    </row>
    <row r="60" spans="1:13" ht="48" x14ac:dyDescent="0.25">
      <c r="A60" s="11">
        <v>49</v>
      </c>
      <c r="B60" s="24" t="s">
        <v>187</v>
      </c>
      <c r="C60" s="21" t="s">
        <v>369</v>
      </c>
      <c r="D60" s="14">
        <v>798.30499999999995</v>
      </c>
      <c r="E60" s="14">
        <v>147.5</v>
      </c>
      <c r="F60" s="14">
        <f>E60</f>
        <v>147.5</v>
      </c>
      <c r="G60" s="14">
        <f t="shared" si="9"/>
        <v>0</v>
      </c>
      <c r="H60" s="14"/>
      <c r="I60" s="14"/>
      <c r="J60" s="14">
        <f t="shared" si="14"/>
        <v>147.5</v>
      </c>
      <c r="K60" s="14">
        <f t="shared" si="15"/>
        <v>147.5</v>
      </c>
      <c r="L60" s="14">
        <f t="shared" si="16"/>
        <v>0</v>
      </c>
      <c r="M60" s="14"/>
    </row>
    <row r="61" spans="1:13" ht="24" x14ac:dyDescent="0.25">
      <c r="A61" s="11">
        <v>50</v>
      </c>
      <c r="B61" s="23" t="s">
        <v>164</v>
      </c>
      <c r="C61" s="21" t="s">
        <v>370</v>
      </c>
      <c r="D61" s="14">
        <v>8337.1260000000002</v>
      </c>
      <c r="E61" s="14">
        <v>2201.6999999999998</v>
      </c>
      <c r="F61" s="14">
        <v>201.7</v>
      </c>
      <c r="G61" s="14">
        <f t="shared" si="9"/>
        <v>1999.9999999999998</v>
      </c>
      <c r="H61" s="14"/>
      <c r="I61" s="14"/>
      <c r="J61" s="14">
        <f t="shared" si="14"/>
        <v>2201.6999999999998</v>
      </c>
      <c r="K61" s="14">
        <f t="shared" si="15"/>
        <v>201.7</v>
      </c>
      <c r="L61" s="14">
        <f t="shared" si="16"/>
        <v>1999.9999999999998</v>
      </c>
      <c r="M61" s="14"/>
    </row>
    <row r="62" spans="1:13" ht="24" x14ac:dyDescent="0.25">
      <c r="A62" s="11">
        <v>51</v>
      </c>
      <c r="B62" s="23" t="s">
        <v>371</v>
      </c>
      <c r="C62" s="21" t="s">
        <v>372</v>
      </c>
      <c r="D62" s="14">
        <v>300.07799999999997</v>
      </c>
      <c r="E62" s="14">
        <v>55.6</v>
      </c>
      <c r="F62" s="14"/>
      <c r="G62" s="14">
        <f t="shared" si="9"/>
        <v>55.6</v>
      </c>
      <c r="H62" s="14"/>
      <c r="I62" s="14"/>
      <c r="J62" s="14">
        <f t="shared" si="14"/>
        <v>55.6</v>
      </c>
      <c r="K62" s="14">
        <f t="shared" si="15"/>
        <v>0</v>
      </c>
      <c r="L62" s="14">
        <f t="shared" si="16"/>
        <v>55.6</v>
      </c>
      <c r="M62" s="14"/>
    </row>
    <row r="63" spans="1:13" ht="36" x14ac:dyDescent="0.25">
      <c r="A63" s="11">
        <v>52</v>
      </c>
      <c r="B63" s="23" t="s">
        <v>188</v>
      </c>
      <c r="C63" s="21" t="s">
        <v>373</v>
      </c>
      <c r="D63" s="14">
        <v>830.47799999999995</v>
      </c>
      <c r="E63" s="14">
        <v>129.6</v>
      </c>
      <c r="F63" s="14">
        <f>E63</f>
        <v>129.6</v>
      </c>
      <c r="G63" s="14">
        <f t="shared" si="9"/>
        <v>0</v>
      </c>
      <c r="H63" s="14"/>
      <c r="I63" s="14"/>
      <c r="J63" s="14">
        <f t="shared" si="14"/>
        <v>129.6</v>
      </c>
      <c r="K63" s="14">
        <f t="shared" si="15"/>
        <v>129.6</v>
      </c>
      <c r="L63" s="14">
        <f t="shared" si="16"/>
        <v>0</v>
      </c>
      <c r="M63" s="14"/>
    </row>
    <row r="64" spans="1:13" ht="32.4" customHeight="1" x14ac:dyDescent="0.25">
      <c r="A64" s="11">
        <v>53</v>
      </c>
      <c r="B64" s="23" t="s">
        <v>189</v>
      </c>
      <c r="C64" s="21" t="s">
        <v>374</v>
      </c>
      <c r="D64" s="14">
        <v>318.69299999999998</v>
      </c>
      <c r="E64" s="14">
        <v>144.9</v>
      </c>
      <c r="F64" s="14">
        <f>E64</f>
        <v>144.9</v>
      </c>
      <c r="G64" s="14">
        <f t="shared" si="9"/>
        <v>0</v>
      </c>
      <c r="H64" s="14"/>
      <c r="I64" s="14"/>
      <c r="J64" s="14">
        <f t="shared" si="14"/>
        <v>144.9</v>
      </c>
      <c r="K64" s="14">
        <f t="shared" si="15"/>
        <v>144.9</v>
      </c>
      <c r="L64" s="14">
        <f t="shared" si="16"/>
        <v>0</v>
      </c>
      <c r="M64" s="14"/>
    </row>
    <row r="65" spans="1:13" ht="48" x14ac:dyDescent="0.25">
      <c r="A65" s="11">
        <v>54</v>
      </c>
      <c r="B65" s="23" t="s">
        <v>168</v>
      </c>
      <c r="C65" s="21" t="s">
        <v>375</v>
      </c>
      <c r="D65" s="14">
        <v>349.39499999999998</v>
      </c>
      <c r="E65" s="14">
        <v>204</v>
      </c>
      <c r="F65" s="14">
        <f>E65</f>
        <v>204</v>
      </c>
      <c r="G65" s="14">
        <f t="shared" si="9"/>
        <v>0</v>
      </c>
      <c r="H65" s="14"/>
      <c r="I65" s="14"/>
      <c r="J65" s="14">
        <f t="shared" si="14"/>
        <v>204</v>
      </c>
      <c r="K65" s="14">
        <f t="shared" si="15"/>
        <v>204</v>
      </c>
      <c r="L65" s="14">
        <f t="shared" si="16"/>
        <v>0</v>
      </c>
      <c r="M65" s="14"/>
    </row>
    <row r="66" spans="1:13" ht="24" x14ac:dyDescent="0.25">
      <c r="A66" s="11">
        <v>55</v>
      </c>
      <c r="B66" s="23" t="s">
        <v>190</v>
      </c>
      <c r="C66" s="21" t="s">
        <v>376</v>
      </c>
      <c r="D66" s="14">
        <v>582.31799999999998</v>
      </c>
      <c r="E66" s="14">
        <v>291.2</v>
      </c>
      <c r="F66" s="14">
        <f>E66</f>
        <v>291.2</v>
      </c>
      <c r="G66" s="14">
        <f t="shared" si="9"/>
        <v>0</v>
      </c>
      <c r="H66" s="14"/>
      <c r="I66" s="14"/>
      <c r="J66" s="14">
        <f t="shared" si="14"/>
        <v>291.2</v>
      </c>
      <c r="K66" s="14">
        <f t="shared" si="15"/>
        <v>291.2</v>
      </c>
      <c r="L66" s="14">
        <f t="shared" si="16"/>
        <v>0</v>
      </c>
      <c r="M66" s="14"/>
    </row>
    <row r="67" spans="1:13" ht="48" x14ac:dyDescent="0.25">
      <c r="A67" s="11">
        <v>56</v>
      </c>
      <c r="B67" s="1" t="s">
        <v>191</v>
      </c>
      <c r="C67" s="21" t="s">
        <v>377</v>
      </c>
      <c r="D67" s="14">
        <v>135.928</v>
      </c>
      <c r="E67" s="14">
        <v>135.928</v>
      </c>
      <c r="F67" s="14"/>
      <c r="G67" s="14">
        <f t="shared" si="9"/>
        <v>135.928</v>
      </c>
      <c r="H67" s="14"/>
      <c r="I67" s="14"/>
      <c r="J67" s="14">
        <f t="shared" si="14"/>
        <v>135.928</v>
      </c>
      <c r="K67" s="14">
        <f t="shared" si="15"/>
        <v>0</v>
      </c>
      <c r="L67" s="14">
        <f t="shared" si="16"/>
        <v>135.928</v>
      </c>
      <c r="M67" s="14"/>
    </row>
    <row r="68" spans="1:13" ht="85.2" customHeight="1" x14ac:dyDescent="0.25">
      <c r="A68" s="11">
        <v>57</v>
      </c>
      <c r="B68" s="22" t="s">
        <v>192</v>
      </c>
      <c r="C68" s="21" t="s">
        <v>378</v>
      </c>
      <c r="D68" s="14">
        <v>6100.6329999999998</v>
      </c>
      <c r="E68" s="14">
        <v>5800</v>
      </c>
      <c r="F68" s="14"/>
      <c r="G68" s="14">
        <f t="shared" si="9"/>
        <v>5800</v>
      </c>
      <c r="H68" s="14"/>
      <c r="I68" s="14"/>
      <c r="J68" s="14">
        <f t="shared" si="14"/>
        <v>5800</v>
      </c>
      <c r="K68" s="14">
        <f t="shared" si="15"/>
        <v>0</v>
      </c>
      <c r="L68" s="14">
        <f t="shared" si="16"/>
        <v>5800</v>
      </c>
      <c r="M68" s="14"/>
    </row>
    <row r="69" spans="1:13" s="83" customFormat="1" ht="25.2" customHeight="1" x14ac:dyDescent="0.2">
      <c r="A69" s="87"/>
      <c r="B69" s="88" t="s">
        <v>42</v>
      </c>
      <c r="C69" s="88"/>
      <c r="D69" s="30">
        <f>SUM(D70:D93)</f>
        <v>69115.995800000019</v>
      </c>
      <c r="E69" s="30">
        <f t="shared" ref="E69:H69" si="17">SUM(E70:E93)</f>
        <v>32074.113200000003</v>
      </c>
      <c r="F69" s="30">
        <f t="shared" si="17"/>
        <v>10705.7978</v>
      </c>
      <c r="G69" s="30">
        <f t="shared" si="17"/>
        <v>21368.315400000003</v>
      </c>
      <c r="H69" s="30">
        <f t="shared" si="17"/>
        <v>0</v>
      </c>
      <c r="I69" s="30">
        <f t="shared" ref="I69" si="18">SUM(I70:I93)</f>
        <v>311.36399999999998</v>
      </c>
      <c r="J69" s="30">
        <f t="shared" ref="J69" si="19">SUM(J70:J93)</f>
        <v>32385.477200000001</v>
      </c>
      <c r="K69" s="30">
        <f t="shared" ref="K69:L69" si="20">SUM(K70:K93)</f>
        <v>10705.7978</v>
      </c>
      <c r="L69" s="30">
        <f t="shared" si="20"/>
        <v>21679.679400000001</v>
      </c>
      <c r="M69" s="30">
        <f t="shared" ref="M69" si="21">SUM(M70:M93)</f>
        <v>0</v>
      </c>
    </row>
    <row r="70" spans="1:13" ht="51" customHeight="1" x14ac:dyDescent="0.25">
      <c r="A70" s="11">
        <v>58</v>
      </c>
      <c r="B70" s="1" t="s">
        <v>114</v>
      </c>
      <c r="C70" s="21" t="s">
        <v>379</v>
      </c>
      <c r="D70" s="14">
        <v>1142.9269999999999</v>
      </c>
      <c r="E70" s="14">
        <v>103.89100000000001</v>
      </c>
      <c r="F70" s="14">
        <f>E70</f>
        <v>103.89100000000001</v>
      </c>
      <c r="G70" s="14">
        <f t="shared" si="9"/>
        <v>0</v>
      </c>
      <c r="H70" s="14"/>
      <c r="I70" s="14"/>
      <c r="J70" s="14">
        <f>K70+L70+M70</f>
        <v>103.89100000000001</v>
      </c>
      <c r="K70" s="14">
        <f>F70</f>
        <v>103.89100000000001</v>
      </c>
      <c r="L70" s="14">
        <f>G70</f>
        <v>0</v>
      </c>
      <c r="M70" s="14"/>
    </row>
    <row r="71" spans="1:13" ht="29.4" customHeight="1" x14ac:dyDescent="0.25">
      <c r="A71" s="11">
        <v>59</v>
      </c>
      <c r="B71" s="1" t="s">
        <v>380</v>
      </c>
      <c r="C71" s="21" t="s">
        <v>381</v>
      </c>
      <c r="D71" s="14">
        <v>4954.0958000000001</v>
      </c>
      <c r="E71" s="14">
        <v>282.06689999999998</v>
      </c>
      <c r="F71" s="14">
        <f>E71</f>
        <v>282.06689999999998</v>
      </c>
      <c r="G71" s="14">
        <f t="shared" si="9"/>
        <v>0</v>
      </c>
      <c r="H71" s="14"/>
      <c r="I71" s="14"/>
      <c r="J71" s="14">
        <f t="shared" ref="J71:J93" si="22">K71+L71+M71</f>
        <v>282.06689999999998</v>
      </c>
      <c r="K71" s="14">
        <f t="shared" ref="K71:K93" si="23">F71</f>
        <v>282.06689999999998</v>
      </c>
      <c r="L71" s="14">
        <f t="shared" ref="L71:L93" si="24">G71</f>
        <v>0</v>
      </c>
      <c r="M71" s="14"/>
    </row>
    <row r="72" spans="1:13" ht="42" customHeight="1" x14ac:dyDescent="0.25">
      <c r="A72" s="11">
        <v>60</v>
      </c>
      <c r="B72" s="1" t="s">
        <v>382</v>
      </c>
      <c r="C72" s="21" t="s">
        <v>383</v>
      </c>
      <c r="D72" s="14">
        <v>3237.3130000000001</v>
      </c>
      <c r="E72" s="14">
        <v>184.79839999999999</v>
      </c>
      <c r="F72" s="14">
        <f>E72</f>
        <v>184.79839999999999</v>
      </c>
      <c r="G72" s="14">
        <f t="shared" si="9"/>
        <v>0</v>
      </c>
      <c r="H72" s="14"/>
      <c r="I72" s="14"/>
      <c r="J72" s="14">
        <f t="shared" si="22"/>
        <v>184.79839999999999</v>
      </c>
      <c r="K72" s="14">
        <f t="shared" si="23"/>
        <v>184.79839999999999</v>
      </c>
      <c r="L72" s="14">
        <f t="shared" si="24"/>
        <v>0</v>
      </c>
      <c r="M72" s="14"/>
    </row>
    <row r="73" spans="1:13" ht="47.4" customHeight="1" x14ac:dyDescent="0.25">
      <c r="A73" s="11">
        <v>61</v>
      </c>
      <c r="B73" s="1" t="s">
        <v>384</v>
      </c>
      <c r="C73" s="21" t="s">
        <v>385</v>
      </c>
      <c r="D73" s="14">
        <v>1176.848</v>
      </c>
      <c r="E73" s="14">
        <v>54.768000000000001</v>
      </c>
      <c r="F73" s="14"/>
      <c r="G73" s="14">
        <f t="shared" si="9"/>
        <v>54.768000000000001</v>
      </c>
      <c r="H73" s="14"/>
      <c r="I73" s="14"/>
      <c r="J73" s="14">
        <f t="shared" si="22"/>
        <v>54.768000000000001</v>
      </c>
      <c r="K73" s="14">
        <f t="shared" si="23"/>
        <v>0</v>
      </c>
      <c r="L73" s="14">
        <f t="shared" si="24"/>
        <v>54.768000000000001</v>
      </c>
      <c r="M73" s="14"/>
    </row>
    <row r="74" spans="1:13" ht="76.2" customHeight="1" x14ac:dyDescent="0.25">
      <c r="A74" s="11">
        <v>62</v>
      </c>
      <c r="B74" s="1" t="s">
        <v>386</v>
      </c>
      <c r="C74" s="21" t="s">
        <v>387</v>
      </c>
      <c r="D74" s="14">
        <v>4994.3360000000002</v>
      </c>
      <c r="E74" s="14">
        <v>324.39999999999998</v>
      </c>
      <c r="F74" s="14">
        <f>E74</f>
        <v>324.39999999999998</v>
      </c>
      <c r="G74" s="14">
        <f t="shared" si="9"/>
        <v>0</v>
      </c>
      <c r="H74" s="14"/>
      <c r="I74" s="14"/>
      <c r="J74" s="14">
        <f t="shared" si="22"/>
        <v>324.39999999999998</v>
      </c>
      <c r="K74" s="14">
        <f t="shared" si="23"/>
        <v>324.39999999999998</v>
      </c>
      <c r="L74" s="14">
        <f t="shared" si="24"/>
        <v>0</v>
      </c>
      <c r="M74" s="14"/>
    </row>
    <row r="75" spans="1:13" ht="67.8" customHeight="1" x14ac:dyDescent="0.25">
      <c r="A75" s="11">
        <v>63</v>
      </c>
      <c r="B75" s="1" t="s">
        <v>388</v>
      </c>
      <c r="C75" s="21" t="s">
        <v>389</v>
      </c>
      <c r="D75" s="14">
        <v>587.08199999999999</v>
      </c>
      <c r="E75" s="14">
        <v>67.248999999999995</v>
      </c>
      <c r="F75" s="14"/>
      <c r="G75" s="14">
        <f t="shared" si="9"/>
        <v>67.248999999999995</v>
      </c>
      <c r="H75" s="14"/>
      <c r="I75" s="106"/>
      <c r="J75" s="14">
        <f t="shared" si="22"/>
        <v>67.248999999999995</v>
      </c>
      <c r="K75" s="14">
        <f t="shared" si="23"/>
        <v>0</v>
      </c>
      <c r="L75" s="14">
        <f t="shared" si="24"/>
        <v>67.248999999999995</v>
      </c>
      <c r="M75" s="14"/>
    </row>
    <row r="76" spans="1:13" ht="42.6" customHeight="1" x14ac:dyDescent="0.25">
      <c r="A76" s="11">
        <v>64</v>
      </c>
      <c r="B76" s="1" t="s">
        <v>116</v>
      </c>
      <c r="C76" s="21" t="s">
        <v>390</v>
      </c>
      <c r="D76" s="14">
        <v>4966.3620000000001</v>
      </c>
      <c r="E76" s="14">
        <v>271.00900000000001</v>
      </c>
      <c r="F76" s="14">
        <v>271.00900000000001</v>
      </c>
      <c r="G76" s="14">
        <f t="shared" si="9"/>
        <v>0</v>
      </c>
      <c r="H76" s="14"/>
      <c r="I76" s="14"/>
      <c r="J76" s="14">
        <f t="shared" si="22"/>
        <v>271.00900000000001</v>
      </c>
      <c r="K76" s="14">
        <f t="shared" si="23"/>
        <v>271.00900000000001</v>
      </c>
      <c r="L76" s="14">
        <f t="shared" si="24"/>
        <v>0</v>
      </c>
      <c r="M76" s="14"/>
    </row>
    <row r="77" spans="1:13" ht="60" x14ac:dyDescent="0.25">
      <c r="A77" s="11">
        <v>65</v>
      </c>
      <c r="B77" s="1" t="s">
        <v>118</v>
      </c>
      <c r="C77" s="21" t="s">
        <v>391</v>
      </c>
      <c r="D77" s="14">
        <v>1856.7760000000001</v>
      </c>
      <c r="E77" s="14">
        <v>313.48419999999999</v>
      </c>
      <c r="F77" s="14">
        <f>E77</f>
        <v>313.48419999999999</v>
      </c>
      <c r="G77" s="14">
        <f t="shared" si="9"/>
        <v>0</v>
      </c>
      <c r="H77" s="14"/>
      <c r="I77" s="14"/>
      <c r="J77" s="14">
        <f t="shared" si="22"/>
        <v>313.48419999999999</v>
      </c>
      <c r="K77" s="14">
        <f t="shared" si="23"/>
        <v>313.48419999999999</v>
      </c>
      <c r="L77" s="14">
        <f t="shared" si="24"/>
        <v>0</v>
      </c>
      <c r="M77" s="14"/>
    </row>
    <row r="78" spans="1:13" ht="43.2" customHeight="1" x14ac:dyDescent="0.25">
      <c r="A78" s="11">
        <v>66</v>
      </c>
      <c r="B78" s="1" t="s">
        <v>392</v>
      </c>
      <c r="C78" s="21" t="s">
        <v>393</v>
      </c>
      <c r="D78" s="14">
        <v>3102.59</v>
      </c>
      <c r="E78" s="14">
        <v>112.70529999999999</v>
      </c>
      <c r="F78" s="14">
        <f>E78</f>
        <v>112.70529999999999</v>
      </c>
      <c r="G78" s="14">
        <f t="shared" si="9"/>
        <v>0</v>
      </c>
      <c r="H78" s="14"/>
      <c r="I78" s="14"/>
      <c r="J78" s="14">
        <f t="shared" si="22"/>
        <v>112.70529999999999</v>
      </c>
      <c r="K78" s="14">
        <f t="shared" si="23"/>
        <v>112.70529999999999</v>
      </c>
      <c r="L78" s="14">
        <f t="shared" si="24"/>
        <v>0</v>
      </c>
      <c r="M78" s="14"/>
    </row>
    <row r="79" spans="1:13" ht="54.75" customHeight="1" x14ac:dyDescent="0.25">
      <c r="A79" s="11">
        <v>67</v>
      </c>
      <c r="B79" s="12" t="s">
        <v>218</v>
      </c>
      <c r="C79" s="21" t="s">
        <v>394</v>
      </c>
      <c r="D79" s="14">
        <v>1277.4960000000001</v>
      </c>
      <c r="E79" s="14">
        <v>1195.8009999999999</v>
      </c>
      <c r="F79" s="14">
        <f>E79</f>
        <v>1195.8009999999999</v>
      </c>
      <c r="G79" s="14">
        <f t="shared" si="9"/>
        <v>0</v>
      </c>
      <c r="H79" s="14"/>
      <c r="I79" s="14"/>
      <c r="J79" s="14">
        <f t="shared" si="22"/>
        <v>1195.8009999999999</v>
      </c>
      <c r="K79" s="14">
        <f t="shared" si="23"/>
        <v>1195.8009999999999</v>
      </c>
      <c r="L79" s="14">
        <f t="shared" si="24"/>
        <v>0</v>
      </c>
      <c r="M79" s="14"/>
    </row>
    <row r="80" spans="1:13" ht="73.2" customHeight="1" x14ac:dyDescent="0.25">
      <c r="A80" s="11">
        <v>68</v>
      </c>
      <c r="B80" s="12" t="s">
        <v>395</v>
      </c>
      <c r="C80" s="21" t="s">
        <v>396</v>
      </c>
      <c r="D80" s="14">
        <v>4859.7539999999999</v>
      </c>
      <c r="E80" s="14">
        <v>2263.9760000000001</v>
      </c>
      <c r="F80" s="14">
        <f>E80</f>
        <v>2263.9760000000001</v>
      </c>
      <c r="G80" s="14">
        <f t="shared" si="9"/>
        <v>0</v>
      </c>
      <c r="H80" s="14"/>
      <c r="I80" s="14"/>
      <c r="J80" s="14">
        <f t="shared" si="22"/>
        <v>2263.9760000000001</v>
      </c>
      <c r="K80" s="14">
        <f t="shared" si="23"/>
        <v>2263.9760000000001</v>
      </c>
      <c r="L80" s="14">
        <f t="shared" si="24"/>
        <v>0</v>
      </c>
      <c r="M80" s="14"/>
    </row>
    <row r="81" spans="1:13" ht="34.950000000000003" customHeight="1" x14ac:dyDescent="0.25">
      <c r="A81" s="11">
        <v>69</v>
      </c>
      <c r="B81" s="22" t="s">
        <v>397</v>
      </c>
      <c r="C81" s="21" t="s">
        <v>398</v>
      </c>
      <c r="D81" s="14">
        <v>500.697</v>
      </c>
      <c r="E81" s="31">
        <v>184.25899999999999</v>
      </c>
      <c r="F81" s="14">
        <f>E81</f>
        <v>184.25899999999999</v>
      </c>
      <c r="G81" s="14">
        <f t="shared" si="9"/>
        <v>0</v>
      </c>
      <c r="H81" s="14"/>
      <c r="I81" s="14"/>
      <c r="J81" s="14">
        <f t="shared" si="22"/>
        <v>184.25899999999999</v>
      </c>
      <c r="K81" s="14">
        <f t="shared" si="23"/>
        <v>184.25899999999999</v>
      </c>
      <c r="L81" s="14">
        <f t="shared" si="24"/>
        <v>0</v>
      </c>
      <c r="M81" s="14"/>
    </row>
    <row r="82" spans="1:13" ht="45" customHeight="1" x14ac:dyDescent="0.25">
      <c r="A82" s="11">
        <v>70</v>
      </c>
      <c r="B82" s="22" t="s">
        <v>399</v>
      </c>
      <c r="C82" s="21" t="s">
        <v>400</v>
      </c>
      <c r="D82" s="14">
        <v>3674.3780000000002</v>
      </c>
      <c r="E82" s="14">
        <v>3502.4724000000001</v>
      </c>
      <c r="F82" s="14">
        <v>302.47199999999998</v>
      </c>
      <c r="G82" s="14">
        <f t="shared" si="9"/>
        <v>3200.0003999999999</v>
      </c>
      <c r="H82" s="14"/>
      <c r="I82" s="14"/>
      <c r="J82" s="14">
        <f t="shared" si="22"/>
        <v>3502.4723999999997</v>
      </c>
      <c r="K82" s="14">
        <f t="shared" si="23"/>
        <v>302.47199999999998</v>
      </c>
      <c r="L82" s="14">
        <f t="shared" si="24"/>
        <v>3200.0003999999999</v>
      </c>
      <c r="M82" s="14"/>
    </row>
    <row r="83" spans="1:13" ht="39" customHeight="1" x14ac:dyDescent="0.25">
      <c r="A83" s="11">
        <v>71</v>
      </c>
      <c r="B83" s="22" t="s">
        <v>122</v>
      </c>
      <c r="C83" s="21" t="s">
        <v>401</v>
      </c>
      <c r="D83" s="18">
        <v>707.8</v>
      </c>
      <c r="E83" s="14">
        <v>659.41399999999999</v>
      </c>
      <c r="F83" s="14">
        <f>E83</f>
        <v>659.41399999999999</v>
      </c>
      <c r="G83" s="14">
        <f t="shared" si="9"/>
        <v>0</v>
      </c>
      <c r="H83" s="14"/>
      <c r="I83" s="14"/>
      <c r="J83" s="14">
        <f t="shared" si="22"/>
        <v>659.41399999999999</v>
      </c>
      <c r="K83" s="14">
        <f t="shared" si="23"/>
        <v>659.41399999999999</v>
      </c>
      <c r="L83" s="14">
        <f t="shared" si="24"/>
        <v>0</v>
      </c>
      <c r="M83" s="34"/>
    </row>
    <row r="84" spans="1:13" ht="57.6" customHeight="1" x14ac:dyDescent="0.25">
      <c r="A84" s="11">
        <v>72</v>
      </c>
      <c r="B84" s="1" t="s">
        <v>402</v>
      </c>
      <c r="C84" s="21" t="s">
        <v>403</v>
      </c>
      <c r="D84" s="14">
        <v>9215.2170000000006</v>
      </c>
      <c r="E84" s="14">
        <v>3507.5210000000002</v>
      </c>
      <c r="F84" s="14">
        <f>E84</f>
        <v>3507.5210000000002</v>
      </c>
      <c r="G84" s="14">
        <f t="shared" si="9"/>
        <v>0</v>
      </c>
      <c r="H84" s="14"/>
      <c r="I84" s="14"/>
      <c r="J84" s="14">
        <f t="shared" si="22"/>
        <v>3507.5210000000002</v>
      </c>
      <c r="K84" s="14">
        <f t="shared" si="23"/>
        <v>3507.5210000000002</v>
      </c>
      <c r="L84" s="14">
        <f t="shared" si="24"/>
        <v>0</v>
      </c>
      <c r="M84" s="14"/>
    </row>
    <row r="85" spans="1:13" ht="36" x14ac:dyDescent="0.25">
      <c r="A85" s="11">
        <v>73</v>
      </c>
      <c r="B85" s="12" t="s">
        <v>404</v>
      </c>
      <c r="C85" s="21" t="s">
        <v>405</v>
      </c>
      <c r="D85" s="14">
        <v>740.56500000000005</v>
      </c>
      <c r="E85" s="14">
        <f>630+50.907</f>
        <v>680.90700000000004</v>
      </c>
      <c r="F85" s="14"/>
      <c r="G85" s="14">
        <f t="shared" ref="G85:G90" si="25">E85-F85</f>
        <v>680.90700000000004</v>
      </c>
      <c r="H85" s="14"/>
      <c r="I85" s="106"/>
      <c r="J85" s="14">
        <f t="shared" si="22"/>
        <v>680.90700000000004</v>
      </c>
      <c r="K85" s="14">
        <f t="shared" si="23"/>
        <v>0</v>
      </c>
      <c r="L85" s="14">
        <f t="shared" si="24"/>
        <v>680.90700000000004</v>
      </c>
      <c r="M85" s="14"/>
    </row>
    <row r="86" spans="1:13" ht="74.400000000000006" customHeight="1" x14ac:dyDescent="0.25">
      <c r="A86" s="11">
        <v>74</v>
      </c>
      <c r="B86" s="22" t="s">
        <v>90</v>
      </c>
      <c r="C86" s="21" t="s">
        <v>406</v>
      </c>
      <c r="D86" s="14">
        <v>218.773</v>
      </c>
      <c r="E86" s="14">
        <v>20.43</v>
      </c>
      <c r="F86" s="14"/>
      <c r="G86" s="14">
        <f t="shared" si="25"/>
        <v>20.43</v>
      </c>
      <c r="H86" s="14"/>
      <c r="I86" s="14"/>
      <c r="J86" s="14">
        <f t="shared" si="22"/>
        <v>20.43</v>
      </c>
      <c r="K86" s="14">
        <f t="shared" si="23"/>
        <v>0</v>
      </c>
      <c r="L86" s="14">
        <f t="shared" si="24"/>
        <v>20.43</v>
      </c>
      <c r="M86" s="14"/>
    </row>
    <row r="87" spans="1:13" ht="67.2" customHeight="1" x14ac:dyDescent="0.25">
      <c r="A87" s="11">
        <v>75</v>
      </c>
      <c r="B87" s="22" t="s">
        <v>108</v>
      </c>
      <c r="C87" s="21" t="s">
        <v>407</v>
      </c>
      <c r="D87" s="14">
        <v>99.927999999999997</v>
      </c>
      <c r="E87" s="14">
        <v>99.927999999999997</v>
      </c>
      <c r="F87" s="14"/>
      <c r="G87" s="14">
        <f t="shared" si="25"/>
        <v>99.927999999999997</v>
      </c>
      <c r="H87" s="14"/>
      <c r="I87" s="14"/>
      <c r="J87" s="14">
        <f t="shared" si="22"/>
        <v>99.927999999999997</v>
      </c>
      <c r="K87" s="14">
        <f t="shared" si="23"/>
        <v>0</v>
      </c>
      <c r="L87" s="14">
        <f t="shared" si="24"/>
        <v>99.927999999999997</v>
      </c>
      <c r="M87" s="14"/>
    </row>
    <row r="88" spans="1:13" ht="60" x14ac:dyDescent="0.25">
      <c r="A88" s="11">
        <v>76</v>
      </c>
      <c r="B88" s="22" t="s">
        <v>408</v>
      </c>
      <c r="C88" s="21" t="s">
        <v>409</v>
      </c>
      <c r="D88" s="14">
        <v>105.386</v>
      </c>
      <c r="E88" s="14">
        <v>79.644000000000005</v>
      </c>
      <c r="F88" s="14"/>
      <c r="G88" s="14">
        <f t="shared" si="25"/>
        <v>79.644000000000005</v>
      </c>
      <c r="H88" s="14"/>
      <c r="I88" s="106"/>
      <c r="J88" s="14">
        <f t="shared" si="22"/>
        <v>79.644000000000005</v>
      </c>
      <c r="K88" s="14">
        <f t="shared" si="23"/>
        <v>0</v>
      </c>
      <c r="L88" s="14">
        <f t="shared" si="24"/>
        <v>79.644000000000005</v>
      </c>
      <c r="M88" s="14"/>
    </row>
    <row r="89" spans="1:13" ht="48" x14ac:dyDescent="0.25">
      <c r="A89" s="11">
        <v>77</v>
      </c>
      <c r="B89" s="1" t="s">
        <v>410</v>
      </c>
      <c r="C89" s="21" t="s">
        <v>411</v>
      </c>
      <c r="D89" s="14">
        <v>14995.808000000001</v>
      </c>
      <c r="E89" s="14">
        <v>13000</v>
      </c>
      <c r="F89" s="14"/>
      <c r="G89" s="14">
        <f t="shared" si="25"/>
        <v>13000</v>
      </c>
      <c r="H89" s="14"/>
      <c r="I89" s="31">
        <v>311.36399999999998</v>
      </c>
      <c r="J89" s="14">
        <f t="shared" si="22"/>
        <v>13311.364</v>
      </c>
      <c r="K89" s="14">
        <f t="shared" si="23"/>
        <v>0</v>
      </c>
      <c r="L89" s="14">
        <f>G89+I89</f>
        <v>13311.364</v>
      </c>
      <c r="M89" s="14"/>
    </row>
    <row r="90" spans="1:13" ht="48" x14ac:dyDescent="0.25">
      <c r="A90" s="11">
        <v>78</v>
      </c>
      <c r="B90" s="1" t="s">
        <v>412</v>
      </c>
      <c r="C90" s="21" t="s">
        <v>413</v>
      </c>
      <c r="D90" s="14">
        <v>2240.8119999999999</v>
      </c>
      <c r="E90" s="14">
        <v>2300</v>
      </c>
      <c r="F90" s="14"/>
      <c r="G90" s="14">
        <f t="shared" si="25"/>
        <v>2300</v>
      </c>
      <c r="H90" s="14"/>
      <c r="I90" s="14"/>
      <c r="J90" s="14">
        <f t="shared" si="22"/>
        <v>2300</v>
      </c>
      <c r="K90" s="14">
        <f t="shared" si="23"/>
        <v>0</v>
      </c>
      <c r="L90" s="14">
        <f t="shared" si="24"/>
        <v>2300</v>
      </c>
      <c r="M90" s="14"/>
    </row>
    <row r="91" spans="1:13" ht="49.5" customHeight="1" x14ac:dyDescent="0.25">
      <c r="A91" s="11">
        <v>79</v>
      </c>
      <c r="B91" s="1" t="s">
        <v>271</v>
      </c>
      <c r="C91" s="21" t="s">
        <v>414</v>
      </c>
      <c r="D91" s="14">
        <v>2784.4940000000001</v>
      </c>
      <c r="E91" s="14">
        <f>F91+G91+H91</f>
        <v>2761.0770000000002</v>
      </c>
      <c r="F91" s="14">
        <v>1000</v>
      </c>
      <c r="G91" s="14">
        <f>1634.449+126.628</f>
        <v>1761.077</v>
      </c>
      <c r="H91" s="14"/>
      <c r="I91" s="106"/>
      <c r="J91" s="14">
        <f t="shared" si="22"/>
        <v>2761.0770000000002</v>
      </c>
      <c r="K91" s="14">
        <f t="shared" si="23"/>
        <v>1000</v>
      </c>
      <c r="L91" s="14">
        <f t="shared" si="24"/>
        <v>1761.077</v>
      </c>
      <c r="M91" s="14"/>
    </row>
    <row r="92" spans="1:13" ht="49.5" customHeight="1" x14ac:dyDescent="0.25">
      <c r="A92" s="11">
        <v>80</v>
      </c>
      <c r="B92" s="1" t="s">
        <v>58</v>
      </c>
      <c r="C92" s="21" t="s">
        <v>415</v>
      </c>
      <c r="D92" s="14">
        <v>678.13800000000003</v>
      </c>
      <c r="E92" s="14">
        <f t="shared" ref="E92:E93" si="26">F92+G92+H92</f>
        <v>43.472000000000001</v>
      </c>
      <c r="F92" s="14"/>
      <c r="G92" s="14">
        <v>43.472000000000001</v>
      </c>
      <c r="H92" s="14"/>
      <c r="I92" s="106"/>
      <c r="J92" s="14">
        <f t="shared" si="22"/>
        <v>43.472000000000001</v>
      </c>
      <c r="K92" s="14">
        <f t="shared" si="23"/>
        <v>0</v>
      </c>
      <c r="L92" s="14">
        <f t="shared" si="24"/>
        <v>43.472000000000001</v>
      </c>
      <c r="M92" s="14"/>
    </row>
    <row r="93" spans="1:13" ht="45" customHeight="1" x14ac:dyDescent="0.25">
      <c r="A93" s="11">
        <v>81</v>
      </c>
      <c r="B93" s="1" t="s">
        <v>59</v>
      </c>
      <c r="C93" s="21" t="s">
        <v>416</v>
      </c>
      <c r="D93" s="14">
        <v>998.42</v>
      </c>
      <c r="E93" s="14">
        <f t="shared" si="26"/>
        <v>60.84</v>
      </c>
      <c r="F93" s="14"/>
      <c r="G93" s="14">
        <v>60.84</v>
      </c>
      <c r="H93" s="14"/>
      <c r="I93" s="106"/>
      <c r="J93" s="14">
        <f t="shared" si="22"/>
        <v>60.84</v>
      </c>
      <c r="K93" s="14">
        <f t="shared" si="23"/>
        <v>0</v>
      </c>
      <c r="L93" s="14">
        <f t="shared" si="24"/>
        <v>60.84</v>
      </c>
      <c r="M93" s="14"/>
    </row>
    <row r="94" spans="1:13" s="15" customFormat="1" ht="22.8" x14ac:dyDescent="0.2">
      <c r="A94" s="87" t="s">
        <v>274</v>
      </c>
      <c r="B94" s="32" t="s">
        <v>275</v>
      </c>
      <c r="C94" s="87"/>
      <c r="D94" s="9">
        <f>SUM(D95:D98)</f>
        <v>8873</v>
      </c>
      <c r="E94" s="9">
        <f t="shared" ref="E94:M94" si="27">SUM(E95:E98)</f>
        <v>7954.3639999999996</v>
      </c>
      <c r="F94" s="9">
        <f t="shared" si="27"/>
        <v>0</v>
      </c>
      <c r="G94" s="9">
        <f t="shared" si="27"/>
        <v>2954.364</v>
      </c>
      <c r="H94" s="9">
        <f t="shared" si="27"/>
        <v>5000</v>
      </c>
      <c r="I94" s="107">
        <f t="shared" si="27"/>
        <v>-311.36400000000003</v>
      </c>
      <c r="J94" s="9">
        <f t="shared" si="27"/>
        <v>7643</v>
      </c>
      <c r="K94" s="9">
        <f t="shared" si="27"/>
        <v>0</v>
      </c>
      <c r="L94" s="9">
        <f t="shared" si="27"/>
        <v>2643</v>
      </c>
      <c r="M94" s="9">
        <f t="shared" si="27"/>
        <v>5000</v>
      </c>
    </row>
    <row r="95" spans="1:13" ht="36" x14ac:dyDescent="0.25">
      <c r="A95" s="11">
        <v>1</v>
      </c>
      <c r="B95" s="1" t="s">
        <v>276</v>
      </c>
      <c r="C95" s="11"/>
      <c r="D95" s="14">
        <v>1100</v>
      </c>
      <c r="E95" s="14">
        <f>F95+G95+H95</f>
        <v>770</v>
      </c>
      <c r="F95" s="14"/>
      <c r="G95" s="14">
        <v>770</v>
      </c>
      <c r="H95" s="14"/>
      <c r="I95" s="14">
        <v>310</v>
      </c>
      <c r="J95" s="14">
        <f>K95+L95+M95</f>
        <v>1080</v>
      </c>
      <c r="K95" s="14"/>
      <c r="L95" s="14">
        <f>I95+G95</f>
        <v>1080</v>
      </c>
      <c r="M95" s="14"/>
    </row>
    <row r="96" spans="1:13" ht="36" x14ac:dyDescent="0.25">
      <c r="A96" s="11">
        <v>2</v>
      </c>
      <c r="B96" s="1" t="s">
        <v>277</v>
      </c>
      <c r="C96" s="11"/>
      <c r="D96" s="14">
        <v>350</v>
      </c>
      <c r="E96" s="14">
        <f t="shared" ref="E96:E98" si="28">F96+G96+H96</f>
        <v>270</v>
      </c>
      <c r="F96" s="14"/>
      <c r="G96" s="14">
        <v>270</v>
      </c>
      <c r="H96" s="14"/>
      <c r="I96" s="14">
        <v>70</v>
      </c>
      <c r="J96" s="14">
        <f t="shared" ref="J96:J98" si="29">K96+L96+M96</f>
        <v>340</v>
      </c>
      <c r="K96" s="14"/>
      <c r="L96" s="14">
        <f>G96+I96</f>
        <v>340</v>
      </c>
      <c r="M96" s="14"/>
    </row>
    <row r="97" spans="1:13" ht="60" x14ac:dyDescent="0.25">
      <c r="A97" s="11">
        <v>3</v>
      </c>
      <c r="B97" s="1" t="s">
        <v>278</v>
      </c>
      <c r="C97" s="11"/>
      <c r="D97" s="14">
        <v>1200</v>
      </c>
      <c r="E97" s="14">
        <f t="shared" si="28"/>
        <v>691.36400000000003</v>
      </c>
      <c r="F97" s="14"/>
      <c r="G97" s="14">
        <v>691.36400000000003</v>
      </c>
      <c r="H97" s="14"/>
      <c r="I97" s="106">
        <f>-G97</f>
        <v>-691.36400000000003</v>
      </c>
      <c r="J97" s="14">
        <f t="shared" si="29"/>
        <v>0</v>
      </c>
      <c r="K97" s="14"/>
      <c r="L97" s="14">
        <v>0</v>
      </c>
      <c r="M97" s="14"/>
    </row>
    <row r="98" spans="1:13" ht="36" x14ac:dyDescent="0.25">
      <c r="A98" s="11">
        <v>4</v>
      </c>
      <c r="B98" s="1" t="s">
        <v>279</v>
      </c>
      <c r="C98" s="11"/>
      <c r="D98" s="14">
        <v>6223</v>
      </c>
      <c r="E98" s="14">
        <f t="shared" si="28"/>
        <v>6223</v>
      </c>
      <c r="F98" s="14"/>
      <c r="G98" s="14">
        <v>1223</v>
      </c>
      <c r="H98" s="14">
        <v>5000</v>
      </c>
      <c r="I98" s="106"/>
      <c r="J98" s="14">
        <f t="shared" si="29"/>
        <v>6223</v>
      </c>
      <c r="K98" s="14"/>
      <c r="L98" s="14">
        <f>G98</f>
        <v>1223</v>
      </c>
      <c r="M98" s="14">
        <v>5000</v>
      </c>
    </row>
  </sheetData>
  <mergeCells count="17">
    <mergeCell ref="K5:K6"/>
    <mergeCell ref="J4:M4"/>
    <mergeCell ref="A1:M1"/>
    <mergeCell ref="A2:M2"/>
    <mergeCell ref="K3:M3"/>
    <mergeCell ref="A4:A6"/>
    <mergeCell ref="B4:B6"/>
    <mergeCell ref="C4:D4"/>
    <mergeCell ref="E4:H4"/>
    <mergeCell ref="L5:L6"/>
    <mergeCell ref="M5:M6"/>
    <mergeCell ref="I4:I6"/>
    <mergeCell ref="C5:C6"/>
    <mergeCell ref="D5:D6"/>
    <mergeCell ref="E5:E6"/>
    <mergeCell ref="F5:H5"/>
    <mergeCell ref="J5:J6"/>
  </mergeCells>
  <printOptions horizontalCentered="1"/>
  <pageMargins left="0.39370078740157483" right="0.19685039370078741" top="0.59055118110236227" bottom="0.39370078740157483" header="0.31496062992125984" footer="0.31496062992125984"/>
  <pageSetup paperSize="9" scale="67" fitToHeight="1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PL 1</vt:lpstr>
      <vt:lpstr>PL2</vt:lpstr>
      <vt:lpstr>'PL 1'!Print_Area</vt:lpstr>
      <vt:lpstr>'PL2'!Print_Area</vt:lpstr>
      <vt:lpstr>'PL 1'!Print_Titles</vt:lpstr>
      <vt:lpstr>'PL2'!Print_Titles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2025-12-18T04:56:01Z</dcterms:modified>
</cp:coreProperties>
</file>