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D:\01. Cac cong trinh Lac Phuong\01. Duong dien 500kv\01. Phuong an hanh lang 500kV\2026-6-08. HSTD điện 500kv Lac Phuong (HL 1 hộ ĐỢT 2)\"/>
    </mc:Choice>
  </mc:AlternateContent>
  <xr:revisionPtr revIDLastSave="0" documentId="13_ncr:1_{61FC5849-1E42-4ADF-B9B7-9CA2CDB0E89B}" xr6:coauthVersionLast="47" xr6:coauthVersionMax="47" xr10:uidLastSave="{00000000-0000-0000-0000-000000000000}"/>
  <bookViews>
    <workbookView xWindow="-108" yWindow="-108" windowWidth="23256" windowHeight="12576" firstSheet="2" activeTab="2" xr2:uid="{00000000-000D-0000-FFFF-FFFF00000000}"/>
  </bookViews>
  <sheets>
    <sheet name="Kangatang" sheetId="6" state="veryHidden" r:id="rId1"/>
    <sheet name="TH NG-GOC LUC" sheetId="7" state="hidden" r:id="rId2"/>
    <sheet name="THPA Điện " sheetId="15" r:id="rId3"/>
    <sheet name="PA LUC" sheetId="8" state="hidden" r:id="rId4"/>
    <sheet name="BBKK LUC " sheetId="10" state="hidden" r:id="rId5"/>
  </sheets>
  <externalReferences>
    <externalReference r:id="rId6"/>
  </externalReferences>
  <definedNames>
    <definedName name="_xlnm._FilterDatabase" localSheetId="1" hidden="1">'TH NG-GOC LUC'!$A$1:$I$20</definedName>
    <definedName name="_xlnm.Print_Area" localSheetId="2">'THPA Điện '!$A$1:$G$10</definedName>
    <definedName name="_xlnm.Print_Titles" localSheetId="2">'THPA Điện '!$5:$7</definedName>
  </definedNames>
  <calcPr calcId="191029"/>
</workbook>
</file>

<file path=xl/calcChain.xml><?xml version="1.0" encoding="utf-8"?>
<calcChain xmlns="http://schemas.openxmlformats.org/spreadsheetml/2006/main">
  <c r="E10" i="15" l="1"/>
  <c r="F8" i="15"/>
  <c r="E9" i="15"/>
  <c r="D9" i="15"/>
  <c r="C9" i="15"/>
  <c r="F9" i="15"/>
  <c r="L53" i="10" l="1"/>
  <c r="G80" i="10" s="1"/>
  <c r="E430" i="8"/>
  <c r="I429" i="8"/>
  <c r="E428" i="8"/>
  <c r="E398" i="8"/>
  <c r="I397" i="8"/>
  <c r="E396" i="8"/>
  <c r="E366" i="8"/>
  <c r="I365" i="8"/>
  <c r="E364" i="8"/>
  <c r="E334" i="8"/>
  <c r="I333" i="8"/>
  <c r="E332" i="8"/>
  <c r="E302" i="8"/>
  <c r="I301" i="8"/>
  <c r="E300" i="8"/>
  <c r="E270" i="8"/>
  <c r="I269" i="8"/>
  <c r="E268" i="8"/>
  <c r="E238" i="8"/>
  <c r="I237" i="8"/>
  <c r="E236" i="8"/>
  <c r="E206" i="8"/>
  <c r="I205" i="8"/>
  <c r="E204" i="8"/>
  <c r="E174" i="8"/>
  <c r="I173" i="8"/>
  <c r="E172" i="8"/>
  <c r="E142" i="8"/>
  <c r="I141" i="8"/>
  <c r="E140" i="8"/>
  <c r="E110" i="8"/>
  <c r="I109" i="8"/>
  <c r="E108" i="8"/>
  <c r="E78" i="8"/>
  <c r="I77" i="8"/>
  <c r="E76" i="8"/>
  <c r="A33" i="8"/>
  <c r="F45" i="8" s="1"/>
  <c r="E46" i="8"/>
  <c r="I45" i="8"/>
  <c r="E44" i="8"/>
  <c r="F20" i="7"/>
  <c r="H20" i="7"/>
  <c r="G15" i="7"/>
  <c r="G16" i="7"/>
  <c r="D74" i="10" l="1"/>
  <c r="L105" i="10"/>
  <c r="G132" i="10" s="1"/>
  <c r="G131" i="10"/>
  <c r="D126" i="10"/>
  <c r="G130" i="10"/>
  <c r="G78" i="10"/>
  <c r="J78" i="10"/>
  <c r="G79" i="10"/>
  <c r="A65" i="8"/>
  <c r="D75" i="8" s="1"/>
  <c r="C71" i="8"/>
  <c r="C39" i="8"/>
  <c r="D43" i="8"/>
  <c r="D46" i="8" s="1"/>
  <c r="J46" i="8" s="1"/>
  <c r="F77" i="8" l="1"/>
  <c r="J130" i="10"/>
  <c r="L157" i="10"/>
  <c r="A97" i="8"/>
  <c r="J75" i="8"/>
  <c r="D78" i="8"/>
  <c r="J78" i="8" s="1"/>
  <c r="D76" i="8"/>
  <c r="J76" i="8" s="1"/>
  <c r="D44" i="8"/>
  <c r="J44" i="8" s="1"/>
  <c r="J43" i="8"/>
  <c r="G183" i="10" l="1"/>
  <c r="L209" i="10"/>
  <c r="D178" i="10"/>
  <c r="G182" i="10"/>
  <c r="G184" i="10"/>
  <c r="J182" i="10"/>
  <c r="F109" i="8"/>
  <c r="A129" i="8"/>
  <c r="C103" i="8"/>
  <c r="D107" i="8"/>
  <c r="G236" i="10" l="1"/>
  <c r="L261" i="10"/>
  <c r="D230" i="10"/>
  <c r="G234" i="10"/>
  <c r="J234" i="10"/>
  <c r="G235" i="10"/>
  <c r="D108" i="8"/>
  <c r="J108" i="8" s="1"/>
  <c r="J107" i="8"/>
  <c r="D110" i="8"/>
  <c r="J110" i="8" s="1"/>
  <c r="A161" i="8"/>
  <c r="D139" i="8"/>
  <c r="C135" i="8"/>
  <c r="F141" i="8"/>
  <c r="L313" i="10" l="1"/>
  <c r="J286" i="10"/>
  <c r="G287" i="10"/>
  <c r="D282" i="10"/>
  <c r="G286" i="10"/>
  <c r="G288" i="10"/>
  <c r="D140" i="8"/>
  <c r="J140" i="8" s="1"/>
  <c r="J139" i="8"/>
  <c r="D142" i="8"/>
  <c r="J142" i="8" s="1"/>
  <c r="C167" i="8"/>
  <c r="F173" i="8"/>
  <c r="D171" i="8"/>
  <c r="A193" i="8"/>
  <c r="G339" i="10" l="1"/>
  <c r="G338" i="10"/>
  <c r="L365" i="10"/>
  <c r="J338" i="10"/>
  <c r="G340" i="10"/>
  <c r="D334" i="10"/>
  <c r="A225" i="8"/>
  <c r="F205" i="8"/>
  <c r="D203" i="8"/>
  <c r="C199" i="8"/>
  <c r="D174" i="8"/>
  <c r="J174" i="8" s="1"/>
  <c r="J171" i="8"/>
  <c r="D172" i="8"/>
  <c r="J172" i="8" s="1"/>
  <c r="G390" i="10" l="1"/>
  <c r="D386" i="10"/>
  <c r="L417" i="10"/>
  <c r="G391" i="10"/>
  <c r="G392" i="10"/>
  <c r="J390" i="10"/>
  <c r="D206" i="8"/>
  <c r="J206" i="8" s="1"/>
  <c r="D204" i="8"/>
  <c r="J204" i="8" s="1"/>
  <c r="J203" i="8"/>
  <c r="A257" i="8"/>
  <c r="D235" i="8"/>
  <c r="C231" i="8"/>
  <c r="F237" i="8"/>
  <c r="L469" i="10" l="1"/>
  <c r="D438" i="10"/>
  <c r="G444" i="10"/>
  <c r="G443" i="10"/>
  <c r="G442" i="10"/>
  <c r="J442" i="10"/>
  <c r="D236" i="8"/>
  <c r="J236" i="8" s="1"/>
  <c r="D238" i="8"/>
  <c r="J238" i="8" s="1"/>
  <c r="J235" i="8"/>
  <c r="F269" i="8"/>
  <c r="A289" i="8"/>
  <c r="C263" i="8"/>
  <c r="G496" i="10" l="1"/>
  <c r="L521" i="10"/>
  <c r="J494" i="10"/>
  <c r="G494" i="10"/>
  <c r="D490" i="10"/>
  <c r="G495" i="10"/>
  <c r="A321" i="8"/>
  <c r="F301" i="8"/>
  <c r="C295" i="8"/>
  <c r="D299" i="8"/>
  <c r="E14" i="8"/>
  <c r="D542" i="10" l="1"/>
  <c r="J546" i="10"/>
  <c r="G546" i="10"/>
  <c r="L573" i="10"/>
  <c r="G547" i="10"/>
  <c r="G548" i="10"/>
  <c r="D302" i="8"/>
  <c r="J302" i="8" s="1"/>
  <c r="D300" i="8"/>
  <c r="J300" i="8" s="1"/>
  <c r="J299" i="8"/>
  <c r="D331" i="8"/>
  <c r="C327" i="8"/>
  <c r="F333" i="8"/>
  <c r="A353" i="8"/>
  <c r="G599" i="10" l="1"/>
  <c r="G598" i="10"/>
  <c r="J598" i="10"/>
  <c r="D594" i="10"/>
  <c r="L625" i="10"/>
  <c r="G600" i="10"/>
  <c r="D334" i="8"/>
  <c r="J334" i="8" s="1"/>
  <c r="D332" i="8"/>
  <c r="J332" i="8" s="1"/>
  <c r="J331" i="8"/>
  <c r="F365" i="8"/>
  <c r="C359" i="8"/>
  <c r="A385" i="8"/>
  <c r="L677" i="10" l="1"/>
  <c r="D646" i="10"/>
  <c r="J650" i="10"/>
  <c r="G652" i="10"/>
  <c r="G651" i="10"/>
  <c r="G650" i="10"/>
  <c r="A417" i="8"/>
  <c r="G397" i="8"/>
  <c r="H397" i="8" s="1"/>
  <c r="C391" i="8"/>
  <c r="F397" i="8"/>
  <c r="D395" i="8"/>
  <c r="G704" i="10" l="1"/>
  <c r="L729" i="10"/>
  <c r="G703" i="10"/>
  <c r="G702" i="10"/>
  <c r="D698" i="10"/>
  <c r="J702" i="10"/>
  <c r="J397" i="8"/>
  <c r="D398" i="8"/>
  <c r="J398" i="8" s="1"/>
  <c r="D396" i="8"/>
  <c r="J396" i="8" s="1"/>
  <c r="J395" i="8"/>
  <c r="D427" i="8"/>
  <c r="C423" i="8"/>
  <c r="F429" i="8"/>
  <c r="G429" i="8"/>
  <c r="H429" i="8" s="1"/>
  <c r="J399" i="8" l="1"/>
  <c r="L781" i="10"/>
  <c r="G755" i="10"/>
  <c r="J754" i="10"/>
  <c r="G754" i="10"/>
  <c r="D750" i="10"/>
  <c r="G756" i="10"/>
  <c r="J429" i="8"/>
  <c r="D428" i="8"/>
  <c r="J428" i="8" s="1"/>
  <c r="D430" i="8"/>
  <c r="J430" i="8" s="1"/>
  <c r="J427" i="8"/>
  <c r="C400" i="8"/>
  <c r="J431" i="8" l="1"/>
  <c r="L833" i="10"/>
  <c r="D802" i="10"/>
  <c r="G807" i="10"/>
  <c r="J806" i="10"/>
  <c r="G806" i="10"/>
  <c r="G808" i="10"/>
  <c r="E11" i="7"/>
  <c r="E14" i="7"/>
  <c r="C432" i="8"/>
  <c r="E20" i="7" l="1"/>
  <c r="D267" i="8"/>
  <c r="D363" i="8"/>
  <c r="G859" i="10"/>
  <c r="G860" i="10"/>
  <c r="D854" i="10"/>
  <c r="G858" i="10"/>
  <c r="J858" i="10"/>
  <c r="F13" i="8"/>
  <c r="D11" i="8"/>
  <c r="D14" i="8" s="1"/>
  <c r="J14" i="8" s="1"/>
  <c r="G4" i="7"/>
  <c r="G5" i="7"/>
  <c r="G6" i="7"/>
  <c r="G8" i="7"/>
  <c r="G17" i="7"/>
  <c r="G18" i="7"/>
  <c r="G9" i="7"/>
  <c r="G10" i="7"/>
  <c r="G11" i="7"/>
  <c r="G12" i="7"/>
  <c r="G13" i="7"/>
  <c r="G14" i="7"/>
  <c r="G19" i="7"/>
  <c r="G7" i="7"/>
  <c r="G3" i="7"/>
  <c r="G13" i="8"/>
  <c r="G237" i="8" l="1"/>
  <c r="H237" i="8" s="1"/>
  <c r="J237" i="8" s="1"/>
  <c r="J239" i="8" s="1"/>
  <c r="D364" i="8"/>
  <c r="J364" i="8" s="1"/>
  <c r="J363" i="8"/>
  <c r="D366" i="8"/>
  <c r="J366" i="8" s="1"/>
  <c r="G173" i="8"/>
  <c r="H173" i="8" s="1"/>
  <c r="J173" i="8" s="1"/>
  <c r="J175" i="8" s="1"/>
  <c r="D270" i="8"/>
  <c r="J270" i="8" s="1"/>
  <c r="J267" i="8"/>
  <c r="D268" i="8"/>
  <c r="J268" i="8" s="1"/>
  <c r="G205" i="8"/>
  <c r="H205" i="8" s="1"/>
  <c r="J205" i="8" s="1"/>
  <c r="J207" i="8" s="1"/>
  <c r="G141" i="8"/>
  <c r="H141" i="8" s="1"/>
  <c r="J141" i="8" s="1"/>
  <c r="J143" i="8" s="1"/>
  <c r="G365" i="8"/>
  <c r="H365" i="8" s="1"/>
  <c r="J365" i="8" s="1"/>
  <c r="G333" i="8"/>
  <c r="H333" i="8" s="1"/>
  <c r="J333" i="8" s="1"/>
  <c r="J335" i="8" s="1"/>
  <c r="G109" i="8"/>
  <c r="H109" i="8" s="1"/>
  <c r="J109" i="8" s="1"/>
  <c r="J111" i="8" s="1"/>
  <c r="G301" i="8"/>
  <c r="H301" i="8" s="1"/>
  <c r="J301" i="8" s="1"/>
  <c r="J303" i="8" s="1"/>
  <c r="G77" i="8"/>
  <c r="H77" i="8" s="1"/>
  <c r="J77" i="8" s="1"/>
  <c r="J79" i="8" s="1"/>
  <c r="G269" i="8"/>
  <c r="H269" i="8" s="1"/>
  <c r="J269" i="8" s="1"/>
  <c r="G45" i="8"/>
  <c r="H45" i="8" s="1"/>
  <c r="J45" i="8" s="1"/>
  <c r="J47" i="8" s="1"/>
  <c r="C48" i="8"/>
  <c r="C304" i="8"/>
  <c r="C80" i="8"/>
  <c r="C176" i="8"/>
  <c r="C336" i="8"/>
  <c r="C240" i="8"/>
  <c r="C208" i="8"/>
  <c r="C144" i="8"/>
  <c r="C112" i="8"/>
  <c r="J367" i="8" l="1"/>
  <c r="J271" i="8"/>
  <c r="J26" i="10"/>
  <c r="G28" i="10"/>
  <c r="G27" i="10"/>
  <c r="G26" i="10"/>
  <c r="D22" i="10"/>
  <c r="C272" i="8"/>
  <c r="C368" i="8"/>
  <c r="C7" i="8" l="1"/>
  <c r="D12" i="8" l="1"/>
  <c r="H13" i="8"/>
  <c r="I13" i="8"/>
  <c r="E12" i="8"/>
  <c r="J13" i="8" l="1"/>
  <c r="J12" i="8"/>
  <c r="J11" i="8"/>
  <c r="J15" i="8" s="1"/>
  <c r="C16" i="8"/>
</calcChain>
</file>

<file path=xl/sharedStrings.xml><?xml version="1.0" encoding="utf-8"?>
<sst xmlns="http://schemas.openxmlformats.org/spreadsheetml/2006/main" count="1882" uniqueCount="150">
  <si>
    <t>Độc lập - Tự do - Hạnh phúc</t>
  </si>
  <si>
    <t>TT</t>
  </si>
  <si>
    <t>Số tờ</t>
  </si>
  <si>
    <t>Vị trí</t>
  </si>
  <si>
    <t>Tỷ lệ % thu hồi đất
(%)</t>
  </si>
  <si>
    <t>Ghi chú</t>
  </si>
  <si>
    <t>Trong đê</t>
  </si>
  <si>
    <t>Họ và tên chủ sử dụng đất</t>
  </si>
  <si>
    <t>Số thửa</t>
  </si>
  <si>
    <t>Tổng diện tích đất NN đang sử dụng</t>
  </si>
  <si>
    <t>Số khẩu được hỗ trợ gạo theo quy định</t>
  </si>
  <si>
    <t>TỔNG</t>
  </si>
  <si>
    <t>Diện tích đất LUC thu hồi và bồi thường (m2)</t>
  </si>
  <si>
    <t>CỘNG HÒA XÃ HỘI CHỦ NGHĨA VIỆT NAM</t>
  </si>
  <si>
    <t>HỘI ĐỒNG GPMB</t>
  </si>
  <si>
    <t>PHƯƠNG ÁN BỒI THƯỜNG, HỖ TRỢ ĐẤT ĐAI, HOA MÀU, TÀI SẢN GẮN LIỀN VỚI ĐẤT THU HỒI GPMB THỰC HIỆN</t>
  </si>
  <si>
    <t xml:space="preserve">Họ và tên chủ hộ (Hoặc người đại diện): </t>
  </si>
  <si>
    <t>Số CCCD:</t>
  </si>
  <si>
    <t>SĐT liên hệ:</t>
  </si>
  <si>
    <t>Hạng mục quy cách</t>
  </si>
  <si>
    <t>Đơn vị tính</t>
  </si>
  <si>
    <t>Khối lượng</t>
  </si>
  <si>
    <t>Đơn giá (đồng)</t>
  </si>
  <si>
    <t>Số khẩu</t>
  </si>
  <si>
    <t>Tỉ lệ % đất NN thu hồi</t>
  </si>
  <si>
    <t>Số tháng hỗ trợ</t>
  </si>
  <si>
    <t>Mức hỗ trợ: kg gạo/khẩu</t>
  </si>
  <si>
    <t>Thành tiền (đồng)</t>
  </si>
  <si>
    <r>
      <t>m</t>
    </r>
    <r>
      <rPr>
        <b/>
        <vertAlign val="superscript"/>
        <sz val="12"/>
        <color indexed="8"/>
        <rFont val="Times New Roman"/>
        <family val="1"/>
      </rPr>
      <t>2</t>
    </r>
  </si>
  <si>
    <t>Hỗ trợ đào tạo chuyển đổi nghề nghiệp và tìm kiếm việc làm</t>
  </si>
  <si>
    <t>Bằng chữ:</t>
  </si>
  <si>
    <t>Chủ hộ</t>
  </si>
  <si>
    <t>Họ và tên</t>
  </si>
  <si>
    <t>Kinh phí bồi thường, hỗ trợ (đồng)</t>
  </si>
  <si>
    <t>Tổng cộng kinh phí bồi thường, hỗ trợ</t>
  </si>
  <si>
    <t xml:space="preserve">               CỘNG HOÀ XÃ HỘI CHỦ NGHĨA VIỆT NAM</t>
  </si>
  <si>
    <t xml:space="preserve">               Độc lập - Tự do - Hạnh phúc</t>
  </si>
  <si>
    <t>I. Thành phần</t>
  </si>
  <si>
    <t>Phó Giám đốc</t>
  </si>
  <si>
    <t>Viên chức</t>
  </si>
  <si>
    <t>3. Đại diện những người có đất thu hồi:</t>
  </si>
  <si>
    <t>4. Chủ hộ (hoặc người được ủy quyền):</t>
  </si>
  <si>
    <t>Chủ hộ là ông (bà):</t>
  </si>
  <si>
    <t>Người được ủy quyền là Ông (bà):                                                        Quan hệ với chủ hộ:</t>
  </si>
  <si>
    <t>II. Nội dung kiểm kê:</t>
  </si>
  <si>
    <t>Tên hạng mục</t>
  </si>
  <si>
    <t>ĐVT</t>
  </si>
  <si>
    <t>Đất NN trồng cây hàng năm thu hồi</t>
  </si>
  <si>
    <t>Thửa số</t>
  </si>
  <si>
    <t>Số khẩu hiện tại của hộ gia đình</t>
  </si>
  <si>
    <t>Khẩu</t>
  </si>
  <si>
    <t>DT đất nông nghiệp hộ gia đình đang sử dụng</t>
  </si>
  <si>
    <t>Trưởng thôn</t>
  </si>
  <si>
    <t>(hoặc người được ủy quyền)</t>
  </si>
  <si>
    <t>BIÊN BẢN KIỂM KÊ KHỐI LƯỢNG ĐẤT ĐAI, TÀI SẢN, HOA MÀU TRÊN ĐẤT THU HỒI GPMB THỰC HIỆN</t>
  </si>
  <si>
    <t>Đại diện hộ dân</t>
  </si>
  <si>
    <t>có đất thu hồi</t>
  </si>
  <si>
    <t xml:space="preserve">Chủ hộ                                                      </t>
  </si>
  <si>
    <t xml:space="preserve">                                            (Ký ghi rõ họ tên)                                               </t>
  </si>
  <si>
    <t>Chuyên viên</t>
  </si>
  <si>
    <t>Chủ tịch UBND - Chủ tịch HĐ GPMB</t>
  </si>
  <si>
    <t>Phạm Thanh Hưng</t>
  </si>
  <si>
    <t xml:space="preserve">              Ban QLDA đầu tư xây dựng khu vực Tứ Kỳ</t>
  </si>
  <si>
    <t xml:space="preserve">               Người tính                                            Người soát</t>
  </si>
  <si>
    <t xml:space="preserve">Chúng tôi đã tiến hành kiểm đếm khối lượng đất đai, tài sản, hoa màu trên đất thu hồi để GPMB thực hiện Dự án </t>
  </si>
  <si>
    <t>1. Ban Quản lý dự án đầu tư xây dựng khu vực Tứ Kỳ:</t>
  </si>
  <si>
    <t>Chuyên viên phòng Kinh tế xã</t>
  </si>
  <si>
    <t xml:space="preserve">Chuyên viên </t>
  </si>
  <si>
    <t>Ban Quản lý dự án ĐTXD khu vực Tứ Kỳ</t>
  </si>
  <si>
    <t xml:space="preserve">Tổ công tác </t>
  </si>
  <si>
    <t>Đỗ Văn Hà</t>
  </si>
  <si>
    <t>Trưởng phòng Nghiệp vụ 2</t>
  </si>
  <si>
    <t>Ông: Đỗ Văn Hà</t>
  </si>
  <si>
    <t>Trưởng phòng NV2</t>
  </si>
  <si>
    <t>Bồi thường đất trồng cây hàng năm (LUC), vị trí trong đê</t>
  </si>
  <si>
    <t>UBND XÃ NGUYÊN GIÁP</t>
  </si>
  <si>
    <t>ĐỊA ĐIỂM: XÃ NGUYÊN GIÁP, THÀNH PHỐ HẢI PHÒNG</t>
  </si>
  <si>
    <t>Phòng Kinh tế xã Nguyên Giáp</t>
  </si>
  <si>
    <t>Lê Xuân Trường</t>
  </si>
  <si>
    <t>Trưởng phòng</t>
  </si>
  <si>
    <t>Nguyễn Đức Trung</t>
  </si>
  <si>
    <t>Nguyên Giáp, ngày        tháng      năm 2025</t>
  </si>
  <si>
    <t>Vũ Văn Tiến</t>
  </si>
  <si>
    <t xml:space="preserve">   Đặng Trung Hiếu                                       Đỗ Văn Hà</t>
  </si>
  <si>
    <t>UBND xã Nguyên Giáp</t>
  </si>
  <si>
    <t>Địa chỉ: Xã Nguyên Giáp, thành phố Hải Phòng</t>
  </si>
  <si>
    <r>
      <t xml:space="preserve">Phương án này đã được Ban Quản lý dự án ĐTXD khu vực Tứ Kỳ lập, Hội đồng GPMB thực hiện dự án xã Nguyên Giáp kiểm tra theo quy định hiện hành, thông qua chủ hộ để trình các cấp có thẩm quyền phê duyệt thực hiện </t>
    </r>
    <r>
      <rPr>
        <sz val="11"/>
        <rFont val="Times New Roman"/>
        <family val="1"/>
      </rPr>
      <t>(Chỉ khi các cấp có thẩm quyền phê duyệt phương án, kinh phí bồi thường hỗ trợ mới được thực hiện)./.</t>
    </r>
  </si>
  <si>
    <t xml:space="preserve">            Nguyên Giáp, ngày           tháng       năm 2025</t>
  </si>
  <si>
    <t>Căn cứ nguồn gốc sử dụng đất do UBND xã Nguyên Giáp xác nhận.</t>
  </si>
  <si>
    <t>2. Đại diện UBND xã Nguyên Giáp:</t>
  </si>
  <si>
    <t>Ông: Nguyễn Đức Trung</t>
  </si>
  <si>
    <t>Trưởng phòng Kinh tế xã</t>
  </si>
  <si>
    <t>Ông: Vũ Văn Tiến</t>
  </si>
  <si>
    <t>Phòng kinh tế xã Nguyên Giáp</t>
  </si>
  <si>
    <t xml:space="preserve">                    Đặng Trung Hiếu</t>
  </si>
  <si>
    <t xml:space="preserve">                    Nguyễn Thị Minh Hằng</t>
  </si>
  <si>
    <t xml:space="preserve">                    Cao Trung Kiên</t>
  </si>
  <si>
    <t>Chủ hộ gia đình nhất trí với biên bản kiểm đếm và cam kết tự nguyện, đồng ý để Nhà nước thu hồi đất từ ngày hôm nay,</t>
  </si>
  <si>
    <t>đồng thời đề nghị Hội đồng GPMB xã khẩn trương chi trả tiền bồi thường, hỗ trợ.</t>
  </si>
  <si>
    <t>Chủ hộ và các thành viên thống nhất xác định khối lượng kiểm kê trên là chính xác để hội đồng GPMB xã lập phương</t>
  </si>
  <si>
    <t>án bồi thường, hỗ trợ trình các cấp có thẩm quyền phê duyệt, sau khi phương án bồi thường, hỗ trợ được duyệt, Hội đồng</t>
  </si>
  <si>
    <t>GPMB xã sẽ làm các thủ tục thanh toán trả tiền bồi thường, hỗ trợ cho Chủ hộ theo đúng quy định của Nhà nước.</t>
  </si>
  <si>
    <t>Các thành viên thống nhất ký ghi rõ họ tên dưới đây./.</t>
  </si>
  <si>
    <t>Ông/Bà: Đặng Trung Hiếu, Nguyễn Thị Minh Hằng, Cao Trung Kiên</t>
  </si>
  <si>
    <t>Đại diện hộ dân có đất nằm trong phạm vi thu hồi GPMB thực hiện Dự án</t>
  </si>
  <si>
    <t>Nguyễn Văn Dụng</t>
  </si>
  <si>
    <t>Trần Văn Căn</t>
  </si>
  <si>
    <t>Lương Văn Biên</t>
  </si>
  <si>
    <t>Phạm Quang Tề</t>
  </si>
  <si>
    <t>Đoàn Đức Nhuận</t>
  </si>
  <si>
    <t>Đoàn Đức Viêm</t>
  </si>
  <si>
    <t>Nguyễn Văn Sơn</t>
  </si>
  <si>
    <t>Hà Văn Kiền (Dân)</t>
  </si>
  <si>
    <t>Phạm Duy Xứ</t>
  </si>
  <si>
    <t>Phạm Xuân Trong</t>
  </si>
  <si>
    <t>Phạm Như Hoạt</t>
  </si>
  <si>
    <t>Trần Văn Thân</t>
  </si>
  <si>
    <t>Trịnh Hồng Quân</t>
  </si>
  <si>
    <t>Đào Xuân Hòa</t>
  </si>
  <si>
    <t>Nguyễn Thị Niềm</t>
  </si>
  <si>
    <t>Vũ Văn Nam</t>
  </si>
  <si>
    <t>Phạm Văn Nghinh</t>
  </si>
  <si>
    <t>55, 59</t>
  </si>
  <si>
    <t>1187, 189</t>
  </si>
  <si>
    <t>DỰ ÁN ĐƯỜNG DÂY 500KV HẢI PHÒNG - THÁI BÌNH, ĐOẠN QUA ĐỊA BÀN XÃ NGUYÊN GIÁP</t>
  </si>
  <si>
    <t>Căn cứ hồ sơ đo đạc GPMB thực hiện Dự án Đường dây 500kV Hải Phòng - Thái Bình, đoạn qua xã Nguyên Giáp.</t>
  </si>
  <si>
    <t>Dự án Đường dây 500kV Hải Phòng - Thái Bình, đoạn qua xã Nguyên Giáp.</t>
  </si>
  <si>
    <t xml:space="preserve">Ông:         </t>
  </si>
  <si>
    <t xml:space="preserve">Ông/Bà: </t>
  </si>
  <si>
    <t xml:space="preserve">Trưởng thôn </t>
  </si>
  <si>
    <t>Hỗ trợ ổn định sản xuất, kinh doanh (Theo QĐ số 171 ngày 24/9/2025 của UBND TP Hải Phòng)</t>
  </si>
  <si>
    <t xml:space="preserve">Tổng cộng tiền bồi thường hỗ trợ </t>
  </si>
  <si>
    <t>Hỗ trợ ổn định đời sống (gạo tẻ thường theo báo cáo của Sở Tài chính là 13.500đ/kg)</t>
  </si>
  <si>
    <t xml:space="preserve"> </t>
  </si>
  <si>
    <t xml:space="preserve"> Cộng </t>
  </si>
  <si>
    <t xml:space="preserve">BAN QUẢN LÝ DỰ ÁN ĐẦU TƯ XÂY DỰNG XÃ TỨ KỲ </t>
  </si>
  <si>
    <t>Người lập</t>
  </si>
  <si>
    <t xml:space="preserve">Hội đồng GPMB xã </t>
  </si>
  <si>
    <t>P. Chủ tịch UBND - Chủ tịch HĐ GPMB</t>
  </si>
  <si>
    <t>Đặng Trung Hiếu</t>
  </si>
  <si>
    <t>Nguyễn Phú Trung</t>
  </si>
  <si>
    <t xml:space="preserve">BẢNG TỔNG HỢP PHƯƠNG ÁN BỒI THƯỜNG, HỖ TRỢ CÂY CỐI, HOA MÀU PHẦN DIỆN TÍCH ẢNH HƯỞNG </t>
  </si>
  <si>
    <t xml:space="preserve">TRONG HÀNH LANG TUYẾN DỰ ÁN ĐƯỜNG DÂY 500KV HẢI PHÒNG - THÁI BÌNH, </t>
  </si>
  <si>
    <t>Đất đai</t>
  </si>
  <si>
    <t>ĐOẠN QUA ĐỊA BÀN XÃ LẠC PHƯỢNG, THÀNH PHỐ HẢI PHÒNG (HÀNH LANG ĐỢT 2)</t>
  </si>
  <si>
    <t>ONT trong hành lang tuyến</t>
  </si>
  <si>
    <t>Trần Thị Chồi</t>
  </si>
  <si>
    <t>Diện tích đất thu hồi và bồi thường (m2)</t>
  </si>
  <si>
    <t>ONT ngoài hành lang tuyến có đơn đề nghị thu hồi</t>
  </si>
  <si>
    <t>(Kèm theo Quyết định số 547/QĐ-UBND ngày 08 tháng 6 năm 2026 của Chủ tịch UBND xã Lạc Phượng)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</si>
</sst>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4">
    <numFmt numFmtId="5" formatCode="&quot;$&quot;#,##0_);\(&quot;$&quot;#,##0\)"/>
    <numFmt numFmtId="42" formatCode="_(&quot;$&quot;* #,##0_);_(&quot;$&quot;* \(#,##0\);_(&quot;$&quot;* &quot;-&quot;_);_(@_)"/>
    <numFmt numFmtId="41" formatCode="_(* #,##0_);_(* \(#,##0\);_(* &quot;-&quot;_);_(@_)"/>
    <numFmt numFmtId="43" formatCode="_(* #,##0.00_);_(* \(#,##0.00\);_(* &quot;-&quot;??_);_(@_)"/>
    <numFmt numFmtId="164" formatCode="_-* #,##0_-;\-* #,##0_-;_-* &quot;-&quot;_-;_-@_-"/>
    <numFmt numFmtId="165" formatCode="_-* #,##0.00_-;\-* #,##0.00_-;_-* &quot;-&quot;??_-;_-@_-"/>
    <numFmt numFmtId="166" formatCode="_-* #,##0.00\ _₫_-;\-* #,##0.00\ _₫_-;_-* &quot;-&quot;??\ _₫_-;_-@_-"/>
    <numFmt numFmtId="167" formatCode="#,##0.0"/>
    <numFmt numFmtId="168" formatCode="#,###"/>
    <numFmt numFmtId="169" formatCode="_-&quot;$&quot;* #,##0_-;\-&quot;$&quot;* #,##0_-;_-&quot;$&quot;* &quot;-&quot;_-;_-@_-"/>
    <numFmt numFmtId="170" formatCode="_-&quot;$&quot;* #,##0.00_-;\-&quot;$&quot;* #,##0.00_-;_-&quot;$&quot;* &quot;-&quot;??_-;_-@_-"/>
    <numFmt numFmtId="171" formatCode="_(* #,##0.0000_);_(* \(#,##0.0000\);_(* &quot;-&quot;??_);_(@_)"/>
    <numFmt numFmtId="172" formatCode="_(* #,##0.000000_);_(* \(#,##0.000000\);_(* &quot;-&quot;??_);_(@_)"/>
    <numFmt numFmtId="173" formatCode="0.000"/>
    <numFmt numFmtId="174" formatCode="#,##0.0;[Red]#,##0.0"/>
    <numFmt numFmtId="175" formatCode="#,##0.0_);\(#,##0.0\)"/>
    <numFmt numFmtId="176" formatCode="_ * #,##0_ ;_ * \-#,##0_ ;_ * &quot;-&quot;_ ;_ @_ "/>
    <numFmt numFmtId="177" formatCode="_ * #,##0.00_ ;_ * \-#,##0.00_ ;_ * &quot;-&quot;??_ ;_ @_ "/>
    <numFmt numFmtId="178" formatCode="#,##0\ &quot;$&quot;_);[Red]\(#,##0\ &quot;$&quot;\)"/>
    <numFmt numFmtId="179" formatCode="0.000000000"/>
    <numFmt numFmtId="180" formatCode="_-* #,##0\ &quot;DM&quot;_-;\-* #,##0\ &quot;DM&quot;_-;_-* &quot;-&quot;\ &quot;DM&quot;_-;_-@_-"/>
    <numFmt numFmtId="181" formatCode="_-* #,##0.00\ &quot;DM&quot;_-;\-* #,##0.00\ &quot;DM&quot;_-;_-* &quot;-&quot;??\ &quot;DM&quot;_-;_-@_-"/>
    <numFmt numFmtId="182" formatCode="\$#,##0\ ;\(\$#,##0\)"/>
    <numFmt numFmtId="183" formatCode="&quot;$&quot;#,##0"/>
    <numFmt numFmtId="184" formatCode="0.00_)"/>
    <numFmt numFmtId="185" formatCode="&quot;\&quot;#,##0;[Red]&quot;\&quot;&quot;\&quot;\-#,##0"/>
    <numFmt numFmtId="186" formatCode="#,##0\ &quot;F&quot;;\-#,##0\ &quot;F&quot;"/>
    <numFmt numFmtId="187" formatCode="_-* #,##0\ _F_-;\-* #,##0\ _F_-;_-* &quot;-&quot;\ _F_-;_-@_-"/>
    <numFmt numFmtId="188" formatCode="#."/>
    <numFmt numFmtId="189" formatCode="&quot;$&quot;###,0&quot;.&quot;00_);[Red]\(&quot;$&quot;###,0&quot;.&quot;00\)"/>
    <numFmt numFmtId="190" formatCode="_-* #,##0.0\ _F_-;\-* #,##0.0\ _F_-;_-* &quot;-&quot;??\ _F_-;_-@_-"/>
    <numFmt numFmtId="191" formatCode="#,###,###.00"/>
    <numFmt numFmtId="192" formatCode="#,###,###,###.00"/>
    <numFmt numFmtId="193" formatCode="\t0.00%"/>
    <numFmt numFmtId="194" formatCode="\t#\ ??/??"/>
    <numFmt numFmtId="195" formatCode="#,##0;\(#,##0\)"/>
    <numFmt numFmtId="196" formatCode="_-* #,##0\ _€_-;\-* #,##0\ _€_-;_-* &quot;-&quot;\ _€_-;_-@_-"/>
    <numFmt numFmtId="197" formatCode="_-* #,##0.00\ _€_-;\-* #,##0.00\ _€_-;_-* &quot;-&quot;??\ _€_-;_-@_-"/>
    <numFmt numFmtId="198" formatCode="#,##0\ &quot;DM&quot;;\-#,##0\ &quot;DM&quot;"/>
    <numFmt numFmtId="199" formatCode=";;"/>
    <numFmt numFmtId="200" formatCode="0.0%;[Red]\(0.0%\)"/>
    <numFmt numFmtId="201" formatCode="_ * #,##0.00_)&quot;£&quot;_ ;_ * \(#,##0.00\)&quot;£&quot;_ ;_ * &quot;-&quot;??_)&quot;£&quot;_ ;_ @_ "/>
    <numFmt numFmtId="202" formatCode="0.0%;\(0.0%\)"/>
    <numFmt numFmtId="203" formatCode="0.000_)"/>
    <numFmt numFmtId="204" formatCode="&quot;$&quot;\ \ \ \ #,##0_);\(&quot;$&quot;\ \ \ #,##0\)"/>
    <numFmt numFmtId="205" formatCode="&quot;$&quot;\ \ \ \ \ #,##0_);\(&quot;$&quot;\ \ \ \ \ #,##0\)"/>
    <numFmt numFmtId="206" formatCode="&quot;\&quot;#,##0;[Red]\-&quot;\&quot;#,##0"/>
    <numFmt numFmtId="207" formatCode="&quot;\&quot;#,##0.00;\-&quot;\&quot;#,##0.00"/>
    <numFmt numFmtId="208" formatCode="#,##0.000_);\(#,##0.000\)"/>
    <numFmt numFmtId="209" formatCode="#,##0.00\ &quot;F&quot;;[Red]\-#,##0.00\ &quot;F&quot;"/>
    <numFmt numFmtId="210" formatCode="#,##0\ &quot;F&quot;;[Red]\-#,##0\ &quot;F&quot;"/>
    <numFmt numFmtId="211" formatCode="_-* #,##0\ &quot;F&quot;_-;\-* #,##0\ &quot;F&quot;_-;_-* &quot;-&quot;\ &quot;F&quot;_-;_-@_-"/>
    <numFmt numFmtId="212" formatCode="#,##0.00\ &quot;F&quot;;\-#,##0.00\ &quot;F&quot;"/>
    <numFmt numFmtId="213" formatCode="\$#,##0\ ;&quot;($&quot;#,##0\)"/>
    <numFmt numFmtId="214" formatCode="_(\€* #,##0.00_);_(\€* \(#,##0.00\);_(\€* \-??_);_(@_)"/>
    <numFmt numFmtId="215" formatCode="\\#,##0;[Red]&quot;\\-&quot;#,##0"/>
    <numFmt numFmtId="216" formatCode="&quot; $&quot;#,##0\ ;&quot;-$&quot;#,##0\ ;&quot; $- &quot;;@\ "/>
    <numFmt numFmtId="217" formatCode="\\0\.00;[Red]&quot;\\\\\\-&quot;0\.00"/>
    <numFmt numFmtId="218" formatCode="#,##0.00\ ;[Red]\(#,##0.00\)"/>
    <numFmt numFmtId="219" formatCode="#,##0&quot;   &quot;;\-#,##0&quot;   &quot;;&quot; -   &quot;;@\ "/>
    <numFmt numFmtId="220" formatCode="#,##0\ ;\-#,##0\ ;&quot; - &quot;;@\ "/>
    <numFmt numFmtId="221" formatCode="&quot; $&quot;#,##0\ ;&quot; $(&quot;#,##0\);&quot; $- &quot;;@\ "/>
    <numFmt numFmtId="222" formatCode="#,##0.00\ ;\-#,##0.00\ ;&quot; -&quot;#\ ;@\ "/>
    <numFmt numFmtId="223" formatCode="#,##0.00&quot;    &quot;;\-#,##0.00&quot;    &quot;;&quot; -&quot;#&quot;    &quot;;@\ "/>
    <numFmt numFmtId="224" formatCode="#,##0&quot;    &quot;;\-#,##0&quot;    &quot;;&quot; -    &quot;;@\ "/>
    <numFmt numFmtId="225" formatCode="#,##0&quot;$ &quot;;\-#,##0&quot;$ &quot;;&quot; -$ &quot;;@\ "/>
    <numFmt numFmtId="226" formatCode="#,##0.00&quot;$ &quot;;\-#,##0.00&quot;$ &quot;;&quot; -&quot;#&quot;$ &quot;;@\ "/>
    <numFmt numFmtId="227" formatCode="&quot;SFr. &quot;#,##0.00;[Red]&quot;SFr. -&quot;#,##0.00"/>
    <numFmt numFmtId="228" formatCode="&quot; SFr. &quot;#,##0\ ;&quot; SFr. -&quot;#,##0\ ;&quot; SFr. - &quot;;@\ "/>
    <numFmt numFmtId="229" formatCode="#,##0\ ;&quot; -&quot;#,##0\ ;&quot; - &quot;;@\ "/>
    <numFmt numFmtId="230" formatCode="#,##0.00\ ;&quot; -&quot;#,##0.00\ ;&quot; -&quot;#\ ;@\ "/>
    <numFmt numFmtId="231" formatCode="#,##0.00&quot;   &quot;;\-#,##0.00&quot;   &quot;;&quot; -&quot;#&quot;   &quot;;@\ "/>
    <numFmt numFmtId="232" formatCode="mmm"/>
    <numFmt numFmtId="233" formatCode="#,##0.00&quot; F &quot;;\-#,##0.00&quot; F &quot;;&quot; -&quot;#&quot; F &quot;;@\ "/>
    <numFmt numFmtId="234" formatCode="#,##0\ ;&quot; (&quot;#,##0\);&quot; - &quot;;@\ "/>
    <numFmt numFmtId="235" formatCode="#,##0.00\ ;&quot; (&quot;#,##0.00\);&quot; -&quot;#\ ;@\ "/>
    <numFmt numFmtId="236" formatCode="#,##0.0\ ;&quot; (&quot;#,##0.0\);&quot; -&quot;#\ ;@\ "/>
    <numFmt numFmtId="237" formatCode="#,##0.000000\ ;&quot; (&quot;#,##0.000000\);&quot; -&quot;#\ ;@\ "/>
    <numFmt numFmtId="238" formatCode="&quot; $&quot;#,##0.00\ ;&quot;-$&quot;#,##0.00\ ;&quot; $-&quot;#\ ;@\ "/>
    <numFmt numFmtId="239" formatCode="0\.00\ "/>
    <numFmt numFmtId="240" formatCode="#,##0.00&quot; F&quot;;[Red]\-#,##0.00&quot; F&quot;"/>
    <numFmt numFmtId="241" formatCode="#,##0&quot; F &quot;;\-#,##0&quot; F &quot;;&quot; - F &quot;;@\ "/>
    <numFmt numFmtId="242" formatCode="0&quot;    &quot;"/>
    <numFmt numFmtId="243" formatCode="#,##0.00&quot; F&quot;;\-#,##0.00&quot; F&quot;"/>
    <numFmt numFmtId="244" formatCode="&quot; $&quot;#,##0.00\ ;&quot; $(&quot;#,##0.00\);&quot; $-&quot;#\ ;@\ "/>
    <numFmt numFmtId="245" formatCode="#,##0&quot;          &quot;;\-#,##0&quot;          &quot;;&quot; -          &quot;;@\ "/>
    <numFmt numFmtId="246" formatCode="#,##0.00&quot;          &quot;;\-#,##0.00&quot;          &quot;;&quot; -&quot;#&quot;          &quot;;@\ "/>
    <numFmt numFmtId="247" formatCode="0\ \ \ \ "/>
    <numFmt numFmtId="248" formatCode="0&quot;.&quot;00_)"/>
    <numFmt numFmtId="249" formatCode="&quot;D&quot;"/>
    <numFmt numFmtId="250" formatCode="0.0"/>
    <numFmt numFmtId="251" formatCode="0_);\(0\)"/>
    <numFmt numFmtId="252" formatCode="_(* #,##0_);_(* \(#,##0\);_(* &quot;-&quot;??_);_(@_)"/>
    <numFmt numFmtId="253" formatCode="_(* #,##0.0_);_(* \(#,##0.0\);_(* &quot;-&quot;??_);_(@_)"/>
  </numFmts>
  <fonts count="132">
    <font>
      <sz val="11"/>
      <color theme="1"/>
      <name val="Calibri"/>
      <family val="2"/>
      <charset val="163"/>
      <scheme val="minor"/>
    </font>
    <font>
      <sz val="11"/>
      <color theme="1"/>
      <name val="Calibri"/>
      <family val="2"/>
      <charset val="163"/>
      <scheme val="minor"/>
    </font>
    <font>
      <sz val="11"/>
      <color indexed="8"/>
      <name val="Calibri"/>
      <family val="2"/>
      <charset val="163"/>
    </font>
    <font>
      <b/>
      <sz val="11"/>
      <name val="Times New Roman"/>
      <family val="1"/>
    </font>
    <font>
      <sz val="12"/>
      <name val="Times New Roman"/>
      <family val="1"/>
    </font>
    <font>
      <b/>
      <sz val="13"/>
      <name val="Times New Roman"/>
      <family val="1"/>
    </font>
    <font>
      <i/>
      <sz val="13"/>
      <name val="Times New Roman"/>
      <family val="1"/>
    </font>
    <font>
      <sz val="12"/>
      <name val=".VnTime"/>
      <family val="2"/>
    </font>
    <font>
      <b/>
      <sz val="12"/>
      <name val=".VnTime"/>
      <family val="2"/>
    </font>
    <font>
      <sz val="10"/>
      <name val="Times New Roman"/>
      <family val="1"/>
    </font>
    <font>
      <sz val="10"/>
      <name val=".VnTime"/>
      <family val="2"/>
    </font>
    <font>
      <sz val="14"/>
      <name val=".VnTime"/>
      <family val="2"/>
    </font>
    <font>
      <sz val="12"/>
      <name val="VNI-Times"/>
    </font>
    <font>
      <sz val="10"/>
      <name val="Arial"/>
      <family val="2"/>
    </font>
    <font>
      <sz val="14"/>
      <name val="??"/>
      <family val="3"/>
    </font>
    <font>
      <sz val="11"/>
      <name val="??"/>
      <family val="3"/>
    </font>
    <font>
      <sz val="12"/>
      <name val="????"/>
      <family val="1"/>
      <charset val="136"/>
    </font>
    <font>
      <sz val="12"/>
      <name val="Courier"/>
      <family val="3"/>
    </font>
    <font>
      <sz val="12"/>
      <name val="|??¢¥¢¬¨Ï"/>
      <family val="1"/>
      <charset val="129"/>
    </font>
    <font>
      <sz val="10"/>
      <name val="VNI-Times"/>
    </font>
    <font>
      <sz val="10"/>
      <name val="Helv"/>
      <family val="2"/>
    </font>
    <font>
      <b/>
      <u/>
      <sz val="14"/>
      <color indexed="8"/>
      <name val=".VnBook-AntiquaH"/>
      <family val="2"/>
    </font>
    <font>
      <sz val="12"/>
      <color indexed="8"/>
      <name val="¹ÙÅÁÃ¼"/>
      <family val="1"/>
    </font>
    <font>
      <i/>
      <sz val="12"/>
      <color indexed="8"/>
      <name val=".VnBook-AntiquaH"/>
      <family val="2"/>
    </font>
    <font>
      <sz val="11"/>
      <color indexed="8"/>
      <name val="Calibri"/>
      <family val="2"/>
    </font>
    <font>
      <b/>
      <sz val="12"/>
      <color indexed="8"/>
      <name val=".VnBook-Antiqua"/>
      <family val="2"/>
    </font>
    <font>
      <i/>
      <sz val="12"/>
      <color indexed="8"/>
      <name val=".VnBook-Antiqua"/>
      <family val="2"/>
    </font>
    <font>
      <sz val="11"/>
      <color indexed="9"/>
      <name val="Calibri"/>
      <family val="2"/>
    </font>
    <font>
      <sz val="8"/>
      <name val="Arial"/>
      <family val="2"/>
    </font>
    <font>
      <sz val="8"/>
      <name val="Times New Roman"/>
      <family val="1"/>
    </font>
    <font>
      <sz val="12"/>
      <name val="¹UAAA¼"/>
      <family val="3"/>
      <charset val="129"/>
    </font>
    <font>
      <sz val="12"/>
      <name val="¹ÙÅÁÃ¼"/>
      <charset val="129"/>
    </font>
    <font>
      <sz val="11"/>
      <color indexed="20"/>
      <name val="Calibri"/>
      <family val="2"/>
    </font>
    <font>
      <sz val="12"/>
      <name val="Tms Rmn"/>
    </font>
    <font>
      <sz val="12"/>
      <name val="µ¸¿òÃ¼"/>
      <family val="3"/>
      <charset val="129"/>
    </font>
    <font>
      <sz val="10"/>
      <name val="MS Sans Serif"/>
      <family val="2"/>
    </font>
    <font>
      <sz val="10"/>
      <name val="Helv"/>
    </font>
    <font>
      <b/>
      <sz val="11"/>
      <color indexed="52"/>
      <name val="Calibri"/>
      <family val="2"/>
    </font>
    <font>
      <b/>
      <sz val="10"/>
      <name val="Helv"/>
    </font>
    <font>
      <b/>
      <sz val="10"/>
      <name val="Arial"/>
      <family val="2"/>
    </font>
    <font>
      <b/>
      <sz val="11"/>
      <color indexed="9"/>
      <name val="Calibri"/>
      <family val="2"/>
    </font>
    <font>
      <sz val="10"/>
      <name val="VNI-Aptima"/>
    </font>
    <font>
      <sz val="10"/>
      <color indexed="8"/>
      <name val="Arial"/>
      <family val="2"/>
    </font>
    <font>
      <sz val="11"/>
      <name val="Tms Rmn"/>
    </font>
    <font>
      <sz val="10"/>
      <name val="Arial"/>
      <family val="2"/>
      <charset val="1"/>
    </font>
    <font>
      <sz val="10"/>
      <name val="Mangal"/>
      <family val="2"/>
    </font>
    <font>
      <sz val="10"/>
      <name val="MS Serif"/>
      <family val="1"/>
    </font>
    <font>
      <sz val="10"/>
      <name val="Courier New"/>
      <family val="3"/>
    </font>
    <font>
      <sz val="10"/>
      <name val="Courier"/>
      <family val="3"/>
    </font>
    <font>
      <sz val="10"/>
      <color indexed="16"/>
      <name val="MS Serif"/>
      <family val="1"/>
    </font>
    <font>
      <sz val="11"/>
      <color indexed="8"/>
      <name val="Arial Unicode MS"/>
      <family val="2"/>
    </font>
    <font>
      <i/>
      <sz val="11"/>
      <color indexed="23"/>
      <name val="Calibri"/>
      <family val="2"/>
    </font>
    <font>
      <sz val="11"/>
      <color indexed="17"/>
      <name val="Calibri"/>
      <family val="2"/>
    </font>
    <font>
      <b/>
      <sz val="12"/>
      <color indexed="9"/>
      <name val="Tms Rmn"/>
    </font>
    <font>
      <b/>
      <sz val="12"/>
      <name val="Helv"/>
    </font>
    <font>
      <b/>
      <sz val="12"/>
      <name val="Arial"/>
      <family val="2"/>
    </font>
    <font>
      <b/>
      <sz val="15"/>
      <color indexed="56"/>
      <name val="Calibri"/>
      <family val="2"/>
    </font>
    <font>
      <b/>
      <sz val="18"/>
      <name val="Arial"/>
      <family val="2"/>
    </font>
    <font>
      <b/>
      <sz val="13"/>
      <color indexed="56"/>
      <name val="Calibri"/>
      <family val="2"/>
    </font>
    <font>
      <b/>
      <sz val="11"/>
      <color indexed="56"/>
      <name val="Calibri"/>
      <family val="2"/>
    </font>
    <font>
      <b/>
      <sz val="1"/>
      <color indexed="8"/>
      <name val="Courier"/>
      <family val="3"/>
    </font>
    <font>
      <b/>
      <sz val="8"/>
      <name val="MS Sans Serif"/>
      <family val="2"/>
    </font>
    <font>
      <sz val="11"/>
      <color indexed="62"/>
      <name val="Calibri"/>
      <family val="2"/>
    </font>
    <font>
      <sz val="12"/>
      <name val="VnTime(Ds)"/>
      <family val="1"/>
    </font>
    <font>
      <sz val="11"/>
      <color indexed="52"/>
      <name val="Calibri"/>
      <family val="2"/>
    </font>
    <font>
      <b/>
      <sz val="11"/>
      <name val="Helv"/>
    </font>
    <font>
      <b/>
      <sz val="11"/>
      <name val="Arial"/>
      <family val="2"/>
    </font>
    <font>
      <sz val="10"/>
      <name val=".VnAvant"/>
      <family val="2"/>
    </font>
    <font>
      <sz val="12"/>
      <name val="Arial"/>
      <family val="2"/>
    </font>
    <font>
      <sz val="11"/>
      <color indexed="60"/>
      <name val="Calibri"/>
      <family val="2"/>
    </font>
    <font>
      <sz val="7"/>
      <name val="Small Fonts"/>
      <family val="2"/>
    </font>
    <font>
      <b/>
      <sz val="12"/>
      <name val="VN-NTime"/>
    </font>
    <font>
      <b/>
      <i/>
      <sz val="16"/>
      <name val="Helv"/>
    </font>
    <font>
      <b/>
      <i/>
      <sz val="16"/>
      <name val="Arial"/>
      <family val="2"/>
    </font>
    <font>
      <sz val="11"/>
      <name val="–¾’©"/>
      <family val="1"/>
      <charset val="128"/>
    </font>
    <font>
      <sz val="13"/>
      <name val=".VnTime"/>
      <family val="2"/>
    </font>
    <font>
      <b/>
      <sz val="11"/>
      <color indexed="63"/>
      <name val="Calibri"/>
      <family val="2"/>
    </font>
    <font>
      <sz val="10"/>
      <name val="Arial"/>
      <family val="2"/>
      <charset val="204"/>
    </font>
    <font>
      <sz val="12"/>
      <name val="Helv"/>
    </font>
    <font>
      <sz val="10"/>
      <name val="Tms Rmn"/>
      <family val="1"/>
    </font>
    <font>
      <b/>
      <sz val="10"/>
      <name val="MS Sans Serif"/>
      <family val="2"/>
    </font>
    <font>
      <sz val="8"/>
      <name val="Wingdings"/>
      <charset val="2"/>
    </font>
    <font>
      <sz val="8"/>
      <name val="Helv"/>
    </font>
    <font>
      <sz val="8"/>
      <name val="MS Sans Serif"/>
      <family val="2"/>
    </font>
    <font>
      <sz val="11"/>
      <color indexed="32"/>
      <name val="VNI-Times"/>
    </font>
    <font>
      <b/>
      <sz val="8"/>
      <color indexed="8"/>
      <name val="Helv"/>
    </font>
    <font>
      <b/>
      <sz val="8"/>
      <color indexed="8"/>
      <name val="Arial"/>
      <family val="2"/>
    </font>
    <font>
      <b/>
      <sz val="8"/>
      <color indexed="8"/>
      <name val="Helv"/>
      <family val="2"/>
    </font>
    <font>
      <sz val="11"/>
      <name val="VNI-Times"/>
    </font>
    <font>
      <sz val="12"/>
      <name val=".VnArial"/>
      <family val="2"/>
    </font>
    <font>
      <sz val="10"/>
      <name val="VNI-Tekon"/>
    </font>
    <font>
      <sz val="14"/>
      <name val=".Vn3DH"/>
      <family val="2"/>
    </font>
    <font>
      <b/>
      <sz val="18"/>
      <color indexed="56"/>
      <name val="Cambria"/>
      <family val="2"/>
    </font>
    <font>
      <b/>
      <sz val="11"/>
      <color indexed="8"/>
      <name val="Calibri"/>
      <family val="2"/>
    </font>
    <font>
      <sz val="10"/>
      <name val="VNI-Helve-Condense"/>
    </font>
    <font>
      <b/>
      <sz val="10"/>
      <name val=".VnTime"/>
      <family val="2"/>
    </font>
    <font>
      <sz val="9"/>
      <name val=".VnTime"/>
      <family val="2"/>
    </font>
    <font>
      <sz val="11"/>
      <color indexed="10"/>
      <name val="Calibri"/>
      <family val="2"/>
    </font>
    <font>
      <sz val="16"/>
      <name val="AngsanaUPC"/>
      <family val="3"/>
    </font>
    <font>
      <sz val="22"/>
      <name val="ＭＳ 明朝"/>
      <family val="1"/>
    </font>
    <font>
      <sz val="22"/>
      <name val="ＭＳ 明朝"/>
      <family val="1"/>
      <charset val="128"/>
    </font>
    <font>
      <sz val="14"/>
      <name val="뼻뮝"/>
      <family val="3"/>
    </font>
    <font>
      <sz val="12"/>
      <name val="바탕체"/>
      <family val="3"/>
    </font>
    <font>
      <sz val="12"/>
      <name val="뼻뮝"/>
      <family val="3"/>
    </font>
    <font>
      <sz val="9"/>
      <name val="Arial"/>
      <family val="2"/>
    </font>
    <font>
      <sz val="12"/>
      <name val="바탕체"/>
      <family val="1"/>
      <charset val="129"/>
    </font>
    <font>
      <sz val="10"/>
      <name val=".VnArial"/>
      <family val="2"/>
    </font>
    <font>
      <sz val="10"/>
      <name val="굴림체"/>
      <family val="3"/>
    </font>
    <font>
      <sz val="12"/>
      <name val="宋体"/>
    </font>
    <font>
      <sz val="10"/>
      <name val=" "/>
      <family val="1"/>
      <charset val="136"/>
    </font>
    <font>
      <sz val="11"/>
      <name val="Times New Roman"/>
      <family val="1"/>
    </font>
    <font>
      <sz val="11"/>
      <color theme="1"/>
      <name val="Calibri"/>
      <family val="2"/>
      <scheme val="minor"/>
    </font>
    <font>
      <b/>
      <sz val="12"/>
      <name val="Times New Roman"/>
      <family val="1"/>
    </font>
    <font>
      <i/>
      <sz val="12"/>
      <name val="Times New Roman"/>
      <family val="1"/>
    </font>
    <font>
      <sz val="12"/>
      <color indexed="8"/>
      <name val="Times New Roman"/>
      <family val="1"/>
    </font>
    <font>
      <b/>
      <vertAlign val="superscript"/>
      <sz val="12"/>
      <color indexed="8"/>
      <name val="Times New Roman"/>
      <family val="1"/>
    </font>
    <font>
      <b/>
      <i/>
      <sz val="12"/>
      <name val="Times New Roman"/>
      <family val="1"/>
    </font>
    <font>
      <b/>
      <sz val="11"/>
      <color indexed="8"/>
      <name val="Times New Roman"/>
      <family val="1"/>
    </font>
    <font>
      <b/>
      <u/>
      <sz val="12"/>
      <name val="Times New Roman"/>
      <family val="1"/>
    </font>
    <font>
      <i/>
      <sz val="10"/>
      <name val="Times New Roman"/>
      <family val="1"/>
    </font>
    <font>
      <b/>
      <sz val="10"/>
      <name val="Times New Roman"/>
      <family val="1"/>
    </font>
    <font>
      <sz val="12"/>
      <color indexed="10"/>
      <name val="Times New Roman"/>
      <family val="1"/>
    </font>
    <font>
      <sz val="11"/>
      <color indexed="10"/>
      <name val="Calibri"/>
      <family val="2"/>
      <charset val="163"/>
    </font>
    <font>
      <sz val="12"/>
      <color theme="1"/>
      <name val="Calibri"/>
      <family val="2"/>
      <charset val="163"/>
      <scheme val="minor"/>
    </font>
    <font>
      <sz val="12"/>
      <color theme="1"/>
      <name val="Times New Roman"/>
      <family val="1"/>
    </font>
    <font>
      <sz val="14"/>
      <color theme="1"/>
      <name val="Times New Roman"/>
      <family val="1"/>
    </font>
    <font>
      <b/>
      <sz val="14"/>
      <name val="Times New Roman"/>
      <family val="1"/>
    </font>
    <font>
      <sz val="14"/>
      <color theme="1"/>
      <name val="Cambria"/>
      <family val="1"/>
      <scheme val="major"/>
    </font>
    <font>
      <sz val="14"/>
      <color theme="1"/>
      <name val="Calibri"/>
      <family val="2"/>
      <charset val="163"/>
      <scheme val="minor"/>
    </font>
    <font>
      <i/>
      <sz val="14"/>
      <name val="Times New Roman"/>
      <family val="1"/>
    </font>
    <font>
      <sz val="14"/>
      <name val="Times New Roman"/>
      <family val="1"/>
    </font>
    <font>
      <b/>
      <i/>
      <sz val="14"/>
      <name val="Times New Roman"/>
      <family val="1"/>
    </font>
  </fonts>
  <fills count="58">
    <fill>
      <patternFill patternType="none"/>
    </fill>
    <fill>
      <patternFill patternType="gray125"/>
    </fill>
    <fill>
      <patternFill patternType="solid">
        <fgColor indexed="22"/>
        <bgColor indexed="64"/>
      </patternFill>
    </fill>
    <fill>
      <patternFill patternType="solid">
        <fgColor indexed="22"/>
        <bgColor indexed="31"/>
      </patternFill>
    </fill>
    <fill>
      <patternFill patternType="solid">
        <fgColor indexed="31"/>
      </patternFill>
    </fill>
    <fill>
      <patternFill patternType="solid">
        <fgColor indexed="31"/>
        <bgColor indexed="22"/>
      </patternFill>
    </fill>
    <fill>
      <patternFill patternType="solid">
        <fgColor indexed="45"/>
      </patternFill>
    </fill>
    <fill>
      <patternFill patternType="solid">
        <fgColor indexed="45"/>
        <bgColor indexed="29"/>
      </patternFill>
    </fill>
    <fill>
      <patternFill patternType="solid">
        <fgColor indexed="42"/>
      </patternFill>
    </fill>
    <fill>
      <patternFill patternType="solid">
        <fgColor indexed="42"/>
        <bgColor indexed="27"/>
      </patternFill>
    </fill>
    <fill>
      <patternFill patternType="solid">
        <fgColor indexed="46"/>
      </patternFill>
    </fill>
    <fill>
      <patternFill patternType="solid">
        <fgColor indexed="46"/>
        <bgColor indexed="24"/>
      </patternFill>
    </fill>
    <fill>
      <patternFill patternType="solid">
        <fgColor indexed="27"/>
      </patternFill>
    </fill>
    <fill>
      <patternFill patternType="solid">
        <fgColor indexed="27"/>
        <bgColor indexed="41"/>
      </patternFill>
    </fill>
    <fill>
      <patternFill patternType="solid">
        <fgColor indexed="47"/>
      </patternFill>
    </fill>
    <fill>
      <patternFill patternType="solid">
        <fgColor indexed="47"/>
        <bgColor indexed="22"/>
      </patternFill>
    </fill>
    <fill>
      <patternFill patternType="solid">
        <fgColor indexed="44"/>
      </patternFill>
    </fill>
    <fill>
      <patternFill patternType="solid">
        <fgColor indexed="44"/>
        <bgColor indexed="31"/>
      </patternFill>
    </fill>
    <fill>
      <patternFill patternType="solid">
        <fgColor indexed="29"/>
      </patternFill>
    </fill>
    <fill>
      <patternFill patternType="solid">
        <fgColor indexed="29"/>
        <bgColor indexed="45"/>
      </patternFill>
    </fill>
    <fill>
      <patternFill patternType="solid">
        <fgColor indexed="11"/>
      </patternFill>
    </fill>
    <fill>
      <patternFill patternType="solid">
        <fgColor indexed="11"/>
        <bgColor indexed="21"/>
      </patternFill>
    </fill>
    <fill>
      <patternFill patternType="solid">
        <fgColor indexed="51"/>
      </patternFill>
    </fill>
    <fill>
      <patternFill patternType="solid">
        <fgColor indexed="51"/>
        <bgColor indexed="13"/>
      </patternFill>
    </fill>
    <fill>
      <patternFill patternType="solid">
        <fgColor indexed="30"/>
      </patternFill>
    </fill>
    <fill>
      <patternFill patternType="solid">
        <fgColor indexed="30"/>
        <bgColor indexed="38"/>
      </patternFill>
    </fill>
    <fill>
      <patternFill patternType="solid">
        <fgColor indexed="36"/>
      </patternFill>
    </fill>
    <fill>
      <patternFill patternType="solid">
        <fgColor indexed="20"/>
        <bgColor indexed="36"/>
      </patternFill>
    </fill>
    <fill>
      <patternFill patternType="solid">
        <fgColor indexed="49"/>
      </patternFill>
    </fill>
    <fill>
      <patternFill patternType="solid">
        <fgColor indexed="49"/>
        <bgColor indexed="40"/>
      </patternFill>
    </fill>
    <fill>
      <patternFill patternType="solid">
        <fgColor indexed="52"/>
      </patternFill>
    </fill>
    <fill>
      <patternFill patternType="solid">
        <fgColor indexed="52"/>
        <bgColor indexed="51"/>
      </patternFill>
    </fill>
    <fill>
      <patternFill patternType="solid">
        <fgColor indexed="62"/>
      </patternFill>
    </fill>
    <fill>
      <patternFill patternType="solid">
        <fgColor indexed="62"/>
        <bgColor indexed="56"/>
      </patternFill>
    </fill>
    <fill>
      <patternFill patternType="solid">
        <fgColor indexed="10"/>
      </patternFill>
    </fill>
    <fill>
      <patternFill patternType="solid">
        <fgColor indexed="10"/>
        <bgColor indexed="60"/>
      </patternFill>
    </fill>
    <fill>
      <patternFill patternType="solid">
        <fgColor indexed="57"/>
      </patternFill>
    </fill>
    <fill>
      <patternFill patternType="solid">
        <fgColor indexed="57"/>
        <bgColor indexed="21"/>
      </patternFill>
    </fill>
    <fill>
      <patternFill patternType="solid">
        <fgColor indexed="53"/>
      </patternFill>
    </fill>
    <fill>
      <patternFill patternType="solid">
        <fgColor indexed="53"/>
        <bgColor indexed="52"/>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9"/>
        <bgColor indexed="64"/>
      </patternFill>
    </fill>
    <fill>
      <patternFill patternType="solid">
        <fgColor indexed="9"/>
        <bgColor indexed="26"/>
      </patternFill>
    </fill>
    <fill>
      <patternFill patternType="solid">
        <fgColor indexed="65"/>
        <bgColor indexed="64"/>
      </patternFill>
    </fill>
    <fill>
      <patternFill patternType="solid">
        <fgColor indexed="15"/>
        <bgColor indexed="35"/>
      </patternFill>
    </fill>
    <fill>
      <patternFill patternType="solid">
        <fgColor indexed="15"/>
      </patternFill>
    </fill>
    <fill>
      <patternFill patternType="solid">
        <fgColor indexed="12"/>
        <bgColor indexed="39"/>
      </patternFill>
    </fill>
    <fill>
      <patternFill patternType="solid">
        <fgColor indexed="12"/>
      </patternFill>
    </fill>
    <fill>
      <patternFill patternType="solid">
        <fgColor indexed="43"/>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darkVertical"/>
    </fill>
    <fill>
      <patternFill patternType="gray125">
        <fgColor indexed="15"/>
      </patternFill>
    </fill>
    <fill>
      <patternFill patternType="solid">
        <fgColor indexed="13"/>
        <bgColor indexed="64"/>
      </patternFill>
    </fill>
    <fill>
      <patternFill patternType="solid">
        <fgColor rgb="FFFFC000"/>
        <bgColor indexed="64"/>
      </patternFill>
    </fill>
  </fills>
  <borders count="5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right style="double">
        <color indexed="64"/>
      </right>
      <top/>
      <bottom/>
      <diagonal/>
    </border>
    <border>
      <left style="thin">
        <color indexed="8"/>
      </left>
      <right style="thin">
        <color indexed="8"/>
      </right>
      <top style="hair">
        <color indexed="8"/>
      </top>
      <bottom style="hair">
        <color indexed="8"/>
      </bottom>
      <diagonal/>
    </border>
    <border>
      <left style="thin">
        <color indexed="64"/>
      </left>
      <right style="thin">
        <color indexed="64"/>
      </right>
      <top style="hair">
        <color indexed="64"/>
      </top>
      <bottom style="hair">
        <color indexed="64"/>
      </bottom>
      <diagonal/>
    </border>
    <border>
      <left/>
      <right/>
      <top style="medium">
        <color indexed="64"/>
      </top>
      <bottom style="medium">
        <color indexed="64"/>
      </bottom>
      <diagonal/>
    </border>
    <border>
      <left/>
      <right/>
      <top style="medium">
        <color indexed="8"/>
      </top>
      <bottom style="medium">
        <color indexed="8"/>
      </bottom>
      <diagonal/>
    </border>
    <border>
      <left/>
      <right/>
      <top style="thin">
        <color indexed="64"/>
      </top>
      <bottom style="thin">
        <color indexed="64"/>
      </bottom>
      <diagonal/>
    </border>
    <border>
      <left/>
      <right/>
      <top style="thin">
        <color indexed="8"/>
      </top>
      <bottom style="thin">
        <color indexed="8"/>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right/>
      <top/>
      <bottom style="medium">
        <color indexed="8"/>
      </bottom>
      <diagonal/>
    </border>
    <border>
      <left style="thin">
        <color indexed="64"/>
      </left>
      <right style="thin">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medium">
        <color indexed="64"/>
      </top>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style="thin">
        <color indexed="62"/>
      </top>
      <bottom style="double">
        <color indexed="62"/>
      </bottom>
      <diagonal/>
    </border>
    <border>
      <left/>
      <right/>
      <top style="double">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style="dashed">
        <color indexed="64"/>
      </right>
      <top style="thin">
        <color indexed="64"/>
      </top>
      <bottom style="dotted">
        <color indexed="64"/>
      </bottom>
      <diagonal/>
    </border>
    <border>
      <left style="dashed">
        <color indexed="64"/>
      </left>
      <right style="thin">
        <color indexed="64"/>
      </right>
      <top style="thin">
        <color indexed="64"/>
      </top>
      <bottom/>
      <diagonal/>
    </border>
    <border>
      <left style="thin">
        <color indexed="64"/>
      </left>
      <right style="dashed">
        <color indexed="64"/>
      </right>
      <top style="dotted">
        <color indexed="64"/>
      </top>
      <bottom style="dotted">
        <color indexed="64"/>
      </bottom>
      <diagonal/>
    </border>
    <border>
      <left style="dashed">
        <color indexed="64"/>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dashed">
        <color indexed="64"/>
      </right>
      <top style="dotted">
        <color indexed="64"/>
      </top>
      <bottom style="thin">
        <color indexed="64"/>
      </bottom>
      <diagonal/>
    </border>
    <border>
      <left style="dashed">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789">
    <xf numFmtId="0" fontId="0" fillId="0" borderId="0"/>
    <xf numFmtId="169" fontId="12"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216" fontId="13" fillId="0" borderId="0" applyFill="0" applyBorder="0" applyAlignment="0" applyProtection="0"/>
    <xf numFmtId="186" fontId="11" fillId="0" borderId="0" applyFont="0" applyFill="0" applyBorder="0" applyAlignment="0" applyProtection="0"/>
    <xf numFmtId="0" fontId="14" fillId="0" borderId="0" applyFont="0" applyFill="0" applyBorder="0" applyAlignment="0" applyProtection="0"/>
    <xf numFmtId="185" fontId="13" fillId="0" borderId="0" applyFont="0" applyFill="0" applyBorder="0" applyAlignment="0" applyProtection="0"/>
    <xf numFmtId="215" fontId="13" fillId="0" borderId="0"/>
    <xf numFmtId="215" fontId="13" fillId="0" borderId="0"/>
    <xf numFmtId="215" fontId="13" fillId="0" borderId="0" applyFill="0" applyBorder="0" applyAlignment="0" applyProtection="0"/>
    <xf numFmtId="215" fontId="13" fillId="0" borderId="0" applyFill="0" applyBorder="0" applyAlignment="0" applyProtection="0"/>
    <xf numFmtId="0" fontId="13" fillId="0" borderId="0"/>
    <xf numFmtId="198" fontId="15" fillId="0" borderId="0" applyFont="0" applyFill="0" applyBorder="0" applyAlignment="0" applyProtection="0"/>
    <xf numFmtId="217" fontId="13" fillId="0" borderId="0"/>
    <xf numFmtId="217" fontId="13" fillId="0" borderId="0"/>
    <xf numFmtId="217" fontId="13" fillId="0" borderId="0" applyFill="0" applyBorder="0" applyAlignment="0" applyProtection="0"/>
    <xf numFmtId="217" fontId="13" fillId="0" borderId="0" applyFill="0" applyBorder="0" applyAlignment="0" applyProtection="0"/>
    <xf numFmtId="0" fontId="13" fillId="0" borderId="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40" fontId="14" fillId="0" borderId="0" applyFont="0" applyFill="0" applyBorder="0" applyAlignment="0" applyProtection="0"/>
    <xf numFmtId="219" fontId="13" fillId="0" borderId="0"/>
    <xf numFmtId="38" fontId="14" fillId="0" borderId="0" applyFont="0" applyFill="0" applyBorder="0" applyAlignment="0" applyProtection="0"/>
    <xf numFmtId="164" fontId="16" fillId="0" borderId="0" applyFont="0" applyFill="0" applyBorder="0" applyAlignment="0" applyProtection="0"/>
    <xf numFmtId="165" fontId="16" fillId="0" borderId="0" applyFont="0" applyFill="0" applyBorder="0" applyAlignment="0" applyProtection="0"/>
    <xf numFmtId="42" fontId="17" fillId="0" borderId="0" applyFont="0" applyFill="0" applyBorder="0" applyAlignment="0" applyProtection="0"/>
    <xf numFmtId="0" fontId="13" fillId="0" borderId="0"/>
    <xf numFmtId="0" fontId="13" fillId="0" borderId="0" applyFont="0" applyFill="0" applyBorder="0" applyAlignment="0" applyProtection="0"/>
    <xf numFmtId="0" fontId="13" fillId="0" borderId="0" applyFont="0" applyFill="0" applyBorder="0" applyAlignment="0" applyProtection="0"/>
    <xf numFmtId="0" fontId="13" fillId="0" borderId="0"/>
    <xf numFmtId="0" fontId="13" fillId="0" borderId="0"/>
    <xf numFmtId="0" fontId="13" fillId="0" borderId="0"/>
    <xf numFmtId="0" fontId="18" fillId="0" borderId="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xf numFmtId="216" fontId="13" fillId="0" borderId="0" applyFill="0" applyBorder="0" applyAlignment="0" applyProtection="0"/>
    <xf numFmtId="221" fontId="13" fillId="0" borderId="0"/>
    <xf numFmtId="221" fontId="13" fillId="0" borderId="0"/>
    <xf numFmtId="221" fontId="13" fillId="0" borderId="0"/>
    <xf numFmtId="221" fontId="13" fillId="0" borderId="0" applyFill="0" applyBorder="0" applyAlignment="0" applyProtection="0"/>
    <xf numFmtId="221" fontId="13" fillId="0" borderId="0" applyFill="0" applyBorder="0" applyAlignment="0" applyProtection="0"/>
    <xf numFmtId="0" fontId="13" fillId="0" borderId="0"/>
    <xf numFmtId="42" fontId="19" fillId="0" borderId="0" applyFont="0" applyFill="0" applyBorder="0" applyAlignment="0" applyProtection="0"/>
    <xf numFmtId="221" fontId="13" fillId="0" borderId="0"/>
    <xf numFmtId="221" fontId="13" fillId="0" borderId="0"/>
    <xf numFmtId="221" fontId="13" fillId="0" borderId="0"/>
    <xf numFmtId="221" fontId="13" fillId="0" borderId="0" applyFill="0" applyBorder="0" applyAlignment="0" applyProtection="0"/>
    <xf numFmtId="221" fontId="13" fillId="0" borderId="0" applyFill="0" applyBorder="0" applyAlignment="0" applyProtection="0"/>
    <xf numFmtId="0" fontId="13" fillId="0" borderId="0"/>
    <xf numFmtId="216" fontId="13" fillId="0" borderId="0"/>
    <xf numFmtId="216" fontId="13" fillId="0" borderId="0"/>
    <xf numFmtId="216" fontId="13" fillId="0" borderId="0"/>
    <xf numFmtId="216" fontId="13" fillId="0" borderId="0" applyFill="0" applyBorder="0" applyAlignment="0" applyProtection="0"/>
    <xf numFmtId="216" fontId="13" fillId="0" borderId="0" applyFill="0" applyBorder="0" applyAlignment="0" applyProtection="0"/>
    <xf numFmtId="0" fontId="13" fillId="0" borderId="0"/>
    <xf numFmtId="169" fontId="12" fillId="0" borderId="0" applyFont="0" applyFill="0" applyBorder="0" applyAlignment="0" applyProtection="0"/>
    <xf numFmtId="222" fontId="13" fillId="0" borderId="0"/>
    <xf numFmtId="222" fontId="13" fillId="0" borderId="0"/>
    <xf numFmtId="222" fontId="13" fillId="0" borderId="0"/>
    <xf numFmtId="222" fontId="13" fillId="0" borderId="0" applyFill="0" applyBorder="0" applyAlignment="0" applyProtection="0"/>
    <xf numFmtId="222" fontId="13" fillId="0" borderId="0" applyFill="0" applyBorder="0" applyAlignment="0" applyProtection="0"/>
    <xf numFmtId="0" fontId="13" fillId="0" borderId="0"/>
    <xf numFmtId="165" fontId="12" fillId="0" borderId="0" applyFont="0" applyFill="0" applyBorder="0" applyAlignment="0" applyProtection="0"/>
    <xf numFmtId="223" fontId="13" fillId="0" borderId="0"/>
    <xf numFmtId="223" fontId="13" fillId="0" borderId="0"/>
    <xf numFmtId="223" fontId="13" fillId="0" borderId="0"/>
    <xf numFmtId="223" fontId="13" fillId="0" borderId="0" applyFill="0" applyBorder="0" applyAlignment="0" applyProtection="0"/>
    <xf numFmtId="223" fontId="13" fillId="0" borderId="0" applyFill="0" applyBorder="0" applyAlignment="0" applyProtection="0"/>
    <xf numFmtId="0" fontId="13" fillId="0" borderId="0"/>
    <xf numFmtId="197" fontId="19" fillId="0" borderId="0" applyFont="0" applyFill="0" applyBorder="0" applyAlignment="0" applyProtection="0"/>
    <xf numFmtId="220" fontId="13" fillId="0" borderId="0"/>
    <xf numFmtId="220" fontId="13" fillId="0" borderId="0"/>
    <xf numFmtId="220" fontId="13" fillId="0" borderId="0"/>
    <xf numFmtId="220" fontId="13" fillId="0" borderId="0" applyFill="0" applyBorder="0" applyAlignment="0" applyProtection="0"/>
    <xf numFmtId="220" fontId="13" fillId="0" borderId="0" applyFill="0" applyBorder="0" applyAlignment="0" applyProtection="0"/>
    <xf numFmtId="0" fontId="13" fillId="0" borderId="0"/>
    <xf numFmtId="164" fontId="12" fillId="0" borderId="0" applyFont="0" applyFill="0" applyBorder="0" applyAlignment="0" applyProtection="0"/>
    <xf numFmtId="221" fontId="13" fillId="0" borderId="0"/>
    <xf numFmtId="221" fontId="13" fillId="0" borderId="0"/>
    <xf numFmtId="221" fontId="13" fillId="0" borderId="0"/>
    <xf numFmtId="221" fontId="13" fillId="0" borderId="0" applyFill="0" applyBorder="0" applyAlignment="0" applyProtection="0"/>
    <xf numFmtId="221" fontId="13" fillId="0" borderId="0" applyFill="0" applyBorder="0" applyAlignment="0" applyProtection="0"/>
    <xf numFmtId="0" fontId="13" fillId="0" borderId="0"/>
    <xf numFmtId="42" fontId="19" fillId="0" borderId="0" applyFont="0" applyFill="0" applyBorder="0" applyAlignment="0" applyProtection="0"/>
    <xf numFmtId="223" fontId="13" fillId="0" borderId="0"/>
    <xf numFmtId="223" fontId="13" fillId="0" borderId="0"/>
    <xf numFmtId="223" fontId="13" fillId="0" borderId="0"/>
    <xf numFmtId="223" fontId="13" fillId="0" borderId="0" applyFill="0" applyBorder="0" applyAlignment="0" applyProtection="0"/>
    <xf numFmtId="223" fontId="13" fillId="0" borderId="0" applyFill="0" applyBorder="0" applyAlignment="0" applyProtection="0"/>
    <xf numFmtId="0" fontId="13" fillId="0" borderId="0"/>
    <xf numFmtId="197" fontId="19" fillId="0" borderId="0" applyFont="0" applyFill="0" applyBorder="0" applyAlignment="0" applyProtection="0"/>
    <xf numFmtId="222" fontId="13" fillId="0" borderId="0"/>
    <xf numFmtId="222" fontId="13" fillId="0" borderId="0"/>
    <xf numFmtId="222" fontId="13" fillId="0" borderId="0"/>
    <xf numFmtId="222" fontId="13" fillId="0" borderId="0" applyFill="0" applyBorder="0" applyAlignment="0" applyProtection="0"/>
    <xf numFmtId="222" fontId="13" fillId="0" borderId="0" applyFill="0" applyBorder="0" applyAlignment="0" applyProtection="0"/>
    <xf numFmtId="0" fontId="13" fillId="0" borderId="0"/>
    <xf numFmtId="165" fontId="12" fillId="0" borderId="0" applyFont="0" applyFill="0" applyBorder="0" applyAlignment="0" applyProtection="0"/>
    <xf numFmtId="224" fontId="13" fillId="0" borderId="0"/>
    <xf numFmtId="224" fontId="13" fillId="0" borderId="0"/>
    <xf numFmtId="224" fontId="13" fillId="0" borderId="0"/>
    <xf numFmtId="224" fontId="13" fillId="0" borderId="0" applyFill="0" applyBorder="0" applyAlignment="0" applyProtection="0"/>
    <xf numFmtId="224" fontId="13" fillId="0" borderId="0" applyFill="0" applyBorder="0" applyAlignment="0" applyProtection="0"/>
    <xf numFmtId="0" fontId="13" fillId="0" borderId="0"/>
    <xf numFmtId="196" fontId="19" fillId="0" borderId="0" applyFont="0" applyFill="0" applyBorder="0" applyAlignment="0" applyProtection="0"/>
    <xf numFmtId="42" fontId="19" fillId="0" borderId="0" applyFont="0" applyFill="0" applyBorder="0" applyAlignment="0" applyProtection="0"/>
    <xf numFmtId="220" fontId="13" fillId="0" borderId="0"/>
    <xf numFmtId="220" fontId="13" fillId="0" borderId="0"/>
    <xf numFmtId="220" fontId="13" fillId="0" borderId="0"/>
    <xf numFmtId="220" fontId="13" fillId="0" borderId="0" applyFill="0" applyBorder="0" applyAlignment="0" applyProtection="0"/>
    <xf numFmtId="220" fontId="13" fillId="0" borderId="0" applyFill="0" applyBorder="0" applyAlignment="0" applyProtection="0"/>
    <xf numFmtId="0" fontId="13" fillId="0" borderId="0"/>
    <xf numFmtId="164" fontId="12" fillId="0" borderId="0" applyFont="0" applyFill="0" applyBorder="0" applyAlignment="0" applyProtection="0"/>
    <xf numFmtId="222" fontId="13" fillId="0" borderId="0"/>
    <xf numFmtId="222" fontId="13" fillId="0" borderId="0"/>
    <xf numFmtId="222" fontId="13" fillId="0" borderId="0"/>
    <xf numFmtId="222" fontId="13" fillId="0" borderId="0" applyFill="0" applyBorder="0" applyAlignment="0" applyProtection="0"/>
    <xf numFmtId="222" fontId="13" fillId="0" borderId="0" applyFill="0" applyBorder="0" applyAlignment="0" applyProtection="0"/>
    <xf numFmtId="0" fontId="13" fillId="0" borderId="0"/>
    <xf numFmtId="224" fontId="13" fillId="0" borderId="0"/>
    <xf numFmtId="224" fontId="13" fillId="0" borderId="0"/>
    <xf numFmtId="224" fontId="13" fillId="0" borderId="0"/>
    <xf numFmtId="224" fontId="13" fillId="0" borderId="0" applyFill="0" applyBorder="0" applyAlignment="0" applyProtection="0"/>
    <xf numFmtId="224" fontId="13" fillId="0" borderId="0" applyFill="0" applyBorder="0" applyAlignment="0" applyProtection="0"/>
    <xf numFmtId="0" fontId="13" fillId="0" borderId="0"/>
    <xf numFmtId="196" fontId="19" fillId="0" borderId="0" applyFont="0" applyFill="0" applyBorder="0" applyAlignment="0" applyProtection="0"/>
    <xf numFmtId="223" fontId="13" fillId="0" borderId="0"/>
    <xf numFmtId="223" fontId="13" fillId="0" borderId="0"/>
    <xf numFmtId="223" fontId="13" fillId="0" borderId="0"/>
    <xf numFmtId="223" fontId="13" fillId="0" borderId="0" applyFill="0" applyBorder="0" applyAlignment="0" applyProtection="0"/>
    <xf numFmtId="223" fontId="13" fillId="0" borderId="0" applyFill="0" applyBorder="0" applyAlignment="0" applyProtection="0"/>
    <xf numFmtId="0" fontId="13" fillId="0" borderId="0"/>
    <xf numFmtId="197" fontId="19" fillId="0" borderId="0" applyFont="0" applyFill="0" applyBorder="0" applyAlignment="0" applyProtection="0"/>
    <xf numFmtId="220" fontId="13" fillId="0" borderId="0"/>
    <xf numFmtId="220" fontId="13" fillId="0" borderId="0"/>
    <xf numFmtId="220" fontId="13" fillId="0" borderId="0"/>
    <xf numFmtId="220" fontId="13" fillId="0" borderId="0" applyFill="0" applyBorder="0" applyAlignment="0" applyProtection="0"/>
    <xf numFmtId="220" fontId="13" fillId="0" borderId="0" applyFill="0" applyBorder="0" applyAlignment="0" applyProtection="0"/>
    <xf numFmtId="0" fontId="13" fillId="0" borderId="0"/>
    <xf numFmtId="164" fontId="12" fillId="0" borderId="0" applyFont="0" applyFill="0" applyBorder="0" applyAlignment="0" applyProtection="0"/>
    <xf numFmtId="216" fontId="13" fillId="0" borderId="0"/>
    <xf numFmtId="216" fontId="13" fillId="0" borderId="0"/>
    <xf numFmtId="216" fontId="13" fillId="0" borderId="0"/>
    <xf numFmtId="216" fontId="13" fillId="0" borderId="0" applyFill="0" applyBorder="0" applyAlignment="0" applyProtection="0"/>
    <xf numFmtId="216" fontId="13" fillId="0" borderId="0" applyFill="0" applyBorder="0" applyAlignment="0" applyProtection="0"/>
    <xf numFmtId="0" fontId="13" fillId="0" borderId="0"/>
    <xf numFmtId="169" fontId="12" fillId="0" borderId="0" applyFont="0" applyFill="0" applyBorder="0" applyAlignment="0" applyProtection="0"/>
    <xf numFmtId="165" fontId="12" fillId="0" borderId="0" applyFont="0" applyFill="0" applyBorder="0" applyAlignment="0" applyProtection="0"/>
    <xf numFmtId="221" fontId="13" fillId="0" borderId="0"/>
    <xf numFmtId="221" fontId="13" fillId="0" borderId="0"/>
    <xf numFmtId="221" fontId="13" fillId="0" borderId="0"/>
    <xf numFmtId="221" fontId="13" fillId="0" borderId="0" applyFill="0" applyBorder="0" applyAlignment="0" applyProtection="0"/>
    <xf numFmtId="221" fontId="13" fillId="0" borderId="0" applyFill="0" applyBorder="0" applyAlignment="0" applyProtection="0"/>
    <xf numFmtId="0" fontId="13" fillId="0" borderId="0"/>
    <xf numFmtId="42" fontId="19" fillId="0" borderId="0" applyFont="0" applyFill="0" applyBorder="0" applyAlignment="0" applyProtection="0"/>
    <xf numFmtId="220" fontId="13" fillId="0" borderId="0"/>
    <xf numFmtId="220" fontId="13" fillId="0" borderId="0"/>
    <xf numFmtId="220" fontId="13" fillId="0" borderId="0"/>
    <xf numFmtId="220" fontId="13" fillId="0" borderId="0" applyFill="0" applyBorder="0" applyAlignment="0" applyProtection="0"/>
    <xf numFmtId="220" fontId="13" fillId="0" borderId="0" applyFill="0" applyBorder="0" applyAlignment="0" applyProtection="0"/>
    <xf numFmtId="0" fontId="13" fillId="0" borderId="0"/>
    <xf numFmtId="224" fontId="13" fillId="0" borderId="0"/>
    <xf numFmtId="224" fontId="13" fillId="0" borderId="0"/>
    <xf numFmtId="224" fontId="13" fillId="0" borderId="0"/>
    <xf numFmtId="224" fontId="13" fillId="0" borderId="0" applyFill="0" applyBorder="0" applyAlignment="0" applyProtection="0"/>
    <xf numFmtId="224" fontId="13" fillId="0" borderId="0" applyFill="0" applyBorder="0" applyAlignment="0" applyProtection="0"/>
    <xf numFmtId="0" fontId="13" fillId="0" borderId="0"/>
    <xf numFmtId="196" fontId="19" fillId="0" borderId="0" applyFont="0" applyFill="0" applyBorder="0" applyAlignment="0" applyProtection="0"/>
    <xf numFmtId="223" fontId="13" fillId="0" borderId="0"/>
    <xf numFmtId="223" fontId="13" fillId="0" borderId="0"/>
    <xf numFmtId="223" fontId="13" fillId="0" borderId="0"/>
    <xf numFmtId="223" fontId="13" fillId="0" borderId="0" applyFill="0" applyBorder="0" applyAlignment="0" applyProtection="0"/>
    <xf numFmtId="223" fontId="13" fillId="0" borderId="0" applyFill="0" applyBorder="0" applyAlignment="0" applyProtection="0"/>
    <xf numFmtId="0" fontId="13" fillId="0" borderId="0"/>
    <xf numFmtId="197" fontId="19" fillId="0" borderId="0" applyFont="0" applyFill="0" applyBorder="0" applyAlignment="0" applyProtection="0"/>
    <xf numFmtId="216" fontId="13" fillId="0" borderId="0"/>
    <xf numFmtId="216" fontId="13" fillId="0" borderId="0"/>
    <xf numFmtId="216" fontId="13" fillId="0" borderId="0"/>
    <xf numFmtId="216" fontId="13" fillId="0" borderId="0" applyFill="0" applyBorder="0" applyAlignment="0" applyProtection="0"/>
    <xf numFmtId="216" fontId="13" fillId="0" borderId="0" applyFill="0" applyBorder="0" applyAlignment="0" applyProtection="0"/>
    <xf numFmtId="0" fontId="13" fillId="0" borderId="0"/>
    <xf numFmtId="169" fontId="12" fillId="0" borderId="0" applyFont="0" applyFill="0" applyBorder="0" applyAlignment="0" applyProtection="0"/>
    <xf numFmtId="222" fontId="13" fillId="0" borderId="0"/>
    <xf numFmtId="222" fontId="13" fillId="0" borderId="0"/>
    <xf numFmtId="222" fontId="13" fillId="0" borderId="0"/>
    <xf numFmtId="222" fontId="13" fillId="0" borderId="0" applyFill="0" applyBorder="0" applyAlignment="0" applyProtection="0"/>
    <xf numFmtId="222" fontId="13" fillId="0" borderId="0" applyFill="0" applyBorder="0" applyAlignment="0" applyProtection="0"/>
    <xf numFmtId="0" fontId="13" fillId="0" borderId="0"/>
    <xf numFmtId="165" fontId="12" fillId="0" borderId="0" applyFont="0" applyFill="0" applyBorder="0" applyAlignment="0" applyProtection="0"/>
    <xf numFmtId="164" fontId="12" fillId="0" borderId="0" applyFont="0" applyFill="0" applyBorder="0" applyAlignment="0" applyProtection="0"/>
    <xf numFmtId="0" fontId="20" fillId="0" borderId="0"/>
    <xf numFmtId="216" fontId="13" fillId="0" borderId="0"/>
    <xf numFmtId="216" fontId="13" fillId="0" borderId="0"/>
    <xf numFmtId="216" fontId="13" fillId="0" borderId="0"/>
    <xf numFmtId="225" fontId="13" fillId="0" borderId="0"/>
    <xf numFmtId="226" fontId="13" fillId="0" borderId="0"/>
    <xf numFmtId="0" fontId="13" fillId="0" borderId="0"/>
    <xf numFmtId="0" fontId="13" fillId="0" borderId="0"/>
    <xf numFmtId="0" fontId="21" fillId="2" borderId="0"/>
    <xf numFmtId="0" fontId="21" fillId="3" borderId="0"/>
    <xf numFmtId="0" fontId="21" fillId="3" borderId="0"/>
    <xf numFmtId="0" fontId="21" fillId="3" borderId="0"/>
    <xf numFmtId="0" fontId="21" fillId="3" borderId="0"/>
    <xf numFmtId="0" fontId="13" fillId="0" borderId="0"/>
    <xf numFmtId="0" fontId="21" fillId="2" borderId="0"/>
    <xf numFmtId="0" fontId="21" fillId="3" borderId="0"/>
    <xf numFmtId="9" fontId="22" fillId="0" borderId="0"/>
    <xf numFmtId="0" fontId="23" fillId="2" borderId="0"/>
    <xf numFmtId="0" fontId="23" fillId="3" borderId="0"/>
    <xf numFmtId="0" fontId="23" fillId="3" borderId="0"/>
    <xf numFmtId="0" fontId="23" fillId="3" borderId="0"/>
    <xf numFmtId="0" fontId="23" fillId="3" borderId="0"/>
    <xf numFmtId="0" fontId="13" fillId="0" borderId="0"/>
    <xf numFmtId="0" fontId="23" fillId="2" borderId="0"/>
    <xf numFmtId="0" fontId="23" fillId="3" borderId="0"/>
    <xf numFmtId="0" fontId="7" fillId="0" borderId="0"/>
    <xf numFmtId="0" fontId="7" fillId="0" borderId="0"/>
    <xf numFmtId="0" fontId="24" fillId="5" borderId="0"/>
    <xf numFmtId="0" fontId="24" fillId="5" borderId="0"/>
    <xf numFmtId="0" fontId="24" fillId="5" borderId="0"/>
    <xf numFmtId="0" fontId="24" fillId="5" borderId="0" applyNumberFormat="0" applyBorder="0" applyAlignment="0" applyProtection="0"/>
    <xf numFmtId="0" fontId="24" fillId="5" borderId="0" applyNumberFormat="0" applyBorder="0" applyAlignment="0" applyProtection="0"/>
    <xf numFmtId="0" fontId="13" fillId="0" borderId="0"/>
    <xf numFmtId="0" fontId="24" fillId="5" borderId="0"/>
    <xf numFmtId="0" fontId="24" fillId="5" borderId="0"/>
    <xf numFmtId="0" fontId="24" fillId="5" borderId="0"/>
    <xf numFmtId="0" fontId="24" fillId="5" borderId="0" applyNumberFormat="0" applyBorder="0" applyAlignment="0" applyProtection="0"/>
    <xf numFmtId="0" fontId="24" fillId="5" borderId="0" applyNumberFormat="0" applyBorder="0" applyAlignment="0" applyProtection="0"/>
    <xf numFmtId="0" fontId="13" fillId="0" borderId="0"/>
    <xf numFmtId="0" fontId="24" fillId="4" borderId="0" applyNumberFormat="0" applyBorder="0" applyAlignment="0" applyProtection="0"/>
    <xf numFmtId="0" fontId="24" fillId="5" borderId="0" applyNumberFormat="0" applyBorder="0" applyAlignment="0" applyProtection="0"/>
    <xf numFmtId="0" fontId="13" fillId="0" borderId="0"/>
    <xf numFmtId="0" fontId="24" fillId="7" borderId="0"/>
    <xf numFmtId="0" fontId="24" fillId="7" borderId="0"/>
    <xf numFmtId="0" fontId="24" fillId="7" borderId="0"/>
    <xf numFmtId="0" fontId="24" fillId="7" borderId="0" applyNumberFormat="0" applyBorder="0" applyAlignment="0" applyProtection="0"/>
    <xf numFmtId="0" fontId="24" fillId="7" borderId="0" applyNumberFormat="0" applyBorder="0" applyAlignment="0" applyProtection="0"/>
    <xf numFmtId="0" fontId="13" fillId="0" borderId="0"/>
    <xf numFmtId="0" fontId="24" fillId="7" borderId="0"/>
    <xf numFmtId="0" fontId="24" fillId="7" borderId="0"/>
    <xf numFmtId="0" fontId="24" fillId="7" borderId="0"/>
    <xf numFmtId="0" fontId="24" fillId="7" borderId="0" applyNumberFormat="0" applyBorder="0" applyAlignment="0" applyProtection="0"/>
    <xf numFmtId="0" fontId="24" fillId="7" borderId="0" applyNumberFormat="0" applyBorder="0" applyAlignment="0" applyProtection="0"/>
    <xf numFmtId="0" fontId="13" fillId="0" borderId="0"/>
    <xf numFmtId="0" fontId="24" fillId="6" borderId="0" applyNumberFormat="0" applyBorder="0" applyAlignment="0" applyProtection="0"/>
    <xf numFmtId="0" fontId="24" fillId="7" borderId="0" applyNumberFormat="0" applyBorder="0" applyAlignment="0" applyProtection="0"/>
    <xf numFmtId="0" fontId="13" fillId="0" borderId="0"/>
    <xf numFmtId="0" fontId="24" fillId="9" borderId="0"/>
    <xf numFmtId="0" fontId="24" fillId="9" borderId="0"/>
    <xf numFmtId="0" fontId="24" fillId="9" borderId="0"/>
    <xf numFmtId="0" fontId="24" fillId="9" borderId="0" applyNumberFormat="0" applyBorder="0" applyAlignment="0" applyProtection="0"/>
    <xf numFmtId="0" fontId="24" fillId="9" borderId="0" applyNumberFormat="0" applyBorder="0" applyAlignment="0" applyProtection="0"/>
    <xf numFmtId="0" fontId="13" fillId="0" borderId="0"/>
    <xf numFmtId="0" fontId="24" fillId="9" borderId="0"/>
    <xf numFmtId="0" fontId="24" fillId="9" borderId="0"/>
    <xf numFmtId="0" fontId="24" fillId="9" borderId="0"/>
    <xf numFmtId="0" fontId="24" fillId="9" borderId="0" applyNumberFormat="0" applyBorder="0" applyAlignment="0" applyProtection="0"/>
    <xf numFmtId="0" fontId="24" fillId="9" borderId="0" applyNumberFormat="0" applyBorder="0" applyAlignment="0" applyProtection="0"/>
    <xf numFmtId="0" fontId="13" fillId="0" borderId="0"/>
    <xf numFmtId="0" fontId="24" fillId="8" borderId="0" applyNumberFormat="0" applyBorder="0" applyAlignment="0" applyProtection="0"/>
    <xf numFmtId="0" fontId="24" fillId="9" borderId="0" applyNumberFormat="0" applyBorder="0" applyAlignment="0" applyProtection="0"/>
    <xf numFmtId="0" fontId="13" fillId="0" borderId="0"/>
    <xf numFmtId="0" fontId="24" fillId="11" borderId="0"/>
    <xf numFmtId="0" fontId="24" fillId="11" borderId="0"/>
    <xf numFmtId="0" fontId="24" fillId="11" borderId="0"/>
    <xf numFmtId="0" fontId="24" fillId="11" borderId="0" applyNumberFormat="0" applyBorder="0" applyAlignment="0" applyProtection="0"/>
    <xf numFmtId="0" fontId="24" fillId="11" borderId="0" applyNumberFormat="0" applyBorder="0" applyAlignment="0" applyProtection="0"/>
    <xf numFmtId="0" fontId="13" fillId="0" borderId="0"/>
    <xf numFmtId="0" fontId="24" fillId="11" borderId="0"/>
    <xf numFmtId="0" fontId="24" fillId="11" borderId="0"/>
    <xf numFmtId="0" fontId="24" fillId="11" borderId="0"/>
    <xf numFmtId="0" fontId="24" fillId="11" borderId="0" applyNumberFormat="0" applyBorder="0" applyAlignment="0" applyProtection="0"/>
    <xf numFmtId="0" fontId="24" fillId="11" borderId="0" applyNumberFormat="0" applyBorder="0" applyAlignment="0" applyProtection="0"/>
    <xf numFmtId="0" fontId="13" fillId="0" borderId="0"/>
    <xf numFmtId="0" fontId="24" fillId="10" borderId="0" applyNumberFormat="0" applyBorder="0" applyAlignment="0" applyProtection="0"/>
    <xf numFmtId="0" fontId="24" fillId="11" borderId="0" applyNumberFormat="0" applyBorder="0" applyAlignment="0" applyProtection="0"/>
    <xf numFmtId="0" fontId="13" fillId="0" borderId="0"/>
    <xf numFmtId="0" fontId="24" fillId="13" borderId="0"/>
    <xf numFmtId="0" fontId="24" fillId="13" borderId="0"/>
    <xf numFmtId="0" fontId="24" fillId="13" borderId="0"/>
    <xf numFmtId="0" fontId="24" fillId="13" borderId="0" applyNumberFormat="0" applyBorder="0" applyAlignment="0" applyProtection="0"/>
    <xf numFmtId="0" fontId="24" fillId="13" borderId="0" applyNumberFormat="0" applyBorder="0" applyAlignment="0" applyProtection="0"/>
    <xf numFmtId="0" fontId="13" fillId="0" borderId="0"/>
    <xf numFmtId="0" fontId="24" fillId="13" borderId="0"/>
    <xf numFmtId="0" fontId="24" fillId="13" borderId="0"/>
    <xf numFmtId="0" fontId="24" fillId="13" borderId="0"/>
    <xf numFmtId="0" fontId="24" fillId="13" borderId="0" applyNumberFormat="0" applyBorder="0" applyAlignment="0" applyProtection="0"/>
    <xf numFmtId="0" fontId="24" fillId="13" borderId="0" applyNumberFormat="0" applyBorder="0" applyAlignment="0" applyProtection="0"/>
    <xf numFmtId="0" fontId="13" fillId="0" borderId="0"/>
    <xf numFmtId="0" fontId="24" fillId="12" borderId="0" applyNumberFormat="0" applyBorder="0" applyAlignment="0" applyProtection="0"/>
    <xf numFmtId="0" fontId="24" fillId="13" borderId="0" applyNumberFormat="0" applyBorder="0" applyAlignment="0" applyProtection="0"/>
    <xf numFmtId="0" fontId="13" fillId="0" borderId="0"/>
    <xf numFmtId="0" fontId="24" fillId="15" borderId="0"/>
    <xf numFmtId="0" fontId="24" fillId="15" borderId="0"/>
    <xf numFmtId="0" fontId="24" fillId="15" borderId="0"/>
    <xf numFmtId="0" fontId="24" fillId="15" borderId="0" applyNumberFormat="0" applyBorder="0" applyAlignment="0" applyProtection="0"/>
    <xf numFmtId="0" fontId="24" fillId="15" borderId="0" applyNumberFormat="0" applyBorder="0" applyAlignment="0" applyProtection="0"/>
    <xf numFmtId="0" fontId="13" fillId="0" borderId="0"/>
    <xf numFmtId="0" fontId="24" fillId="15" borderId="0"/>
    <xf numFmtId="0" fontId="24" fillId="15" borderId="0"/>
    <xf numFmtId="0" fontId="24" fillId="15" borderId="0"/>
    <xf numFmtId="0" fontId="24" fillId="15" borderId="0" applyNumberFormat="0" applyBorder="0" applyAlignment="0" applyProtection="0"/>
    <xf numFmtId="0" fontId="24" fillId="15" borderId="0" applyNumberFormat="0" applyBorder="0" applyAlignment="0" applyProtection="0"/>
    <xf numFmtId="0" fontId="13" fillId="0" borderId="0"/>
    <xf numFmtId="0" fontId="24" fillId="14" borderId="0" applyNumberFormat="0" applyBorder="0" applyAlignment="0" applyProtection="0"/>
    <xf numFmtId="0" fontId="24" fillId="15" borderId="0" applyNumberFormat="0" applyBorder="0" applyAlignment="0" applyProtection="0"/>
    <xf numFmtId="0" fontId="13" fillId="0" borderId="0"/>
    <xf numFmtId="0" fontId="25" fillId="2" borderId="0"/>
    <xf numFmtId="0" fontId="25" fillId="3" borderId="0"/>
    <xf numFmtId="0" fontId="25" fillId="3" borderId="0"/>
    <xf numFmtId="0" fontId="25" fillId="3" borderId="0"/>
    <xf numFmtId="0" fontId="25" fillId="3" borderId="0"/>
    <xf numFmtId="0" fontId="13" fillId="0" borderId="0"/>
    <xf numFmtId="0" fontId="25" fillId="2" borderId="0"/>
    <xf numFmtId="0" fontId="25" fillId="3" borderId="0"/>
    <xf numFmtId="0" fontId="4" fillId="0" borderId="0"/>
    <xf numFmtId="0" fontId="26" fillId="0" borderId="0">
      <alignment wrapText="1"/>
    </xf>
    <xf numFmtId="0" fontId="26" fillId="0" borderId="0">
      <alignment wrapText="1"/>
    </xf>
    <xf numFmtId="0" fontId="26" fillId="0" borderId="0">
      <alignment wrapText="1"/>
    </xf>
    <xf numFmtId="0" fontId="26" fillId="0" borderId="0">
      <alignment wrapText="1"/>
    </xf>
    <xf numFmtId="0" fontId="26" fillId="0" borderId="0">
      <alignment wrapText="1"/>
    </xf>
    <xf numFmtId="0" fontId="13" fillId="0" borderId="0"/>
    <xf numFmtId="0" fontId="24" fillId="17" borderId="0"/>
    <xf numFmtId="0" fontId="24" fillId="17" borderId="0"/>
    <xf numFmtId="0" fontId="24" fillId="17" borderId="0"/>
    <xf numFmtId="0" fontId="24" fillId="17" borderId="0" applyNumberFormat="0" applyBorder="0" applyAlignment="0" applyProtection="0"/>
    <xf numFmtId="0" fontId="24" fillId="17" borderId="0" applyNumberFormat="0" applyBorder="0" applyAlignment="0" applyProtection="0"/>
    <xf numFmtId="0" fontId="13" fillId="0" borderId="0"/>
    <xf numFmtId="0" fontId="24" fillId="17" borderId="0"/>
    <xf numFmtId="0" fontId="24" fillId="17" borderId="0"/>
    <xf numFmtId="0" fontId="24" fillId="17" borderId="0"/>
    <xf numFmtId="0" fontId="24" fillId="17" borderId="0" applyNumberFormat="0" applyBorder="0" applyAlignment="0" applyProtection="0"/>
    <xf numFmtId="0" fontId="24" fillId="17" borderId="0" applyNumberFormat="0" applyBorder="0" applyAlignment="0" applyProtection="0"/>
    <xf numFmtId="0" fontId="13" fillId="0" borderId="0"/>
    <xf numFmtId="0" fontId="24" fillId="16" borderId="0" applyNumberFormat="0" applyBorder="0" applyAlignment="0" applyProtection="0"/>
    <xf numFmtId="0" fontId="24" fillId="17" borderId="0" applyNumberFormat="0" applyBorder="0" applyAlignment="0" applyProtection="0"/>
    <xf numFmtId="0" fontId="13" fillId="0" borderId="0"/>
    <xf numFmtId="0" fontId="24" fillId="19" borderId="0"/>
    <xf numFmtId="0" fontId="24" fillId="19" borderId="0"/>
    <xf numFmtId="0" fontId="24" fillId="19" borderId="0"/>
    <xf numFmtId="0" fontId="24" fillId="19" borderId="0" applyNumberFormat="0" applyBorder="0" applyAlignment="0" applyProtection="0"/>
    <xf numFmtId="0" fontId="24" fillId="19" borderId="0" applyNumberFormat="0" applyBorder="0" applyAlignment="0" applyProtection="0"/>
    <xf numFmtId="0" fontId="13" fillId="0" borderId="0"/>
    <xf numFmtId="0" fontId="24" fillId="19" borderId="0"/>
    <xf numFmtId="0" fontId="24" fillId="19" borderId="0"/>
    <xf numFmtId="0" fontId="24" fillId="19" borderId="0"/>
    <xf numFmtId="0" fontId="24" fillId="19" borderId="0" applyNumberFormat="0" applyBorder="0" applyAlignment="0" applyProtection="0"/>
    <xf numFmtId="0" fontId="24" fillId="19" borderId="0" applyNumberFormat="0" applyBorder="0" applyAlignment="0" applyProtection="0"/>
    <xf numFmtId="0" fontId="13" fillId="0" borderId="0"/>
    <xf numFmtId="0" fontId="24" fillId="18" borderId="0" applyNumberFormat="0" applyBorder="0" applyAlignment="0" applyProtection="0"/>
    <xf numFmtId="0" fontId="24" fillId="19" borderId="0" applyNumberFormat="0" applyBorder="0" applyAlignment="0" applyProtection="0"/>
    <xf numFmtId="0" fontId="13" fillId="0" borderId="0"/>
    <xf numFmtId="0" fontId="24" fillId="21" borderId="0"/>
    <xf numFmtId="0" fontId="24" fillId="21" borderId="0"/>
    <xf numFmtId="0" fontId="24" fillId="21" borderId="0"/>
    <xf numFmtId="0" fontId="24" fillId="21" borderId="0" applyNumberFormat="0" applyBorder="0" applyAlignment="0" applyProtection="0"/>
    <xf numFmtId="0" fontId="24" fillId="21" borderId="0" applyNumberFormat="0" applyBorder="0" applyAlignment="0" applyProtection="0"/>
    <xf numFmtId="0" fontId="13" fillId="0" borderId="0"/>
    <xf numFmtId="0" fontId="24" fillId="21" borderId="0"/>
    <xf numFmtId="0" fontId="24" fillId="21" borderId="0"/>
    <xf numFmtId="0" fontId="24" fillId="21" borderId="0"/>
    <xf numFmtId="0" fontId="24" fillId="21" borderId="0" applyNumberFormat="0" applyBorder="0" applyAlignment="0" applyProtection="0"/>
    <xf numFmtId="0" fontId="24" fillId="21" borderId="0" applyNumberFormat="0" applyBorder="0" applyAlignment="0" applyProtection="0"/>
    <xf numFmtId="0" fontId="13" fillId="0" borderId="0"/>
    <xf numFmtId="0" fontId="24" fillId="20" borderId="0" applyNumberFormat="0" applyBorder="0" applyAlignment="0" applyProtection="0"/>
    <xf numFmtId="0" fontId="24" fillId="21" borderId="0" applyNumberFormat="0" applyBorder="0" applyAlignment="0" applyProtection="0"/>
    <xf numFmtId="0" fontId="13" fillId="0" borderId="0"/>
    <xf numFmtId="0" fontId="24" fillId="11" borderId="0"/>
    <xf numFmtId="0" fontId="24" fillId="11" borderId="0"/>
    <xf numFmtId="0" fontId="24" fillId="11" borderId="0"/>
    <xf numFmtId="0" fontId="24" fillId="11" borderId="0" applyNumberFormat="0" applyBorder="0" applyAlignment="0" applyProtection="0"/>
    <xf numFmtId="0" fontId="24" fillId="11" borderId="0" applyNumberFormat="0" applyBorder="0" applyAlignment="0" applyProtection="0"/>
    <xf numFmtId="0" fontId="13" fillId="0" borderId="0"/>
    <xf numFmtId="0" fontId="24" fillId="11" borderId="0"/>
    <xf numFmtId="0" fontId="24" fillId="11" borderId="0"/>
    <xf numFmtId="0" fontId="24" fillId="11" borderId="0"/>
    <xf numFmtId="0" fontId="24" fillId="11" borderId="0" applyNumberFormat="0" applyBorder="0" applyAlignment="0" applyProtection="0"/>
    <xf numFmtId="0" fontId="24" fillId="11" borderId="0" applyNumberFormat="0" applyBorder="0" applyAlignment="0" applyProtection="0"/>
    <xf numFmtId="0" fontId="13" fillId="0" borderId="0"/>
    <xf numFmtId="0" fontId="24" fillId="10" borderId="0" applyNumberFormat="0" applyBorder="0" applyAlignment="0" applyProtection="0"/>
    <xf numFmtId="0" fontId="24" fillId="11" borderId="0" applyNumberFormat="0" applyBorder="0" applyAlignment="0" applyProtection="0"/>
    <xf numFmtId="0" fontId="13" fillId="0" borderId="0"/>
    <xf numFmtId="0" fontId="24" fillId="17" borderId="0"/>
    <xf numFmtId="0" fontId="24" fillId="17" borderId="0"/>
    <xf numFmtId="0" fontId="24" fillId="17" borderId="0"/>
    <xf numFmtId="0" fontId="24" fillId="17" borderId="0" applyNumberFormat="0" applyBorder="0" applyAlignment="0" applyProtection="0"/>
    <xf numFmtId="0" fontId="24" fillId="17" borderId="0" applyNumberFormat="0" applyBorder="0" applyAlignment="0" applyProtection="0"/>
    <xf numFmtId="0" fontId="13" fillId="0" borderId="0"/>
    <xf numFmtId="0" fontId="24" fillId="17" borderId="0"/>
    <xf numFmtId="0" fontId="24" fillId="17" borderId="0"/>
    <xf numFmtId="0" fontId="24" fillId="17" borderId="0"/>
    <xf numFmtId="0" fontId="24" fillId="17" borderId="0" applyNumberFormat="0" applyBorder="0" applyAlignment="0" applyProtection="0"/>
    <xf numFmtId="0" fontId="24" fillId="17" borderId="0" applyNumberFormat="0" applyBorder="0" applyAlignment="0" applyProtection="0"/>
    <xf numFmtId="0" fontId="13" fillId="0" borderId="0"/>
    <xf numFmtId="0" fontId="24" fillId="16" borderId="0" applyNumberFormat="0" applyBorder="0" applyAlignment="0" applyProtection="0"/>
    <xf numFmtId="0" fontId="24" fillId="17" borderId="0" applyNumberFormat="0" applyBorder="0" applyAlignment="0" applyProtection="0"/>
    <xf numFmtId="0" fontId="13" fillId="0" borderId="0"/>
    <xf numFmtId="0" fontId="24" fillId="23" borderId="0"/>
    <xf numFmtId="0" fontId="24" fillId="23" borderId="0"/>
    <xf numFmtId="0" fontId="24" fillId="23" borderId="0"/>
    <xf numFmtId="0" fontId="24" fillId="23" borderId="0" applyNumberFormat="0" applyBorder="0" applyAlignment="0" applyProtection="0"/>
    <xf numFmtId="0" fontId="24" fillId="23" borderId="0" applyNumberFormat="0" applyBorder="0" applyAlignment="0" applyProtection="0"/>
    <xf numFmtId="0" fontId="13" fillId="0" borderId="0"/>
    <xf numFmtId="0" fontId="24" fillId="23" borderId="0"/>
    <xf numFmtId="0" fontId="24" fillId="23" borderId="0"/>
    <xf numFmtId="0" fontId="24" fillId="23" borderId="0"/>
    <xf numFmtId="0" fontId="24" fillId="23" borderId="0" applyNumberFormat="0" applyBorder="0" applyAlignment="0" applyProtection="0"/>
    <xf numFmtId="0" fontId="24" fillId="23" borderId="0" applyNumberFormat="0" applyBorder="0" applyAlignment="0" applyProtection="0"/>
    <xf numFmtId="0" fontId="13" fillId="0" borderId="0"/>
    <xf numFmtId="0" fontId="24" fillId="22" borderId="0" applyNumberFormat="0" applyBorder="0" applyAlignment="0" applyProtection="0"/>
    <xf numFmtId="0" fontId="24" fillId="23" borderId="0" applyNumberFormat="0" applyBorder="0" applyAlignment="0" applyProtection="0"/>
    <xf numFmtId="0" fontId="13" fillId="0" borderId="0"/>
    <xf numFmtId="0" fontId="10" fillId="0" borderId="0"/>
    <xf numFmtId="0" fontId="27" fillId="25" borderId="0"/>
    <xf numFmtId="0" fontId="27" fillId="25" borderId="0"/>
    <xf numFmtId="0" fontId="27" fillId="25" borderId="0"/>
    <xf numFmtId="0" fontId="27" fillId="25" borderId="0" applyNumberFormat="0" applyBorder="0" applyAlignment="0" applyProtection="0"/>
    <xf numFmtId="0" fontId="27" fillId="25" borderId="0" applyNumberFormat="0" applyBorder="0" applyAlignment="0" applyProtection="0"/>
    <xf numFmtId="0" fontId="13" fillId="0" borderId="0"/>
    <xf numFmtId="0" fontId="27" fillId="25" borderId="0"/>
    <xf numFmtId="0" fontId="27" fillId="25" borderId="0"/>
    <xf numFmtId="0" fontId="27" fillId="25" borderId="0"/>
    <xf numFmtId="0" fontId="27" fillId="25" borderId="0" applyNumberFormat="0" applyBorder="0" applyAlignment="0" applyProtection="0"/>
    <xf numFmtId="0" fontId="27" fillId="25" borderId="0" applyNumberFormat="0" applyBorder="0" applyAlignment="0" applyProtection="0"/>
    <xf numFmtId="0" fontId="13" fillId="0" borderId="0"/>
    <xf numFmtId="0" fontId="27" fillId="24" borderId="0" applyNumberFormat="0" applyBorder="0" applyAlignment="0" applyProtection="0"/>
    <xf numFmtId="0" fontId="27" fillId="25" borderId="0" applyNumberFormat="0" applyBorder="0" applyAlignment="0" applyProtection="0"/>
    <xf numFmtId="0" fontId="13" fillId="0" borderId="0"/>
    <xf numFmtId="0" fontId="27" fillId="19" borderId="0"/>
    <xf numFmtId="0" fontId="27" fillId="19" borderId="0"/>
    <xf numFmtId="0" fontId="27" fillId="19" borderId="0"/>
    <xf numFmtId="0" fontId="27" fillId="19" borderId="0" applyNumberFormat="0" applyBorder="0" applyAlignment="0" applyProtection="0"/>
    <xf numFmtId="0" fontId="27" fillId="19" borderId="0" applyNumberFormat="0" applyBorder="0" applyAlignment="0" applyProtection="0"/>
    <xf numFmtId="0" fontId="13" fillId="0" borderId="0"/>
    <xf numFmtId="0" fontId="27" fillId="19" borderId="0"/>
    <xf numFmtId="0" fontId="27" fillId="19" borderId="0"/>
    <xf numFmtId="0" fontId="27" fillId="19" borderId="0"/>
    <xf numFmtId="0" fontId="27" fillId="19" borderId="0" applyNumberFormat="0" applyBorder="0" applyAlignment="0" applyProtection="0"/>
    <xf numFmtId="0" fontId="27" fillId="19" borderId="0" applyNumberFormat="0" applyBorder="0" applyAlignment="0" applyProtection="0"/>
    <xf numFmtId="0" fontId="13" fillId="0" borderId="0"/>
    <xf numFmtId="0" fontId="27" fillId="18" borderId="0" applyNumberFormat="0" applyBorder="0" applyAlignment="0" applyProtection="0"/>
    <xf numFmtId="0" fontId="27" fillId="19" borderId="0" applyNumberFormat="0" applyBorder="0" applyAlignment="0" applyProtection="0"/>
    <xf numFmtId="0" fontId="13" fillId="0" borderId="0"/>
    <xf numFmtId="0" fontId="27" fillId="21" borderId="0"/>
    <xf numFmtId="0" fontId="27" fillId="21" borderId="0"/>
    <xf numFmtId="0" fontId="27" fillId="21" borderId="0"/>
    <xf numFmtId="0" fontId="27" fillId="21" borderId="0" applyNumberFormat="0" applyBorder="0" applyAlignment="0" applyProtection="0"/>
    <xf numFmtId="0" fontId="27" fillId="21" borderId="0" applyNumberFormat="0" applyBorder="0" applyAlignment="0" applyProtection="0"/>
    <xf numFmtId="0" fontId="13" fillId="0" borderId="0"/>
    <xf numFmtId="0" fontId="27" fillId="21" borderId="0"/>
    <xf numFmtId="0" fontId="27" fillId="21" borderId="0"/>
    <xf numFmtId="0" fontId="27" fillId="21" borderId="0"/>
    <xf numFmtId="0" fontId="27" fillId="21" borderId="0" applyNumberFormat="0" applyBorder="0" applyAlignment="0" applyProtection="0"/>
    <xf numFmtId="0" fontId="27" fillId="21" borderId="0" applyNumberFormat="0" applyBorder="0" applyAlignment="0" applyProtection="0"/>
    <xf numFmtId="0" fontId="13" fillId="0" borderId="0"/>
    <xf numFmtId="0" fontId="27" fillId="20" borderId="0" applyNumberFormat="0" applyBorder="0" applyAlignment="0" applyProtection="0"/>
    <xf numFmtId="0" fontId="27" fillId="21" borderId="0" applyNumberFormat="0" applyBorder="0" applyAlignment="0" applyProtection="0"/>
    <xf numFmtId="0" fontId="13" fillId="0" borderId="0"/>
    <xf numFmtId="0" fontId="27" fillId="27" borderId="0"/>
    <xf numFmtId="0" fontId="27" fillId="27" borderId="0"/>
    <xf numFmtId="0" fontId="27" fillId="27" borderId="0"/>
    <xf numFmtId="0" fontId="27" fillId="27" borderId="0" applyNumberFormat="0" applyBorder="0" applyAlignment="0" applyProtection="0"/>
    <xf numFmtId="0" fontId="27" fillId="27" borderId="0" applyNumberFormat="0" applyBorder="0" applyAlignment="0" applyProtection="0"/>
    <xf numFmtId="0" fontId="13" fillId="0" borderId="0"/>
    <xf numFmtId="0" fontId="27" fillId="27" borderId="0"/>
    <xf numFmtId="0" fontId="27" fillId="27" borderId="0"/>
    <xf numFmtId="0" fontId="27" fillId="27" borderId="0"/>
    <xf numFmtId="0" fontId="27" fillId="27" borderId="0" applyNumberFormat="0" applyBorder="0" applyAlignment="0" applyProtection="0"/>
    <xf numFmtId="0" fontId="27" fillId="27" borderId="0" applyNumberFormat="0" applyBorder="0" applyAlignment="0" applyProtection="0"/>
    <xf numFmtId="0" fontId="13" fillId="0" borderId="0"/>
    <xf numFmtId="0" fontId="27" fillId="26" borderId="0" applyNumberFormat="0" applyBorder="0" applyAlignment="0" applyProtection="0"/>
    <xf numFmtId="0" fontId="27" fillId="27" borderId="0" applyNumberFormat="0" applyBorder="0" applyAlignment="0" applyProtection="0"/>
    <xf numFmtId="0" fontId="13" fillId="0" borderId="0"/>
    <xf numFmtId="0" fontId="27" fillId="29" borderId="0"/>
    <xf numFmtId="0" fontId="27" fillId="29" borderId="0"/>
    <xf numFmtId="0" fontId="27" fillId="29" borderId="0"/>
    <xf numFmtId="0" fontId="27" fillId="29" borderId="0" applyNumberFormat="0" applyBorder="0" applyAlignment="0" applyProtection="0"/>
    <xf numFmtId="0" fontId="27" fillId="29" borderId="0" applyNumberFormat="0" applyBorder="0" applyAlignment="0" applyProtection="0"/>
    <xf numFmtId="0" fontId="13" fillId="0" borderId="0"/>
    <xf numFmtId="0" fontId="27" fillId="29" borderId="0"/>
    <xf numFmtId="0" fontId="27" fillId="29" borderId="0"/>
    <xf numFmtId="0" fontId="27" fillId="29" borderId="0"/>
    <xf numFmtId="0" fontId="27" fillId="29" borderId="0" applyNumberFormat="0" applyBorder="0" applyAlignment="0" applyProtection="0"/>
    <xf numFmtId="0" fontId="27" fillId="29" borderId="0" applyNumberFormat="0" applyBorder="0" applyAlignment="0" applyProtection="0"/>
    <xf numFmtId="0" fontId="13" fillId="0" borderId="0"/>
    <xf numFmtId="0" fontId="27" fillId="28" borderId="0" applyNumberFormat="0" applyBorder="0" applyAlignment="0" applyProtection="0"/>
    <xf numFmtId="0" fontId="27" fillId="29" borderId="0" applyNumberFormat="0" applyBorder="0" applyAlignment="0" applyProtection="0"/>
    <xf numFmtId="0" fontId="13" fillId="0" borderId="0"/>
    <xf numFmtId="0" fontId="27" fillId="31" borderId="0"/>
    <xf numFmtId="0" fontId="27" fillId="31" borderId="0"/>
    <xf numFmtId="0" fontId="27" fillId="31" borderId="0"/>
    <xf numFmtId="0" fontId="27" fillId="31" borderId="0" applyNumberFormat="0" applyBorder="0" applyAlignment="0" applyProtection="0"/>
    <xf numFmtId="0" fontId="27" fillId="31" borderId="0" applyNumberFormat="0" applyBorder="0" applyAlignment="0" applyProtection="0"/>
    <xf numFmtId="0" fontId="13" fillId="0" borderId="0"/>
    <xf numFmtId="0" fontId="27" fillId="31" borderId="0"/>
    <xf numFmtId="0" fontId="27" fillId="31" borderId="0"/>
    <xf numFmtId="0" fontId="27" fillId="31" borderId="0"/>
    <xf numFmtId="0" fontId="27" fillId="31" borderId="0" applyNumberFormat="0" applyBorder="0" applyAlignment="0" applyProtection="0"/>
    <xf numFmtId="0" fontId="27" fillId="31" borderId="0" applyNumberFormat="0" applyBorder="0" applyAlignment="0" applyProtection="0"/>
    <xf numFmtId="0" fontId="13" fillId="0" borderId="0"/>
    <xf numFmtId="0" fontId="27" fillId="30" borderId="0" applyNumberFormat="0" applyBorder="0" applyAlignment="0" applyProtection="0"/>
    <xf numFmtId="0" fontId="27" fillId="31" borderId="0" applyNumberFormat="0" applyBorder="0" applyAlignment="0" applyProtection="0"/>
    <xf numFmtId="0" fontId="13" fillId="0" borderId="0"/>
    <xf numFmtId="3" fontId="11" fillId="0" borderId="0">
      <alignment vertical="center"/>
    </xf>
    <xf numFmtId="0" fontId="27" fillId="33" borderId="0"/>
    <xf numFmtId="0" fontId="27" fillId="33" borderId="0"/>
    <xf numFmtId="0" fontId="27" fillId="33" borderId="0"/>
    <xf numFmtId="0" fontId="27" fillId="33" borderId="0" applyNumberFormat="0" applyBorder="0" applyAlignment="0" applyProtection="0"/>
    <xf numFmtId="0" fontId="27" fillId="33" borderId="0" applyNumberFormat="0" applyBorder="0" applyAlignment="0" applyProtection="0"/>
    <xf numFmtId="0" fontId="13" fillId="0" borderId="0"/>
    <xf numFmtId="0" fontId="27" fillId="33" borderId="0"/>
    <xf numFmtId="0" fontId="27" fillId="33" borderId="0"/>
    <xf numFmtId="0" fontId="27" fillId="33" borderId="0"/>
    <xf numFmtId="0" fontId="27" fillId="33" borderId="0" applyNumberFormat="0" applyBorder="0" applyAlignment="0" applyProtection="0"/>
    <xf numFmtId="0" fontId="27" fillId="33" borderId="0" applyNumberFormat="0" applyBorder="0" applyAlignment="0" applyProtection="0"/>
    <xf numFmtId="0" fontId="13" fillId="0" borderId="0"/>
    <xf numFmtId="0" fontId="27" fillId="32" borderId="0" applyNumberFormat="0" applyBorder="0" applyAlignment="0" applyProtection="0"/>
    <xf numFmtId="0" fontId="27" fillId="33" borderId="0" applyNumberFormat="0" applyBorder="0" applyAlignment="0" applyProtection="0"/>
    <xf numFmtId="0" fontId="13" fillId="0" borderId="0"/>
    <xf numFmtId="0" fontId="27" fillId="35" borderId="0"/>
    <xf numFmtId="0" fontId="27" fillId="35" borderId="0"/>
    <xf numFmtId="0" fontId="27" fillId="35" borderId="0"/>
    <xf numFmtId="0" fontId="27" fillId="35" borderId="0" applyNumberFormat="0" applyBorder="0" applyAlignment="0" applyProtection="0"/>
    <xf numFmtId="0" fontId="27" fillId="35" borderId="0" applyNumberFormat="0" applyBorder="0" applyAlignment="0" applyProtection="0"/>
    <xf numFmtId="0" fontId="13" fillId="0" borderId="0"/>
    <xf numFmtId="0" fontId="27" fillId="35" borderId="0"/>
    <xf numFmtId="0" fontId="27" fillId="35" borderId="0"/>
    <xf numFmtId="0" fontId="27" fillId="35" borderId="0"/>
    <xf numFmtId="0" fontId="27" fillId="35" borderId="0" applyNumberFormat="0" applyBorder="0" applyAlignment="0" applyProtection="0"/>
    <xf numFmtId="0" fontId="27" fillId="35" borderId="0" applyNumberFormat="0" applyBorder="0" applyAlignment="0" applyProtection="0"/>
    <xf numFmtId="0" fontId="13" fillId="0" borderId="0"/>
    <xf numFmtId="0" fontId="27" fillId="34" borderId="0" applyNumberFormat="0" applyBorder="0" applyAlignment="0" applyProtection="0"/>
    <xf numFmtId="0" fontId="27" fillId="35" borderId="0" applyNumberFormat="0" applyBorder="0" applyAlignment="0" applyProtection="0"/>
    <xf numFmtId="0" fontId="13" fillId="0" borderId="0"/>
    <xf numFmtId="0" fontId="27" fillId="37" borderId="0"/>
    <xf numFmtId="0" fontId="27" fillId="37" borderId="0"/>
    <xf numFmtId="0" fontId="27" fillId="37" borderId="0"/>
    <xf numFmtId="0" fontId="27" fillId="37" borderId="0" applyNumberFormat="0" applyBorder="0" applyAlignment="0" applyProtection="0"/>
    <xf numFmtId="0" fontId="27" fillId="37" borderId="0" applyNumberFormat="0" applyBorder="0" applyAlignment="0" applyProtection="0"/>
    <xf numFmtId="0" fontId="13" fillId="0" borderId="0"/>
    <xf numFmtId="0" fontId="27" fillId="37" borderId="0"/>
    <xf numFmtId="0" fontId="27" fillId="37" borderId="0"/>
    <xf numFmtId="0" fontId="27" fillId="37" borderId="0"/>
    <xf numFmtId="0" fontId="27" fillId="37" borderId="0" applyNumberFormat="0" applyBorder="0" applyAlignment="0" applyProtection="0"/>
    <xf numFmtId="0" fontId="27" fillId="37" borderId="0" applyNumberFormat="0" applyBorder="0" applyAlignment="0" applyProtection="0"/>
    <xf numFmtId="0" fontId="13" fillId="0" borderId="0"/>
    <xf numFmtId="0" fontId="27" fillId="36" borderId="0" applyNumberFormat="0" applyBorder="0" applyAlignment="0" applyProtection="0"/>
    <xf numFmtId="0" fontId="27" fillId="37" borderId="0" applyNumberFormat="0" applyBorder="0" applyAlignment="0" applyProtection="0"/>
    <xf numFmtId="0" fontId="13" fillId="0" borderId="0"/>
    <xf numFmtId="0" fontId="27" fillId="27" borderId="0"/>
    <xf numFmtId="0" fontId="27" fillId="27" borderId="0"/>
    <xf numFmtId="0" fontId="27" fillId="27" borderId="0"/>
    <xf numFmtId="0" fontId="27" fillId="27" borderId="0" applyNumberFormat="0" applyBorder="0" applyAlignment="0" applyProtection="0"/>
    <xf numFmtId="0" fontId="27" fillId="27" borderId="0" applyNumberFormat="0" applyBorder="0" applyAlignment="0" applyProtection="0"/>
    <xf numFmtId="0" fontId="13" fillId="0" borderId="0"/>
    <xf numFmtId="0" fontId="27" fillId="27" borderId="0"/>
    <xf numFmtId="0" fontId="27" fillId="27" borderId="0"/>
    <xf numFmtId="0" fontId="27" fillId="27" borderId="0"/>
    <xf numFmtId="0" fontId="27" fillId="27" borderId="0" applyNumberFormat="0" applyBorder="0" applyAlignment="0" applyProtection="0"/>
    <xf numFmtId="0" fontId="27" fillId="27" borderId="0" applyNumberFormat="0" applyBorder="0" applyAlignment="0" applyProtection="0"/>
    <xf numFmtId="0" fontId="13" fillId="0" borderId="0"/>
    <xf numFmtId="0" fontId="27" fillId="26" borderId="0" applyNumberFormat="0" applyBorder="0" applyAlignment="0" applyProtection="0"/>
    <xf numFmtId="0" fontId="27" fillId="27" borderId="0" applyNumberFormat="0" applyBorder="0" applyAlignment="0" applyProtection="0"/>
    <xf numFmtId="0" fontId="13" fillId="0" borderId="0"/>
    <xf numFmtId="0" fontId="27" fillId="29" borderId="0"/>
    <xf numFmtId="0" fontId="27" fillId="29" borderId="0"/>
    <xf numFmtId="0" fontId="27" fillId="29" borderId="0"/>
    <xf numFmtId="0" fontId="27" fillId="29" borderId="0" applyNumberFormat="0" applyBorder="0" applyAlignment="0" applyProtection="0"/>
    <xf numFmtId="0" fontId="27" fillId="29" borderId="0" applyNumberFormat="0" applyBorder="0" applyAlignment="0" applyProtection="0"/>
    <xf numFmtId="0" fontId="13" fillId="0" borderId="0"/>
    <xf numFmtId="0" fontId="27" fillId="29" borderId="0"/>
    <xf numFmtId="0" fontId="27" fillId="29" borderId="0"/>
    <xf numFmtId="0" fontId="27" fillId="29" borderId="0"/>
    <xf numFmtId="0" fontId="27" fillId="29" borderId="0" applyNumberFormat="0" applyBorder="0" applyAlignment="0" applyProtection="0"/>
    <xf numFmtId="0" fontId="27" fillId="29" borderId="0" applyNumberFormat="0" applyBorder="0" applyAlignment="0" applyProtection="0"/>
    <xf numFmtId="0" fontId="13" fillId="0" borderId="0"/>
    <xf numFmtId="0" fontId="27" fillId="28" borderId="0" applyNumberFormat="0" applyBorder="0" applyAlignment="0" applyProtection="0"/>
    <xf numFmtId="0" fontId="27" fillId="29" borderId="0" applyNumberFormat="0" applyBorder="0" applyAlignment="0" applyProtection="0"/>
    <xf numFmtId="0" fontId="13" fillId="0" borderId="0"/>
    <xf numFmtId="0" fontId="27" fillId="39" borderId="0"/>
    <xf numFmtId="0" fontId="27" fillId="39" borderId="0"/>
    <xf numFmtId="0" fontId="27" fillId="39" borderId="0"/>
    <xf numFmtId="0" fontId="27" fillId="39" borderId="0" applyNumberFormat="0" applyBorder="0" applyAlignment="0" applyProtection="0"/>
    <xf numFmtId="0" fontId="27" fillId="39" borderId="0" applyNumberFormat="0" applyBorder="0" applyAlignment="0" applyProtection="0"/>
    <xf numFmtId="0" fontId="13" fillId="0" borderId="0"/>
    <xf numFmtId="0" fontId="27" fillId="39" borderId="0"/>
    <xf numFmtId="0" fontId="27" fillId="39" borderId="0"/>
    <xf numFmtId="0" fontId="27" fillId="39" borderId="0"/>
    <xf numFmtId="0" fontId="27" fillId="39" borderId="0" applyNumberFormat="0" applyBorder="0" applyAlignment="0" applyProtection="0"/>
    <xf numFmtId="0" fontId="27" fillId="39" borderId="0" applyNumberFormat="0" applyBorder="0" applyAlignment="0" applyProtection="0"/>
    <xf numFmtId="0" fontId="13" fillId="0" borderId="0"/>
    <xf numFmtId="0" fontId="27" fillId="38" borderId="0" applyNumberFormat="0" applyBorder="0" applyAlignment="0" applyProtection="0"/>
    <xf numFmtId="0" fontId="27" fillId="39" borderId="0" applyNumberFormat="0" applyBorder="0" applyAlignment="0" applyProtection="0"/>
    <xf numFmtId="0" fontId="13" fillId="0" borderId="0"/>
    <xf numFmtId="0" fontId="28" fillId="0" borderId="0"/>
    <xf numFmtId="0" fontId="28" fillId="0" borderId="0"/>
    <xf numFmtId="0" fontId="28" fillId="0" borderId="0"/>
    <xf numFmtId="0" fontId="28" fillId="0" borderId="0" applyNumberFormat="0" applyAlignment="0"/>
    <xf numFmtId="0" fontId="28" fillId="0" borderId="0" applyNumberFormat="0" applyAlignment="0"/>
    <xf numFmtId="0" fontId="13" fillId="0" borderId="0"/>
    <xf numFmtId="0" fontId="28" fillId="0" borderId="0" applyNumberFormat="0" applyAlignment="0"/>
    <xf numFmtId="227" fontId="13" fillId="0" borderId="0"/>
    <xf numFmtId="0" fontId="13" fillId="0" borderId="0"/>
    <xf numFmtId="179" fontId="7" fillId="0" borderId="0" applyFont="0" applyFill="0" applyBorder="0" applyAlignment="0" applyProtection="0"/>
    <xf numFmtId="228" fontId="13" fillId="0" borderId="0"/>
    <xf numFmtId="0" fontId="13" fillId="0" borderId="0"/>
    <xf numFmtId="228" fontId="13" fillId="0" borderId="0"/>
    <xf numFmtId="0" fontId="29" fillId="0" borderId="0">
      <alignment horizontal="center" wrapText="1"/>
      <protection locked="0"/>
    </xf>
    <xf numFmtId="0" fontId="29" fillId="0" borderId="0">
      <alignment horizontal="center" wrapText="1"/>
      <protection locked="0"/>
    </xf>
    <xf numFmtId="0" fontId="29" fillId="0" borderId="0">
      <alignment horizontal="center" wrapText="1"/>
      <protection locked="0"/>
    </xf>
    <xf numFmtId="0" fontId="29" fillId="0" borderId="0">
      <alignment horizontal="center" wrapText="1"/>
      <protection locked="0"/>
    </xf>
    <xf numFmtId="0" fontId="29" fillId="0" borderId="0">
      <alignment horizontal="center" wrapText="1"/>
      <protection locked="0"/>
    </xf>
    <xf numFmtId="0" fontId="13" fillId="0" borderId="0"/>
    <xf numFmtId="229" fontId="13" fillId="0" borderId="0"/>
    <xf numFmtId="0" fontId="30" fillId="0" borderId="0" applyFont="0" applyFill="0" applyBorder="0" applyAlignment="0" applyProtection="0"/>
    <xf numFmtId="176" fontId="31" fillId="0" borderId="0" applyFont="0" applyFill="0" applyBorder="0" applyAlignment="0" applyProtection="0"/>
    <xf numFmtId="230" fontId="13" fillId="0" borderId="0"/>
    <xf numFmtId="0" fontId="30" fillId="0" borderId="0" applyFont="0" applyFill="0" applyBorder="0" applyAlignment="0" applyProtection="0"/>
    <xf numFmtId="177" fontId="31" fillId="0" borderId="0" applyFont="0" applyFill="0" applyBorder="0" applyAlignment="0" applyProtection="0"/>
    <xf numFmtId="216" fontId="13" fillId="0" borderId="0"/>
    <xf numFmtId="216" fontId="13" fillId="0" borderId="0"/>
    <xf numFmtId="216" fontId="13" fillId="0" borderId="0"/>
    <xf numFmtId="216" fontId="13" fillId="0" borderId="0" applyFill="0" applyBorder="0" applyAlignment="0" applyProtection="0"/>
    <xf numFmtId="216" fontId="13" fillId="0" borderId="0" applyFill="0" applyBorder="0" applyAlignment="0" applyProtection="0"/>
    <xf numFmtId="0" fontId="13" fillId="0" borderId="0"/>
    <xf numFmtId="169" fontId="12" fillId="0" borderId="0" applyFont="0" applyFill="0" applyBorder="0" applyAlignment="0" applyProtection="0"/>
    <xf numFmtId="0" fontId="32" fillId="7" borderId="0"/>
    <xf numFmtId="0" fontId="32" fillId="7" borderId="0"/>
    <xf numFmtId="0" fontId="32" fillId="7" borderId="0"/>
    <xf numFmtId="0" fontId="32" fillId="7" borderId="0" applyNumberFormat="0" applyBorder="0" applyAlignment="0" applyProtection="0"/>
    <xf numFmtId="0" fontId="32" fillId="7" borderId="0" applyNumberFormat="0" applyBorder="0" applyAlignment="0" applyProtection="0"/>
    <xf numFmtId="0" fontId="13" fillId="0" borderId="0"/>
    <xf numFmtId="0" fontId="32" fillId="7" borderId="0"/>
    <xf numFmtId="0" fontId="32" fillId="7" borderId="0"/>
    <xf numFmtId="0" fontId="32" fillId="7" borderId="0"/>
    <xf numFmtId="0" fontId="32" fillId="7" borderId="0" applyNumberFormat="0" applyBorder="0" applyAlignment="0" applyProtection="0"/>
    <xf numFmtId="0" fontId="32" fillId="7" borderId="0" applyNumberFormat="0" applyBorder="0" applyAlignment="0" applyProtection="0"/>
    <xf numFmtId="0" fontId="13" fillId="0" borderId="0"/>
    <xf numFmtId="0" fontId="32" fillId="6" borderId="0" applyNumberFormat="0" applyBorder="0" applyAlignment="0" applyProtection="0"/>
    <xf numFmtId="0" fontId="32" fillId="7" borderId="0" applyNumberFormat="0" applyBorder="0" applyAlignment="0" applyProtection="0"/>
    <xf numFmtId="0" fontId="13" fillId="0" borderId="0"/>
    <xf numFmtId="0" fontId="33" fillId="0" borderId="0" applyNumberFormat="0" applyFill="0" applyBorder="0" applyAlignment="0" applyProtection="0"/>
    <xf numFmtId="0" fontId="30" fillId="0" borderId="0"/>
    <xf numFmtId="0" fontId="9" fillId="0" borderId="0"/>
    <xf numFmtId="0" fontId="30" fillId="0" borderId="0"/>
    <xf numFmtId="0" fontId="34" fillId="0" borderId="0"/>
    <xf numFmtId="219" fontId="13" fillId="0" borderId="0"/>
    <xf numFmtId="231" fontId="13" fillId="0" borderId="0"/>
    <xf numFmtId="199" fontId="35" fillId="0" borderId="0" applyFill="0" applyBorder="0" applyAlignment="0"/>
    <xf numFmtId="232" fontId="13" fillId="0" borderId="0"/>
    <xf numFmtId="232" fontId="13" fillId="0" borderId="0"/>
    <xf numFmtId="232" fontId="13" fillId="0" borderId="0" applyFill="0" applyBorder="0" applyAlignment="0"/>
    <xf numFmtId="232" fontId="13" fillId="0" borderId="0" applyFill="0" applyBorder="0" applyAlignment="0"/>
    <xf numFmtId="0" fontId="13" fillId="0" borderId="0"/>
    <xf numFmtId="232" fontId="13" fillId="0" borderId="0" applyFill="0" applyBorder="0" applyAlignment="0"/>
    <xf numFmtId="175" fontId="36" fillId="0" borderId="0" applyFill="0" applyBorder="0" applyAlignment="0"/>
    <xf numFmtId="171" fontId="36" fillId="0" borderId="0" applyFill="0" applyBorder="0" applyAlignment="0"/>
    <xf numFmtId="200" fontId="36" fillId="0" borderId="0" applyFill="0" applyBorder="0" applyAlignment="0"/>
    <xf numFmtId="201" fontId="13" fillId="0" borderId="0" applyFill="0" applyBorder="0" applyAlignment="0"/>
    <xf numFmtId="170" fontId="36" fillId="0" borderId="0" applyFill="0" applyBorder="0" applyAlignment="0"/>
    <xf numFmtId="202" fontId="36" fillId="0" borderId="0" applyFill="0" applyBorder="0" applyAlignment="0"/>
    <xf numFmtId="175" fontId="36" fillId="0" borderId="0" applyFill="0" applyBorder="0" applyAlignment="0"/>
    <xf numFmtId="0" fontId="37" fillId="3" borderId="1"/>
    <xf numFmtId="0" fontId="37" fillId="3" borderId="1"/>
    <xf numFmtId="0" fontId="37" fillId="3" borderId="1"/>
    <xf numFmtId="0" fontId="37" fillId="3" borderId="1" applyNumberFormat="0" applyAlignment="0" applyProtection="0"/>
    <xf numFmtId="0" fontId="37" fillId="3" borderId="1" applyNumberFormat="0" applyAlignment="0" applyProtection="0"/>
    <xf numFmtId="0" fontId="13" fillId="0" borderId="0"/>
    <xf numFmtId="0" fontId="37" fillId="3" borderId="1"/>
    <xf numFmtId="0" fontId="37" fillId="3" borderId="1"/>
    <xf numFmtId="0" fontId="37" fillId="3" borderId="1"/>
    <xf numFmtId="0" fontId="37" fillId="3" borderId="1" applyNumberFormat="0" applyAlignment="0" applyProtection="0"/>
    <xf numFmtId="0" fontId="37" fillId="3" borderId="1" applyNumberFormat="0" applyAlignment="0" applyProtection="0"/>
    <xf numFmtId="0" fontId="13" fillId="0" borderId="0"/>
    <xf numFmtId="0" fontId="37" fillId="40" borderId="1" applyNumberFormat="0" applyAlignment="0" applyProtection="0"/>
    <xf numFmtId="0" fontId="37" fillId="3" borderId="1" applyNumberFormat="0" applyAlignment="0" applyProtection="0"/>
    <xf numFmtId="0" fontId="13" fillId="0" borderId="0"/>
    <xf numFmtId="0" fontId="38" fillId="0" borderId="0"/>
    <xf numFmtId="0" fontId="39" fillId="0" borderId="0"/>
    <xf numFmtId="0" fontId="39" fillId="0" borderId="0"/>
    <xf numFmtId="0" fontId="39" fillId="0" borderId="0"/>
    <xf numFmtId="0" fontId="39" fillId="0" borderId="0"/>
    <xf numFmtId="0" fontId="13" fillId="0" borderId="0"/>
    <xf numFmtId="0" fontId="38" fillId="0" borderId="0"/>
    <xf numFmtId="233" fontId="13" fillId="0" borderId="0"/>
    <xf numFmtId="166" fontId="2" fillId="0" borderId="0" applyFont="0" applyFill="0" applyBorder="0" applyAlignment="0" applyProtection="0"/>
    <xf numFmtId="203" fontId="43" fillId="0" borderId="0"/>
    <xf numFmtId="203" fontId="43" fillId="0" borderId="0"/>
    <xf numFmtId="203" fontId="43" fillId="0" borderId="0"/>
    <xf numFmtId="203" fontId="43" fillId="0" borderId="0"/>
    <xf numFmtId="203" fontId="43" fillId="0" borderId="0"/>
    <xf numFmtId="203" fontId="43" fillId="0" borderId="0"/>
    <xf numFmtId="203" fontId="43" fillId="0" borderId="0"/>
    <xf numFmtId="203" fontId="43" fillId="0" borderId="0"/>
    <xf numFmtId="234" fontId="13" fillId="0" borderId="0"/>
    <xf numFmtId="234" fontId="13" fillId="0" borderId="0"/>
    <xf numFmtId="234" fontId="13" fillId="0" borderId="0"/>
    <xf numFmtId="234" fontId="13" fillId="0" borderId="0" applyFill="0" applyBorder="0" applyAlignment="0" applyProtection="0"/>
    <xf numFmtId="234" fontId="13" fillId="0" borderId="0" applyFill="0" applyBorder="0" applyAlignment="0" applyProtection="0"/>
    <xf numFmtId="0" fontId="13" fillId="0" borderId="0"/>
    <xf numFmtId="41" fontId="13" fillId="0" borderId="0" applyFont="0" applyFill="0" applyBorder="0" applyAlignment="0" applyProtection="0"/>
    <xf numFmtId="170" fontId="36" fillId="0" borderId="0" applyFont="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7" fillId="0" borderId="0" applyFont="0" applyFill="0" applyBorder="0" applyAlignment="0" applyProtection="0"/>
    <xf numFmtId="235" fontId="44" fillId="0" borderId="0" applyFill="0" applyBorder="0" applyAlignment="0" applyProtection="0"/>
    <xf numFmtId="166" fontId="2" fillId="0" borderId="0" applyFont="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6" fontId="13" fillId="0" borderId="0"/>
    <xf numFmtId="236" fontId="13" fillId="0" borderId="0"/>
    <xf numFmtId="236" fontId="13" fillId="0" borderId="0"/>
    <xf numFmtId="236" fontId="13" fillId="0" borderId="0" applyFill="0" applyBorder="0" applyAlignment="0" applyProtection="0"/>
    <xf numFmtId="236" fontId="13" fillId="0" borderId="0" applyFill="0" applyBorder="0" applyAlignment="0" applyProtection="0"/>
    <xf numFmtId="0"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45" fillId="0" borderId="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235" fontId="13" fillId="0" borderId="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44" fillId="0" borderId="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44" fillId="0" borderId="0" applyFill="0" applyBorder="0" applyAlignment="0" applyProtection="0"/>
    <xf numFmtId="235" fontId="13" fillId="0" borderId="0"/>
    <xf numFmtId="235" fontId="13" fillId="0" borderId="0"/>
    <xf numFmtId="235" fontId="13" fillId="0" borderId="0"/>
    <xf numFmtId="235" fontId="13" fillId="0" borderId="0" applyFill="0" applyBorder="0" applyAlignment="0" applyProtection="0"/>
    <xf numFmtId="235" fontId="13" fillId="0" borderId="0" applyFill="0" applyBorder="0" applyAlignment="0" applyProtection="0"/>
    <xf numFmtId="0" fontId="13" fillId="0" borderId="0"/>
    <xf numFmtId="43" fontId="24" fillId="0" borderId="0" applyFont="0" applyFill="0" applyBorder="0" applyAlignment="0" applyProtection="0"/>
    <xf numFmtId="235" fontId="13" fillId="0" borderId="0" applyFill="0" applyBorder="0" applyAlignment="0" applyProtection="0"/>
    <xf numFmtId="235" fontId="44" fillId="0" borderId="0" applyFill="0" applyBorder="0" applyAlignment="0" applyProtection="0"/>
    <xf numFmtId="235" fontId="44" fillId="0" borderId="0" applyFill="0" applyBorder="0" applyAlignment="0" applyProtection="0"/>
    <xf numFmtId="235" fontId="44" fillId="0" borderId="0" applyFill="0" applyBorder="0" applyAlignment="0" applyProtection="0"/>
    <xf numFmtId="235" fontId="44" fillId="0" borderId="0" applyFill="0" applyBorder="0" applyAlignment="0" applyProtection="0"/>
    <xf numFmtId="195" fontId="9" fillId="0" borderId="0"/>
    <xf numFmtId="3" fontId="13" fillId="0" borderId="0" applyFont="0" applyFill="0" applyBorder="0" applyAlignment="0" applyProtection="0"/>
    <xf numFmtId="3" fontId="13" fillId="0" borderId="0"/>
    <xf numFmtId="3" fontId="13" fillId="0" borderId="0"/>
    <xf numFmtId="3" fontId="13" fillId="0" borderId="0"/>
    <xf numFmtId="3" fontId="13" fillId="0" borderId="0" applyFill="0" applyAlignment="0" applyProtection="0"/>
    <xf numFmtId="3" fontId="13" fillId="0" borderId="0" applyFill="0" applyAlignment="0" applyProtection="0"/>
    <xf numFmtId="0" fontId="13" fillId="0" borderId="0"/>
    <xf numFmtId="3" fontId="13" fillId="0" borderId="0" applyFill="0" applyAlignment="0" applyProtection="0"/>
    <xf numFmtId="3" fontId="13" fillId="0" borderId="0"/>
    <xf numFmtId="3" fontId="13" fillId="0" borderId="0"/>
    <xf numFmtId="3" fontId="13" fillId="0" borderId="0" applyFill="0" applyBorder="0" applyAlignment="0" applyProtection="0"/>
    <xf numFmtId="3" fontId="13" fillId="0" borderId="0" applyFill="0" applyBorder="0" applyAlignment="0" applyProtection="0"/>
    <xf numFmtId="0" fontId="13" fillId="0" borderId="0"/>
    <xf numFmtId="3" fontId="13" fillId="0" borderId="0" applyFont="0" applyFill="0" applyBorder="0" applyAlignment="0" applyProtection="0"/>
    <xf numFmtId="0" fontId="46" fillId="0" borderId="0" applyNumberFormat="0" applyAlignment="0">
      <alignment horizontal="left"/>
    </xf>
    <xf numFmtId="0" fontId="46" fillId="0" borderId="0"/>
    <xf numFmtId="0" fontId="46" fillId="0" borderId="0"/>
    <xf numFmtId="0" fontId="46" fillId="0" borderId="0" applyNumberFormat="0" applyAlignment="0"/>
    <xf numFmtId="0" fontId="46" fillId="0" borderId="0" applyNumberFormat="0" applyAlignment="0"/>
    <xf numFmtId="0" fontId="13" fillId="0" borderId="0"/>
    <xf numFmtId="0" fontId="46" fillId="0" borderId="0" applyNumberFormat="0" applyAlignment="0">
      <alignment horizontal="left"/>
    </xf>
    <xf numFmtId="0" fontId="47" fillId="0" borderId="0"/>
    <xf numFmtId="0" fontId="47" fillId="0" borderId="0"/>
    <xf numFmtId="0" fontId="47" fillId="0" borderId="0"/>
    <xf numFmtId="0" fontId="47" fillId="0" borderId="0" applyNumberFormat="0" applyAlignment="0"/>
    <xf numFmtId="0" fontId="47" fillId="0" borderId="0" applyNumberFormat="0" applyAlignment="0"/>
    <xf numFmtId="0" fontId="13" fillId="0" borderId="0"/>
    <xf numFmtId="0" fontId="48" fillId="0" borderId="0" applyNumberFormat="0" applyAlignment="0"/>
    <xf numFmtId="175" fontId="36" fillId="0" borderId="0" applyFont="0" applyFill="0" applyBorder="0" applyAlignment="0" applyProtection="0"/>
    <xf numFmtId="182" fontId="13" fillId="0" borderId="0" applyFont="0" applyFill="0" applyBorder="0" applyAlignment="0" applyProtection="0"/>
    <xf numFmtId="213" fontId="13" fillId="0" borderId="0"/>
    <xf numFmtId="213" fontId="13" fillId="0" borderId="0"/>
    <xf numFmtId="213" fontId="13" fillId="0" borderId="0"/>
    <xf numFmtId="213" fontId="13" fillId="0" borderId="0" applyFill="0" applyAlignment="0" applyProtection="0"/>
    <xf numFmtId="213" fontId="13" fillId="0" borderId="0" applyFill="0" applyAlignment="0" applyProtection="0"/>
    <xf numFmtId="0" fontId="13" fillId="0" borderId="0"/>
    <xf numFmtId="213" fontId="13" fillId="0" borderId="0" applyFill="0" applyAlignment="0" applyProtection="0"/>
    <xf numFmtId="213" fontId="13" fillId="0" borderId="0"/>
    <xf numFmtId="213" fontId="13" fillId="0" borderId="0"/>
    <xf numFmtId="213" fontId="13" fillId="0" borderId="0" applyFill="0" applyBorder="0" applyAlignment="0" applyProtection="0"/>
    <xf numFmtId="213" fontId="13" fillId="0" borderId="0" applyFill="0" applyBorder="0" applyAlignment="0" applyProtection="0"/>
    <xf numFmtId="0" fontId="13" fillId="0" borderId="0"/>
    <xf numFmtId="182" fontId="13" fillId="0" borderId="0" applyFont="0" applyFill="0" applyBorder="0" applyAlignment="0" applyProtection="0"/>
    <xf numFmtId="193" fontId="13" fillId="0" borderId="0"/>
    <xf numFmtId="0" fontId="40" fillId="42" borderId="2"/>
    <xf numFmtId="0" fontId="40" fillId="42" borderId="2"/>
    <xf numFmtId="0" fontId="40" fillId="42" borderId="2"/>
    <xf numFmtId="0" fontId="40" fillId="42" borderId="2" applyNumberFormat="0" applyAlignment="0" applyProtection="0"/>
    <xf numFmtId="0" fontId="40" fillId="42" borderId="2" applyNumberFormat="0" applyAlignment="0" applyProtection="0"/>
    <xf numFmtId="0" fontId="13" fillId="0" borderId="0"/>
    <xf numFmtId="0" fontId="40" fillId="42" borderId="2"/>
    <xf numFmtId="0" fontId="40" fillId="42" borderId="2"/>
    <xf numFmtId="0" fontId="40" fillId="42" borderId="2"/>
    <xf numFmtId="0" fontId="40" fillId="42" borderId="2" applyNumberFormat="0" applyAlignment="0" applyProtection="0"/>
    <xf numFmtId="0" fontId="40" fillId="42" borderId="2" applyNumberFormat="0" applyAlignment="0" applyProtection="0"/>
    <xf numFmtId="0" fontId="13" fillId="0" borderId="0"/>
    <xf numFmtId="0" fontId="40" fillId="41" borderId="2" applyNumberFormat="0" applyAlignment="0" applyProtection="0"/>
    <xf numFmtId="0" fontId="40" fillId="42" borderId="2" applyNumberFormat="0" applyAlignment="0" applyProtection="0"/>
    <xf numFmtId="0" fontId="13" fillId="0" borderId="0"/>
    <xf numFmtId="1" fontId="41" fillId="0" borderId="0"/>
    <xf numFmtId="1" fontId="41" fillId="0" borderId="0"/>
    <xf numFmtId="1" fontId="41" fillId="0" borderId="0"/>
    <xf numFmtId="1" fontId="41" fillId="0" borderId="0" applyBorder="0"/>
    <xf numFmtId="1" fontId="41" fillId="0" borderId="0" applyBorder="0"/>
    <xf numFmtId="0" fontId="13" fillId="0" borderId="0"/>
    <xf numFmtId="1" fontId="41" fillId="0" borderId="3" applyBorder="0"/>
    <xf numFmtId="173" fontId="7" fillId="0" borderId="4"/>
    <xf numFmtId="173" fontId="7" fillId="0" borderId="4"/>
    <xf numFmtId="0" fontId="13" fillId="0" borderId="0" applyNumberFormat="0" applyFill="0" applyBorder="0" applyProtection="0">
      <alignment horizontal="left"/>
    </xf>
    <xf numFmtId="0" fontId="13" fillId="0" borderId="0" applyNumberFormat="0" applyFill="0" applyBorder="0" applyAlignment="0" applyProtection="0"/>
    <xf numFmtId="0" fontId="13" fillId="0" borderId="0" applyNumberFormat="0" applyFill="0" applyBorder="0" applyAlignment="0" applyProtection="0"/>
    <xf numFmtId="0" fontId="13" fillId="0" borderId="0" applyFont="0" applyFill="0" applyBorder="0" applyAlignment="0" applyProtection="0"/>
    <xf numFmtId="0" fontId="13" fillId="0" borderId="0"/>
    <xf numFmtId="0" fontId="13" fillId="0" borderId="0"/>
    <xf numFmtId="0" fontId="13" fillId="0" borderId="0"/>
    <xf numFmtId="0" fontId="13" fillId="0" borderId="0" applyFill="0" applyAlignment="0" applyProtection="0"/>
    <xf numFmtId="0" fontId="13" fillId="0" borderId="0" applyFill="0" applyAlignment="0" applyProtection="0"/>
    <xf numFmtId="0" fontId="13" fillId="0" borderId="0"/>
    <xf numFmtId="0" fontId="13" fillId="0" borderId="0" applyFill="0" applyAlignment="0" applyProtection="0"/>
    <xf numFmtId="0" fontId="13" fillId="0" borderId="0"/>
    <xf numFmtId="0" fontId="13" fillId="0" borderId="0"/>
    <xf numFmtId="0" fontId="13" fillId="0" borderId="0" applyFill="0" applyBorder="0" applyAlignment="0" applyProtection="0"/>
    <xf numFmtId="0" fontId="13" fillId="0" borderId="0" applyFill="0" applyBorder="0" applyAlignment="0" applyProtection="0"/>
    <xf numFmtId="0" fontId="13" fillId="0" borderId="0"/>
    <xf numFmtId="14" fontId="42" fillId="0" borderId="0" applyFill="0" applyBorder="0" applyAlignment="0"/>
    <xf numFmtId="0" fontId="13" fillId="0" borderId="0" applyFont="0" applyFill="0" applyBorder="0" applyAlignment="0" applyProtection="0"/>
    <xf numFmtId="204" fontId="35" fillId="0" borderId="0" applyFont="0" applyFill="0" applyBorder="0" applyAlignment="0" applyProtection="0"/>
    <xf numFmtId="205" fontId="35" fillId="0" borderId="0" applyFont="0" applyFill="0" applyBorder="0" applyAlignment="0" applyProtection="0"/>
    <xf numFmtId="194" fontId="13" fillId="0" borderId="0"/>
    <xf numFmtId="3" fontId="7" fillId="0" borderId="0" applyFont="0" applyBorder="0" applyAlignment="0"/>
    <xf numFmtId="0" fontId="19" fillId="0" borderId="5">
      <alignment horizontal="left"/>
    </xf>
    <xf numFmtId="0" fontId="19" fillId="0" borderId="5">
      <alignment horizontal="left"/>
    </xf>
    <xf numFmtId="0" fontId="19" fillId="0" borderId="5">
      <alignment horizontal="left"/>
    </xf>
    <xf numFmtId="0" fontId="19" fillId="0" borderId="5">
      <alignment horizontal="left"/>
    </xf>
    <xf numFmtId="0" fontId="19" fillId="0" borderId="5">
      <alignment horizontal="left"/>
    </xf>
    <xf numFmtId="0" fontId="13" fillId="0" borderId="0"/>
    <xf numFmtId="0" fontId="19" fillId="0" borderId="6">
      <alignment horizontal="left"/>
    </xf>
    <xf numFmtId="170" fontId="36" fillId="0" borderId="0" applyFill="0" applyBorder="0" applyAlignment="0"/>
    <xf numFmtId="175" fontId="36" fillId="0" borderId="0" applyFill="0" applyBorder="0" applyAlignment="0"/>
    <xf numFmtId="170" fontId="36" fillId="0" borderId="0" applyFill="0" applyBorder="0" applyAlignment="0"/>
    <xf numFmtId="202" fontId="36" fillId="0" borderId="0" applyFill="0" applyBorder="0" applyAlignment="0"/>
    <xf numFmtId="175" fontId="36" fillId="0" borderId="0" applyFill="0" applyBorder="0" applyAlignment="0"/>
    <xf numFmtId="0" fontId="49" fillId="0" borderId="0" applyNumberFormat="0" applyAlignment="0">
      <alignment horizontal="left"/>
    </xf>
    <xf numFmtId="0" fontId="49" fillId="0" borderId="0"/>
    <xf numFmtId="0" fontId="49" fillId="0" borderId="0"/>
    <xf numFmtId="0" fontId="49" fillId="0" borderId="0" applyNumberFormat="0" applyAlignment="0"/>
    <xf numFmtId="0" fontId="49" fillId="0" borderId="0" applyNumberFormat="0" applyAlignment="0"/>
    <xf numFmtId="0" fontId="13" fillId="0" borderId="0"/>
    <xf numFmtId="0" fontId="49" fillId="0" borderId="0" applyNumberFormat="0" applyAlignment="0">
      <alignment horizontal="left"/>
    </xf>
    <xf numFmtId="235" fontId="13" fillId="0" borderId="0"/>
    <xf numFmtId="0" fontId="13" fillId="0" borderId="0"/>
    <xf numFmtId="0" fontId="50" fillId="0" borderId="0"/>
    <xf numFmtId="0" fontId="24" fillId="0" borderId="0"/>
    <xf numFmtId="0" fontId="24" fillId="0" borderId="0"/>
    <xf numFmtId="0" fontId="24" fillId="0" borderId="0"/>
    <xf numFmtId="0" fontId="13" fillId="0" borderId="0"/>
    <xf numFmtId="0" fontId="13" fillId="0" borderId="0"/>
    <xf numFmtId="0" fontId="13" fillId="0" borderId="0"/>
    <xf numFmtId="0" fontId="50" fillId="0" borderId="0"/>
    <xf numFmtId="0" fontId="50" fillId="0" borderId="0"/>
    <xf numFmtId="0" fontId="13" fillId="0" borderId="0"/>
    <xf numFmtId="0" fontId="24" fillId="0" borderId="0"/>
    <xf numFmtId="235" fontId="13" fillId="0" borderId="0" applyFill="0" applyBorder="0" applyAlignment="0" applyProtection="0"/>
    <xf numFmtId="0" fontId="51" fillId="0" borderId="0"/>
    <xf numFmtId="0" fontId="51" fillId="0" borderId="0"/>
    <xf numFmtId="0" fontId="51" fillId="0" borderId="0"/>
    <xf numFmtId="0" fontId="51" fillId="0" borderId="0" applyNumberFormat="0" applyFill="0" applyBorder="0" applyAlignment="0" applyProtection="0"/>
    <xf numFmtId="0" fontId="51" fillId="0" borderId="0" applyNumberFormat="0" applyFill="0" applyBorder="0" applyAlignment="0" applyProtection="0"/>
    <xf numFmtId="0" fontId="13" fillId="0" borderId="0"/>
    <xf numFmtId="0" fontId="51" fillId="0" borderId="0"/>
    <xf numFmtId="0" fontId="51" fillId="0" borderId="0"/>
    <xf numFmtId="0" fontId="51" fillId="0" borderId="0"/>
    <xf numFmtId="0" fontId="51" fillId="0" borderId="0" applyNumberFormat="0" applyFill="0" applyBorder="0" applyAlignment="0" applyProtection="0"/>
    <xf numFmtId="0" fontId="51" fillId="0" borderId="0" applyNumberFormat="0" applyFill="0" applyBorder="0" applyAlignment="0" applyProtection="0"/>
    <xf numFmtId="0" fontId="13" fillId="0" borderId="0"/>
    <xf numFmtId="0" fontId="51" fillId="0" borderId="0" applyNumberFormat="0" applyFill="0" applyBorder="0" applyAlignment="0" applyProtection="0"/>
    <xf numFmtId="0" fontId="51" fillId="0" borderId="0" applyNumberFormat="0" applyFill="0" applyBorder="0" applyAlignment="0" applyProtection="0"/>
    <xf numFmtId="0" fontId="13" fillId="0" borderId="0"/>
    <xf numFmtId="3" fontId="7" fillId="0" borderId="0" applyFont="0" applyBorder="0" applyAlignment="0"/>
    <xf numFmtId="2" fontId="13" fillId="0" borderId="0" applyFont="0" applyFill="0" applyBorder="0" applyAlignment="0" applyProtection="0"/>
    <xf numFmtId="2" fontId="13" fillId="0" borderId="0"/>
    <xf numFmtId="2" fontId="13" fillId="0" borderId="0"/>
    <xf numFmtId="2" fontId="13" fillId="0" borderId="0"/>
    <xf numFmtId="2" fontId="13" fillId="0" borderId="0" applyFill="0" applyAlignment="0" applyProtection="0"/>
    <xf numFmtId="2" fontId="13" fillId="0" borderId="0" applyFill="0" applyAlignment="0" applyProtection="0"/>
    <xf numFmtId="0" fontId="13" fillId="0" borderId="0"/>
    <xf numFmtId="2" fontId="13" fillId="0" borderId="0" applyFill="0" applyAlignment="0" applyProtection="0"/>
    <xf numFmtId="2" fontId="13" fillId="0" borderId="0"/>
    <xf numFmtId="2" fontId="13" fillId="0" borderId="0"/>
    <xf numFmtId="2" fontId="13" fillId="0" borderId="0" applyFill="0" applyBorder="0" applyAlignment="0" applyProtection="0"/>
    <xf numFmtId="2" fontId="13" fillId="0" borderId="0" applyFill="0" applyBorder="0" applyAlignment="0" applyProtection="0"/>
    <xf numFmtId="0" fontId="13" fillId="0" borderId="0"/>
    <xf numFmtId="2" fontId="13" fillId="0" borderId="0" applyFont="0" applyFill="0" applyBorder="0" applyAlignment="0" applyProtection="0"/>
    <xf numFmtId="0" fontId="52" fillId="9" borderId="0"/>
    <xf numFmtId="0" fontId="52" fillId="9" borderId="0"/>
    <xf numFmtId="0" fontId="52" fillId="9" borderId="0"/>
    <xf numFmtId="0" fontId="52" fillId="9" borderId="0" applyNumberFormat="0" applyBorder="0" applyAlignment="0" applyProtection="0"/>
    <xf numFmtId="0" fontId="52" fillId="9" borderId="0" applyNumberFormat="0" applyBorder="0" applyAlignment="0" applyProtection="0"/>
    <xf numFmtId="0" fontId="13" fillId="0" borderId="0"/>
    <xf numFmtId="0" fontId="52" fillId="9" borderId="0"/>
    <xf numFmtId="0" fontId="52" fillId="9" borderId="0"/>
    <xf numFmtId="0" fontId="52" fillId="9" borderId="0"/>
    <xf numFmtId="0" fontId="52" fillId="9" borderId="0" applyNumberFormat="0" applyBorder="0" applyAlignment="0" applyProtection="0"/>
    <xf numFmtId="0" fontId="52" fillId="9" borderId="0" applyNumberFormat="0" applyBorder="0" applyAlignment="0" applyProtection="0"/>
    <xf numFmtId="0" fontId="13" fillId="0" borderId="0"/>
    <xf numFmtId="0" fontId="52" fillId="8" borderId="0" applyNumberFormat="0" applyBorder="0" applyAlignment="0" applyProtection="0"/>
    <xf numFmtId="0" fontId="52" fillId="9" borderId="0" applyNumberFormat="0" applyBorder="0" applyAlignment="0" applyProtection="0"/>
    <xf numFmtId="0" fontId="13" fillId="0" borderId="0"/>
    <xf numFmtId="38" fontId="28" fillId="43" borderId="0" applyNumberFormat="0" applyBorder="0" applyAlignment="0" applyProtection="0"/>
    <xf numFmtId="0" fontId="28" fillId="44" borderId="0"/>
    <xf numFmtId="0" fontId="28" fillId="44" borderId="0"/>
    <xf numFmtId="0" fontId="28" fillId="44" borderId="0" applyNumberFormat="0" applyBorder="0" applyAlignment="0" applyProtection="0"/>
    <xf numFmtId="0" fontId="28" fillId="44" borderId="0" applyNumberFormat="0" applyBorder="0" applyAlignment="0" applyProtection="0"/>
    <xf numFmtId="0" fontId="13" fillId="0" borderId="0"/>
    <xf numFmtId="38" fontId="28" fillId="43" borderId="0" applyNumberFormat="0" applyBorder="0" applyAlignment="0" applyProtection="0"/>
    <xf numFmtId="0" fontId="53" fillId="45" borderId="0"/>
    <xf numFmtId="0" fontId="54" fillId="0" borderId="0">
      <alignment horizontal="left"/>
    </xf>
    <xf numFmtId="0" fontId="55" fillId="0" borderId="0">
      <alignment horizontal="left"/>
    </xf>
    <xf numFmtId="0" fontId="55" fillId="0" borderId="0">
      <alignment horizontal="left"/>
    </xf>
    <xf numFmtId="0" fontId="55" fillId="0" borderId="0">
      <alignment horizontal="left"/>
    </xf>
    <xf numFmtId="0" fontId="55" fillId="0" borderId="0">
      <alignment horizontal="left"/>
    </xf>
    <xf numFmtId="0" fontId="13" fillId="0" borderId="0"/>
    <xf numFmtId="0" fontId="54" fillId="0" borderId="0">
      <alignment horizontal="left"/>
    </xf>
    <xf numFmtId="0" fontId="55" fillId="0" borderId="7" applyNumberFormat="0" applyAlignment="0" applyProtection="0">
      <alignment horizontal="left" vertical="center"/>
    </xf>
    <xf numFmtId="0" fontId="55" fillId="0" borderId="8"/>
    <xf numFmtId="0" fontId="55" fillId="0" borderId="8"/>
    <xf numFmtId="0" fontId="55" fillId="0" borderId="8" applyNumberFormat="0" applyAlignment="0" applyProtection="0"/>
    <xf numFmtId="0" fontId="55" fillId="0" borderId="8" applyNumberFormat="0" applyAlignment="0" applyProtection="0"/>
    <xf numFmtId="0" fontId="13" fillId="0" borderId="0"/>
    <xf numFmtId="0" fontId="55" fillId="0" borderId="7" applyNumberFormat="0" applyAlignment="0" applyProtection="0">
      <alignment horizontal="left" vertical="center"/>
    </xf>
    <xf numFmtId="0" fontId="55" fillId="0" borderId="9">
      <alignment horizontal="left" vertical="center"/>
    </xf>
    <xf numFmtId="0" fontId="55" fillId="0" borderId="10">
      <alignment horizontal="left" vertical="center"/>
    </xf>
    <xf numFmtId="0" fontId="55" fillId="0" borderId="10">
      <alignment horizontal="left" vertical="center"/>
    </xf>
    <xf numFmtId="0" fontId="55" fillId="0" borderId="10">
      <alignment horizontal="left" vertical="center"/>
    </xf>
    <xf numFmtId="0" fontId="55" fillId="0" borderId="10">
      <alignment horizontal="left" vertical="center"/>
    </xf>
    <xf numFmtId="0" fontId="13" fillId="0" borderId="0"/>
    <xf numFmtId="0" fontId="55" fillId="0" borderId="9">
      <alignment horizontal="left" vertical="center"/>
    </xf>
    <xf numFmtId="0" fontId="56" fillId="0" borderId="11"/>
    <xf numFmtId="0" fontId="56" fillId="0" borderId="11"/>
    <xf numFmtId="0" fontId="57" fillId="0" borderId="0"/>
    <xf numFmtId="0" fontId="57" fillId="0" borderId="0"/>
    <xf numFmtId="0" fontId="57" fillId="0" borderId="0"/>
    <xf numFmtId="0" fontId="57" fillId="0" borderId="0" applyNumberFormat="0" applyFill="0" applyAlignment="0" applyProtection="0"/>
    <xf numFmtId="0" fontId="57" fillId="0" borderId="0" applyNumberFormat="0" applyFill="0" applyAlignment="0" applyProtection="0"/>
    <xf numFmtId="0" fontId="13" fillId="0" borderId="0"/>
    <xf numFmtId="0" fontId="56" fillId="0" borderId="11"/>
    <xf numFmtId="0" fontId="56" fillId="0" borderId="11" applyNumberFormat="0" applyFill="0" applyAlignment="0" applyProtection="0"/>
    <xf numFmtId="0" fontId="56" fillId="0" borderId="11" applyNumberFormat="0" applyFill="0" applyAlignment="0" applyProtection="0"/>
    <xf numFmtId="0" fontId="13" fillId="0" borderId="0"/>
    <xf numFmtId="0" fontId="57" fillId="0" borderId="0" applyNumberFormat="0" applyFill="0" applyAlignment="0" applyProtection="0"/>
    <xf numFmtId="0" fontId="56" fillId="0" borderId="11"/>
    <xf numFmtId="0" fontId="56" fillId="0" borderId="11"/>
    <xf numFmtId="0" fontId="56" fillId="0" borderId="11"/>
    <xf numFmtId="0" fontId="56" fillId="0" borderId="11" applyNumberFormat="0" applyFill="0" applyAlignment="0" applyProtection="0"/>
    <xf numFmtId="0" fontId="56" fillId="0" borderId="11" applyNumberFormat="0" applyFill="0" applyAlignment="0" applyProtection="0"/>
    <xf numFmtId="0" fontId="13" fillId="0" borderId="0"/>
    <xf numFmtId="0" fontId="56" fillId="0" borderId="11" applyNumberFormat="0" applyFill="0" applyAlignment="0" applyProtection="0"/>
    <xf numFmtId="0" fontId="56" fillId="0" borderId="11" applyNumberFormat="0" applyFill="0" applyAlignment="0" applyProtection="0"/>
    <xf numFmtId="0" fontId="13" fillId="0" borderId="0"/>
    <xf numFmtId="0" fontId="58" fillId="0" borderId="12"/>
    <xf numFmtId="0" fontId="58" fillId="0" borderId="12"/>
    <xf numFmtId="0" fontId="55" fillId="0" borderId="0"/>
    <xf numFmtId="0" fontId="55" fillId="0" borderId="0"/>
    <xf numFmtId="0" fontId="55" fillId="0" borderId="0"/>
    <xf numFmtId="0" fontId="55" fillId="0" borderId="0" applyNumberFormat="0" applyFill="0" applyAlignment="0" applyProtection="0"/>
    <xf numFmtId="0" fontId="55" fillId="0" borderId="0" applyNumberFormat="0" applyFill="0" applyAlignment="0" applyProtection="0"/>
    <xf numFmtId="0" fontId="13" fillId="0" borderId="0"/>
    <xf numFmtId="0" fontId="58" fillId="0" borderId="12"/>
    <xf numFmtId="0" fontId="58" fillId="0" borderId="12" applyNumberFormat="0" applyFill="0" applyAlignment="0" applyProtection="0"/>
    <xf numFmtId="0" fontId="58" fillId="0" borderId="12" applyNumberFormat="0" applyFill="0" applyAlignment="0" applyProtection="0"/>
    <xf numFmtId="0" fontId="13" fillId="0" borderId="0"/>
    <xf numFmtId="0" fontId="55" fillId="0" borderId="0" applyNumberFormat="0" applyFill="0" applyAlignment="0" applyProtection="0"/>
    <xf numFmtId="0" fontId="58" fillId="0" borderId="12"/>
    <xf numFmtId="0" fontId="58" fillId="0" borderId="12"/>
    <xf numFmtId="0" fontId="58" fillId="0" borderId="12"/>
    <xf numFmtId="0" fontId="58" fillId="0" borderId="12" applyNumberFormat="0" applyFill="0" applyAlignment="0" applyProtection="0"/>
    <xf numFmtId="0" fontId="58" fillId="0" borderId="12" applyNumberFormat="0" applyFill="0" applyAlignment="0" applyProtection="0"/>
    <xf numFmtId="0" fontId="13" fillId="0" borderId="0"/>
    <xf numFmtId="0" fontId="58" fillId="0" borderId="12" applyNumberFormat="0" applyFill="0" applyAlignment="0" applyProtection="0"/>
    <xf numFmtId="0" fontId="58" fillId="0" borderId="12" applyNumberFormat="0" applyFill="0" applyAlignment="0" applyProtection="0"/>
    <xf numFmtId="0" fontId="13" fillId="0" borderId="0"/>
    <xf numFmtId="0" fontId="59" fillId="0" borderId="13"/>
    <xf numFmtId="0" fontId="59" fillId="0" borderId="13"/>
    <xf numFmtId="0" fontId="59" fillId="0" borderId="13"/>
    <xf numFmtId="0" fontId="59" fillId="0" borderId="13" applyNumberFormat="0" applyFill="0" applyAlignment="0" applyProtection="0"/>
    <xf numFmtId="0" fontId="59" fillId="0" borderId="13" applyNumberFormat="0" applyFill="0" applyAlignment="0" applyProtection="0"/>
    <xf numFmtId="0" fontId="13" fillId="0" borderId="0"/>
    <xf numFmtId="0" fontId="59" fillId="0" borderId="13"/>
    <xf numFmtId="0" fontId="59" fillId="0" borderId="13"/>
    <xf numFmtId="0" fontId="59" fillId="0" borderId="13"/>
    <xf numFmtId="0" fontId="59" fillId="0" borderId="13" applyNumberFormat="0" applyFill="0" applyAlignment="0" applyProtection="0"/>
    <xf numFmtId="0" fontId="59" fillId="0" borderId="13" applyNumberFormat="0" applyFill="0" applyAlignment="0" applyProtection="0"/>
    <xf numFmtId="0" fontId="13" fillId="0" borderId="0"/>
    <xf numFmtId="0" fontId="59" fillId="0" borderId="13" applyNumberFormat="0" applyFill="0" applyAlignment="0" applyProtection="0"/>
    <xf numFmtId="0" fontId="59" fillId="0" borderId="13" applyNumberFormat="0" applyFill="0" applyAlignment="0" applyProtection="0"/>
    <xf numFmtId="0" fontId="13" fillId="0" borderId="0"/>
    <xf numFmtId="0" fontId="59" fillId="0" borderId="0"/>
    <xf numFmtId="0" fontId="59" fillId="0" borderId="0"/>
    <xf numFmtId="0" fontId="59" fillId="0" borderId="0"/>
    <xf numFmtId="0" fontId="59" fillId="0" borderId="0" applyNumberFormat="0" applyFill="0" applyBorder="0" applyAlignment="0" applyProtection="0"/>
    <xf numFmtId="0" fontId="59" fillId="0" borderId="0" applyNumberFormat="0" applyFill="0" applyBorder="0" applyAlignment="0" applyProtection="0"/>
    <xf numFmtId="0" fontId="13" fillId="0" borderId="0"/>
    <xf numFmtId="0" fontId="59" fillId="0" borderId="0"/>
    <xf numFmtId="0" fontId="59" fillId="0" borderId="0"/>
    <xf numFmtId="0" fontId="59" fillId="0" borderId="0"/>
    <xf numFmtId="0" fontId="59" fillId="0" borderId="0" applyNumberFormat="0" applyFill="0" applyBorder="0" applyAlignment="0" applyProtection="0"/>
    <xf numFmtId="0" fontId="59" fillId="0" borderId="0" applyNumberFormat="0" applyFill="0" applyBorder="0" applyAlignment="0" applyProtection="0"/>
    <xf numFmtId="0" fontId="13" fillId="0" borderId="0"/>
    <xf numFmtId="0" fontId="59" fillId="0" borderId="0" applyNumberFormat="0" applyFill="0" applyBorder="0" applyAlignment="0" applyProtection="0"/>
    <xf numFmtId="0" fontId="59" fillId="0" borderId="0" applyNumberFormat="0" applyFill="0" applyBorder="0" applyAlignment="0" applyProtection="0"/>
    <xf numFmtId="0" fontId="13" fillId="0" borderId="0"/>
    <xf numFmtId="188" fontId="60" fillId="0" borderId="0">
      <protection locked="0"/>
    </xf>
    <xf numFmtId="237" fontId="12" fillId="0" borderId="0">
      <protection locked="0"/>
    </xf>
    <xf numFmtId="237" fontId="12" fillId="0" borderId="0">
      <protection locked="0"/>
    </xf>
    <xf numFmtId="237" fontId="12" fillId="0" borderId="0">
      <protection locked="0"/>
    </xf>
    <xf numFmtId="237" fontId="12" fillId="0" borderId="0">
      <protection locked="0"/>
    </xf>
    <xf numFmtId="237" fontId="12" fillId="0" borderId="0">
      <protection locked="0"/>
    </xf>
    <xf numFmtId="0" fontId="13" fillId="0" borderId="0"/>
    <xf numFmtId="172" fontId="12" fillId="0" borderId="0">
      <protection locked="0"/>
    </xf>
    <xf numFmtId="188" fontId="60" fillId="0" borderId="0">
      <protection locked="0"/>
    </xf>
    <xf numFmtId="237" fontId="12" fillId="0" borderId="0">
      <protection locked="0"/>
    </xf>
    <xf numFmtId="237" fontId="12" fillId="0" borderId="0">
      <protection locked="0"/>
    </xf>
    <xf numFmtId="237" fontId="12" fillId="0" borderId="0">
      <protection locked="0"/>
    </xf>
    <xf numFmtId="237" fontId="12" fillId="0" borderId="0">
      <protection locked="0"/>
    </xf>
    <xf numFmtId="0" fontId="13" fillId="0" borderId="0"/>
    <xf numFmtId="172" fontId="12" fillId="0" borderId="0">
      <protection locked="0"/>
    </xf>
    <xf numFmtId="0" fontId="61" fillId="0" borderId="14">
      <alignment horizontal="center"/>
    </xf>
    <xf numFmtId="0" fontId="61" fillId="0" borderId="0">
      <alignment horizontal="center"/>
    </xf>
    <xf numFmtId="10" fontId="28" fillId="43" borderId="15" applyNumberFormat="0" applyBorder="0" applyAlignment="0" applyProtection="0"/>
    <xf numFmtId="0" fontId="28" fillId="44" borderId="0"/>
    <xf numFmtId="0" fontId="28" fillId="44" borderId="0"/>
    <xf numFmtId="0" fontId="28" fillId="44" borderId="0" applyNumberFormat="0" applyBorder="0" applyAlignment="0" applyProtection="0"/>
    <xf numFmtId="0" fontId="28" fillId="44" borderId="0" applyNumberFormat="0" applyBorder="0" applyAlignment="0" applyProtection="0"/>
    <xf numFmtId="0" fontId="13" fillId="0" borderId="0"/>
    <xf numFmtId="10" fontId="28" fillId="43" borderId="15" applyNumberFormat="0" applyBorder="0" applyAlignment="0" applyProtection="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4" borderId="1" applyNumberFormat="0" applyAlignment="0" applyProtection="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xf numFmtId="0" fontId="62" fillId="15" borderId="1"/>
    <xf numFmtId="0" fontId="62" fillId="15" borderId="1"/>
    <xf numFmtId="0" fontId="62" fillId="15" borderId="1" applyNumberFormat="0" applyAlignment="0" applyProtection="0"/>
    <xf numFmtId="0" fontId="62" fillId="15" borderId="1" applyNumberFormat="0" applyAlignment="0" applyProtection="0"/>
    <xf numFmtId="0" fontId="13" fillId="0" borderId="0"/>
    <xf numFmtId="0" fontId="62" fillId="15" borderId="1" applyNumberFormat="0" applyAlignment="0" applyProtection="0"/>
    <xf numFmtId="232" fontId="19" fillId="46" borderId="0"/>
    <xf numFmtId="232" fontId="19" fillId="46" borderId="0"/>
    <xf numFmtId="232" fontId="19" fillId="46" borderId="0"/>
    <xf numFmtId="232" fontId="19" fillId="46" borderId="0"/>
    <xf numFmtId="232" fontId="19" fillId="46" borderId="0"/>
    <xf numFmtId="0" fontId="13" fillId="0" borderId="0"/>
    <xf numFmtId="232" fontId="19" fillId="47" borderId="0"/>
    <xf numFmtId="3" fontId="63" fillId="0" borderId="0"/>
    <xf numFmtId="170" fontId="36" fillId="0" borderId="0" applyFill="0" applyBorder="0" applyAlignment="0"/>
    <xf numFmtId="175" fontId="36" fillId="0" borderId="0" applyFill="0" applyBorder="0" applyAlignment="0"/>
    <xf numFmtId="170" fontId="36" fillId="0" borderId="0" applyFill="0" applyBorder="0" applyAlignment="0"/>
    <xf numFmtId="202" fontId="36" fillId="0" borderId="0" applyFill="0" applyBorder="0" applyAlignment="0"/>
    <xf numFmtId="175" fontId="36" fillId="0" borderId="0" applyFill="0" applyBorder="0" applyAlignment="0"/>
    <xf numFmtId="0" fontId="64" fillId="0" borderId="16"/>
    <xf numFmtId="0" fontId="64" fillId="0" borderId="16"/>
    <xf numFmtId="0" fontId="64" fillId="0" borderId="16"/>
    <xf numFmtId="0" fontId="64" fillId="0" borderId="16" applyNumberFormat="0" applyFill="0" applyAlignment="0" applyProtection="0"/>
    <xf numFmtId="0" fontId="64" fillId="0" borderId="16" applyNumberFormat="0" applyFill="0" applyAlignment="0" applyProtection="0"/>
    <xf numFmtId="0" fontId="13" fillId="0" borderId="0"/>
    <xf numFmtId="0" fontId="64" fillId="0" borderId="16"/>
    <xf numFmtId="0" fontId="64" fillId="0" borderId="16"/>
    <xf numFmtId="0" fontId="64" fillId="0" borderId="16"/>
    <xf numFmtId="0" fontId="64" fillId="0" borderId="16" applyNumberFormat="0" applyFill="0" applyAlignment="0" applyProtection="0"/>
    <xf numFmtId="0" fontId="64" fillId="0" borderId="16" applyNumberFormat="0" applyFill="0" applyAlignment="0" applyProtection="0"/>
    <xf numFmtId="0" fontId="13" fillId="0" borderId="0"/>
    <xf numFmtId="0" fontId="64" fillId="0" borderId="16" applyNumberFormat="0" applyFill="0" applyAlignment="0" applyProtection="0"/>
    <xf numFmtId="0" fontId="64" fillId="0" borderId="16" applyNumberFormat="0" applyFill="0" applyAlignment="0" applyProtection="0"/>
    <xf numFmtId="0" fontId="13" fillId="0" borderId="0"/>
    <xf numFmtId="232" fontId="19" fillId="48" borderId="0"/>
    <xf numFmtId="232" fontId="19" fillId="48" borderId="0"/>
    <xf numFmtId="232" fontId="19" fillId="48" borderId="0"/>
    <xf numFmtId="232" fontId="19" fillId="48" borderId="0"/>
    <xf numFmtId="232" fontId="19" fillId="48" borderId="0"/>
    <xf numFmtId="0" fontId="13" fillId="0" borderId="0"/>
    <xf numFmtId="232" fontId="19" fillId="49" borderId="0"/>
    <xf numFmtId="38" fontId="35" fillId="0" borderId="0" applyFont="0" applyFill="0" applyBorder="0" applyAlignment="0" applyProtection="0"/>
    <xf numFmtId="40" fontId="35" fillId="0" borderId="0" applyFont="0" applyFill="0" applyBorder="0" applyAlignment="0" applyProtection="0"/>
    <xf numFmtId="164" fontId="13" fillId="0" borderId="0" applyFont="0" applyFill="0" applyBorder="0" applyAlignment="0" applyProtection="0"/>
    <xf numFmtId="165" fontId="13" fillId="0" borderId="0" applyFont="0" applyFill="0" applyBorder="0" applyAlignment="0" applyProtection="0"/>
    <xf numFmtId="0" fontId="65" fillId="0" borderId="14"/>
    <xf numFmtId="0" fontId="66" fillId="0" borderId="17"/>
    <xf numFmtId="0" fontId="66" fillId="0" borderId="17"/>
    <xf numFmtId="0" fontId="66" fillId="0" borderId="17"/>
    <xf numFmtId="0" fontId="66" fillId="0" borderId="17"/>
    <xf numFmtId="0" fontId="13" fillId="0" borderId="0"/>
    <xf numFmtId="0" fontId="65" fillId="0" borderId="14"/>
    <xf numFmtId="168" fontId="67" fillId="0" borderId="18"/>
    <xf numFmtId="216" fontId="13" fillId="0" borderId="0"/>
    <xf numFmtId="238" fontId="13" fillId="0" borderId="0"/>
    <xf numFmtId="178" fontId="35" fillId="0" borderId="0" applyFont="0" applyFill="0" applyBorder="0" applyAlignment="0" applyProtection="0"/>
    <xf numFmtId="189" fontId="35" fillId="0" borderId="0" applyFont="0" applyFill="0" applyBorder="0" applyAlignment="0" applyProtection="0"/>
    <xf numFmtId="206" fontId="13" fillId="0" borderId="0" applyFont="0" applyFill="0" applyBorder="0" applyAlignment="0" applyProtection="0"/>
    <xf numFmtId="207" fontId="13" fillId="0" borderId="0" applyFont="0" applyFill="0" applyBorder="0" applyAlignment="0" applyProtection="0"/>
    <xf numFmtId="0" fontId="68" fillId="0" borderId="0" applyNumberFormat="0" applyFont="0" applyFill="0" applyAlignment="0"/>
    <xf numFmtId="0" fontId="13" fillId="0" borderId="0"/>
    <xf numFmtId="0" fontId="13" fillId="0" borderId="0"/>
    <xf numFmtId="0" fontId="13" fillId="0" borderId="0" applyNumberFormat="0" applyFill="0" applyAlignment="0"/>
    <xf numFmtId="0" fontId="13" fillId="0" borderId="0" applyNumberFormat="0" applyFill="0" applyAlignment="0"/>
    <xf numFmtId="0" fontId="13" fillId="0" borderId="0"/>
    <xf numFmtId="0" fontId="68" fillId="0" borderId="0" applyNumberFormat="0" applyFont="0" applyFill="0" applyAlignment="0"/>
    <xf numFmtId="0" fontId="13" fillId="0" borderId="0"/>
    <xf numFmtId="0" fontId="13" fillId="0" borderId="0" applyNumberFormat="0" applyFill="0" applyAlignment="0"/>
    <xf numFmtId="0" fontId="69" fillId="51" borderId="0"/>
    <xf numFmtId="0" fontId="69" fillId="51" borderId="0"/>
    <xf numFmtId="0" fontId="69" fillId="51" borderId="0"/>
    <xf numFmtId="0" fontId="69" fillId="51" borderId="0" applyNumberFormat="0" applyBorder="0" applyAlignment="0" applyProtection="0"/>
    <xf numFmtId="0" fontId="69" fillId="51" borderId="0" applyNumberFormat="0" applyBorder="0" applyAlignment="0" applyProtection="0"/>
    <xf numFmtId="0" fontId="13" fillId="0" borderId="0"/>
    <xf numFmtId="0" fontId="69" fillId="51" borderId="0"/>
    <xf numFmtId="0" fontId="69" fillId="51" borderId="0"/>
    <xf numFmtId="0" fontId="69" fillId="51" borderId="0"/>
    <xf numFmtId="0" fontId="69" fillId="51" borderId="0" applyNumberFormat="0" applyBorder="0" applyAlignment="0" applyProtection="0"/>
    <xf numFmtId="0" fontId="69" fillId="51" borderId="0" applyNumberFormat="0" applyBorder="0" applyAlignment="0" applyProtection="0"/>
    <xf numFmtId="0" fontId="13" fillId="0" borderId="0"/>
    <xf numFmtId="0" fontId="69" fillId="50" borderId="0" applyNumberFormat="0" applyBorder="0" applyAlignment="0" applyProtection="0"/>
    <xf numFmtId="0" fontId="69" fillId="51" borderId="0" applyNumberFormat="0" applyBorder="0" applyAlignment="0" applyProtection="0"/>
    <xf numFmtId="0" fontId="13" fillId="0" borderId="0"/>
    <xf numFmtId="0" fontId="9" fillId="0" borderId="0"/>
    <xf numFmtId="37" fontId="70" fillId="0" borderId="0"/>
    <xf numFmtId="0" fontId="13" fillId="0" borderId="0"/>
    <xf numFmtId="0" fontId="13" fillId="0" borderId="0"/>
    <xf numFmtId="0" fontId="13" fillId="0" borderId="0"/>
    <xf numFmtId="0" fontId="13" fillId="0" borderId="0" applyNumberFormat="0" applyFill="0" applyBorder="0" applyAlignment="0"/>
    <xf numFmtId="0" fontId="13" fillId="0" borderId="0" applyNumberFormat="0" applyFill="0" applyBorder="0" applyAlignment="0"/>
    <xf numFmtId="0" fontId="13" fillId="0" borderId="0"/>
    <xf numFmtId="0" fontId="71" fillId="0" borderId="15" applyNumberFormat="0" applyFont="0" applyFill="0" applyBorder="0" applyAlignment="0">
      <alignment horizontal="center"/>
    </xf>
    <xf numFmtId="184" fontId="72" fillId="0" borderId="0"/>
    <xf numFmtId="239" fontId="73" fillId="0" borderId="0"/>
    <xf numFmtId="239" fontId="73" fillId="0" borderId="0"/>
    <xf numFmtId="239" fontId="73" fillId="0" borderId="0"/>
    <xf numFmtId="239" fontId="73" fillId="0" borderId="0"/>
    <xf numFmtId="0" fontId="13" fillId="0" borderId="0"/>
    <xf numFmtId="248" fontId="72"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44" fillId="0" borderId="0"/>
    <xf numFmtId="0" fontId="44" fillId="0" borderId="0"/>
    <xf numFmtId="0" fontId="44"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44"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11" fillId="0" borderId="0"/>
    <xf numFmtId="0" fontId="111" fillId="0" borderId="0"/>
    <xf numFmtId="0" fontId="111" fillId="0" borderId="0"/>
    <xf numFmtId="0" fontId="111" fillId="0" borderId="0"/>
    <xf numFmtId="0" fontId="24" fillId="0" borderId="0"/>
    <xf numFmtId="0" fontId="44" fillId="0" borderId="0"/>
    <xf numFmtId="0" fontId="24" fillId="0" borderId="0"/>
    <xf numFmtId="0" fontId="44" fillId="0" borderId="0"/>
    <xf numFmtId="0" fontId="44" fillId="0" borderId="0"/>
    <xf numFmtId="0" fontId="24" fillId="0" borderId="0"/>
    <xf numFmtId="0" fontId="44" fillId="0" borderId="0"/>
    <xf numFmtId="0" fontId="24" fillId="0" borderId="0"/>
    <xf numFmtId="0" fontId="44"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24" fillId="0" borderId="0"/>
    <xf numFmtId="0" fontId="44" fillId="0" borderId="0"/>
    <xf numFmtId="0" fontId="44" fillId="0" borderId="0"/>
    <xf numFmtId="0" fontId="44" fillId="0" borderId="0"/>
    <xf numFmtId="0" fontId="24" fillId="0" borderId="0"/>
    <xf numFmtId="0" fontId="24" fillId="0" borderId="0"/>
    <xf numFmtId="0" fontId="44" fillId="0" borderId="0"/>
    <xf numFmtId="0" fontId="24" fillId="0" borderId="0"/>
    <xf numFmtId="0" fontId="44" fillId="0" borderId="0"/>
    <xf numFmtId="0" fontId="24" fillId="0" borderId="0"/>
    <xf numFmtId="0" fontId="44" fillId="0" borderId="0"/>
    <xf numFmtId="0" fontId="44" fillId="0" borderId="0"/>
    <xf numFmtId="0" fontId="44" fillId="0" borderId="0"/>
    <xf numFmtId="0" fontId="4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 fillId="0" borderId="0"/>
    <xf numFmtId="0" fontId="13" fillId="0" borderId="0"/>
    <xf numFmtId="0" fontId="2" fillId="0" borderId="0"/>
    <xf numFmtId="0" fontId="13" fillId="0" borderId="0"/>
    <xf numFmtId="0" fontId="13" fillId="0" borderId="0"/>
    <xf numFmtId="0" fontId="13" fillId="0" borderId="0"/>
    <xf numFmtId="0" fontId="24" fillId="0" borderId="0"/>
    <xf numFmtId="0" fontId="24" fillId="0" borderId="0"/>
    <xf numFmtId="0" fontId="24" fillId="0" borderId="0"/>
    <xf numFmtId="0" fontId="24" fillId="0" borderId="0"/>
    <xf numFmtId="0" fontId="24" fillId="0" borderId="0"/>
    <xf numFmtId="0" fontId="7" fillId="0" borderId="0"/>
    <xf numFmtId="0" fontId="7"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3" fillId="0" borderId="0"/>
    <xf numFmtId="0" fontId="24" fillId="0" borderId="0">
      <alignment vertical="top"/>
    </xf>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3" fillId="0" borderId="0"/>
    <xf numFmtId="0" fontId="24" fillId="0" borderId="0"/>
    <xf numFmtId="0" fontId="24" fillId="0" borderId="0"/>
    <xf numFmtId="0" fontId="24" fillId="0" borderId="0"/>
    <xf numFmtId="0" fontId="24" fillId="0" borderId="0"/>
    <xf numFmtId="0" fontId="24" fillId="0" borderId="0"/>
    <xf numFmtId="0" fontId="44" fillId="0" borderId="0"/>
    <xf numFmtId="0" fontId="1" fillId="0" borderId="0"/>
    <xf numFmtId="0" fontId="24" fillId="0" borderId="0"/>
    <xf numFmtId="0" fontId="24" fillId="0" borderId="0"/>
    <xf numFmtId="0" fontId="13" fillId="0" borderId="0"/>
    <xf numFmtId="0" fontId="24" fillId="0" borderId="0"/>
    <xf numFmtId="0" fontId="24" fillId="0" borderId="0"/>
    <xf numFmtId="0" fontId="13" fillId="0" borderId="0"/>
    <xf numFmtId="0" fontId="24" fillId="0" borderId="0"/>
    <xf numFmtId="0" fontId="24" fillId="0" borderId="0"/>
    <xf numFmtId="0" fontId="24" fillId="0" borderId="0"/>
    <xf numFmtId="0" fontId="24" fillId="0" borderId="0"/>
    <xf numFmtId="0" fontId="24" fillId="0" borderId="0"/>
    <xf numFmtId="0" fontId="13"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24" fillId="0" borderId="0"/>
    <xf numFmtId="0" fontId="13" fillId="0" borderId="0"/>
    <xf numFmtId="0" fontId="13" fillId="0" borderId="0"/>
    <xf numFmtId="0" fontId="13" fillId="0" borderId="0"/>
    <xf numFmtId="0" fontId="13" fillId="0" borderId="0"/>
    <xf numFmtId="0" fontId="13" fillId="0" borderId="0"/>
    <xf numFmtId="0" fontId="13" fillId="0" borderId="0"/>
    <xf numFmtId="0" fontId="44" fillId="0" borderId="0"/>
    <xf numFmtId="0" fontId="44" fillId="0" borderId="0"/>
    <xf numFmtId="0" fontId="7" fillId="0" borderId="0"/>
    <xf numFmtId="0" fontId="13" fillId="53" borderId="19"/>
    <xf numFmtId="0" fontId="13" fillId="53" borderId="19"/>
    <xf numFmtId="0" fontId="13" fillId="53" borderId="19"/>
    <xf numFmtId="0" fontId="13" fillId="53" borderId="19" applyNumberFormat="0" applyAlignment="0" applyProtection="0"/>
    <xf numFmtId="0" fontId="13" fillId="53" borderId="19" applyNumberFormat="0" applyAlignment="0" applyProtection="0"/>
    <xf numFmtId="0" fontId="13" fillId="0" borderId="0"/>
    <xf numFmtId="0" fontId="13" fillId="53" borderId="19"/>
    <xf numFmtId="0" fontId="13" fillId="53" borderId="19"/>
    <xf numFmtId="0" fontId="13" fillId="53" borderId="19"/>
    <xf numFmtId="0" fontId="13" fillId="53" borderId="19" applyNumberFormat="0" applyAlignment="0" applyProtection="0"/>
    <xf numFmtId="0" fontId="13" fillId="53" borderId="19" applyNumberFormat="0" applyAlignment="0" applyProtection="0"/>
    <xf numFmtId="0" fontId="13" fillId="0" borderId="0"/>
    <xf numFmtId="0" fontId="24" fillId="52" borderId="19" applyNumberFormat="0" applyFont="0" applyAlignment="0" applyProtection="0"/>
    <xf numFmtId="0" fontId="13" fillId="53" borderId="19" applyNumberFormat="0" applyAlignment="0" applyProtection="0"/>
    <xf numFmtId="0" fontId="13" fillId="0" borderId="0"/>
    <xf numFmtId="165" fontId="74" fillId="0" borderId="0" applyFont="0" applyFill="0" applyBorder="0" applyAlignment="0" applyProtection="0"/>
    <xf numFmtId="164" fontId="74" fillId="0" borderId="0" applyFon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75"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13" fillId="0" borderId="0" applyFont="0" applyFill="0" applyBorder="0" applyAlignment="0" applyProtection="0"/>
    <xf numFmtId="0" fontId="9" fillId="0" borderId="0"/>
    <xf numFmtId="0" fontId="76" fillId="3" borderId="20"/>
    <xf numFmtId="0" fontId="76" fillId="3" borderId="20"/>
    <xf numFmtId="0" fontId="76" fillId="3" borderId="20"/>
    <xf numFmtId="0" fontId="76" fillId="3" borderId="20" applyNumberFormat="0" applyAlignment="0" applyProtection="0"/>
    <xf numFmtId="0" fontId="76" fillId="3" borderId="20" applyNumberFormat="0" applyAlignment="0" applyProtection="0"/>
    <xf numFmtId="0" fontId="13" fillId="0" borderId="0"/>
    <xf numFmtId="0" fontId="76" fillId="3" borderId="20"/>
    <xf numFmtId="0" fontId="76" fillId="3" borderId="20"/>
    <xf numFmtId="0" fontId="76" fillId="3" borderId="20"/>
    <xf numFmtId="0" fontId="76" fillId="3" borderId="20" applyNumberFormat="0" applyAlignment="0" applyProtection="0"/>
    <xf numFmtId="0" fontId="76" fillId="3" borderId="20" applyNumberFormat="0" applyAlignment="0" applyProtection="0"/>
    <xf numFmtId="0" fontId="13" fillId="0" borderId="0"/>
    <xf numFmtId="0" fontId="76" fillId="40" borderId="20" applyNumberFormat="0" applyAlignment="0" applyProtection="0"/>
    <xf numFmtId="0" fontId="76" fillId="3" borderId="20" applyNumberFormat="0" applyAlignment="0" applyProtection="0"/>
    <xf numFmtId="0" fontId="13" fillId="0" borderId="0"/>
    <xf numFmtId="14" fontId="29" fillId="0" borderId="0">
      <alignment horizontal="center" wrapText="1"/>
      <protection locked="0"/>
    </xf>
    <xf numFmtId="14" fontId="29" fillId="0" borderId="0">
      <alignment horizontal="center" wrapText="1"/>
      <protection locked="0"/>
    </xf>
    <xf numFmtId="14" fontId="29" fillId="0" borderId="0">
      <alignment horizontal="center" wrapText="1"/>
      <protection locked="0"/>
    </xf>
    <xf numFmtId="14" fontId="29" fillId="0" borderId="0">
      <alignment horizontal="center" wrapText="1"/>
      <protection locked="0"/>
    </xf>
    <xf numFmtId="14" fontId="29" fillId="0" borderId="0">
      <alignment horizontal="center" wrapText="1"/>
      <protection locked="0"/>
    </xf>
    <xf numFmtId="0" fontId="13" fillId="0" borderId="0"/>
    <xf numFmtId="14" fontId="29" fillId="0" borderId="0">
      <alignment horizontal="center" wrapText="1"/>
      <protection locked="0"/>
    </xf>
    <xf numFmtId="9" fontId="2" fillId="0" borderId="0" applyFont="0" applyFill="0" applyBorder="0" applyAlignment="0" applyProtection="0"/>
    <xf numFmtId="201" fontId="13" fillId="0" borderId="0" applyFont="0" applyFill="0" applyBorder="0" applyAlignment="0" applyProtection="0"/>
    <xf numFmtId="208" fontId="13" fillId="0" borderId="0" applyFont="0" applyFill="0" applyBorder="0" applyAlignment="0" applyProtection="0"/>
    <xf numFmtId="10" fontId="13" fillId="0" borderId="0" applyFont="0" applyFill="0" applyBorder="0" applyAlignment="0" applyProtection="0"/>
    <xf numFmtId="10" fontId="13" fillId="0" borderId="0"/>
    <xf numFmtId="10" fontId="13" fillId="0" borderId="0"/>
    <xf numFmtId="10" fontId="13" fillId="0" borderId="0" applyFill="0" applyBorder="0" applyAlignment="0" applyProtection="0"/>
    <xf numFmtId="10" fontId="13" fillId="0" borderId="0" applyFill="0" applyBorder="0" applyAlignment="0" applyProtection="0"/>
    <xf numFmtId="0" fontId="13" fillId="0" borderId="0"/>
    <xf numFmtId="10" fontId="13" fillId="0" borderId="0" applyFont="0" applyFill="0" applyBorder="0" applyAlignment="0" applyProtection="0"/>
    <xf numFmtId="9" fontId="13" fillId="0" borderId="0"/>
    <xf numFmtId="9" fontId="13" fillId="0" borderId="0"/>
    <xf numFmtId="9" fontId="13" fillId="0" borderId="0"/>
    <xf numFmtId="9" fontId="13" fillId="0" borderId="0" applyFill="0" applyBorder="0" applyAlignment="0" applyProtection="0"/>
    <xf numFmtId="9" fontId="13" fillId="0" borderId="0" applyFill="0" applyBorder="0" applyAlignment="0" applyProtection="0"/>
    <xf numFmtId="0" fontId="13" fillId="0" borderId="0"/>
    <xf numFmtId="9" fontId="77" fillId="0" borderId="0" applyFill="0" applyBorder="0" applyAlignment="0" applyProtection="0"/>
    <xf numFmtId="9" fontId="13" fillId="0" borderId="0"/>
    <xf numFmtId="9" fontId="13" fillId="0" borderId="0"/>
    <xf numFmtId="9" fontId="13" fillId="0" borderId="0"/>
    <xf numFmtId="9" fontId="13" fillId="0" borderId="0" applyFill="0" applyBorder="0" applyAlignment="0" applyProtection="0"/>
    <xf numFmtId="9" fontId="13" fillId="0" borderId="0" applyFill="0" applyBorder="0" applyAlignment="0" applyProtection="0"/>
    <xf numFmtId="0" fontId="13" fillId="0" borderId="0"/>
    <xf numFmtId="9" fontId="13" fillId="0" borderId="0"/>
    <xf numFmtId="9" fontId="13" fillId="0" borderId="0"/>
    <xf numFmtId="9" fontId="13" fillId="0" borderId="0"/>
    <xf numFmtId="9" fontId="13" fillId="0" borderId="0" applyFill="0" applyBorder="0" applyAlignment="0" applyProtection="0"/>
    <xf numFmtId="9" fontId="13" fillId="0" borderId="0" applyFill="0" applyBorder="0" applyAlignment="0" applyProtection="0"/>
    <xf numFmtId="0" fontId="13" fillId="0" borderId="0"/>
    <xf numFmtId="9" fontId="24" fillId="0" borderId="0" applyFont="0" applyFill="0" applyBorder="0" applyAlignment="0" applyProtection="0"/>
    <xf numFmtId="9" fontId="13" fillId="0" borderId="0"/>
    <xf numFmtId="9" fontId="13" fillId="0" borderId="0"/>
    <xf numFmtId="9" fontId="13" fillId="0" borderId="0"/>
    <xf numFmtId="9" fontId="13" fillId="0" borderId="0" applyFill="0" applyBorder="0" applyAlignment="0" applyProtection="0"/>
    <xf numFmtId="9" fontId="13" fillId="0" borderId="0" applyFill="0" applyBorder="0" applyAlignment="0" applyProtection="0"/>
    <xf numFmtId="0" fontId="13" fillId="0" borderId="0"/>
    <xf numFmtId="9" fontId="35" fillId="0" borderId="21" applyNumberFormat="0" applyBorder="0"/>
    <xf numFmtId="0" fontId="35" fillId="0" borderId="0"/>
    <xf numFmtId="0" fontId="35" fillId="0" borderId="0"/>
    <xf numFmtId="0" fontId="35" fillId="0" borderId="0" applyNumberFormat="0" applyBorder="0"/>
    <xf numFmtId="0" fontId="35" fillId="0" borderId="0" applyNumberFormat="0" applyBorder="0"/>
    <xf numFmtId="0" fontId="13" fillId="0" borderId="0"/>
    <xf numFmtId="9" fontId="35" fillId="0" borderId="21" applyNumberFormat="0" applyBorder="0"/>
    <xf numFmtId="170" fontId="36" fillId="0" borderId="0" applyFill="0" applyBorder="0" applyAlignment="0"/>
    <xf numFmtId="175" fontId="36" fillId="0" borderId="0" applyFill="0" applyBorder="0" applyAlignment="0"/>
    <xf numFmtId="170" fontId="36" fillId="0" borderId="0" applyFill="0" applyBorder="0" applyAlignment="0"/>
    <xf numFmtId="202" fontId="36" fillId="0" borderId="0" applyFill="0" applyBorder="0" applyAlignment="0"/>
    <xf numFmtId="175" fontId="36" fillId="0" borderId="0" applyFill="0" applyBorder="0" applyAlignment="0"/>
    <xf numFmtId="0" fontId="78" fillId="0" borderId="0"/>
    <xf numFmtId="213" fontId="9" fillId="0" borderId="0"/>
    <xf numFmtId="213" fontId="9" fillId="0" borderId="0"/>
    <xf numFmtId="213" fontId="9" fillId="0" borderId="0"/>
    <xf numFmtId="213" fontId="9" fillId="0" borderId="0"/>
    <xf numFmtId="0" fontId="13" fillId="0" borderId="0"/>
    <xf numFmtId="5" fontId="79" fillId="0" borderId="0"/>
    <xf numFmtId="0" fontId="35" fillId="0" borderId="0" applyNumberFormat="0" applyFont="0" applyFill="0" applyBorder="0" applyAlignment="0" applyProtection="0">
      <alignment horizontal="left"/>
    </xf>
    <xf numFmtId="0" fontId="13" fillId="0" borderId="0"/>
    <xf numFmtId="0" fontId="13" fillId="0" borderId="0"/>
    <xf numFmtId="0" fontId="13" fillId="0" borderId="0" applyNumberFormat="0" applyFill="0" applyBorder="0" applyAlignment="0" applyProtection="0"/>
    <xf numFmtId="0" fontId="13" fillId="0" borderId="0" applyNumberFormat="0" applyFill="0" applyBorder="0" applyAlignment="0" applyProtection="0"/>
    <xf numFmtId="0" fontId="13" fillId="0" borderId="0"/>
    <xf numFmtId="0" fontId="35" fillId="0" borderId="0" applyNumberFormat="0" applyFont="0" applyFill="0" applyBorder="0" applyAlignment="0" applyProtection="0">
      <alignment horizontal="left"/>
    </xf>
    <xf numFmtId="0" fontId="80" fillId="0" borderId="14">
      <alignment horizontal="center"/>
    </xf>
    <xf numFmtId="0" fontId="81" fillId="54" borderId="0" applyNumberFormat="0" applyFont="0" applyBorder="0" applyAlignment="0">
      <alignment horizontal="center"/>
    </xf>
    <xf numFmtId="14" fontId="82" fillId="0" borderId="0" applyNumberFormat="0" applyFill="0" applyBorder="0" applyAlignment="0" applyProtection="0">
      <alignment horizontal="left"/>
    </xf>
    <xf numFmtId="0" fontId="13" fillId="0" borderId="0"/>
    <xf numFmtId="0" fontId="13" fillId="0" borderId="0"/>
    <xf numFmtId="0" fontId="13" fillId="0" borderId="0" applyNumberFormat="0" applyFill="0" applyBorder="0" applyAlignment="0" applyProtection="0"/>
    <xf numFmtId="0" fontId="13" fillId="0" borderId="0" applyNumberFormat="0" applyFill="0" applyBorder="0" applyAlignment="0" applyProtection="0"/>
    <xf numFmtId="0" fontId="13" fillId="0" borderId="0"/>
    <xf numFmtId="249" fontId="13" fillId="0" borderId="0" applyNumberFormat="0" applyFill="0" applyBorder="0" applyAlignment="0" applyProtection="0">
      <alignment horizontal="left"/>
    </xf>
    <xf numFmtId="0" fontId="7" fillId="0" borderId="0" applyNumberFormat="0" applyFill="0" applyBorder="0" applyAlignment="0" applyProtection="0"/>
    <xf numFmtId="0" fontId="7" fillId="0" borderId="0" applyNumberFormat="0" applyFill="0" applyBorder="0" applyAlignment="0" applyProtection="0"/>
    <xf numFmtId="0" fontId="81" fillId="1" borderId="9" applyNumberFormat="0" applyFont="0" applyAlignment="0">
      <alignment horizontal="center"/>
    </xf>
    <xf numFmtId="0" fontId="83" fillId="0" borderId="0" applyNumberFormat="0" applyFill="0" applyBorder="0" applyAlignment="0">
      <alignment horizontal="center"/>
    </xf>
    <xf numFmtId="0" fontId="13" fillId="0" borderId="0"/>
    <xf numFmtId="0" fontId="10" fillId="0" borderId="0" applyNumberFormat="0" applyFill="0" applyBorder="0" applyAlignment="0" applyProtection="0"/>
    <xf numFmtId="0" fontId="13" fillId="0" borderId="0"/>
    <xf numFmtId="0" fontId="13" fillId="0" borderId="0"/>
    <xf numFmtId="0" fontId="13" fillId="0" borderId="0"/>
    <xf numFmtId="0" fontId="13" fillId="0" borderId="0"/>
    <xf numFmtId="0" fontId="13" fillId="0" borderId="0"/>
    <xf numFmtId="0" fontId="36" fillId="0" borderId="0"/>
    <xf numFmtId="224" fontId="13" fillId="0" borderId="0"/>
    <xf numFmtId="224" fontId="13" fillId="0" borderId="0"/>
    <xf numFmtId="224" fontId="13" fillId="0" borderId="0"/>
    <xf numFmtId="224" fontId="13" fillId="0" borderId="0" applyFill="0" applyBorder="0" applyAlignment="0" applyProtection="0"/>
    <xf numFmtId="224" fontId="13" fillId="0" borderId="0" applyFill="0" applyBorder="0" applyAlignment="0" applyProtection="0"/>
    <xf numFmtId="0" fontId="13" fillId="0" borderId="0"/>
    <xf numFmtId="196" fontId="19" fillId="0" borderId="0" applyFont="0" applyFill="0" applyBorder="0" applyAlignment="0" applyProtection="0"/>
    <xf numFmtId="224" fontId="13" fillId="0" borderId="0"/>
    <xf numFmtId="224" fontId="13" fillId="0" borderId="0"/>
    <xf numFmtId="224" fontId="13" fillId="0" borderId="0"/>
    <xf numFmtId="224" fontId="13" fillId="0" borderId="0" applyFill="0" applyBorder="0" applyAlignment="0" applyProtection="0"/>
    <xf numFmtId="224" fontId="13" fillId="0" borderId="0" applyFill="0" applyBorder="0" applyAlignment="0" applyProtection="0"/>
    <xf numFmtId="0" fontId="13" fillId="0" borderId="0"/>
    <xf numFmtId="196" fontId="19" fillId="0" borderId="0" applyFont="0" applyFill="0" applyBorder="0" applyAlignment="0" applyProtection="0"/>
    <xf numFmtId="221" fontId="13" fillId="0" borderId="0"/>
    <xf numFmtId="221" fontId="13" fillId="0" borderId="0"/>
    <xf numFmtId="221" fontId="13" fillId="0" borderId="0"/>
    <xf numFmtId="221" fontId="13" fillId="0" borderId="0" applyFill="0" applyBorder="0" applyAlignment="0" applyProtection="0"/>
    <xf numFmtId="221" fontId="13" fillId="0" borderId="0" applyFill="0" applyBorder="0" applyAlignment="0" applyProtection="0"/>
    <xf numFmtId="0" fontId="13" fillId="0" borderId="0"/>
    <xf numFmtId="42" fontId="19" fillId="0" borderId="0" applyFont="0" applyFill="0" applyBorder="0" applyAlignment="0" applyProtection="0"/>
    <xf numFmtId="0" fontId="84" fillId="0" borderId="0"/>
    <xf numFmtId="0" fontId="65" fillId="0" borderId="0"/>
    <xf numFmtId="0" fontId="66" fillId="0" borderId="0"/>
    <xf numFmtId="0" fontId="66" fillId="0" borderId="0"/>
    <xf numFmtId="0" fontId="66" fillId="0" borderId="0"/>
    <xf numFmtId="0" fontId="66" fillId="0" borderId="0"/>
    <xf numFmtId="0" fontId="13" fillId="0" borderId="0"/>
    <xf numFmtId="0" fontId="65" fillId="0" borderId="0"/>
    <xf numFmtId="40" fontId="85" fillId="0" borderId="0" applyBorder="0">
      <alignment horizontal="right"/>
    </xf>
    <xf numFmtId="218" fontId="86" fillId="0" borderId="0">
      <alignment horizontal="right"/>
    </xf>
    <xf numFmtId="218" fontId="86" fillId="0" borderId="0">
      <alignment horizontal="right"/>
    </xf>
    <xf numFmtId="218" fontId="86" fillId="0" borderId="0" applyBorder="0">
      <alignment horizontal="right"/>
    </xf>
    <xf numFmtId="218" fontId="86" fillId="0" borderId="0" applyBorder="0">
      <alignment horizontal="right"/>
    </xf>
    <xf numFmtId="0" fontId="13" fillId="0" borderId="0"/>
    <xf numFmtId="40" fontId="87" fillId="0" borderId="0" applyBorder="0">
      <alignment horizontal="right"/>
    </xf>
    <xf numFmtId="190" fontId="7" fillId="0" borderId="22">
      <alignment horizontal="right" vertical="center"/>
    </xf>
    <xf numFmtId="240" fontId="75" fillId="0" borderId="23">
      <alignment horizontal="right" vertical="center"/>
    </xf>
    <xf numFmtId="240" fontId="75" fillId="0" borderId="23">
      <alignment horizontal="right" vertical="center"/>
    </xf>
    <xf numFmtId="240" fontId="75" fillId="0" borderId="23">
      <alignment horizontal="right" vertical="center"/>
    </xf>
    <xf numFmtId="240" fontId="75" fillId="0" borderId="23">
      <alignment horizontal="right" vertical="center"/>
    </xf>
    <xf numFmtId="0" fontId="13" fillId="0" borderId="0"/>
    <xf numFmtId="190" fontId="7" fillId="0" borderId="22">
      <alignment horizontal="right" vertical="center"/>
    </xf>
    <xf numFmtId="209" fontId="75" fillId="0" borderId="22">
      <alignment horizontal="right" vertical="center"/>
    </xf>
    <xf numFmtId="240" fontId="75" fillId="0" borderId="23">
      <alignment horizontal="right" vertical="center"/>
    </xf>
    <xf numFmtId="214" fontId="88" fillId="0" borderId="23">
      <alignment horizontal="right" vertical="center"/>
    </xf>
    <xf numFmtId="209" fontId="75" fillId="0" borderId="22">
      <alignment horizontal="right" vertical="center"/>
    </xf>
    <xf numFmtId="49" fontId="42" fillId="0" borderId="0" applyFill="0" applyBorder="0" applyAlignment="0"/>
    <xf numFmtId="186" fontId="13" fillId="0" borderId="0" applyFill="0" applyBorder="0" applyAlignment="0"/>
    <xf numFmtId="210" fontId="13" fillId="0" borderId="0" applyFill="0" applyBorder="0" applyAlignment="0"/>
    <xf numFmtId="0" fontId="92" fillId="0" borderId="0"/>
    <xf numFmtId="0" fontId="92" fillId="0" borderId="0"/>
    <xf numFmtId="0" fontId="92" fillId="0" borderId="0"/>
    <xf numFmtId="0" fontId="92" fillId="0" borderId="0" applyNumberFormat="0" applyFill="0" applyBorder="0" applyAlignment="0" applyProtection="0"/>
    <xf numFmtId="0" fontId="13" fillId="0" borderId="0"/>
    <xf numFmtId="0" fontId="13" fillId="0" borderId="0"/>
    <xf numFmtId="0" fontId="92" fillId="0" borderId="0"/>
    <xf numFmtId="0" fontId="92" fillId="0" borderId="0"/>
    <xf numFmtId="0" fontId="92" fillId="0" borderId="0"/>
    <xf numFmtId="0" fontId="92" fillId="0" borderId="0" applyNumberFormat="0" applyFill="0" applyBorder="0" applyAlignment="0" applyProtection="0"/>
    <xf numFmtId="0" fontId="13" fillId="0" borderId="0"/>
    <xf numFmtId="0" fontId="13" fillId="0" borderId="0"/>
    <xf numFmtId="0" fontId="92" fillId="0" borderId="0" applyNumberFormat="0" applyFill="0" applyBorder="0" applyAlignment="0" applyProtection="0"/>
    <xf numFmtId="0" fontId="92" fillId="0" borderId="0" applyNumberFormat="0" applyFill="0" applyBorder="0" applyAlignment="0" applyProtection="0"/>
    <xf numFmtId="0" fontId="13" fillId="0" borderId="0"/>
    <xf numFmtId="0" fontId="93" fillId="0" borderId="24"/>
    <xf numFmtId="0" fontId="93" fillId="0" borderId="24"/>
    <xf numFmtId="0" fontId="13" fillId="0" borderId="25"/>
    <xf numFmtId="0" fontId="13" fillId="0" borderId="25"/>
    <xf numFmtId="0" fontId="13" fillId="0" borderId="25"/>
    <xf numFmtId="0" fontId="13" fillId="0" borderId="25" applyNumberFormat="0" applyFill="0" applyAlignment="0" applyProtection="0"/>
    <xf numFmtId="0" fontId="13" fillId="0" borderId="0"/>
    <xf numFmtId="0" fontId="13" fillId="0" borderId="0"/>
    <xf numFmtId="0" fontId="93" fillId="0" borderId="24"/>
    <xf numFmtId="0" fontId="93" fillId="0" borderId="24" applyNumberFormat="0" applyFill="0" applyAlignment="0" applyProtection="0"/>
    <xf numFmtId="0" fontId="13" fillId="0" borderId="0"/>
    <xf numFmtId="0" fontId="13" fillId="0" borderId="0"/>
    <xf numFmtId="0" fontId="13" fillId="0" borderId="25" applyNumberFormat="0" applyFill="0" applyAlignment="0" applyProtection="0"/>
    <xf numFmtId="0" fontId="93" fillId="0" borderId="24"/>
    <xf numFmtId="0" fontId="93" fillId="0" borderId="24"/>
    <xf numFmtId="0" fontId="93" fillId="0" borderId="24"/>
    <xf numFmtId="0" fontId="93" fillId="0" borderId="24" applyNumberFormat="0" applyFill="0" applyAlignment="0" applyProtection="0"/>
    <xf numFmtId="0" fontId="13" fillId="0" borderId="0"/>
    <xf numFmtId="0" fontId="13" fillId="0" borderId="0"/>
    <xf numFmtId="0" fontId="93" fillId="0" borderId="24" applyNumberFormat="0" applyFill="0" applyAlignment="0" applyProtection="0"/>
    <xf numFmtId="0" fontId="13" fillId="0" borderId="0"/>
    <xf numFmtId="0" fontId="13" fillId="0" borderId="0"/>
    <xf numFmtId="187" fontId="7" fillId="0" borderId="22">
      <alignment horizontal="center"/>
    </xf>
    <xf numFmtId="241" fontId="75" fillId="0" borderId="23">
      <alignment horizontal="center"/>
    </xf>
    <xf numFmtId="241" fontId="75" fillId="0" borderId="23">
      <alignment horizontal="center"/>
    </xf>
    <xf numFmtId="241" fontId="75" fillId="0" borderId="23">
      <alignment horizontal="center"/>
    </xf>
    <xf numFmtId="241" fontId="75" fillId="0" borderId="23">
      <alignment horizontal="center"/>
    </xf>
    <xf numFmtId="0" fontId="13" fillId="0" borderId="0"/>
    <xf numFmtId="187" fontId="7" fillId="0" borderId="22">
      <alignment horizontal="center"/>
    </xf>
    <xf numFmtId="211" fontId="75" fillId="0" borderId="22">
      <alignment horizontal="center"/>
    </xf>
    <xf numFmtId="0" fontId="89" fillId="0" borderId="0">
      <alignment vertical="center" wrapText="1"/>
      <protection locked="0"/>
    </xf>
    <xf numFmtId="0" fontId="89" fillId="0" borderId="0">
      <alignment vertical="center" wrapText="1"/>
      <protection locked="0"/>
    </xf>
    <xf numFmtId="0" fontId="89" fillId="0" borderId="0">
      <alignment vertical="center" wrapText="1"/>
      <protection locked="0"/>
    </xf>
    <xf numFmtId="0" fontId="89" fillId="0" borderId="0">
      <alignment vertical="center" wrapText="1"/>
      <protection locked="0"/>
    </xf>
    <xf numFmtId="0" fontId="89" fillId="0" borderId="0">
      <alignment vertical="center" wrapText="1"/>
      <protection locked="0"/>
    </xf>
    <xf numFmtId="0" fontId="13" fillId="0" borderId="0"/>
    <xf numFmtId="0" fontId="75" fillId="0" borderId="0" applyNumberFormat="0" applyFill="0" applyBorder="0" applyAlignment="0" applyProtection="0"/>
    <xf numFmtId="0" fontId="13" fillId="0" borderId="0" applyNumberFormat="0" applyFill="0" applyBorder="0" applyAlignment="0" applyProtection="0"/>
    <xf numFmtId="0" fontId="66" fillId="0" borderId="0" applyNumberFormat="0" applyFill="0" applyBorder="0" applyAlignment="0" applyProtection="0"/>
    <xf numFmtId="4" fontId="90" fillId="0" borderId="0"/>
    <xf numFmtId="4" fontId="90" fillId="0" borderId="0"/>
    <xf numFmtId="4" fontId="90" fillId="0" borderId="0"/>
    <xf numFmtId="4" fontId="90" fillId="0" borderId="0"/>
    <xf numFmtId="4" fontId="90" fillId="0" borderId="0"/>
    <xf numFmtId="0" fontId="13" fillId="0" borderId="0"/>
    <xf numFmtId="0" fontId="13" fillId="0" borderId="0">
      <alignment horizontal="center"/>
    </xf>
    <xf numFmtId="0" fontId="13" fillId="0" borderId="0">
      <alignment horizontal="center"/>
    </xf>
    <xf numFmtId="0" fontId="13" fillId="0" borderId="0">
      <alignment horizontal="center"/>
    </xf>
    <xf numFmtId="0" fontId="13" fillId="0" borderId="0">
      <alignment horizontal="center"/>
    </xf>
    <xf numFmtId="0" fontId="13" fillId="0" borderId="0">
      <alignment horizontal="center"/>
    </xf>
    <xf numFmtId="0" fontId="13" fillId="0" borderId="0"/>
    <xf numFmtId="0" fontId="91" fillId="0" borderId="0" applyFont="0">
      <alignment horizontal="centerContinuous"/>
    </xf>
    <xf numFmtId="191" fontId="7" fillId="0" borderId="0"/>
    <xf numFmtId="242" fontId="94" fillId="0" borderId="0"/>
    <xf numFmtId="242" fontId="94" fillId="0" borderId="0"/>
    <xf numFmtId="242" fontId="94" fillId="0" borderId="0"/>
    <xf numFmtId="0" fontId="13" fillId="0" borderId="0"/>
    <xf numFmtId="0" fontId="13" fillId="0" borderId="0"/>
    <xf numFmtId="191" fontId="7" fillId="0" borderId="0"/>
    <xf numFmtId="247" fontId="94" fillId="0" borderId="0"/>
    <xf numFmtId="192" fontId="7" fillId="0" borderId="15"/>
    <xf numFmtId="243" fontId="75" fillId="0" borderId="26"/>
    <xf numFmtId="243" fontId="75" fillId="0" borderId="26"/>
    <xf numFmtId="243" fontId="75" fillId="0" borderId="26"/>
    <xf numFmtId="0" fontId="13" fillId="0" borderId="0"/>
    <xf numFmtId="0" fontId="13" fillId="0" borderId="0"/>
    <xf numFmtId="192" fontId="7" fillId="0" borderId="15"/>
    <xf numFmtId="212" fontId="75" fillId="0" borderId="15"/>
    <xf numFmtId="5" fontId="10" fillId="0" borderId="27">
      <alignment horizontal="left" vertical="top"/>
    </xf>
    <xf numFmtId="0" fontId="96" fillId="0" borderId="27">
      <alignment horizontal="left" vertical="center"/>
    </xf>
    <xf numFmtId="0" fontId="8" fillId="55" borderId="15">
      <alignment horizontal="left" vertical="center"/>
    </xf>
    <xf numFmtId="5" fontId="95" fillId="0" borderId="28">
      <alignment horizontal="left" vertical="top"/>
    </xf>
    <xf numFmtId="180" fontId="13" fillId="0" borderId="0" applyFont="0" applyFill="0" applyBorder="0" applyAlignment="0" applyProtection="0"/>
    <xf numFmtId="181" fontId="13" fillId="0" borderId="0" applyFont="0" applyFill="0" applyBorder="0" applyAlignment="0" applyProtection="0"/>
    <xf numFmtId="0" fontId="97" fillId="0" borderId="0"/>
    <xf numFmtId="0" fontId="97" fillId="0" borderId="0"/>
    <xf numFmtId="0" fontId="97" fillId="0" borderId="0"/>
    <xf numFmtId="0" fontId="97" fillId="0" borderId="0" applyNumberFormat="0" applyFill="0" applyBorder="0" applyAlignment="0" applyProtection="0"/>
    <xf numFmtId="0" fontId="13" fillId="0" borderId="0"/>
    <xf numFmtId="0" fontId="13" fillId="0" borderId="0"/>
    <xf numFmtId="0" fontId="97" fillId="0" borderId="0"/>
    <xf numFmtId="0" fontId="97" fillId="0" borderId="0"/>
    <xf numFmtId="0" fontId="97" fillId="0" borderId="0"/>
    <xf numFmtId="0" fontId="97" fillId="0" borderId="0" applyNumberFormat="0" applyFill="0" applyBorder="0" applyAlignment="0" applyProtection="0"/>
    <xf numFmtId="0" fontId="13" fillId="0" borderId="0"/>
    <xf numFmtId="0" fontId="13" fillId="0" borderId="0"/>
    <xf numFmtId="0" fontId="97" fillId="0" borderId="0" applyNumberFormat="0" applyFill="0" applyBorder="0" applyAlignment="0" applyProtection="0"/>
    <xf numFmtId="0" fontId="13" fillId="0" borderId="0"/>
    <xf numFmtId="0" fontId="13" fillId="0" borderId="0"/>
    <xf numFmtId="0" fontId="99" fillId="0" borderId="0">
      <alignment vertical="center"/>
    </xf>
    <xf numFmtId="0" fontId="99" fillId="0" borderId="0">
      <alignment vertical="center"/>
    </xf>
    <xf numFmtId="0" fontId="99" fillId="0" borderId="0">
      <alignment vertical="center"/>
    </xf>
    <xf numFmtId="0" fontId="99" fillId="0" borderId="0">
      <alignment vertical="center"/>
    </xf>
    <xf numFmtId="0" fontId="13" fillId="0" borderId="0"/>
    <xf numFmtId="0" fontId="13" fillId="0" borderId="0"/>
    <xf numFmtId="0" fontId="100" fillId="0" borderId="0">
      <alignment vertical="center"/>
    </xf>
    <xf numFmtId="221" fontId="13" fillId="0" borderId="0"/>
    <xf numFmtId="244" fontId="13" fillId="0" borderId="0"/>
    <xf numFmtId="0" fontId="98" fillId="0" borderId="0"/>
    <xf numFmtId="0" fontId="109" fillId="0" borderId="0" applyFont="0" applyFill="0" applyBorder="0" applyAlignment="0" applyProtection="0"/>
    <xf numFmtId="0" fontId="109" fillId="0" borderId="0" applyFont="0" applyFill="0" applyBorder="0" applyAlignment="0" applyProtection="0"/>
    <xf numFmtId="0" fontId="4" fillId="0" borderId="0">
      <alignment vertical="center"/>
    </xf>
    <xf numFmtId="40" fontId="101" fillId="0" borderId="0" applyFont="0" applyFill="0" applyBorder="0" applyAlignment="0" applyProtection="0"/>
    <xf numFmtId="38" fontId="101" fillId="0" borderId="0" applyFont="0" applyFill="0" applyBorder="0" applyAlignment="0" applyProtection="0"/>
    <xf numFmtId="0" fontId="101" fillId="0" borderId="0" applyFont="0" applyFill="0" applyBorder="0" applyAlignment="0" applyProtection="0"/>
    <xf numFmtId="0" fontId="101" fillId="0" borderId="0" applyFont="0" applyFill="0" applyBorder="0" applyAlignment="0" applyProtection="0"/>
    <xf numFmtId="9" fontId="102" fillId="0" borderId="0" applyFont="0" applyFill="0" applyBorder="0" applyAlignment="0" applyProtection="0"/>
    <xf numFmtId="0" fontId="103" fillId="0" borderId="0"/>
    <xf numFmtId="245" fontId="13" fillId="0" borderId="0"/>
    <xf numFmtId="246" fontId="13" fillId="0" borderId="0"/>
    <xf numFmtId="0" fontId="105" fillId="0" borderId="0" applyFont="0" applyFill="0" applyBorder="0" applyAlignment="0" applyProtection="0"/>
    <xf numFmtId="0" fontId="105" fillId="0" borderId="0" applyFont="0" applyFill="0" applyBorder="0" applyAlignment="0" applyProtection="0"/>
    <xf numFmtId="183" fontId="106" fillId="0" borderId="0" applyFont="0" applyFill="0" applyBorder="0" applyAlignment="0" applyProtection="0"/>
    <xf numFmtId="174" fontId="106" fillId="0" borderId="0" applyFont="0" applyFill="0" applyBorder="0" applyAlignment="0" applyProtection="0"/>
    <xf numFmtId="0" fontId="107" fillId="0" borderId="0"/>
    <xf numFmtId="0" fontId="68" fillId="0" borderId="0"/>
    <xf numFmtId="231" fontId="13" fillId="0" borderId="0"/>
    <xf numFmtId="164" fontId="104" fillId="0" borderId="0" applyFont="0" applyFill="0" applyBorder="0" applyAlignment="0" applyProtection="0"/>
    <xf numFmtId="165" fontId="104" fillId="0" borderId="0" applyFont="0" applyFill="0" applyBorder="0" applyAlignment="0" applyProtection="0"/>
    <xf numFmtId="0" fontId="108" fillId="0" borderId="0"/>
    <xf numFmtId="230" fontId="13" fillId="0" borderId="0"/>
    <xf numFmtId="229" fontId="13" fillId="0" borderId="0"/>
    <xf numFmtId="0" fontId="68" fillId="0" borderId="0"/>
    <xf numFmtId="169" fontId="104" fillId="0" borderId="0" applyFont="0" applyFill="0" applyBorder="0" applyAlignment="0" applyProtection="0"/>
    <xf numFmtId="178" fontId="17" fillId="0" borderId="0" applyFont="0" applyFill="0" applyBorder="0" applyAlignment="0" applyProtection="0"/>
    <xf numFmtId="170" fontId="104" fillId="0" borderId="0" applyFont="0" applyFill="0" applyBorder="0" applyAlignment="0" applyProtection="0"/>
    <xf numFmtId="244" fontId="13" fillId="0" borderId="0"/>
    <xf numFmtId="221" fontId="13" fillId="0" borderId="0"/>
    <xf numFmtId="166" fontId="2" fillId="0" borderId="0" applyFont="0" applyFill="0" applyBorder="0" applyAlignment="0" applyProtection="0"/>
    <xf numFmtId="9" fontId="2" fillId="0" borderId="0" applyFont="0" applyFill="0" applyBorder="0" applyAlignment="0" applyProtection="0"/>
    <xf numFmtId="0" fontId="7" fillId="0" borderId="0"/>
    <xf numFmtId="0" fontId="7" fillId="0" borderId="0"/>
    <xf numFmtId="0" fontId="1" fillId="0" borderId="0"/>
  </cellStyleXfs>
  <cellXfs count="218">
    <xf numFmtId="0" fontId="0" fillId="0" borderId="0" xfId="0"/>
    <xf numFmtId="0" fontId="4" fillId="56" borderId="0" xfId="0" applyFont="1" applyFill="1" applyAlignment="1">
      <alignment horizontal="center" vertical="center"/>
    </xf>
    <xf numFmtId="0" fontId="112" fillId="0" borderId="0" xfId="0" applyFont="1" applyAlignment="1">
      <alignment horizontal="center" vertical="center"/>
    </xf>
    <xf numFmtId="0" fontId="4" fillId="0" borderId="0" xfId="0" applyFont="1" applyAlignment="1">
      <alignment vertical="center"/>
    </xf>
    <xf numFmtId="0" fontId="113" fillId="0" borderId="0" xfId="0" applyFont="1" applyAlignment="1">
      <alignment vertical="center"/>
    </xf>
    <xf numFmtId="0" fontId="113" fillId="0" borderId="0" xfId="1786" applyFont="1" applyAlignment="1">
      <alignment vertical="center"/>
    </xf>
    <xf numFmtId="0" fontId="4" fillId="0" borderId="0" xfId="1786" applyFont="1" applyAlignment="1">
      <alignment vertical="center" wrapText="1"/>
    </xf>
    <xf numFmtId="0" fontId="112" fillId="0" borderId="0" xfId="1786" applyFont="1" applyAlignment="1">
      <alignment vertical="center" wrapText="1"/>
    </xf>
    <xf numFmtId="0" fontId="4" fillId="0" borderId="0" xfId="1786" applyFont="1" applyAlignment="1">
      <alignment horizontal="left" vertical="center" wrapText="1"/>
    </xf>
    <xf numFmtId="0" fontId="4" fillId="0" borderId="15" xfId="0" applyFont="1" applyBorder="1" applyAlignment="1">
      <alignment horizontal="center" vertical="center"/>
    </xf>
    <xf numFmtId="0" fontId="4" fillId="0" borderId="15" xfId="0" applyFont="1" applyBorder="1" applyAlignment="1">
      <alignment horizontal="center" vertical="center" wrapText="1"/>
    </xf>
    <xf numFmtId="4" fontId="4" fillId="0" borderId="15" xfId="0" applyNumberFormat="1" applyFont="1" applyBorder="1" applyAlignment="1">
      <alignment horizontal="center" vertical="center" wrapText="1"/>
    </xf>
    <xf numFmtId="0" fontId="4" fillId="0" borderId="30" xfId="0" applyFont="1" applyBorder="1" applyAlignment="1">
      <alignment horizontal="center" vertical="center"/>
    </xf>
    <xf numFmtId="0" fontId="4" fillId="0" borderId="30" xfId="0" applyFont="1" applyBorder="1" applyAlignment="1">
      <alignment vertical="center"/>
    </xf>
    <xf numFmtId="0" fontId="114" fillId="0" borderId="30" xfId="0" applyFont="1" applyBorder="1" applyAlignment="1">
      <alignment horizontal="center" vertical="center"/>
    </xf>
    <xf numFmtId="167" fontId="4" fillId="0" borderId="30" xfId="0" applyNumberFormat="1" applyFont="1" applyBorder="1" applyAlignment="1">
      <alignment vertical="center"/>
    </xf>
    <xf numFmtId="3" fontId="4" fillId="0" borderId="30" xfId="0" applyNumberFormat="1" applyFont="1" applyBorder="1" applyAlignment="1">
      <alignment vertical="center"/>
    </xf>
    <xf numFmtId="3" fontId="4" fillId="0" borderId="30" xfId="760" applyNumberFormat="1" applyFont="1" applyBorder="1" applyAlignment="1">
      <alignment vertical="center"/>
    </xf>
    <xf numFmtId="0" fontId="4" fillId="0" borderId="31" xfId="0" applyFont="1" applyBorder="1" applyAlignment="1">
      <alignment horizontal="center" vertical="center"/>
    </xf>
    <xf numFmtId="0" fontId="4" fillId="0" borderId="31" xfId="0" applyFont="1" applyBorder="1" applyAlignment="1">
      <alignment vertical="center"/>
    </xf>
    <xf numFmtId="0" fontId="114" fillId="0" borderId="31" xfId="0" applyFont="1" applyBorder="1" applyAlignment="1">
      <alignment horizontal="center" vertical="center"/>
    </xf>
    <xf numFmtId="167" fontId="4" fillId="0" borderId="31" xfId="0" applyNumberFormat="1" applyFont="1" applyBorder="1" applyAlignment="1">
      <alignment horizontal="right" vertical="center"/>
    </xf>
    <xf numFmtId="3" fontId="4" fillId="0" borderId="31" xfId="0" applyNumberFormat="1" applyFont="1" applyBorder="1" applyAlignment="1">
      <alignment vertical="center"/>
    </xf>
    <xf numFmtId="3" fontId="4" fillId="0" borderId="31" xfId="760" applyNumberFormat="1" applyFont="1" applyBorder="1" applyAlignment="1">
      <alignment vertical="center"/>
    </xf>
    <xf numFmtId="4" fontId="4" fillId="0" borderId="31" xfId="0" applyNumberFormat="1" applyFont="1" applyBorder="1" applyAlignment="1">
      <alignment vertical="center"/>
    </xf>
    <xf numFmtId="3" fontId="4" fillId="0" borderId="31" xfId="0" quotePrefix="1" applyNumberFormat="1" applyFont="1" applyBorder="1" applyAlignment="1">
      <alignment horizontal="right" vertical="center"/>
    </xf>
    <xf numFmtId="3" fontId="4" fillId="0" borderId="0" xfId="0" applyNumberFormat="1" applyFont="1" applyAlignment="1">
      <alignment vertical="center"/>
    </xf>
    <xf numFmtId="0" fontId="4" fillId="0" borderId="32" xfId="0" applyFont="1" applyBorder="1" applyAlignment="1">
      <alignment vertical="center"/>
    </xf>
    <xf numFmtId="0" fontId="112" fillId="0" borderId="32" xfId="0" applyFont="1" applyBorder="1" applyAlignment="1">
      <alignment horizontal="center" vertical="center"/>
    </xf>
    <xf numFmtId="4" fontId="4" fillId="0" borderId="32" xfId="0" applyNumberFormat="1" applyFont="1" applyBorder="1" applyAlignment="1">
      <alignment vertical="center"/>
    </xf>
    <xf numFmtId="3" fontId="4" fillId="0" borderId="32" xfId="0" applyNumberFormat="1" applyFont="1" applyBorder="1" applyAlignment="1">
      <alignment vertical="center"/>
    </xf>
    <xf numFmtId="3" fontId="112" fillId="0" borderId="32" xfId="0" applyNumberFormat="1" applyFont="1" applyBorder="1" applyAlignment="1">
      <alignment vertical="center"/>
    </xf>
    <xf numFmtId="3" fontId="112" fillId="0" borderId="33" xfId="760" applyNumberFormat="1" applyFont="1" applyBorder="1" applyAlignment="1">
      <alignment vertical="center"/>
    </xf>
    <xf numFmtId="0" fontId="112" fillId="0" borderId="0" xfId="0" applyFont="1" applyAlignment="1">
      <alignment vertical="center"/>
    </xf>
    <xf numFmtId="0" fontId="4" fillId="0" borderId="0" xfId="0" applyFont="1" applyAlignment="1">
      <alignment horizontal="center" vertical="center"/>
    </xf>
    <xf numFmtId="0" fontId="116" fillId="0" borderId="0" xfId="0" applyFont="1" applyAlignment="1">
      <alignment vertical="center"/>
    </xf>
    <xf numFmtId="4" fontId="112" fillId="0" borderId="0" xfId="0" applyNumberFormat="1" applyFont="1" applyAlignment="1">
      <alignment vertical="center"/>
    </xf>
    <xf numFmtId="0" fontId="112" fillId="0" borderId="0" xfId="0" applyFont="1" applyAlignment="1">
      <alignment horizontal="left" vertical="center"/>
    </xf>
    <xf numFmtId="4" fontId="4" fillId="0" borderId="0" xfId="0" applyNumberFormat="1" applyFont="1" applyAlignment="1">
      <alignment vertical="center"/>
    </xf>
    <xf numFmtId="0" fontId="4" fillId="0" borderId="0" xfId="0" applyFont="1" applyAlignment="1">
      <alignment horizontal="left" vertical="center"/>
    </xf>
    <xf numFmtId="3" fontId="112" fillId="0" borderId="0" xfId="0" applyNumberFormat="1" applyFont="1" applyAlignment="1">
      <alignment vertical="center"/>
    </xf>
    <xf numFmtId="0" fontId="117" fillId="0" borderId="0" xfId="0" applyFont="1" applyAlignment="1">
      <alignment vertical="center"/>
    </xf>
    <xf numFmtId="0" fontId="0" fillId="0" borderId="0" xfId="0" applyAlignment="1">
      <alignment vertical="center"/>
    </xf>
    <xf numFmtId="0" fontId="6" fillId="0" borderId="0" xfId="0" applyFont="1" applyAlignment="1">
      <alignment vertical="center"/>
    </xf>
    <xf numFmtId="0" fontId="121" fillId="0" borderId="0" xfId="0" applyFont="1" applyAlignment="1">
      <alignment vertical="center"/>
    </xf>
    <xf numFmtId="0" fontId="122" fillId="0" borderId="0" xfId="0" applyFont="1" applyAlignment="1">
      <alignment vertical="center"/>
    </xf>
    <xf numFmtId="0" fontId="7" fillId="0" borderId="0" xfId="0" applyFont="1" applyAlignment="1">
      <alignment vertical="center"/>
    </xf>
    <xf numFmtId="0" fontId="8" fillId="0" borderId="0" xfId="0" applyFont="1" applyAlignment="1">
      <alignment horizontal="left" vertical="center"/>
    </xf>
    <xf numFmtId="4" fontId="7" fillId="0" borderId="0" xfId="0" applyNumberFormat="1" applyFont="1" applyAlignment="1">
      <alignment vertical="center"/>
    </xf>
    <xf numFmtId="0" fontId="112" fillId="0" borderId="15" xfId="0" applyFont="1" applyBorder="1" applyAlignment="1">
      <alignment horizontal="center" vertical="center"/>
    </xf>
    <xf numFmtId="4" fontId="112" fillId="0" borderId="15" xfId="0" applyNumberFormat="1" applyFont="1" applyBorder="1" applyAlignment="1">
      <alignment horizontal="center" vertical="center" wrapText="1"/>
    </xf>
    <xf numFmtId="167" fontId="4" fillId="0" borderId="30" xfId="0" applyNumberFormat="1" applyFont="1" applyBorder="1" applyAlignment="1">
      <alignment horizontal="right" vertical="center"/>
    </xf>
    <xf numFmtId="0" fontId="4" fillId="0" borderId="38" xfId="0" applyFont="1" applyBorder="1" applyAlignment="1">
      <alignment vertical="center"/>
    </xf>
    <xf numFmtId="0" fontId="9" fillId="0" borderId="40" xfId="0" applyFont="1" applyBorder="1" applyAlignment="1">
      <alignment vertical="center" wrapText="1"/>
    </xf>
    <xf numFmtId="3" fontId="4" fillId="0" borderId="31" xfId="0" applyNumberFormat="1" applyFont="1" applyBorder="1" applyAlignment="1">
      <alignment horizontal="right" vertical="center"/>
    </xf>
    <xf numFmtId="0" fontId="4" fillId="0" borderId="42" xfId="0" applyFont="1" applyBorder="1" applyAlignment="1">
      <alignment horizontal="center" vertical="center"/>
    </xf>
    <xf numFmtId="0" fontId="114" fillId="0" borderId="42" xfId="0" applyFont="1" applyBorder="1" applyAlignment="1">
      <alignment horizontal="center" vertical="center"/>
    </xf>
    <xf numFmtId="167" fontId="4" fillId="0" borderId="42" xfId="0" applyNumberFormat="1" applyFont="1" applyBorder="1" applyAlignment="1">
      <alignment horizontal="right" vertical="center"/>
    </xf>
    <xf numFmtId="0" fontId="114" fillId="0" borderId="0" xfId="0" applyFont="1" applyAlignment="1">
      <alignment horizontal="center" vertical="center"/>
    </xf>
    <xf numFmtId="0" fontId="9" fillId="0" borderId="0" xfId="0" applyFont="1" applyAlignment="1">
      <alignment vertical="center"/>
    </xf>
    <xf numFmtId="0" fontId="116" fillId="0" borderId="0" xfId="0" applyFont="1" applyAlignment="1">
      <alignment horizontal="right" vertical="center"/>
    </xf>
    <xf numFmtId="4" fontId="116" fillId="0" borderId="0" xfId="0" applyNumberFormat="1" applyFont="1" applyAlignment="1">
      <alignment vertical="center"/>
    </xf>
    <xf numFmtId="0" fontId="112" fillId="0" borderId="0" xfId="0" applyFont="1" applyAlignment="1">
      <alignment horizontal="right" vertical="center"/>
    </xf>
    <xf numFmtId="3" fontId="116" fillId="0" borderId="0" xfId="0" applyNumberFormat="1" applyFont="1" applyAlignment="1">
      <alignment vertical="center"/>
    </xf>
    <xf numFmtId="4" fontId="0" fillId="0" borderId="0" xfId="0" applyNumberFormat="1" applyAlignment="1">
      <alignment vertical="center"/>
    </xf>
    <xf numFmtId="0" fontId="4" fillId="0" borderId="31" xfId="0" applyFont="1" applyBorder="1" applyAlignment="1">
      <alignment vertical="center" wrapText="1"/>
    </xf>
    <xf numFmtId="3" fontId="4" fillId="0" borderId="31" xfId="0" applyNumberFormat="1" applyFont="1" applyBorder="1" applyAlignment="1">
      <alignment horizontal="center" vertical="center"/>
    </xf>
    <xf numFmtId="167" fontId="4" fillId="0" borderId="31" xfId="0" applyNumberFormat="1" applyFont="1" applyBorder="1" applyAlignment="1">
      <alignment horizontal="center" vertical="center"/>
    </xf>
    <xf numFmtId="3" fontId="4" fillId="0" borderId="31" xfId="0" quotePrefix="1" applyNumberFormat="1" applyFont="1" applyBorder="1" applyAlignment="1">
      <alignment horizontal="center" vertical="center"/>
    </xf>
    <xf numFmtId="0" fontId="123" fillId="0" borderId="0" xfId="0" applyFont="1" applyAlignment="1">
      <alignment vertical="center"/>
    </xf>
    <xf numFmtId="0" fontId="124" fillId="0" borderId="0" xfId="0" applyFont="1" applyAlignment="1">
      <alignment vertical="center"/>
    </xf>
    <xf numFmtId="0" fontId="112" fillId="0" borderId="0" xfId="1787" applyFont="1" applyAlignment="1">
      <alignment horizontal="center" vertical="center" wrapText="1"/>
    </xf>
    <xf numFmtId="0" fontId="4" fillId="0" borderId="0" xfId="1787" applyFont="1" applyAlignment="1">
      <alignment vertical="center"/>
    </xf>
    <xf numFmtId="4" fontId="112" fillId="0" borderId="0" xfId="1787" applyNumberFormat="1" applyFont="1" applyAlignment="1">
      <alignment horizontal="center" vertical="center"/>
    </xf>
    <xf numFmtId="0" fontId="4" fillId="0" borderId="0" xfId="1787" applyFont="1" applyAlignment="1">
      <alignment vertical="center" wrapText="1"/>
    </xf>
    <xf numFmtId="0" fontId="4" fillId="0" borderId="0" xfId="1787" applyFont="1" applyAlignment="1">
      <alignment horizontal="center" vertical="center" wrapText="1"/>
    </xf>
    <xf numFmtId="3" fontId="4" fillId="0" borderId="0" xfId="1787" applyNumberFormat="1" applyFont="1" applyAlignment="1">
      <alignment horizontal="center" vertical="center"/>
    </xf>
    <xf numFmtId="4" fontId="4" fillId="0" borderId="0" xfId="1787" applyNumberFormat="1" applyFont="1" applyAlignment="1">
      <alignment vertical="center"/>
    </xf>
    <xf numFmtId="3" fontId="4" fillId="0" borderId="0" xfId="1787" applyNumberFormat="1" applyFont="1" applyAlignment="1">
      <alignment horizontal="right" vertical="center"/>
    </xf>
    <xf numFmtId="4" fontId="4" fillId="0" borderId="0" xfId="1787" applyNumberFormat="1" applyFont="1" applyAlignment="1">
      <alignment horizontal="center" vertical="center"/>
    </xf>
    <xf numFmtId="0" fontId="4" fillId="0" borderId="0" xfId="1787" applyFont="1" applyAlignment="1">
      <alignment horizontal="center" vertical="center"/>
    </xf>
    <xf numFmtId="0" fontId="112" fillId="0" borderId="0" xfId="1787" applyFont="1" applyAlignment="1">
      <alignment horizontal="center" vertical="center"/>
    </xf>
    <xf numFmtId="0" fontId="112" fillId="0" borderId="0" xfId="1787" applyFont="1" applyAlignment="1">
      <alignment vertical="center"/>
    </xf>
    <xf numFmtId="3" fontId="112" fillId="0" borderId="0" xfId="1787" applyNumberFormat="1" applyFont="1" applyAlignment="1">
      <alignment horizontal="center" vertical="center"/>
    </xf>
    <xf numFmtId="0" fontId="112" fillId="0" borderId="0" xfId="1787" applyFont="1" applyAlignment="1">
      <alignment horizontal="left" vertical="center" wrapText="1"/>
    </xf>
    <xf numFmtId="3" fontId="113" fillId="0" borderId="0" xfId="1787" applyNumberFormat="1" applyFont="1" applyAlignment="1">
      <alignment vertical="center"/>
    </xf>
    <xf numFmtId="4" fontId="112" fillId="0" borderId="0" xfId="1787" applyNumberFormat="1" applyFont="1" applyAlignment="1">
      <alignment vertical="center"/>
    </xf>
    <xf numFmtId="3" fontId="112" fillId="0" borderId="0" xfId="1787" applyNumberFormat="1" applyFont="1" applyAlignment="1">
      <alignment horizontal="right" vertical="center"/>
    </xf>
    <xf numFmtId="3" fontId="112" fillId="0" borderId="0" xfId="1787" applyNumberFormat="1" applyFont="1" applyAlignment="1">
      <alignment vertical="center"/>
    </xf>
    <xf numFmtId="0" fontId="112" fillId="0" borderId="0" xfId="1787" applyFont="1" applyAlignment="1">
      <alignment horizontal="left" vertical="center"/>
    </xf>
    <xf numFmtId="0" fontId="4" fillId="0" borderId="45" xfId="0" applyFont="1" applyBorder="1" applyAlignment="1">
      <alignment horizontal="center" vertical="center"/>
    </xf>
    <xf numFmtId="0" fontId="4" fillId="0" borderId="45" xfId="0" applyFont="1" applyBorder="1" applyAlignment="1">
      <alignment vertical="center" wrapText="1"/>
    </xf>
    <xf numFmtId="3" fontId="4" fillId="0" borderId="45" xfId="0" applyNumberFormat="1" applyFont="1" applyBorder="1" applyAlignment="1">
      <alignment vertical="center"/>
    </xf>
    <xf numFmtId="3" fontId="4" fillId="0" borderId="45" xfId="0" applyNumberFormat="1" applyFont="1" applyBorder="1" applyAlignment="1">
      <alignment horizontal="center" vertical="center"/>
    </xf>
    <xf numFmtId="167" fontId="4" fillId="0" borderId="45" xfId="0" applyNumberFormat="1" applyFont="1" applyBorder="1" applyAlignment="1">
      <alignment horizontal="center" vertical="center"/>
    </xf>
    <xf numFmtId="3" fontId="4" fillId="0" borderId="45" xfId="0" quotePrefix="1" applyNumberFormat="1" applyFont="1" applyBorder="1" applyAlignment="1">
      <alignment horizontal="center" vertical="center"/>
    </xf>
    <xf numFmtId="3" fontId="4" fillId="0" borderId="45" xfId="0" quotePrefix="1" applyNumberFormat="1" applyFont="1" applyBorder="1" applyAlignment="1">
      <alignment horizontal="right" vertical="center"/>
    </xf>
    <xf numFmtId="167" fontId="4" fillId="0" borderId="45" xfId="0" applyNumberFormat="1" applyFont="1" applyBorder="1" applyAlignment="1">
      <alignment vertical="center"/>
    </xf>
    <xf numFmtId="250" fontId="125" fillId="0" borderId="15" xfId="0" applyNumberFormat="1" applyFont="1" applyBorder="1" applyAlignment="1">
      <alignment horizontal="center" vertical="center"/>
    </xf>
    <xf numFmtId="0" fontId="126" fillId="0" borderId="15" xfId="1396" applyFont="1" applyBorder="1" applyAlignment="1">
      <alignment horizontal="center" vertical="center" wrapText="1"/>
    </xf>
    <xf numFmtId="49" fontId="126" fillId="0" borderId="15" xfId="1396" applyNumberFormat="1" applyFont="1" applyBorder="1" applyAlignment="1">
      <alignment horizontal="center" vertical="center" wrapText="1"/>
    </xf>
    <xf numFmtId="0" fontId="126" fillId="0" borderId="28" xfId="1396" applyFont="1" applyBorder="1" applyAlignment="1">
      <alignment horizontal="center" vertical="center" wrapText="1"/>
    </xf>
    <xf numFmtId="0" fontId="127" fillId="0" borderId="0" xfId="0" applyFont="1" applyAlignment="1">
      <alignment vertical="center"/>
    </xf>
    <xf numFmtId="0" fontId="128" fillId="0" borderId="0" xfId="0" applyFont="1"/>
    <xf numFmtId="0" fontId="129" fillId="0" borderId="15" xfId="1396" applyFont="1" applyBorder="1" applyAlignment="1">
      <alignment horizontal="center" vertical="center" wrapText="1"/>
    </xf>
    <xf numFmtId="0" fontId="130" fillId="0" borderId="28" xfId="1396" applyFont="1" applyBorder="1" applyAlignment="1">
      <alignment horizontal="center" vertical="center" wrapText="1"/>
    </xf>
    <xf numFmtId="167" fontId="130" fillId="0" borderId="28" xfId="0" applyNumberFormat="1" applyFont="1" applyBorder="1" applyAlignment="1">
      <alignment vertical="center" wrapText="1"/>
    </xf>
    <xf numFmtId="0" fontId="130" fillId="0" borderId="28" xfId="0" applyFont="1" applyBorder="1" applyAlignment="1">
      <alignment horizontal="center" vertical="center"/>
    </xf>
    <xf numFmtId="0" fontId="130" fillId="0" borderId="28" xfId="0" applyFont="1" applyBorder="1" applyAlignment="1">
      <alignment horizontal="center" vertical="center" wrapText="1"/>
    </xf>
    <xf numFmtId="167" fontId="130" fillId="0" borderId="28" xfId="0" applyNumberFormat="1" applyFont="1" applyBorder="1" applyAlignment="1">
      <alignment horizontal="center" vertical="center"/>
    </xf>
    <xf numFmtId="167" fontId="130" fillId="0" borderId="28" xfId="0" applyNumberFormat="1" applyFont="1" applyBorder="1" applyAlignment="1">
      <alignment horizontal="center" vertical="center" wrapText="1"/>
    </xf>
    <xf numFmtId="250" fontId="130" fillId="0" borderId="28" xfId="0" applyNumberFormat="1" applyFont="1" applyBorder="1" applyAlignment="1">
      <alignment horizontal="center" vertical="center"/>
    </xf>
    <xf numFmtId="3" fontId="130" fillId="0" borderId="28" xfId="0" applyNumberFormat="1" applyFont="1" applyBorder="1" applyAlignment="1">
      <alignment horizontal="center" vertical="center" wrapText="1"/>
    </xf>
    <xf numFmtId="167" fontId="130" fillId="0" borderId="28" xfId="0" applyNumberFormat="1" applyFont="1" applyBorder="1" applyAlignment="1">
      <alignment vertical="center"/>
    </xf>
    <xf numFmtId="3" fontId="130" fillId="0" borderId="28" xfId="0" applyNumberFormat="1" applyFont="1" applyBorder="1" applyAlignment="1">
      <alignment horizontal="center" vertical="center"/>
    </xf>
    <xf numFmtId="167" fontId="130" fillId="0" borderId="15" xfId="0" applyNumberFormat="1" applyFont="1" applyBorder="1" applyAlignment="1">
      <alignment horizontal="left" vertical="center"/>
    </xf>
    <xf numFmtId="0" fontId="130" fillId="0" borderId="15" xfId="0" applyFont="1" applyBorder="1" applyAlignment="1">
      <alignment horizontal="center" vertical="center"/>
    </xf>
    <xf numFmtId="167" fontId="130" fillId="0" borderId="15" xfId="0" applyNumberFormat="1" applyFont="1" applyBorder="1" applyAlignment="1">
      <alignment horizontal="center" vertical="center"/>
    </xf>
    <xf numFmtId="167" fontId="130" fillId="0" borderId="15" xfId="0" applyNumberFormat="1" applyFont="1" applyBorder="1" applyAlignment="1">
      <alignment horizontal="center" vertical="center" wrapText="1"/>
    </xf>
    <xf numFmtId="3" fontId="130" fillId="0" borderId="15" xfId="0" applyNumberFormat="1" applyFont="1" applyBorder="1" applyAlignment="1">
      <alignment horizontal="center" vertical="center" wrapText="1"/>
    </xf>
    <xf numFmtId="0" fontId="130" fillId="57" borderId="28" xfId="1396" applyFont="1" applyFill="1" applyBorder="1" applyAlignment="1">
      <alignment horizontal="center" vertical="center" wrapText="1"/>
    </xf>
    <xf numFmtId="167" fontId="130" fillId="57" borderId="28" xfId="0" applyNumberFormat="1" applyFont="1" applyFill="1" applyBorder="1" applyAlignment="1">
      <alignment vertical="center"/>
    </xf>
    <xf numFmtId="0" fontId="130" fillId="57" borderId="28" xfId="0" applyFont="1" applyFill="1" applyBorder="1" applyAlignment="1">
      <alignment horizontal="center" vertical="center"/>
    </xf>
    <xf numFmtId="167" fontId="130" fillId="57" borderId="28" xfId="0" applyNumberFormat="1" applyFont="1" applyFill="1" applyBorder="1" applyAlignment="1">
      <alignment horizontal="center" vertical="center"/>
    </xf>
    <xf numFmtId="167" fontId="130" fillId="57" borderId="28" xfId="0" applyNumberFormat="1" applyFont="1" applyFill="1" applyBorder="1" applyAlignment="1">
      <alignment horizontal="center" vertical="center" wrapText="1"/>
    </xf>
    <xf numFmtId="250" fontId="130" fillId="57" borderId="28" xfId="0" applyNumberFormat="1" applyFont="1" applyFill="1" applyBorder="1" applyAlignment="1">
      <alignment horizontal="center" vertical="center"/>
    </xf>
    <xf numFmtId="3" fontId="130" fillId="57" borderId="28" xfId="0" applyNumberFormat="1" applyFont="1" applyFill="1" applyBorder="1" applyAlignment="1">
      <alignment horizontal="center" vertical="center" wrapText="1"/>
    </xf>
    <xf numFmtId="0" fontId="127" fillId="57" borderId="0" xfId="0" applyFont="1" applyFill="1" applyAlignment="1">
      <alignment vertical="center"/>
    </xf>
    <xf numFmtId="0" fontId="128" fillId="57" borderId="0" xfId="0" applyFont="1" applyFill="1"/>
    <xf numFmtId="167" fontId="130" fillId="57" borderId="15" xfId="0" applyNumberFormat="1" applyFont="1" applyFill="1" applyBorder="1" applyAlignment="1">
      <alignment horizontal="left" vertical="center"/>
    </xf>
    <xf numFmtId="0" fontId="130" fillId="57" borderId="15" xfId="0" applyFont="1" applyFill="1" applyBorder="1" applyAlignment="1">
      <alignment horizontal="center" vertical="center"/>
    </xf>
    <xf numFmtId="167" fontId="130" fillId="57" borderId="15" xfId="0" applyNumberFormat="1" applyFont="1" applyFill="1" applyBorder="1" applyAlignment="1">
      <alignment horizontal="center" vertical="center"/>
    </xf>
    <xf numFmtId="167" fontId="130" fillId="57" borderId="15" xfId="0" applyNumberFormat="1" applyFont="1" applyFill="1" applyBorder="1" applyAlignment="1">
      <alignment horizontal="center" vertical="center" wrapText="1"/>
    </xf>
    <xf numFmtId="3" fontId="130" fillId="57" borderId="15" xfId="0" applyNumberFormat="1" applyFont="1" applyFill="1" applyBorder="1" applyAlignment="1">
      <alignment horizontal="center" vertical="center" wrapText="1"/>
    </xf>
    <xf numFmtId="0" fontId="130" fillId="57" borderId="15" xfId="0" applyFont="1" applyFill="1" applyBorder="1" applyAlignment="1">
      <alignment horizontal="center" vertical="center" wrapText="1"/>
    </xf>
    <xf numFmtId="0" fontId="126" fillId="0" borderId="15" xfId="1396" applyFont="1" applyBorder="1" applyAlignment="1">
      <alignment horizontal="center" vertical="center"/>
    </xf>
    <xf numFmtId="49" fontId="126" fillId="0" borderId="15" xfId="1396" applyNumberFormat="1" applyFont="1" applyBorder="1" applyAlignment="1">
      <alignment horizontal="center" vertical="center"/>
    </xf>
    <xf numFmtId="167" fontId="126" fillId="0" borderId="15" xfId="1396" applyNumberFormat="1" applyFont="1" applyBorder="1" applyAlignment="1">
      <alignment horizontal="center" vertical="center"/>
    </xf>
    <xf numFmtId="0" fontId="127" fillId="0" borderId="0" xfId="0" applyFont="1" applyAlignment="1">
      <alignment horizontal="center" vertical="center"/>
    </xf>
    <xf numFmtId="0" fontId="128" fillId="0" borderId="0" xfId="0" applyFont="1" applyAlignment="1">
      <alignment horizontal="center"/>
    </xf>
    <xf numFmtId="49" fontId="128" fillId="0" borderId="0" xfId="0" applyNumberFormat="1" applyFont="1"/>
    <xf numFmtId="0" fontId="126" fillId="0" borderId="0" xfId="0" applyFont="1" applyAlignment="1">
      <alignment horizontal="center" vertical="center"/>
    </xf>
    <xf numFmtId="4" fontId="130" fillId="0" borderId="0" xfId="0" applyNumberFormat="1" applyFont="1" applyAlignment="1">
      <alignment vertical="center"/>
    </xf>
    <xf numFmtId="3" fontId="130" fillId="0" borderId="0" xfId="0" applyNumberFormat="1" applyFont="1" applyAlignment="1">
      <alignment vertical="center"/>
    </xf>
    <xf numFmtId="0" fontId="130" fillId="0" borderId="0" xfId="0" applyFont="1" applyAlignment="1">
      <alignment vertical="center"/>
    </xf>
    <xf numFmtId="0" fontId="129" fillId="0" borderId="0" xfId="0" applyFont="1" applyAlignment="1">
      <alignment vertical="center"/>
    </xf>
    <xf numFmtId="0" fontId="126" fillId="0" borderId="0" xfId="0" applyFont="1" applyAlignment="1">
      <alignment vertical="center"/>
    </xf>
    <xf numFmtId="0" fontId="126" fillId="0" borderId="0" xfId="0" applyFont="1" applyAlignment="1">
      <alignment horizontal="right" vertical="center"/>
    </xf>
    <xf numFmtId="0" fontId="129" fillId="0" borderId="0" xfId="0" applyFont="1" applyAlignment="1">
      <alignment horizontal="left" vertical="center"/>
    </xf>
    <xf numFmtId="0" fontId="126" fillId="0" borderId="0" xfId="0" applyFont="1" applyAlignment="1">
      <alignment horizontal="left" vertical="center"/>
    </xf>
    <xf numFmtId="0" fontId="130" fillId="0" borderId="0" xfId="0" applyFont="1" applyAlignment="1">
      <alignment horizontal="left" vertical="center"/>
    </xf>
    <xf numFmtId="0" fontId="126" fillId="0" borderId="47" xfId="0" applyFont="1" applyBorder="1" applyAlignment="1">
      <alignment horizontal="center" vertical="center" wrapText="1"/>
    </xf>
    <xf numFmtId="3" fontId="126" fillId="0" borderId="47" xfId="0" applyNumberFormat="1" applyFont="1" applyBorder="1" applyAlignment="1">
      <alignment horizontal="center" vertical="center" wrapText="1"/>
    </xf>
    <xf numFmtId="0" fontId="129" fillId="0" borderId="47" xfId="0" applyFont="1" applyBorder="1" applyAlignment="1">
      <alignment horizontal="center" vertical="center" wrapText="1"/>
    </xf>
    <xf numFmtId="251" fontId="130" fillId="0" borderId="47" xfId="760" applyNumberFormat="1" applyFont="1" applyFill="1" applyBorder="1" applyAlignment="1">
      <alignment horizontal="center" vertical="center" wrapText="1"/>
    </xf>
    <xf numFmtId="0" fontId="130" fillId="0" borderId="47" xfId="0" applyFont="1" applyBorder="1" applyAlignment="1">
      <alignment horizontal="left" vertical="center" wrapText="1"/>
    </xf>
    <xf numFmtId="250" fontId="130" fillId="0" borderId="47" xfId="0" applyNumberFormat="1" applyFont="1" applyBorder="1" applyAlignment="1">
      <alignment horizontal="center" vertical="center" wrapText="1"/>
    </xf>
    <xf numFmtId="3" fontId="130" fillId="0" borderId="47" xfId="0" applyNumberFormat="1" applyFont="1" applyBorder="1" applyAlignment="1">
      <alignment horizontal="right" vertical="center" wrapText="1"/>
    </xf>
    <xf numFmtId="3" fontId="130" fillId="0" borderId="47" xfId="0" applyNumberFormat="1" applyFont="1" applyBorder="1" applyAlignment="1">
      <alignment vertical="center"/>
    </xf>
    <xf numFmtId="252" fontId="126" fillId="0" borderId="47" xfId="760" applyNumberFormat="1" applyFont="1" applyFill="1" applyBorder="1" applyAlignment="1">
      <alignment horizontal="center" vertical="center" wrapText="1"/>
    </xf>
    <xf numFmtId="253" fontId="126" fillId="0" borderId="47" xfId="760" applyNumberFormat="1" applyFont="1" applyFill="1" applyBorder="1" applyAlignment="1">
      <alignment horizontal="center" vertical="center" wrapText="1"/>
    </xf>
    <xf numFmtId="4" fontId="126" fillId="0" borderId="47" xfId="0" applyNumberFormat="1" applyFont="1" applyBorder="1" applyAlignment="1">
      <alignment vertical="center"/>
    </xf>
    <xf numFmtId="3" fontId="126" fillId="0" borderId="0" xfId="0" applyNumberFormat="1" applyFont="1" applyAlignment="1">
      <alignment horizontal="center" vertical="center"/>
    </xf>
    <xf numFmtId="252" fontId="126" fillId="0" borderId="47" xfId="760" applyNumberFormat="1" applyFont="1" applyFill="1" applyBorder="1" applyAlignment="1">
      <alignment horizontal="center" vertical="center" wrapText="1"/>
    </xf>
    <xf numFmtId="0" fontId="131" fillId="0" borderId="48" xfId="0" applyFont="1" applyBorder="1" applyAlignment="1">
      <alignment horizontal="right" vertical="center"/>
    </xf>
    <xf numFmtId="0" fontId="131" fillId="0" borderId="49" xfId="0" applyFont="1" applyBorder="1" applyAlignment="1">
      <alignment horizontal="right" vertical="center"/>
    </xf>
    <xf numFmtId="0" fontId="131" fillId="0" borderId="48" xfId="0" applyFont="1" applyBorder="1" applyAlignment="1">
      <alignment horizontal="left" vertical="center"/>
    </xf>
    <xf numFmtId="0" fontId="131" fillId="0" borderId="49" xfId="0" applyFont="1" applyBorder="1" applyAlignment="1">
      <alignment horizontal="left" vertical="center"/>
    </xf>
    <xf numFmtId="0" fontId="131" fillId="0" borderId="50" xfId="0" applyFont="1" applyBorder="1" applyAlignment="1">
      <alignment horizontal="left" vertical="center"/>
    </xf>
    <xf numFmtId="0" fontId="126" fillId="0" borderId="0" xfId="0" applyFont="1" applyAlignment="1">
      <alignment horizontal="center" vertical="center"/>
    </xf>
    <xf numFmtId="0" fontId="129" fillId="0" borderId="46" xfId="0" applyFont="1" applyBorder="1" applyAlignment="1">
      <alignment horizontal="center" vertical="center" wrapText="1"/>
    </xf>
    <xf numFmtId="0" fontId="126" fillId="0" borderId="47" xfId="0" applyFont="1" applyBorder="1" applyAlignment="1">
      <alignment horizontal="center" vertical="center" wrapText="1"/>
    </xf>
    <xf numFmtId="0" fontId="126" fillId="0" borderId="48" xfId="0" applyFont="1" applyBorder="1" applyAlignment="1">
      <alignment horizontal="center" vertical="center" wrapText="1"/>
    </xf>
    <xf numFmtId="0" fontId="126" fillId="0" borderId="49" xfId="0" applyFont="1" applyBorder="1" applyAlignment="1">
      <alignment horizontal="center" vertical="center" wrapText="1"/>
    </xf>
    <xf numFmtId="3" fontId="126" fillId="0" borderId="48" xfId="0" applyNumberFormat="1" applyFont="1" applyBorder="1" applyAlignment="1">
      <alignment horizontal="center" vertical="center" wrapText="1"/>
    </xf>
    <xf numFmtId="3" fontId="126" fillId="0" borderId="50" xfId="0" applyNumberFormat="1" applyFont="1" applyBorder="1" applyAlignment="1">
      <alignment horizontal="center" vertical="center" wrapText="1"/>
    </xf>
    <xf numFmtId="4" fontId="126" fillId="0" borderId="47" xfId="0" applyNumberFormat="1" applyFont="1" applyBorder="1" applyAlignment="1">
      <alignment horizontal="center" vertical="center"/>
    </xf>
    <xf numFmtId="3" fontId="113" fillId="0" borderId="0" xfId="1787" applyNumberFormat="1" applyFont="1" applyAlignment="1">
      <alignment horizontal="center" vertical="center"/>
    </xf>
    <xf numFmtId="3" fontId="112" fillId="0" borderId="0" xfId="1787" applyNumberFormat="1" applyFont="1" applyAlignment="1">
      <alignment horizontal="center" vertical="center"/>
    </xf>
    <xf numFmtId="0" fontId="113" fillId="0" borderId="0" xfId="1787" applyFont="1" applyAlignment="1">
      <alignment horizontal="center" vertical="center"/>
    </xf>
    <xf numFmtId="4" fontId="112" fillId="0" borderId="0" xfId="1787" applyNumberFormat="1" applyFont="1" applyAlignment="1">
      <alignment horizontal="center" vertical="center"/>
    </xf>
    <xf numFmtId="0" fontId="4" fillId="0" borderId="0" xfId="1787" applyFont="1" applyAlignment="1">
      <alignment horizontal="center" vertical="center" wrapText="1"/>
    </xf>
    <xf numFmtId="0" fontId="112" fillId="0" borderId="0" xfId="1787" applyFont="1" applyAlignment="1">
      <alignment horizontal="center" vertical="center"/>
    </xf>
    <xf numFmtId="0" fontId="112" fillId="0" borderId="0" xfId="1787" applyFont="1" applyAlignment="1">
      <alignment horizontal="left" vertical="center" wrapText="1"/>
    </xf>
    <xf numFmtId="0" fontId="112" fillId="0" borderId="0" xfId="1787" applyFont="1" applyAlignment="1">
      <alignment horizontal="center" vertical="center" wrapText="1"/>
    </xf>
    <xf numFmtId="0" fontId="4" fillId="0" borderId="0" xfId="1786" applyFont="1" applyAlignment="1">
      <alignment horizontal="left" vertical="center" wrapText="1"/>
    </xf>
    <xf numFmtId="0" fontId="113" fillId="0" borderId="34" xfId="0" applyFont="1" applyBorder="1" applyAlignment="1">
      <alignment horizontal="right" vertical="center"/>
    </xf>
    <xf numFmtId="0" fontId="113" fillId="0" borderId="35" xfId="0" applyFont="1" applyBorder="1" applyAlignment="1">
      <alignment horizontal="right" vertical="center"/>
    </xf>
    <xf numFmtId="0" fontId="113" fillId="0" borderId="35" xfId="0" applyFont="1" applyBorder="1" applyAlignment="1">
      <alignment horizontal="left" vertical="center"/>
    </xf>
    <xf numFmtId="0" fontId="113" fillId="0" borderId="36" xfId="0" applyFont="1" applyBorder="1" applyAlignment="1">
      <alignment horizontal="left" vertical="center"/>
    </xf>
    <xf numFmtId="0" fontId="4" fillId="0" borderId="29" xfId="0" applyFont="1" applyBorder="1" applyAlignment="1">
      <alignment horizontal="left" vertical="center" wrapText="1"/>
    </xf>
    <xf numFmtId="0" fontId="112" fillId="0" borderId="0" xfId="0" applyFont="1" applyAlignment="1">
      <alignment horizontal="center" vertical="center"/>
    </xf>
    <xf numFmtId="0" fontId="11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112" fillId="0" borderId="0" xfId="1786" applyFont="1" applyAlignment="1">
      <alignment horizontal="left" vertical="center" wrapText="1"/>
    </xf>
    <xf numFmtId="0" fontId="112" fillId="0" borderId="0" xfId="0" applyFont="1" applyAlignment="1">
      <alignment horizontal="left" vertical="center"/>
    </xf>
    <xf numFmtId="3" fontId="112" fillId="0" borderId="0" xfId="0" applyNumberFormat="1" applyFont="1" applyAlignment="1">
      <alignment horizontal="center" vertical="center"/>
    </xf>
    <xf numFmtId="0" fontId="112" fillId="0" borderId="0" xfId="0" applyFont="1" applyAlignment="1">
      <alignment horizontal="center" vertical="center" wrapText="1"/>
    </xf>
    <xf numFmtId="0" fontId="119" fillId="0" borderId="0" xfId="0" applyFont="1" applyAlignment="1">
      <alignment horizontal="center" vertical="center"/>
    </xf>
    <xf numFmtId="3" fontId="112" fillId="0" borderId="0" xfId="0" applyNumberFormat="1" applyFont="1" applyAlignment="1">
      <alignment horizontal="center" vertical="center" wrapText="1"/>
    </xf>
    <xf numFmtId="0" fontId="4" fillId="0" borderId="42" xfId="0" applyFont="1" applyBorder="1" applyAlignment="1">
      <alignment horizontal="left"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120" fillId="0" borderId="0" xfId="0" applyFont="1" applyAlignment="1">
      <alignment horizontal="center" vertical="center" wrapText="1"/>
    </xf>
    <xf numFmtId="0" fontId="120" fillId="0" borderId="0" xfId="0" applyFont="1" applyAlignment="1">
      <alignment horizontal="center" vertical="center"/>
    </xf>
    <xf numFmtId="0" fontId="112" fillId="0" borderId="22" xfId="0" applyFont="1" applyBorder="1" applyAlignment="1">
      <alignment horizontal="center" vertical="center"/>
    </xf>
    <xf numFmtId="0" fontId="112" fillId="0" borderId="9" xfId="0" applyFont="1" applyBorder="1" applyAlignment="1">
      <alignment horizontal="center" vertical="center"/>
    </xf>
    <xf numFmtId="0" fontId="112" fillId="0" borderId="37" xfId="0" applyFont="1" applyBorder="1" applyAlignment="1">
      <alignment horizontal="center" vertical="center"/>
    </xf>
    <xf numFmtId="0" fontId="112" fillId="0" borderId="22" xfId="0" applyFont="1" applyBorder="1" applyAlignment="1">
      <alignment horizontal="center" vertical="center" wrapText="1"/>
    </xf>
    <xf numFmtId="0" fontId="112" fillId="0" borderId="37" xfId="0" applyFont="1" applyBorder="1" applyAlignment="1">
      <alignment horizontal="center" vertical="center" wrapText="1"/>
    </xf>
    <xf numFmtId="0" fontId="4" fillId="0" borderId="30" xfId="0" applyFont="1" applyBorder="1" applyAlignment="1">
      <alignment horizontal="left" vertical="center"/>
    </xf>
    <xf numFmtId="0" fontId="9" fillId="0" borderId="39" xfId="0" applyFont="1" applyBorder="1" applyAlignment="1">
      <alignment horizontal="center" vertical="center" wrapText="1"/>
    </xf>
    <xf numFmtId="0" fontId="9" fillId="0" borderId="41" xfId="0" applyFont="1" applyBorder="1" applyAlignment="1">
      <alignment horizontal="center" vertical="center" wrapText="1"/>
    </xf>
    <xf numFmtId="0" fontId="4" fillId="0" borderId="31" xfId="0" applyFont="1" applyBorder="1" applyAlignment="1">
      <alignment horizontal="left" vertical="center"/>
    </xf>
    <xf numFmtId="0" fontId="118" fillId="0" borderId="0" xfId="0" applyFont="1" applyAlignment="1">
      <alignment horizontal="center" vertical="center"/>
    </xf>
    <xf numFmtId="0" fontId="5" fillId="0" borderId="0" xfId="0" applyFont="1" applyAlignment="1">
      <alignment horizontal="center" vertical="center"/>
    </xf>
    <xf numFmtId="0" fontId="4" fillId="0" borderId="0" xfId="0" applyFont="1" applyAlignment="1">
      <alignment horizontal="center" vertical="center"/>
    </xf>
  </cellXfs>
  <cellStyles count="1789">
    <cellStyle name="_x0001_" xfId="1" xr:uid="{00000000-0005-0000-0000-000000000000}"/>
    <cellStyle name="          _x000d__x000a_shell=progman.exe_x000d__x000a_m" xfId="2" xr:uid="{00000000-0005-0000-0000-000001000000}"/>
    <cellStyle name="          _x000d__x000a_shell=progman.exe_x000d__x000a_m 2" xfId="3" xr:uid="{00000000-0005-0000-0000-000002000000}"/>
    <cellStyle name=" 1" xfId="4" xr:uid="{00000000-0005-0000-0000-000003000000}"/>
    <cellStyle name="??" xfId="5" xr:uid="{00000000-0005-0000-0000-000004000000}"/>
    <cellStyle name="?? [0.00]_PRODUCT DETAIL Q1" xfId="6" xr:uid="{00000000-0005-0000-0000-000005000000}"/>
    <cellStyle name="?? [0]" xfId="7" xr:uid="{00000000-0005-0000-0000-000006000000}"/>
    <cellStyle name="?? [0] 1" xfId="8" xr:uid="{00000000-0005-0000-0000-000007000000}"/>
    <cellStyle name="?? [0] 2" xfId="9" xr:uid="{00000000-0005-0000-0000-000008000000}"/>
    <cellStyle name="?? [0] 3" xfId="10" xr:uid="{00000000-0005-0000-0000-000009000000}"/>
    <cellStyle name="?? [0] 4" xfId="11" xr:uid="{00000000-0005-0000-0000-00000A000000}"/>
    <cellStyle name="?? [0] 5" xfId="12" xr:uid="{00000000-0005-0000-0000-00000B000000}"/>
    <cellStyle name="?? [0]_1202" xfId="13" xr:uid="{00000000-0005-0000-0000-00000C000000}"/>
    <cellStyle name="?? 1" xfId="14" xr:uid="{00000000-0005-0000-0000-00000D000000}"/>
    <cellStyle name="?? 2" xfId="15" xr:uid="{00000000-0005-0000-0000-00000E000000}"/>
    <cellStyle name="?? 3" xfId="16" xr:uid="{00000000-0005-0000-0000-00000F000000}"/>
    <cellStyle name="?? 4" xfId="17" xr:uid="{00000000-0005-0000-0000-000010000000}"/>
    <cellStyle name="?? 5" xfId="18" xr:uid="{00000000-0005-0000-0000-000011000000}"/>
    <cellStyle name="???%U©÷u&amp;H©÷9? s_x000a_" xfId="19" xr:uid="{00000000-0005-0000-0000-000012000000}"/>
    <cellStyle name="???%U©÷u&amp;H©÷9? s_x000a_ 1" xfId="20" xr:uid="{00000000-0005-0000-0000-000013000000}"/>
    <cellStyle name="?_x001d_??%U©÷u&amp;H©÷9_x0008_?_x0009_s_x000a__x0007__x0001__x0001_" xfId="21" xr:uid="{00000000-0005-0000-0000-000014000000}"/>
    <cellStyle name="???? [0.00]_PRODUCT DETAIL Q1" xfId="22" xr:uid="{00000000-0005-0000-0000-000015000000}"/>
    <cellStyle name="????[0]_Sheet1" xfId="23" xr:uid="{00000000-0005-0000-0000-000016000000}"/>
    <cellStyle name="????_PRODUCT DETAIL Q1" xfId="24" xr:uid="{00000000-0005-0000-0000-000017000000}"/>
    <cellStyle name="???[0]_?? DI" xfId="25" xr:uid="{00000000-0005-0000-0000-000018000000}"/>
    <cellStyle name="???_?? DI" xfId="26" xr:uid="{00000000-0005-0000-0000-000019000000}"/>
    <cellStyle name="??[0]_MATL COST ANALYSIS" xfId="27" xr:uid="{00000000-0005-0000-0000-00001A000000}"/>
    <cellStyle name="??_ ??? ???? " xfId="28" xr:uid="{00000000-0005-0000-0000-00001B000000}"/>
    <cellStyle name="??A? [0]_ÿÿÿÿÿÿ_1_¢¬???¢â? " xfId="29" xr:uid="{00000000-0005-0000-0000-00001C000000}"/>
    <cellStyle name="??A?_ÿÿÿÿÿÿ_1_¢¬???¢â? " xfId="30" xr:uid="{00000000-0005-0000-0000-00001D000000}"/>
    <cellStyle name="?_x005f_x001d_??%U©÷u&amp;H©÷9_x005f_x0008_? s_x000a__x005f_x0007__x005f_x0001__x005f_x0001_" xfId="31" xr:uid="{00000000-0005-0000-0000-00001E000000}"/>
    <cellStyle name="?_x005f_x001d_??%U©÷u&amp;H©÷9_x005f_x0008_? s_x000a__x005f_x0007__x005f_x0001__x005f_x0001_ 1" xfId="32" xr:uid="{00000000-0005-0000-0000-00001F000000}"/>
    <cellStyle name="?_x005f_x001d_??%U©÷u&amp;H©÷9_x005f_x0008_? s_x000a__x005f_x0007__x005f_x0001__x005f_x0001_ 2" xfId="33" xr:uid="{00000000-0005-0000-0000-000020000000}"/>
    <cellStyle name="?¡±¢¥?_?¨ù??¢´¢¥_¢¬???¢â? " xfId="34" xr:uid="{00000000-0005-0000-0000-000021000000}"/>
    <cellStyle name="?ðÇ%U?&amp;H??s_x000a_" xfId="35" xr:uid="{00000000-0005-0000-0000-000022000000}"/>
    <cellStyle name="?ðÇ%U?&amp;H?_x0008_?s_x000a__x0007__x0001__x0001_" xfId="36" xr:uid="{00000000-0005-0000-0000-000023000000}"/>
    <cellStyle name="?ðÇ%U?&amp;H??s_x000a_ 1" xfId="37" xr:uid="{00000000-0005-0000-0000-000024000000}"/>
    <cellStyle name="?ðÇ%U?&amp;H?_x005f_x0008_?s_x000a__x005f_x0007__x005f_x0001__x005f_x0001_" xfId="38" xr:uid="{00000000-0005-0000-0000-000025000000}"/>
    <cellStyle name="_1_" xfId="39" xr:uid="{00000000-0005-0000-0000-000026000000}"/>
    <cellStyle name="_BAO CAO THUE T09- 2007(h)" xfId="40" xr:uid="{00000000-0005-0000-0000-000027000000}"/>
    <cellStyle name="_BAO CAO THUE T09- 2007(h) 1" xfId="41" xr:uid="{00000000-0005-0000-0000-000028000000}"/>
    <cellStyle name="_BAO CAO THUE T09- 2007(h) 2" xfId="42" xr:uid="{00000000-0005-0000-0000-000029000000}"/>
    <cellStyle name="_BAO CAO THUE T09- 2007(h) 3" xfId="43" xr:uid="{00000000-0005-0000-0000-00002A000000}"/>
    <cellStyle name="_BAO CAO THUE T09- 2007(h) 4" xfId="44" xr:uid="{00000000-0005-0000-0000-00002B000000}"/>
    <cellStyle name="_BAO CAO THUE T09- 2007(h) 5" xfId="45" xr:uid="{00000000-0005-0000-0000-00002C000000}"/>
    <cellStyle name="_BAO CAO THUE T09- 2007(h)_Bao cao tien do thuc hien chi dao va ket qua thu hoi NQH" xfId="46" xr:uid="{00000000-0005-0000-0000-00002D000000}"/>
    <cellStyle name="_KT (2)" xfId="47" xr:uid="{00000000-0005-0000-0000-00002E000000}"/>
    <cellStyle name="_KT (2) 1" xfId="48" xr:uid="{00000000-0005-0000-0000-00002F000000}"/>
    <cellStyle name="_KT (2) 2" xfId="49" xr:uid="{00000000-0005-0000-0000-000030000000}"/>
    <cellStyle name="_KT (2) 3" xfId="50" xr:uid="{00000000-0005-0000-0000-000031000000}"/>
    <cellStyle name="_KT (2) 4" xfId="51" xr:uid="{00000000-0005-0000-0000-000032000000}"/>
    <cellStyle name="_KT (2) 5" xfId="52" xr:uid="{00000000-0005-0000-0000-000033000000}"/>
    <cellStyle name="_KT (2)_1" xfId="53" xr:uid="{00000000-0005-0000-0000-000034000000}"/>
    <cellStyle name="_KT (2)_1 1" xfId="54" xr:uid="{00000000-0005-0000-0000-000035000000}"/>
    <cellStyle name="_KT (2)_1 2" xfId="55" xr:uid="{00000000-0005-0000-0000-000036000000}"/>
    <cellStyle name="_KT (2)_1 3" xfId="56" xr:uid="{00000000-0005-0000-0000-000037000000}"/>
    <cellStyle name="_KT (2)_1 4" xfId="57" xr:uid="{00000000-0005-0000-0000-000038000000}"/>
    <cellStyle name="_KT (2)_1 5" xfId="58" xr:uid="{00000000-0005-0000-0000-000039000000}"/>
    <cellStyle name="_KT (2)_1_Bao cao tien do thuc hien chi dao va ket qua thu hoi NQH" xfId="59" xr:uid="{00000000-0005-0000-0000-00003A000000}"/>
    <cellStyle name="_KT (2)_2" xfId="60" xr:uid="{00000000-0005-0000-0000-00003B000000}"/>
    <cellStyle name="_KT (2)_2 1" xfId="61" xr:uid="{00000000-0005-0000-0000-00003C000000}"/>
    <cellStyle name="_KT (2)_2 2" xfId="62" xr:uid="{00000000-0005-0000-0000-00003D000000}"/>
    <cellStyle name="_KT (2)_2 3" xfId="63" xr:uid="{00000000-0005-0000-0000-00003E000000}"/>
    <cellStyle name="_KT (2)_2 4" xfId="64" xr:uid="{00000000-0005-0000-0000-00003F000000}"/>
    <cellStyle name="_KT (2)_2 5" xfId="65" xr:uid="{00000000-0005-0000-0000-000040000000}"/>
    <cellStyle name="_KT (2)_2_Bao cao tien do thuc hien chi dao va ket qua thu hoi NQH" xfId="66" xr:uid="{00000000-0005-0000-0000-000041000000}"/>
    <cellStyle name="_KT (2)_2_TG-TH" xfId="67" xr:uid="{00000000-0005-0000-0000-000042000000}"/>
    <cellStyle name="_KT (2)_2_TG-TH 1" xfId="68" xr:uid="{00000000-0005-0000-0000-000043000000}"/>
    <cellStyle name="_KT (2)_2_TG-TH 2" xfId="69" xr:uid="{00000000-0005-0000-0000-000044000000}"/>
    <cellStyle name="_KT (2)_2_TG-TH 3" xfId="70" xr:uid="{00000000-0005-0000-0000-000045000000}"/>
    <cellStyle name="_KT (2)_2_TG-TH 4" xfId="71" xr:uid="{00000000-0005-0000-0000-000046000000}"/>
    <cellStyle name="_KT (2)_2_TG-TH 5" xfId="72" xr:uid="{00000000-0005-0000-0000-000047000000}"/>
    <cellStyle name="_KT (2)_2_TG-TH_Bao cao tien do thuc hien chi dao va ket qua thu hoi NQH" xfId="73" xr:uid="{00000000-0005-0000-0000-000048000000}"/>
    <cellStyle name="_KT (2)_3" xfId="74" xr:uid="{00000000-0005-0000-0000-000049000000}"/>
    <cellStyle name="_KT (2)_3 1" xfId="75" xr:uid="{00000000-0005-0000-0000-00004A000000}"/>
    <cellStyle name="_KT (2)_3 2" xfId="76" xr:uid="{00000000-0005-0000-0000-00004B000000}"/>
    <cellStyle name="_KT (2)_3 3" xfId="77" xr:uid="{00000000-0005-0000-0000-00004C000000}"/>
    <cellStyle name="_KT (2)_3 4" xfId="78" xr:uid="{00000000-0005-0000-0000-00004D000000}"/>
    <cellStyle name="_KT (2)_3 5" xfId="79" xr:uid="{00000000-0005-0000-0000-00004E000000}"/>
    <cellStyle name="_KT (2)_3_Bao cao tien do thuc hien chi dao va ket qua thu hoi NQH" xfId="80" xr:uid="{00000000-0005-0000-0000-00004F000000}"/>
    <cellStyle name="_KT (2)_3_TG-TH" xfId="81" xr:uid="{00000000-0005-0000-0000-000050000000}"/>
    <cellStyle name="_KT (2)_3_TG-TH 1" xfId="82" xr:uid="{00000000-0005-0000-0000-000051000000}"/>
    <cellStyle name="_KT (2)_3_TG-TH 2" xfId="83" xr:uid="{00000000-0005-0000-0000-000052000000}"/>
    <cellStyle name="_KT (2)_3_TG-TH 3" xfId="84" xr:uid="{00000000-0005-0000-0000-000053000000}"/>
    <cellStyle name="_KT (2)_3_TG-TH 4" xfId="85" xr:uid="{00000000-0005-0000-0000-000054000000}"/>
    <cellStyle name="_KT (2)_3_TG-TH 5" xfId="86" xr:uid="{00000000-0005-0000-0000-000055000000}"/>
    <cellStyle name="_KT (2)_3_TG-TH_Bao cao tien do thuc hien chi dao va ket qua thu hoi NQH" xfId="87" xr:uid="{00000000-0005-0000-0000-000056000000}"/>
    <cellStyle name="_KT (2)_4" xfId="88" xr:uid="{00000000-0005-0000-0000-000057000000}"/>
    <cellStyle name="_KT (2)_4 1" xfId="89" xr:uid="{00000000-0005-0000-0000-000058000000}"/>
    <cellStyle name="_KT (2)_4 2" xfId="90" xr:uid="{00000000-0005-0000-0000-000059000000}"/>
    <cellStyle name="_KT (2)_4 3" xfId="91" xr:uid="{00000000-0005-0000-0000-00005A000000}"/>
    <cellStyle name="_KT (2)_4 4" xfId="92" xr:uid="{00000000-0005-0000-0000-00005B000000}"/>
    <cellStyle name="_KT (2)_4 5" xfId="93" xr:uid="{00000000-0005-0000-0000-00005C000000}"/>
    <cellStyle name="_KT (2)_4_Bao cao tien do thuc hien chi dao va ket qua thu hoi NQH" xfId="94" xr:uid="{00000000-0005-0000-0000-00005D000000}"/>
    <cellStyle name="_KT (2)_4_TG-TH" xfId="95" xr:uid="{00000000-0005-0000-0000-00005E000000}"/>
    <cellStyle name="_KT (2)_4_TG-TH 1" xfId="96" xr:uid="{00000000-0005-0000-0000-00005F000000}"/>
    <cellStyle name="_KT (2)_4_TG-TH 2" xfId="97" xr:uid="{00000000-0005-0000-0000-000060000000}"/>
    <cellStyle name="_KT (2)_4_TG-TH 3" xfId="98" xr:uid="{00000000-0005-0000-0000-000061000000}"/>
    <cellStyle name="_KT (2)_4_TG-TH 4" xfId="99" xr:uid="{00000000-0005-0000-0000-000062000000}"/>
    <cellStyle name="_KT (2)_4_TG-TH 5" xfId="100" xr:uid="{00000000-0005-0000-0000-000063000000}"/>
    <cellStyle name="_KT (2)_4_TG-TH_Bao cao tien do thuc hien chi dao va ket qua thu hoi NQH" xfId="101" xr:uid="{00000000-0005-0000-0000-000064000000}"/>
    <cellStyle name="_KT (2)_5" xfId="102" xr:uid="{00000000-0005-0000-0000-000065000000}"/>
    <cellStyle name="_KT (2)_5 1" xfId="103" xr:uid="{00000000-0005-0000-0000-000066000000}"/>
    <cellStyle name="_KT (2)_5 2" xfId="104" xr:uid="{00000000-0005-0000-0000-000067000000}"/>
    <cellStyle name="_KT (2)_5 3" xfId="105" xr:uid="{00000000-0005-0000-0000-000068000000}"/>
    <cellStyle name="_KT (2)_5 4" xfId="106" xr:uid="{00000000-0005-0000-0000-000069000000}"/>
    <cellStyle name="_KT (2)_5 5" xfId="107" xr:uid="{00000000-0005-0000-0000-00006A000000}"/>
    <cellStyle name="_KT (2)_5_Bao cao tien do thuc hien chi dao va ket qua thu hoi NQH" xfId="108" xr:uid="{00000000-0005-0000-0000-00006B000000}"/>
    <cellStyle name="_KT (2)_Bao cao tien do thuc hien chi dao va ket qua thu hoi NQH" xfId="109" xr:uid="{00000000-0005-0000-0000-00006C000000}"/>
    <cellStyle name="_KT (2)_TG-TH" xfId="110" xr:uid="{00000000-0005-0000-0000-00006D000000}"/>
    <cellStyle name="_KT (2)_TG-TH 1" xfId="111" xr:uid="{00000000-0005-0000-0000-00006E000000}"/>
    <cellStyle name="_KT (2)_TG-TH 2" xfId="112" xr:uid="{00000000-0005-0000-0000-00006F000000}"/>
    <cellStyle name="_KT (2)_TG-TH 3" xfId="113" xr:uid="{00000000-0005-0000-0000-000070000000}"/>
    <cellStyle name="_KT (2)_TG-TH 4" xfId="114" xr:uid="{00000000-0005-0000-0000-000071000000}"/>
    <cellStyle name="_KT (2)_TG-TH 5" xfId="115" xr:uid="{00000000-0005-0000-0000-000072000000}"/>
    <cellStyle name="_KT (2)_TG-TH_Bao cao tien do thuc hien chi dao va ket qua thu hoi NQH" xfId="116" xr:uid="{00000000-0005-0000-0000-000073000000}"/>
    <cellStyle name="_KT_TG" xfId="117" xr:uid="{00000000-0005-0000-0000-000074000000}"/>
    <cellStyle name="_KT_TG 1" xfId="118" xr:uid="{00000000-0005-0000-0000-000075000000}"/>
    <cellStyle name="_KT_TG 2" xfId="119" xr:uid="{00000000-0005-0000-0000-000076000000}"/>
    <cellStyle name="_KT_TG 3" xfId="120" xr:uid="{00000000-0005-0000-0000-000077000000}"/>
    <cellStyle name="_KT_TG 4" xfId="121" xr:uid="{00000000-0005-0000-0000-000078000000}"/>
    <cellStyle name="_KT_TG 5" xfId="122" xr:uid="{00000000-0005-0000-0000-000079000000}"/>
    <cellStyle name="_KT_TG_1" xfId="123" xr:uid="{00000000-0005-0000-0000-00007A000000}"/>
    <cellStyle name="_KT_TG_1 1" xfId="124" xr:uid="{00000000-0005-0000-0000-00007B000000}"/>
    <cellStyle name="_KT_TG_1 2" xfId="125" xr:uid="{00000000-0005-0000-0000-00007C000000}"/>
    <cellStyle name="_KT_TG_1 3" xfId="126" xr:uid="{00000000-0005-0000-0000-00007D000000}"/>
    <cellStyle name="_KT_TG_1 4" xfId="127" xr:uid="{00000000-0005-0000-0000-00007E000000}"/>
    <cellStyle name="_KT_TG_1 5" xfId="128" xr:uid="{00000000-0005-0000-0000-00007F000000}"/>
    <cellStyle name="_KT_TG_1_Bao cao tien do thuc hien chi dao va ket qua thu hoi NQH" xfId="129" xr:uid="{00000000-0005-0000-0000-000080000000}"/>
    <cellStyle name="_KT_TG_2" xfId="130" xr:uid="{00000000-0005-0000-0000-000081000000}"/>
    <cellStyle name="_KT_TG_2 1" xfId="131" xr:uid="{00000000-0005-0000-0000-000082000000}"/>
    <cellStyle name="_KT_TG_2 2" xfId="132" xr:uid="{00000000-0005-0000-0000-000083000000}"/>
    <cellStyle name="_KT_TG_2 3" xfId="133" xr:uid="{00000000-0005-0000-0000-000084000000}"/>
    <cellStyle name="_KT_TG_2 4" xfId="134" xr:uid="{00000000-0005-0000-0000-000085000000}"/>
    <cellStyle name="_KT_TG_2 5" xfId="135" xr:uid="{00000000-0005-0000-0000-000086000000}"/>
    <cellStyle name="_KT_TG_2_Bao cao tien do thuc hien chi dao va ket qua thu hoi NQH" xfId="136" xr:uid="{00000000-0005-0000-0000-000087000000}"/>
    <cellStyle name="_KT_TG_3" xfId="137" xr:uid="{00000000-0005-0000-0000-000088000000}"/>
    <cellStyle name="_KT_TG_3 1" xfId="138" xr:uid="{00000000-0005-0000-0000-000089000000}"/>
    <cellStyle name="_KT_TG_3 2" xfId="139" xr:uid="{00000000-0005-0000-0000-00008A000000}"/>
    <cellStyle name="_KT_TG_3 3" xfId="140" xr:uid="{00000000-0005-0000-0000-00008B000000}"/>
    <cellStyle name="_KT_TG_3 4" xfId="141" xr:uid="{00000000-0005-0000-0000-00008C000000}"/>
    <cellStyle name="_KT_TG_3 5" xfId="142" xr:uid="{00000000-0005-0000-0000-00008D000000}"/>
    <cellStyle name="_KT_TG_3_Bao cao tien do thuc hien chi dao va ket qua thu hoi NQH" xfId="143" xr:uid="{00000000-0005-0000-0000-00008E000000}"/>
    <cellStyle name="_KT_TG_4" xfId="144" xr:uid="{00000000-0005-0000-0000-00008F000000}"/>
    <cellStyle name="_KT_TG_4 1" xfId="145" xr:uid="{00000000-0005-0000-0000-000090000000}"/>
    <cellStyle name="_KT_TG_4 2" xfId="146" xr:uid="{00000000-0005-0000-0000-000091000000}"/>
    <cellStyle name="_KT_TG_4 3" xfId="147" xr:uid="{00000000-0005-0000-0000-000092000000}"/>
    <cellStyle name="_KT_TG_4 4" xfId="148" xr:uid="{00000000-0005-0000-0000-000093000000}"/>
    <cellStyle name="_KT_TG_4 5" xfId="149" xr:uid="{00000000-0005-0000-0000-000094000000}"/>
    <cellStyle name="_KT_TG_4_Bao cao tien do thuc hien chi dao va ket qua thu hoi NQH" xfId="150" xr:uid="{00000000-0005-0000-0000-000095000000}"/>
    <cellStyle name="_KT_TG_Bao cao tien do thuc hien chi dao va ket qua thu hoi NQH" xfId="151" xr:uid="{00000000-0005-0000-0000-000096000000}"/>
    <cellStyle name="_SO T11" xfId="152" xr:uid="{00000000-0005-0000-0000-000097000000}"/>
    <cellStyle name="_SO T11 1" xfId="153" xr:uid="{00000000-0005-0000-0000-000098000000}"/>
    <cellStyle name="_SO T11 2" xfId="154" xr:uid="{00000000-0005-0000-0000-000099000000}"/>
    <cellStyle name="_SO T11 3" xfId="155" xr:uid="{00000000-0005-0000-0000-00009A000000}"/>
    <cellStyle name="_SO T11 4" xfId="156" xr:uid="{00000000-0005-0000-0000-00009B000000}"/>
    <cellStyle name="_SO T11 5" xfId="157" xr:uid="{00000000-0005-0000-0000-00009C000000}"/>
    <cellStyle name="_SO T11_Bao cao tien do thuc hien chi dao va ket qua thu hoi NQH" xfId="158" xr:uid="{00000000-0005-0000-0000-00009D000000}"/>
    <cellStyle name="_TG-TH" xfId="159" xr:uid="{00000000-0005-0000-0000-00009E000000}"/>
    <cellStyle name="_TG-TH 1" xfId="160" xr:uid="{00000000-0005-0000-0000-00009F000000}"/>
    <cellStyle name="_TG-TH 2" xfId="161" xr:uid="{00000000-0005-0000-0000-0000A0000000}"/>
    <cellStyle name="_TG-TH 3" xfId="162" xr:uid="{00000000-0005-0000-0000-0000A1000000}"/>
    <cellStyle name="_TG-TH 4" xfId="163" xr:uid="{00000000-0005-0000-0000-0000A2000000}"/>
    <cellStyle name="_TG-TH 5" xfId="164" xr:uid="{00000000-0005-0000-0000-0000A3000000}"/>
    <cellStyle name="_TG-TH_1" xfId="165" xr:uid="{00000000-0005-0000-0000-0000A4000000}"/>
    <cellStyle name="_TG-TH_1 1" xfId="166" xr:uid="{00000000-0005-0000-0000-0000A5000000}"/>
    <cellStyle name="_TG-TH_1 2" xfId="167" xr:uid="{00000000-0005-0000-0000-0000A6000000}"/>
    <cellStyle name="_TG-TH_1 3" xfId="168" xr:uid="{00000000-0005-0000-0000-0000A7000000}"/>
    <cellStyle name="_TG-TH_1 4" xfId="169" xr:uid="{00000000-0005-0000-0000-0000A8000000}"/>
    <cellStyle name="_TG-TH_1 5" xfId="170" xr:uid="{00000000-0005-0000-0000-0000A9000000}"/>
    <cellStyle name="_TG-TH_1_Bao cao tien do thuc hien chi dao va ket qua thu hoi NQH" xfId="171" xr:uid="{00000000-0005-0000-0000-0000AA000000}"/>
    <cellStyle name="_TG-TH_2" xfId="172" xr:uid="{00000000-0005-0000-0000-0000AB000000}"/>
    <cellStyle name="_TG-TH_2 1" xfId="173" xr:uid="{00000000-0005-0000-0000-0000AC000000}"/>
    <cellStyle name="_TG-TH_2 2" xfId="174" xr:uid="{00000000-0005-0000-0000-0000AD000000}"/>
    <cellStyle name="_TG-TH_2 3" xfId="175" xr:uid="{00000000-0005-0000-0000-0000AE000000}"/>
    <cellStyle name="_TG-TH_2 4" xfId="176" xr:uid="{00000000-0005-0000-0000-0000AF000000}"/>
    <cellStyle name="_TG-TH_2 5" xfId="177" xr:uid="{00000000-0005-0000-0000-0000B0000000}"/>
    <cellStyle name="_TG-TH_2_Bao cao tien do thuc hien chi dao va ket qua thu hoi NQH" xfId="178" xr:uid="{00000000-0005-0000-0000-0000B1000000}"/>
    <cellStyle name="_TG-TH_3" xfId="179" xr:uid="{00000000-0005-0000-0000-0000B2000000}"/>
    <cellStyle name="_TG-TH_3 1" xfId="180" xr:uid="{00000000-0005-0000-0000-0000B3000000}"/>
    <cellStyle name="_TG-TH_3 2" xfId="181" xr:uid="{00000000-0005-0000-0000-0000B4000000}"/>
    <cellStyle name="_TG-TH_3 3" xfId="182" xr:uid="{00000000-0005-0000-0000-0000B5000000}"/>
    <cellStyle name="_TG-TH_3 4" xfId="183" xr:uid="{00000000-0005-0000-0000-0000B6000000}"/>
    <cellStyle name="_TG-TH_3 5" xfId="184" xr:uid="{00000000-0005-0000-0000-0000B7000000}"/>
    <cellStyle name="_TG-TH_3_Bao cao tien do thuc hien chi dao va ket qua thu hoi NQH" xfId="185" xr:uid="{00000000-0005-0000-0000-0000B8000000}"/>
    <cellStyle name="_TG-TH_4" xfId="186" xr:uid="{00000000-0005-0000-0000-0000B9000000}"/>
    <cellStyle name="_TG-TH_4 1" xfId="187" xr:uid="{00000000-0005-0000-0000-0000BA000000}"/>
    <cellStyle name="_TG-TH_4 2" xfId="188" xr:uid="{00000000-0005-0000-0000-0000BB000000}"/>
    <cellStyle name="_TG-TH_4 3" xfId="189" xr:uid="{00000000-0005-0000-0000-0000BC000000}"/>
    <cellStyle name="_TG-TH_4 4" xfId="190" xr:uid="{00000000-0005-0000-0000-0000BD000000}"/>
    <cellStyle name="_TG-TH_4 5" xfId="191" xr:uid="{00000000-0005-0000-0000-0000BE000000}"/>
    <cellStyle name="_TG-TH_4_Bao cao tien do thuc hien chi dao va ket qua thu hoi NQH" xfId="192" xr:uid="{00000000-0005-0000-0000-0000BF000000}"/>
    <cellStyle name="_TG-TH_Bao cao tien do thuc hien chi dao va ket qua thu hoi NQH" xfId="193" xr:uid="{00000000-0005-0000-0000-0000C0000000}"/>
    <cellStyle name="_Tong hop may cheu nganh 1" xfId="194" xr:uid="{00000000-0005-0000-0000-0000C1000000}"/>
    <cellStyle name="_x005f_x0001_" xfId="195" xr:uid="{00000000-0005-0000-0000-0000C2000000}"/>
    <cellStyle name="_x005f_x0001_ 1" xfId="196" xr:uid="{00000000-0005-0000-0000-0000C3000000}"/>
    <cellStyle name="_x005f_x0001_ 2" xfId="197" xr:uid="{00000000-0005-0000-0000-0000C4000000}"/>
    <cellStyle name="»õ±Ò[0]_Sheet1" xfId="198" xr:uid="{00000000-0005-0000-0000-0000C5000000}"/>
    <cellStyle name="»õ±Ò_Sheet1" xfId="199" xr:uid="{00000000-0005-0000-0000-0000C6000000}"/>
    <cellStyle name="•W€_STDFOR" xfId="200" xr:uid="{00000000-0005-0000-0000-0000C7000000}"/>
    <cellStyle name="W_STDFOR" xfId="201" xr:uid="{00000000-0005-0000-0000-0000C8000000}"/>
    <cellStyle name="1" xfId="202" xr:uid="{00000000-0005-0000-0000-0000C9000000}"/>
    <cellStyle name="1 1" xfId="203" xr:uid="{00000000-0005-0000-0000-0000CA000000}"/>
    <cellStyle name="1 2" xfId="204" xr:uid="{00000000-0005-0000-0000-0000CB000000}"/>
    <cellStyle name="1 3" xfId="205" xr:uid="{00000000-0005-0000-0000-0000CC000000}"/>
    <cellStyle name="1 4" xfId="206" xr:uid="{00000000-0005-0000-0000-0000CD000000}"/>
    <cellStyle name="1 5" xfId="207" xr:uid="{00000000-0005-0000-0000-0000CE000000}"/>
    <cellStyle name="1_Bao cao tien do thuc hien chi dao va ket qua thu hoi NQH" xfId="208" xr:uid="{00000000-0005-0000-0000-0000CF000000}"/>
    <cellStyle name="1_Tong hop khoi luong cap xi mang hang thang nam 2014 (cac loai XM)" xfId="209" xr:uid="{00000000-0005-0000-0000-0000D0000000}"/>
    <cellStyle name="¹éºÐÀ²_      " xfId="210" xr:uid="{00000000-0005-0000-0000-0000D1000000}"/>
    <cellStyle name="2" xfId="211" xr:uid="{00000000-0005-0000-0000-0000D2000000}"/>
    <cellStyle name="2 1" xfId="212" xr:uid="{00000000-0005-0000-0000-0000D3000000}"/>
    <cellStyle name="2 2" xfId="213" xr:uid="{00000000-0005-0000-0000-0000D4000000}"/>
    <cellStyle name="2 3" xfId="214" xr:uid="{00000000-0005-0000-0000-0000D5000000}"/>
    <cellStyle name="2 4" xfId="215" xr:uid="{00000000-0005-0000-0000-0000D6000000}"/>
    <cellStyle name="2 5" xfId="216" xr:uid="{00000000-0005-0000-0000-0000D7000000}"/>
    <cellStyle name="2_Bao cao tien do thuc hien chi dao va ket qua thu hoi NQH" xfId="217" xr:uid="{00000000-0005-0000-0000-0000D8000000}"/>
    <cellStyle name="2_Tong hop khoi luong cap xi mang hang thang nam 2014 (cac loai XM)" xfId="218" xr:uid="{00000000-0005-0000-0000-0000D9000000}"/>
    <cellStyle name="20" xfId="219" xr:uid="{00000000-0005-0000-0000-0000DA000000}"/>
    <cellStyle name="20 2" xfId="220" xr:uid="{00000000-0005-0000-0000-0000DB000000}"/>
    <cellStyle name="20% - Accent1 1" xfId="221" xr:uid="{00000000-0005-0000-0000-0000DC000000}"/>
    <cellStyle name="20% - Accent1 1 1" xfId="222" xr:uid="{00000000-0005-0000-0000-0000DD000000}"/>
    <cellStyle name="20% - Accent1 1 2" xfId="223" xr:uid="{00000000-0005-0000-0000-0000DE000000}"/>
    <cellStyle name="20% - Accent1 1 3" xfId="224" xr:uid="{00000000-0005-0000-0000-0000DF000000}"/>
    <cellStyle name="20% - Accent1 1 4" xfId="225" xr:uid="{00000000-0005-0000-0000-0000E0000000}"/>
    <cellStyle name="20% - Accent1 1 5" xfId="226" xr:uid="{00000000-0005-0000-0000-0000E1000000}"/>
    <cellStyle name="20% - Accent1 2" xfId="227" xr:uid="{00000000-0005-0000-0000-0000E2000000}"/>
    <cellStyle name="20% - Accent1 2 1" xfId="228" xr:uid="{00000000-0005-0000-0000-0000E3000000}"/>
    <cellStyle name="20% - Accent1 2 2" xfId="229" xr:uid="{00000000-0005-0000-0000-0000E4000000}"/>
    <cellStyle name="20% - Accent1 2 3" xfId="230" xr:uid="{00000000-0005-0000-0000-0000E5000000}"/>
    <cellStyle name="20% - Accent1 2 4" xfId="231" xr:uid="{00000000-0005-0000-0000-0000E6000000}"/>
    <cellStyle name="20% - Accent1 2 5" xfId="232" xr:uid="{00000000-0005-0000-0000-0000E7000000}"/>
    <cellStyle name="20% - Accent1 2_Bao cao tien do thuc hien chi dao va ket qua thu hoi NQH" xfId="233" xr:uid="{00000000-0005-0000-0000-0000E8000000}"/>
    <cellStyle name="20% - Accent1 3" xfId="234" xr:uid="{00000000-0005-0000-0000-0000E9000000}"/>
    <cellStyle name="20% - Accent1 4" xfId="235" xr:uid="{00000000-0005-0000-0000-0000EA000000}"/>
    <cellStyle name="20% - Accent2 1" xfId="236" xr:uid="{00000000-0005-0000-0000-0000EB000000}"/>
    <cellStyle name="20% - Accent2 1 1" xfId="237" xr:uid="{00000000-0005-0000-0000-0000EC000000}"/>
    <cellStyle name="20% - Accent2 1 2" xfId="238" xr:uid="{00000000-0005-0000-0000-0000ED000000}"/>
    <cellStyle name="20% - Accent2 1 3" xfId="239" xr:uid="{00000000-0005-0000-0000-0000EE000000}"/>
    <cellStyle name="20% - Accent2 1 4" xfId="240" xr:uid="{00000000-0005-0000-0000-0000EF000000}"/>
    <cellStyle name="20% - Accent2 1 5" xfId="241" xr:uid="{00000000-0005-0000-0000-0000F0000000}"/>
    <cellStyle name="20% - Accent2 2" xfId="242" xr:uid="{00000000-0005-0000-0000-0000F1000000}"/>
    <cellStyle name="20% - Accent2 2 1" xfId="243" xr:uid="{00000000-0005-0000-0000-0000F2000000}"/>
    <cellStyle name="20% - Accent2 2 2" xfId="244" xr:uid="{00000000-0005-0000-0000-0000F3000000}"/>
    <cellStyle name="20% - Accent2 2 3" xfId="245" xr:uid="{00000000-0005-0000-0000-0000F4000000}"/>
    <cellStyle name="20% - Accent2 2 4" xfId="246" xr:uid="{00000000-0005-0000-0000-0000F5000000}"/>
    <cellStyle name="20% - Accent2 2 5" xfId="247" xr:uid="{00000000-0005-0000-0000-0000F6000000}"/>
    <cellStyle name="20% - Accent2 2_Bao cao tien do thuc hien chi dao va ket qua thu hoi NQH" xfId="248" xr:uid="{00000000-0005-0000-0000-0000F7000000}"/>
    <cellStyle name="20% - Accent2 3" xfId="249" xr:uid="{00000000-0005-0000-0000-0000F8000000}"/>
    <cellStyle name="20% - Accent2 4" xfId="250" xr:uid="{00000000-0005-0000-0000-0000F9000000}"/>
    <cellStyle name="20% - Accent3 1" xfId="251" xr:uid="{00000000-0005-0000-0000-0000FA000000}"/>
    <cellStyle name="20% - Accent3 1 1" xfId="252" xr:uid="{00000000-0005-0000-0000-0000FB000000}"/>
    <cellStyle name="20% - Accent3 1 2" xfId="253" xr:uid="{00000000-0005-0000-0000-0000FC000000}"/>
    <cellStyle name="20% - Accent3 1 3" xfId="254" xr:uid="{00000000-0005-0000-0000-0000FD000000}"/>
    <cellStyle name="20% - Accent3 1 4" xfId="255" xr:uid="{00000000-0005-0000-0000-0000FE000000}"/>
    <cellStyle name="20% - Accent3 1 5" xfId="256" xr:uid="{00000000-0005-0000-0000-0000FF000000}"/>
    <cellStyle name="20% - Accent3 2" xfId="257" xr:uid="{00000000-0005-0000-0000-000000010000}"/>
    <cellStyle name="20% - Accent3 2 1" xfId="258" xr:uid="{00000000-0005-0000-0000-000001010000}"/>
    <cellStyle name="20% - Accent3 2 2" xfId="259" xr:uid="{00000000-0005-0000-0000-000002010000}"/>
    <cellStyle name="20% - Accent3 2 3" xfId="260" xr:uid="{00000000-0005-0000-0000-000003010000}"/>
    <cellStyle name="20% - Accent3 2 4" xfId="261" xr:uid="{00000000-0005-0000-0000-000004010000}"/>
    <cellStyle name="20% - Accent3 2 5" xfId="262" xr:uid="{00000000-0005-0000-0000-000005010000}"/>
    <cellStyle name="20% - Accent3 2_Bao cao tien do thuc hien chi dao va ket qua thu hoi NQH" xfId="263" xr:uid="{00000000-0005-0000-0000-000006010000}"/>
    <cellStyle name="20% - Accent3 3" xfId="264" xr:uid="{00000000-0005-0000-0000-000007010000}"/>
    <cellStyle name="20% - Accent3 4" xfId="265" xr:uid="{00000000-0005-0000-0000-000008010000}"/>
    <cellStyle name="20% - Accent4 1" xfId="266" xr:uid="{00000000-0005-0000-0000-000009010000}"/>
    <cellStyle name="20% - Accent4 1 1" xfId="267" xr:uid="{00000000-0005-0000-0000-00000A010000}"/>
    <cellStyle name="20% - Accent4 1 2" xfId="268" xr:uid="{00000000-0005-0000-0000-00000B010000}"/>
    <cellStyle name="20% - Accent4 1 3" xfId="269" xr:uid="{00000000-0005-0000-0000-00000C010000}"/>
    <cellStyle name="20% - Accent4 1 4" xfId="270" xr:uid="{00000000-0005-0000-0000-00000D010000}"/>
    <cellStyle name="20% - Accent4 1 5" xfId="271" xr:uid="{00000000-0005-0000-0000-00000E010000}"/>
    <cellStyle name="20% - Accent4 2" xfId="272" xr:uid="{00000000-0005-0000-0000-00000F010000}"/>
    <cellStyle name="20% - Accent4 2 1" xfId="273" xr:uid="{00000000-0005-0000-0000-000010010000}"/>
    <cellStyle name="20% - Accent4 2 2" xfId="274" xr:uid="{00000000-0005-0000-0000-000011010000}"/>
    <cellStyle name="20% - Accent4 2 3" xfId="275" xr:uid="{00000000-0005-0000-0000-000012010000}"/>
    <cellStyle name="20% - Accent4 2 4" xfId="276" xr:uid="{00000000-0005-0000-0000-000013010000}"/>
    <cellStyle name="20% - Accent4 2 5" xfId="277" xr:uid="{00000000-0005-0000-0000-000014010000}"/>
    <cellStyle name="20% - Accent4 2_Bao cao tien do thuc hien chi dao va ket qua thu hoi NQH" xfId="278" xr:uid="{00000000-0005-0000-0000-000015010000}"/>
    <cellStyle name="20% - Accent4 3" xfId="279" xr:uid="{00000000-0005-0000-0000-000016010000}"/>
    <cellStyle name="20% - Accent4 4" xfId="280" xr:uid="{00000000-0005-0000-0000-000017010000}"/>
    <cellStyle name="20% - Accent5 1" xfId="281" xr:uid="{00000000-0005-0000-0000-000018010000}"/>
    <cellStyle name="20% - Accent5 1 1" xfId="282" xr:uid="{00000000-0005-0000-0000-000019010000}"/>
    <cellStyle name="20% - Accent5 1 2" xfId="283" xr:uid="{00000000-0005-0000-0000-00001A010000}"/>
    <cellStyle name="20% - Accent5 1 3" xfId="284" xr:uid="{00000000-0005-0000-0000-00001B010000}"/>
    <cellStyle name="20% - Accent5 1 4" xfId="285" xr:uid="{00000000-0005-0000-0000-00001C010000}"/>
    <cellStyle name="20% - Accent5 1 5" xfId="286" xr:uid="{00000000-0005-0000-0000-00001D010000}"/>
    <cellStyle name="20% - Accent5 2" xfId="287" xr:uid="{00000000-0005-0000-0000-00001E010000}"/>
    <cellStyle name="20% - Accent5 2 1" xfId="288" xr:uid="{00000000-0005-0000-0000-00001F010000}"/>
    <cellStyle name="20% - Accent5 2 2" xfId="289" xr:uid="{00000000-0005-0000-0000-000020010000}"/>
    <cellStyle name="20% - Accent5 2 3" xfId="290" xr:uid="{00000000-0005-0000-0000-000021010000}"/>
    <cellStyle name="20% - Accent5 2 4" xfId="291" xr:uid="{00000000-0005-0000-0000-000022010000}"/>
    <cellStyle name="20% - Accent5 2 5" xfId="292" xr:uid="{00000000-0005-0000-0000-000023010000}"/>
    <cellStyle name="20% - Accent5 2_Bao cao tien do thuc hien chi dao va ket qua thu hoi NQH" xfId="293" xr:uid="{00000000-0005-0000-0000-000024010000}"/>
    <cellStyle name="20% - Accent5 3" xfId="294" xr:uid="{00000000-0005-0000-0000-000025010000}"/>
    <cellStyle name="20% - Accent5 4" xfId="295" xr:uid="{00000000-0005-0000-0000-000026010000}"/>
    <cellStyle name="20% - Accent6 1" xfId="296" xr:uid="{00000000-0005-0000-0000-000027010000}"/>
    <cellStyle name="20% - Accent6 1 1" xfId="297" xr:uid="{00000000-0005-0000-0000-000028010000}"/>
    <cellStyle name="20% - Accent6 1 2" xfId="298" xr:uid="{00000000-0005-0000-0000-000029010000}"/>
    <cellStyle name="20% - Accent6 1 3" xfId="299" xr:uid="{00000000-0005-0000-0000-00002A010000}"/>
    <cellStyle name="20% - Accent6 1 4" xfId="300" xr:uid="{00000000-0005-0000-0000-00002B010000}"/>
    <cellStyle name="20% - Accent6 1 5" xfId="301" xr:uid="{00000000-0005-0000-0000-00002C010000}"/>
    <cellStyle name="20% - Accent6 2" xfId="302" xr:uid="{00000000-0005-0000-0000-00002D010000}"/>
    <cellStyle name="20% - Accent6 2 1" xfId="303" xr:uid="{00000000-0005-0000-0000-00002E010000}"/>
    <cellStyle name="20% - Accent6 2 2" xfId="304" xr:uid="{00000000-0005-0000-0000-00002F010000}"/>
    <cellStyle name="20% - Accent6 2 3" xfId="305" xr:uid="{00000000-0005-0000-0000-000030010000}"/>
    <cellStyle name="20% - Accent6 2 4" xfId="306" xr:uid="{00000000-0005-0000-0000-000031010000}"/>
    <cellStyle name="20% - Accent6 2 5" xfId="307" xr:uid="{00000000-0005-0000-0000-000032010000}"/>
    <cellStyle name="20% - Accent6 2_Bao cao tien do thuc hien chi dao va ket qua thu hoi NQH" xfId="308" xr:uid="{00000000-0005-0000-0000-000033010000}"/>
    <cellStyle name="20% - Accent6 3" xfId="309" xr:uid="{00000000-0005-0000-0000-000034010000}"/>
    <cellStyle name="20% - Accent6 4" xfId="310" xr:uid="{00000000-0005-0000-0000-000035010000}"/>
    <cellStyle name="3" xfId="311" xr:uid="{00000000-0005-0000-0000-000036010000}"/>
    <cellStyle name="3 1" xfId="312" xr:uid="{00000000-0005-0000-0000-000037010000}"/>
    <cellStyle name="3 2" xfId="313" xr:uid="{00000000-0005-0000-0000-000038010000}"/>
    <cellStyle name="3 3" xfId="314" xr:uid="{00000000-0005-0000-0000-000039010000}"/>
    <cellStyle name="3 4" xfId="315" xr:uid="{00000000-0005-0000-0000-00003A010000}"/>
    <cellStyle name="3 5" xfId="316" xr:uid="{00000000-0005-0000-0000-00003B010000}"/>
    <cellStyle name="3_Bao cao tien do thuc hien chi dao va ket qua thu hoi NQH" xfId="317" xr:uid="{00000000-0005-0000-0000-00003C010000}"/>
    <cellStyle name="3_Tong hop khoi luong cap xi mang hang thang nam 2014 (cac loai XM)" xfId="318" xr:uid="{00000000-0005-0000-0000-00003D010000}"/>
    <cellStyle name="³£¹æ_GZ TV" xfId="319" xr:uid="{00000000-0005-0000-0000-00003E010000}"/>
    <cellStyle name="4" xfId="320" xr:uid="{00000000-0005-0000-0000-00003F010000}"/>
    <cellStyle name="4 1" xfId="321" xr:uid="{00000000-0005-0000-0000-000040010000}"/>
    <cellStyle name="4 2" xfId="322" xr:uid="{00000000-0005-0000-0000-000041010000}"/>
    <cellStyle name="4 3" xfId="323" xr:uid="{00000000-0005-0000-0000-000042010000}"/>
    <cellStyle name="4 4" xfId="324" xr:uid="{00000000-0005-0000-0000-000043010000}"/>
    <cellStyle name="4 5" xfId="325" xr:uid="{00000000-0005-0000-0000-000044010000}"/>
    <cellStyle name="40% - Accent1 1" xfId="326" xr:uid="{00000000-0005-0000-0000-000045010000}"/>
    <cellStyle name="40% - Accent1 1 1" xfId="327" xr:uid="{00000000-0005-0000-0000-000046010000}"/>
    <cellStyle name="40% - Accent1 1 2" xfId="328" xr:uid="{00000000-0005-0000-0000-000047010000}"/>
    <cellStyle name="40% - Accent1 1 3" xfId="329" xr:uid="{00000000-0005-0000-0000-000048010000}"/>
    <cellStyle name="40% - Accent1 1 4" xfId="330" xr:uid="{00000000-0005-0000-0000-000049010000}"/>
    <cellStyle name="40% - Accent1 1 5" xfId="331" xr:uid="{00000000-0005-0000-0000-00004A010000}"/>
    <cellStyle name="40% - Accent1 2" xfId="332" xr:uid="{00000000-0005-0000-0000-00004B010000}"/>
    <cellStyle name="40% - Accent1 2 1" xfId="333" xr:uid="{00000000-0005-0000-0000-00004C010000}"/>
    <cellStyle name="40% - Accent1 2 2" xfId="334" xr:uid="{00000000-0005-0000-0000-00004D010000}"/>
    <cellStyle name="40% - Accent1 2 3" xfId="335" xr:uid="{00000000-0005-0000-0000-00004E010000}"/>
    <cellStyle name="40% - Accent1 2 4" xfId="336" xr:uid="{00000000-0005-0000-0000-00004F010000}"/>
    <cellStyle name="40% - Accent1 2 5" xfId="337" xr:uid="{00000000-0005-0000-0000-000050010000}"/>
    <cellStyle name="40% - Accent1 2_Bao cao tien do thuc hien chi dao va ket qua thu hoi NQH" xfId="338" xr:uid="{00000000-0005-0000-0000-000051010000}"/>
    <cellStyle name="40% - Accent1 3" xfId="339" xr:uid="{00000000-0005-0000-0000-000052010000}"/>
    <cellStyle name="40% - Accent1 4" xfId="340" xr:uid="{00000000-0005-0000-0000-000053010000}"/>
    <cellStyle name="40% - Accent2 1" xfId="341" xr:uid="{00000000-0005-0000-0000-000054010000}"/>
    <cellStyle name="40% - Accent2 1 1" xfId="342" xr:uid="{00000000-0005-0000-0000-000055010000}"/>
    <cellStyle name="40% - Accent2 1 2" xfId="343" xr:uid="{00000000-0005-0000-0000-000056010000}"/>
    <cellStyle name="40% - Accent2 1 3" xfId="344" xr:uid="{00000000-0005-0000-0000-000057010000}"/>
    <cellStyle name="40% - Accent2 1 4" xfId="345" xr:uid="{00000000-0005-0000-0000-000058010000}"/>
    <cellStyle name="40% - Accent2 1 5" xfId="346" xr:uid="{00000000-0005-0000-0000-000059010000}"/>
    <cellStyle name="40% - Accent2 2" xfId="347" xr:uid="{00000000-0005-0000-0000-00005A010000}"/>
    <cellStyle name="40% - Accent2 2 1" xfId="348" xr:uid="{00000000-0005-0000-0000-00005B010000}"/>
    <cellStyle name="40% - Accent2 2 2" xfId="349" xr:uid="{00000000-0005-0000-0000-00005C010000}"/>
    <cellStyle name="40% - Accent2 2 3" xfId="350" xr:uid="{00000000-0005-0000-0000-00005D010000}"/>
    <cellStyle name="40% - Accent2 2 4" xfId="351" xr:uid="{00000000-0005-0000-0000-00005E010000}"/>
    <cellStyle name="40% - Accent2 2 5" xfId="352" xr:uid="{00000000-0005-0000-0000-00005F010000}"/>
    <cellStyle name="40% - Accent2 2_Bao cao tien do thuc hien chi dao va ket qua thu hoi NQH" xfId="353" xr:uid="{00000000-0005-0000-0000-000060010000}"/>
    <cellStyle name="40% - Accent2 3" xfId="354" xr:uid="{00000000-0005-0000-0000-000061010000}"/>
    <cellStyle name="40% - Accent2 4" xfId="355" xr:uid="{00000000-0005-0000-0000-000062010000}"/>
    <cellStyle name="40% - Accent3 1" xfId="356" xr:uid="{00000000-0005-0000-0000-000063010000}"/>
    <cellStyle name="40% - Accent3 1 1" xfId="357" xr:uid="{00000000-0005-0000-0000-000064010000}"/>
    <cellStyle name="40% - Accent3 1 2" xfId="358" xr:uid="{00000000-0005-0000-0000-000065010000}"/>
    <cellStyle name="40% - Accent3 1 3" xfId="359" xr:uid="{00000000-0005-0000-0000-000066010000}"/>
    <cellStyle name="40% - Accent3 1 4" xfId="360" xr:uid="{00000000-0005-0000-0000-000067010000}"/>
    <cellStyle name="40% - Accent3 1 5" xfId="361" xr:uid="{00000000-0005-0000-0000-000068010000}"/>
    <cellStyle name="40% - Accent3 2" xfId="362" xr:uid="{00000000-0005-0000-0000-000069010000}"/>
    <cellStyle name="40% - Accent3 2 1" xfId="363" xr:uid="{00000000-0005-0000-0000-00006A010000}"/>
    <cellStyle name="40% - Accent3 2 2" xfId="364" xr:uid="{00000000-0005-0000-0000-00006B010000}"/>
    <cellStyle name="40% - Accent3 2 3" xfId="365" xr:uid="{00000000-0005-0000-0000-00006C010000}"/>
    <cellStyle name="40% - Accent3 2 4" xfId="366" xr:uid="{00000000-0005-0000-0000-00006D010000}"/>
    <cellStyle name="40% - Accent3 2 5" xfId="367" xr:uid="{00000000-0005-0000-0000-00006E010000}"/>
    <cellStyle name="40% - Accent3 2_Bao cao tien do thuc hien chi dao va ket qua thu hoi NQH" xfId="368" xr:uid="{00000000-0005-0000-0000-00006F010000}"/>
    <cellStyle name="40% - Accent3 3" xfId="369" xr:uid="{00000000-0005-0000-0000-000070010000}"/>
    <cellStyle name="40% - Accent3 4" xfId="370" xr:uid="{00000000-0005-0000-0000-000071010000}"/>
    <cellStyle name="40% - Accent4 1" xfId="371" xr:uid="{00000000-0005-0000-0000-000072010000}"/>
    <cellStyle name="40% - Accent4 1 1" xfId="372" xr:uid="{00000000-0005-0000-0000-000073010000}"/>
    <cellStyle name="40% - Accent4 1 2" xfId="373" xr:uid="{00000000-0005-0000-0000-000074010000}"/>
    <cellStyle name="40% - Accent4 1 3" xfId="374" xr:uid="{00000000-0005-0000-0000-000075010000}"/>
    <cellStyle name="40% - Accent4 1 4" xfId="375" xr:uid="{00000000-0005-0000-0000-000076010000}"/>
    <cellStyle name="40% - Accent4 1 5" xfId="376" xr:uid="{00000000-0005-0000-0000-000077010000}"/>
    <cellStyle name="40% - Accent4 2" xfId="377" xr:uid="{00000000-0005-0000-0000-000078010000}"/>
    <cellStyle name="40% - Accent4 2 1" xfId="378" xr:uid="{00000000-0005-0000-0000-000079010000}"/>
    <cellStyle name="40% - Accent4 2 2" xfId="379" xr:uid="{00000000-0005-0000-0000-00007A010000}"/>
    <cellStyle name="40% - Accent4 2 3" xfId="380" xr:uid="{00000000-0005-0000-0000-00007B010000}"/>
    <cellStyle name="40% - Accent4 2 4" xfId="381" xr:uid="{00000000-0005-0000-0000-00007C010000}"/>
    <cellStyle name="40% - Accent4 2 5" xfId="382" xr:uid="{00000000-0005-0000-0000-00007D010000}"/>
    <cellStyle name="40% - Accent4 2_Bao cao tien do thuc hien chi dao va ket qua thu hoi NQH" xfId="383" xr:uid="{00000000-0005-0000-0000-00007E010000}"/>
    <cellStyle name="40% - Accent4 3" xfId="384" xr:uid="{00000000-0005-0000-0000-00007F010000}"/>
    <cellStyle name="40% - Accent4 4" xfId="385" xr:uid="{00000000-0005-0000-0000-000080010000}"/>
    <cellStyle name="40% - Accent5 1" xfId="386" xr:uid="{00000000-0005-0000-0000-000081010000}"/>
    <cellStyle name="40% - Accent5 1 1" xfId="387" xr:uid="{00000000-0005-0000-0000-000082010000}"/>
    <cellStyle name="40% - Accent5 1 2" xfId="388" xr:uid="{00000000-0005-0000-0000-000083010000}"/>
    <cellStyle name="40% - Accent5 1 3" xfId="389" xr:uid="{00000000-0005-0000-0000-000084010000}"/>
    <cellStyle name="40% - Accent5 1 4" xfId="390" xr:uid="{00000000-0005-0000-0000-000085010000}"/>
    <cellStyle name="40% - Accent5 1 5" xfId="391" xr:uid="{00000000-0005-0000-0000-000086010000}"/>
    <cellStyle name="40% - Accent5 2" xfId="392" xr:uid="{00000000-0005-0000-0000-000087010000}"/>
    <cellStyle name="40% - Accent5 2 1" xfId="393" xr:uid="{00000000-0005-0000-0000-000088010000}"/>
    <cellStyle name="40% - Accent5 2 2" xfId="394" xr:uid="{00000000-0005-0000-0000-000089010000}"/>
    <cellStyle name="40% - Accent5 2 3" xfId="395" xr:uid="{00000000-0005-0000-0000-00008A010000}"/>
    <cellStyle name="40% - Accent5 2 4" xfId="396" xr:uid="{00000000-0005-0000-0000-00008B010000}"/>
    <cellStyle name="40% - Accent5 2 5" xfId="397" xr:uid="{00000000-0005-0000-0000-00008C010000}"/>
    <cellStyle name="40% - Accent5 2_Bao cao tien do thuc hien chi dao va ket qua thu hoi NQH" xfId="398" xr:uid="{00000000-0005-0000-0000-00008D010000}"/>
    <cellStyle name="40% - Accent5 3" xfId="399" xr:uid="{00000000-0005-0000-0000-00008E010000}"/>
    <cellStyle name="40% - Accent5 4" xfId="400" xr:uid="{00000000-0005-0000-0000-00008F010000}"/>
    <cellStyle name="40% - Accent6 1" xfId="401" xr:uid="{00000000-0005-0000-0000-000090010000}"/>
    <cellStyle name="40% - Accent6 1 1" xfId="402" xr:uid="{00000000-0005-0000-0000-000091010000}"/>
    <cellStyle name="40% - Accent6 1 2" xfId="403" xr:uid="{00000000-0005-0000-0000-000092010000}"/>
    <cellStyle name="40% - Accent6 1 3" xfId="404" xr:uid="{00000000-0005-0000-0000-000093010000}"/>
    <cellStyle name="40% - Accent6 1 4" xfId="405" xr:uid="{00000000-0005-0000-0000-000094010000}"/>
    <cellStyle name="40% - Accent6 1 5" xfId="406" xr:uid="{00000000-0005-0000-0000-000095010000}"/>
    <cellStyle name="40% - Accent6 2" xfId="407" xr:uid="{00000000-0005-0000-0000-000096010000}"/>
    <cellStyle name="40% - Accent6 2 1" xfId="408" xr:uid="{00000000-0005-0000-0000-000097010000}"/>
    <cellStyle name="40% - Accent6 2 2" xfId="409" xr:uid="{00000000-0005-0000-0000-000098010000}"/>
    <cellStyle name="40% - Accent6 2 3" xfId="410" xr:uid="{00000000-0005-0000-0000-000099010000}"/>
    <cellStyle name="40% - Accent6 2 4" xfId="411" xr:uid="{00000000-0005-0000-0000-00009A010000}"/>
    <cellStyle name="40% - Accent6 2 5" xfId="412" xr:uid="{00000000-0005-0000-0000-00009B010000}"/>
    <cellStyle name="40% - Accent6 2_Bao cao tien do thuc hien chi dao va ket qua thu hoi NQH" xfId="413" xr:uid="{00000000-0005-0000-0000-00009C010000}"/>
    <cellStyle name="40% - Accent6 3" xfId="414" xr:uid="{00000000-0005-0000-0000-00009D010000}"/>
    <cellStyle name="40% - Accent6 4" xfId="415" xr:uid="{00000000-0005-0000-0000-00009E010000}"/>
    <cellStyle name="6" xfId="416" xr:uid="{00000000-0005-0000-0000-00009F010000}"/>
    <cellStyle name="60% - Accent1 1" xfId="417" xr:uid="{00000000-0005-0000-0000-0000A0010000}"/>
    <cellStyle name="60% - Accent1 1 1" xfId="418" xr:uid="{00000000-0005-0000-0000-0000A1010000}"/>
    <cellStyle name="60% - Accent1 1 2" xfId="419" xr:uid="{00000000-0005-0000-0000-0000A2010000}"/>
    <cellStyle name="60% - Accent1 1 3" xfId="420" xr:uid="{00000000-0005-0000-0000-0000A3010000}"/>
    <cellStyle name="60% - Accent1 1 4" xfId="421" xr:uid="{00000000-0005-0000-0000-0000A4010000}"/>
    <cellStyle name="60% - Accent1 1 5" xfId="422" xr:uid="{00000000-0005-0000-0000-0000A5010000}"/>
    <cellStyle name="60% - Accent1 2" xfId="423" xr:uid="{00000000-0005-0000-0000-0000A6010000}"/>
    <cellStyle name="60% - Accent1 2 1" xfId="424" xr:uid="{00000000-0005-0000-0000-0000A7010000}"/>
    <cellStyle name="60% - Accent1 2 2" xfId="425" xr:uid="{00000000-0005-0000-0000-0000A8010000}"/>
    <cellStyle name="60% - Accent1 2 3" xfId="426" xr:uid="{00000000-0005-0000-0000-0000A9010000}"/>
    <cellStyle name="60% - Accent1 2 4" xfId="427" xr:uid="{00000000-0005-0000-0000-0000AA010000}"/>
    <cellStyle name="60% - Accent1 2 5" xfId="428" xr:uid="{00000000-0005-0000-0000-0000AB010000}"/>
    <cellStyle name="60% - Accent1 2_Bao cao tien do thuc hien chi dao va ket qua thu hoi NQH" xfId="429" xr:uid="{00000000-0005-0000-0000-0000AC010000}"/>
    <cellStyle name="60% - Accent1 3" xfId="430" xr:uid="{00000000-0005-0000-0000-0000AD010000}"/>
    <cellStyle name="60% - Accent1 4" xfId="431" xr:uid="{00000000-0005-0000-0000-0000AE010000}"/>
    <cellStyle name="60% - Accent2 1" xfId="432" xr:uid="{00000000-0005-0000-0000-0000AF010000}"/>
    <cellStyle name="60% - Accent2 1 1" xfId="433" xr:uid="{00000000-0005-0000-0000-0000B0010000}"/>
    <cellStyle name="60% - Accent2 1 2" xfId="434" xr:uid="{00000000-0005-0000-0000-0000B1010000}"/>
    <cellStyle name="60% - Accent2 1 3" xfId="435" xr:uid="{00000000-0005-0000-0000-0000B2010000}"/>
    <cellStyle name="60% - Accent2 1 4" xfId="436" xr:uid="{00000000-0005-0000-0000-0000B3010000}"/>
    <cellStyle name="60% - Accent2 1 5" xfId="437" xr:uid="{00000000-0005-0000-0000-0000B4010000}"/>
    <cellStyle name="60% - Accent2 2" xfId="438" xr:uid="{00000000-0005-0000-0000-0000B5010000}"/>
    <cellStyle name="60% - Accent2 2 1" xfId="439" xr:uid="{00000000-0005-0000-0000-0000B6010000}"/>
    <cellStyle name="60% - Accent2 2 2" xfId="440" xr:uid="{00000000-0005-0000-0000-0000B7010000}"/>
    <cellStyle name="60% - Accent2 2 3" xfId="441" xr:uid="{00000000-0005-0000-0000-0000B8010000}"/>
    <cellStyle name="60% - Accent2 2 4" xfId="442" xr:uid="{00000000-0005-0000-0000-0000B9010000}"/>
    <cellStyle name="60% - Accent2 2 5" xfId="443" xr:uid="{00000000-0005-0000-0000-0000BA010000}"/>
    <cellStyle name="60% - Accent2 2_Bao cao tien do thuc hien chi dao va ket qua thu hoi NQH" xfId="444" xr:uid="{00000000-0005-0000-0000-0000BB010000}"/>
    <cellStyle name="60% - Accent2 3" xfId="445" xr:uid="{00000000-0005-0000-0000-0000BC010000}"/>
    <cellStyle name="60% - Accent2 4" xfId="446" xr:uid="{00000000-0005-0000-0000-0000BD010000}"/>
    <cellStyle name="60% - Accent3 1" xfId="447" xr:uid="{00000000-0005-0000-0000-0000BE010000}"/>
    <cellStyle name="60% - Accent3 1 1" xfId="448" xr:uid="{00000000-0005-0000-0000-0000BF010000}"/>
    <cellStyle name="60% - Accent3 1 2" xfId="449" xr:uid="{00000000-0005-0000-0000-0000C0010000}"/>
    <cellStyle name="60% - Accent3 1 3" xfId="450" xr:uid="{00000000-0005-0000-0000-0000C1010000}"/>
    <cellStyle name="60% - Accent3 1 4" xfId="451" xr:uid="{00000000-0005-0000-0000-0000C2010000}"/>
    <cellStyle name="60% - Accent3 1 5" xfId="452" xr:uid="{00000000-0005-0000-0000-0000C3010000}"/>
    <cellStyle name="60% - Accent3 2" xfId="453" xr:uid="{00000000-0005-0000-0000-0000C4010000}"/>
    <cellStyle name="60% - Accent3 2 1" xfId="454" xr:uid="{00000000-0005-0000-0000-0000C5010000}"/>
    <cellStyle name="60% - Accent3 2 2" xfId="455" xr:uid="{00000000-0005-0000-0000-0000C6010000}"/>
    <cellStyle name="60% - Accent3 2 3" xfId="456" xr:uid="{00000000-0005-0000-0000-0000C7010000}"/>
    <cellStyle name="60% - Accent3 2 4" xfId="457" xr:uid="{00000000-0005-0000-0000-0000C8010000}"/>
    <cellStyle name="60% - Accent3 2 5" xfId="458" xr:uid="{00000000-0005-0000-0000-0000C9010000}"/>
    <cellStyle name="60% - Accent3 2_Bao cao tien do thuc hien chi dao va ket qua thu hoi NQH" xfId="459" xr:uid="{00000000-0005-0000-0000-0000CA010000}"/>
    <cellStyle name="60% - Accent3 3" xfId="460" xr:uid="{00000000-0005-0000-0000-0000CB010000}"/>
    <cellStyle name="60% - Accent3 4" xfId="461" xr:uid="{00000000-0005-0000-0000-0000CC010000}"/>
    <cellStyle name="60% - Accent4 1" xfId="462" xr:uid="{00000000-0005-0000-0000-0000CD010000}"/>
    <cellStyle name="60% - Accent4 1 1" xfId="463" xr:uid="{00000000-0005-0000-0000-0000CE010000}"/>
    <cellStyle name="60% - Accent4 1 2" xfId="464" xr:uid="{00000000-0005-0000-0000-0000CF010000}"/>
    <cellStyle name="60% - Accent4 1 3" xfId="465" xr:uid="{00000000-0005-0000-0000-0000D0010000}"/>
    <cellStyle name="60% - Accent4 1 4" xfId="466" xr:uid="{00000000-0005-0000-0000-0000D1010000}"/>
    <cellStyle name="60% - Accent4 1 5" xfId="467" xr:uid="{00000000-0005-0000-0000-0000D2010000}"/>
    <cellStyle name="60% - Accent4 2" xfId="468" xr:uid="{00000000-0005-0000-0000-0000D3010000}"/>
    <cellStyle name="60% - Accent4 2 1" xfId="469" xr:uid="{00000000-0005-0000-0000-0000D4010000}"/>
    <cellStyle name="60% - Accent4 2 2" xfId="470" xr:uid="{00000000-0005-0000-0000-0000D5010000}"/>
    <cellStyle name="60% - Accent4 2 3" xfId="471" xr:uid="{00000000-0005-0000-0000-0000D6010000}"/>
    <cellStyle name="60% - Accent4 2 4" xfId="472" xr:uid="{00000000-0005-0000-0000-0000D7010000}"/>
    <cellStyle name="60% - Accent4 2 5" xfId="473" xr:uid="{00000000-0005-0000-0000-0000D8010000}"/>
    <cellStyle name="60% - Accent4 2_Bao cao tien do thuc hien chi dao va ket qua thu hoi NQH" xfId="474" xr:uid="{00000000-0005-0000-0000-0000D9010000}"/>
    <cellStyle name="60% - Accent4 3" xfId="475" xr:uid="{00000000-0005-0000-0000-0000DA010000}"/>
    <cellStyle name="60% - Accent4 4" xfId="476" xr:uid="{00000000-0005-0000-0000-0000DB010000}"/>
    <cellStyle name="60% - Accent5 1" xfId="477" xr:uid="{00000000-0005-0000-0000-0000DC010000}"/>
    <cellStyle name="60% - Accent5 1 1" xfId="478" xr:uid="{00000000-0005-0000-0000-0000DD010000}"/>
    <cellStyle name="60% - Accent5 1 2" xfId="479" xr:uid="{00000000-0005-0000-0000-0000DE010000}"/>
    <cellStyle name="60% - Accent5 1 3" xfId="480" xr:uid="{00000000-0005-0000-0000-0000DF010000}"/>
    <cellStyle name="60% - Accent5 1 4" xfId="481" xr:uid="{00000000-0005-0000-0000-0000E0010000}"/>
    <cellStyle name="60% - Accent5 1 5" xfId="482" xr:uid="{00000000-0005-0000-0000-0000E1010000}"/>
    <cellStyle name="60% - Accent5 2" xfId="483" xr:uid="{00000000-0005-0000-0000-0000E2010000}"/>
    <cellStyle name="60% - Accent5 2 1" xfId="484" xr:uid="{00000000-0005-0000-0000-0000E3010000}"/>
    <cellStyle name="60% - Accent5 2 2" xfId="485" xr:uid="{00000000-0005-0000-0000-0000E4010000}"/>
    <cellStyle name="60% - Accent5 2 3" xfId="486" xr:uid="{00000000-0005-0000-0000-0000E5010000}"/>
    <cellStyle name="60% - Accent5 2 4" xfId="487" xr:uid="{00000000-0005-0000-0000-0000E6010000}"/>
    <cellStyle name="60% - Accent5 2 5" xfId="488" xr:uid="{00000000-0005-0000-0000-0000E7010000}"/>
    <cellStyle name="60% - Accent5 2_Bao cao tien do thuc hien chi dao va ket qua thu hoi NQH" xfId="489" xr:uid="{00000000-0005-0000-0000-0000E8010000}"/>
    <cellStyle name="60% - Accent5 3" xfId="490" xr:uid="{00000000-0005-0000-0000-0000E9010000}"/>
    <cellStyle name="60% - Accent5 4" xfId="491" xr:uid="{00000000-0005-0000-0000-0000EA010000}"/>
    <cellStyle name="60% - Accent6 1" xfId="492" xr:uid="{00000000-0005-0000-0000-0000EB010000}"/>
    <cellStyle name="60% - Accent6 1 1" xfId="493" xr:uid="{00000000-0005-0000-0000-0000EC010000}"/>
    <cellStyle name="60% - Accent6 1 2" xfId="494" xr:uid="{00000000-0005-0000-0000-0000ED010000}"/>
    <cellStyle name="60% - Accent6 1 3" xfId="495" xr:uid="{00000000-0005-0000-0000-0000EE010000}"/>
    <cellStyle name="60% - Accent6 1 4" xfId="496" xr:uid="{00000000-0005-0000-0000-0000EF010000}"/>
    <cellStyle name="60% - Accent6 1 5" xfId="497" xr:uid="{00000000-0005-0000-0000-0000F0010000}"/>
    <cellStyle name="60% - Accent6 2" xfId="498" xr:uid="{00000000-0005-0000-0000-0000F1010000}"/>
    <cellStyle name="60% - Accent6 2 1" xfId="499" xr:uid="{00000000-0005-0000-0000-0000F2010000}"/>
    <cellStyle name="60% - Accent6 2 2" xfId="500" xr:uid="{00000000-0005-0000-0000-0000F3010000}"/>
    <cellStyle name="60% - Accent6 2 3" xfId="501" xr:uid="{00000000-0005-0000-0000-0000F4010000}"/>
    <cellStyle name="60% - Accent6 2 4" xfId="502" xr:uid="{00000000-0005-0000-0000-0000F5010000}"/>
    <cellStyle name="60% - Accent6 2 5" xfId="503" xr:uid="{00000000-0005-0000-0000-0000F6010000}"/>
    <cellStyle name="60% - Accent6 2_Bao cao tien do thuc hien chi dao va ket qua thu hoi NQH" xfId="504" xr:uid="{00000000-0005-0000-0000-0000F7010000}"/>
    <cellStyle name="60% - Accent6 3" xfId="505" xr:uid="{00000000-0005-0000-0000-0000F8010000}"/>
    <cellStyle name="60% - Accent6 4" xfId="506" xr:uid="{00000000-0005-0000-0000-0000F9010000}"/>
    <cellStyle name="a" xfId="507" xr:uid="{00000000-0005-0000-0000-0000FA010000}"/>
    <cellStyle name="Accent1 1" xfId="508" xr:uid="{00000000-0005-0000-0000-0000FB010000}"/>
    <cellStyle name="Accent1 1 1" xfId="509" xr:uid="{00000000-0005-0000-0000-0000FC010000}"/>
    <cellStyle name="Accent1 1 2" xfId="510" xr:uid="{00000000-0005-0000-0000-0000FD010000}"/>
    <cellStyle name="Accent1 1 3" xfId="511" xr:uid="{00000000-0005-0000-0000-0000FE010000}"/>
    <cellStyle name="Accent1 1 4" xfId="512" xr:uid="{00000000-0005-0000-0000-0000FF010000}"/>
    <cellStyle name="Accent1 1 5" xfId="513" xr:uid="{00000000-0005-0000-0000-000000020000}"/>
    <cellStyle name="Accent1 2" xfId="514" xr:uid="{00000000-0005-0000-0000-000001020000}"/>
    <cellStyle name="Accent1 2 1" xfId="515" xr:uid="{00000000-0005-0000-0000-000002020000}"/>
    <cellStyle name="Accent1 2 2" xfId="516" xr:uid="{00000000-0005-0000-0000-000003020000}"/>
    <cellStyle name="Accent1 2 3" xfId="517" xr:uid="{00000000-0005-0000-0000-000004020000}"/>
    <cellStyle name="Accent1 2 4" xfId="518" xr:uid="{00000000-0005-0000-0000-000005020000}"/>
    <cellStyle name="Accent1 2 5" xfId="519" xr:uid="{00000000-0005-0000-0000-000006020000}"/>
    <cellStyle name="Accent1 2_Bao cao tien do thuc hien chi dao va ket qua thu hoi NQH" xfId="520" xr:uid="{00000000-0005-0000-0000-000007020000}"/>
    <cellStyle name="Accent1 3" xfId="521" xr:uid="{00000000-0005-0000-0000-000008020000}"/>
    <cellStyle name="Accent1 4" xfId="522" xr:uid="{00000000-0005-0000-0000-000009020000}"/>
    <cellStyle name="Accent2 1" xfId="523" xr:uid="{00000000-0005-0000-0000-00000A020000}"/>
    <cellStyle name="Accent2 1 1" xfId="524" xr:uid="{00000000-0005-0000-0000-00000B020000}"/>
    <cellStyle name="Accent2 1 2" xfId="525" xr:uid="{00000000-0005-0000-0000-00000C020000}"/>
    <cellStyle name="Accent2 1 3" xfId="526" xr:uid="{00000000-0005-0000-0000-00000D020000}"/>
    <cellStyle name="Accent2 1 4" xfId="527" xr:uid="{00000000-0005-0000-0000-00000E020000}"/>
    <cellStyle name="Accent2 1 5" xfId="528" xr:uid="{00000000-0005-0000-0000-00000F020000}"/>
    <cellStyle name="Accent2 2" xfId="529" xr:uid="{00000000-0005-0000-0000-000010020000}"/>
    <cellStyle name="Accent2 2 1" xfId="530" xr:uid="{00000000-0005-0000-0000-000011020000}"/>
    <cellStyle name="Accent2 2 2" xfId="531" xr:uid="{00000000-0005-0000-0000-000012020000}"/>
    <cellStyle name="Accent2 2 3" xfId="532" xr:uid="{00000000-0005-0000-0000-000013020000}"/>
    <cellStyle name="Accent2 2 4" xfId="533" xr:uid="{00000000-0005-0000-0000-000014020000}"/>
    <cellStyle name="Accent2 2 5" xfId="534" xr:uid="{00000000-0005-0000-0000-000015020000}"/>
    <cellStyle name="Accent2 2_Bao cao tien do thuc hien chi dao va ket qua thu hoi NQH" xfId="535" xr:uid="{00000000-0005-0000-0000-000016020000}"/>
    <cellStyle name="Accent2 3" xfId="536" xr:uid="{00000000-0005-0000-0000-000017020000}"/>
    <cellStyle name="Accent2 4" xfId="537" xr:uid="{00000000-0005-0000-0000-000018020000}"/>
    <cellStyle name="Accent3 1" xfId="538" xr:uid="{00000000-0005-0000-0000-000019020000}"/>
    <cellStyle name="Accent3 1 1" xfId="539" xr:uid="{00000000-0005-0000-0000-00001A020000}"/>
    <cellStyle name="Accent3 1 2" xfId="540" xr:uid="{00000000-0005-0000-0000-00001B020000}"/>
    <cellStyle name="Accent3 1 3" xfId="541" xr:uid="{00000000-0005-0000-0000-00001C020000}"/>
    <cellStyle name="Accent3 1 4" xfId="542" xr:uid="{00000000-0005-0000-0000-00001D020000}"/>
    <cellStyle name="Accent3 1 5" xfId="543" xr:uid="{00000000-0005-0000-0000-00001E020000}"/>
    <cellStyle name="Accent3 2" xfId="544" xr:uid="{00000000-0005-0000-0000-00001F020000}"/>
    <cellStyle name="Accent3 2 1" xfId="545" xr:uid="{00000000-0005-0000-0000-000020020000}"/>
    <cellStyle name="Accent3 2 2" xfId="546" xr:uid="{00000000-0005-0000-0000-000021020000}"/>
    <cellStyle name="Accent3 2 3" xfId="547" xr:uid="{00000000-0005-0000-0000-000022020000}"/>
    <cellStyle name="Accent3 2 4" xfId="548" xr:uid="{00000000-0005-0000-0000-000023020000}"/>
    <cellStyle name="Accent3 2 5" xfId="549" xr:uid="{00000000-0005-0000-0000-000024020000}"/>
    <cellStyle name="Accent3 2_Bao cao tien do thuc hien chi dao va ket qua thu hoi NQH" xfId="550" xr:uid="{00000000-0005-0000-0000-000025020000}"/>
    <cellStyle name="Accent3 3" xfId="551" xr:uid="{00000000-0005-0000-0000-000026020000}"/>
    <cellStyle name="Accent3 4" xfId="552" xr:uid="{00000000-0005-0000-0000-000027020000}"/>
    <cellStyle name="Accent4 1" xfId="553" xr:uid="{00000000-0005-0000-0000-000028020000}"/>
    <cellStyle name="Accent4 1 1" xfId="554" xr:uid="{00000000-0005-0000-0000-000029020000}"/>
    <cellStyle name="Accent4 1 2" xfId="555" xr:uid="{00000000-0005-0000-0000-00002A020000}"/>
    <cellStyle name="Accent4 1 3" xfId="556" xr:uid="{00000000-0005-0000-0000-00002B020000}"/>
    <cellStyle name="Accent4 1 4" xfId="557" xr:uid="{00000000-0005-0000-0000-00002C020000}"/>
    <cellStyle name="Accent4 1 5" xfId="558" xr:uid="{00000000-0005-0000-0000-00002D020000}"/>
    <cellStyle name="Accent4 2" xfId="559" xr:uid="{00000000-0005-0000-0000-00002E020000}"/>
    <cellStyle name="Accent4 2 1" xfId="560" xr:uid="{00000000-0005-0000-0000-00002F020000}"/>
    <cellStyle name="Accent4 2 2" xfId="561" xr:uid="{00000000-0005-0000-0000-000030020000}"/>
    <cellStyle name="Accent4 2 3" xfId="562" xr:uid="{00000000-0005-0000-0000-000031020000}"/>
    <cellStyle name="Accent4 2 4" xfId="563" xr:uid="{00000000-0005-0000-0000-000032020000}"/>
    <cellStyle name="Accent4 2 5" xfId="564" xr:uid="{00000000-0005-0000-0000-000033020000}"/>
    <cellStyle name="Accent4 2_Bao cao tien do thuc hien chi dao va ket qua thu hoi NQH" xfId="565" xr:uid="{00000000-0005-0000-0000-000034020000}"/>
    <cellStyle name="Accent4 3" xfId="566" xr:uid="{00000000-0005-0000-0000-000035020000}"/>
    <cellStyle name="Accent4 4" xfId="567" xr:uid="{00000000-0005-0000-0000-000036020000}"/>
    <cellStyle name="Accent5 1" xfId="568" xr:uid="{00000000-0005-0000-0000-000037020000}"/>
    <cellStyle name="Accent5 1 1" xfId="569" xr:uid="{00000000-0005-0000-0000-000038020000}"/>
    <cellStyle name="Accent5 1 2" xfId="570" xr:uid="{00000000-0005-0000-0000-000039020000}"/>
    <cellStyle name="Accent5 1 3" xfId="571" xr:uid="{00000000-0005-0000-0000-00003A020000}"/>
    <cellStyle name="Accent5 1 4" xfId="572" xr:uid="{00000000-0005-0000-0000-00003B020000}"/>
    <cellStyle name="Accent5 1 5" xfId="573" xr:uid="{00000000-0005-0000-0000-00003C020000}"/>
    <cellStyle name="Accent5 2" xfId="574" xr:uid="{00000000-0005-0000-0000-00003D020000}"/>
    <cellStyle name="Accent5 2 1" xfId="575" xr:uid="{00000000-0005-0000-0000-00003E020000}"/>
    <cellStyle name="Accent5 2 2" xfId="576" xr:uid="{00000000-0005-0000-0000-00003F020000}"/>
    <cellStyle name="Accent5 2 3" xfId="577" xr:uid="{00000000-0005-0000-0000-000040020000}"/>
    <cellStyle name="Accent5 2 4" xfId="578" xr:uid="{00000000-0005-0000-0000-000041020000}"/>
    <cellStyle name="Accent5 2 5" xfId="579" xr:uid="{00000000-0005-0000-0000-000042020000}"/>
    <cellStyle name="Accent5 2_Bao cao tien do thuc hien chi dao va ket qua thu hoi NQH" xfId="580" xr:uid="{00000000-0005-0000-0000-000043020000}"/>
    <cellStyle name="Accent5 3" xfId="581" xr:uid="{00000000-0005-0000-0000-000044020000}"/>
    <cellStyle name="Accent5 4" xfId="582" xr:uid="{00000000-0005-0000-0000-000045020000}"/>
    <cellStyle name="Accent6 1" xfId="583" xr:uid="{00000000-0005-0000-0000-000046020000}"/>
    <cellStyle name="Accent6 1 1" xfId="584" xr:uid="{00000000-0005-0000-0000-000047020000}"/>
    <cellStyle name="Accent6 1 2" xfId="585" xr:uid="{00000000-0005-0000-0000-000048020000}"/>
    <cellStyle name="Accent6 1 3" xfId="586" xr:uid="{00000000-0005-0000-0000-000049020000}"/>
    <cellStyle name="Accent6 1 4" xfId="587" xr:uid="{00000000-0005-0000-0000-00004A020000}"/>
    <cellStyle name="Accent6 1 5" xfId="588" xr:uid="{00000000-0005-0000-0000-00004B020000}"/>
    <cellStyle name="Accent6 2" xfId="589" xr:uid="{00000000-0005-0000-0000-00004C020000}"/>
    <cellStyle name="Accent6 2 1" xfId="590" xr:uid="{00000000-0005-0000-0000-00004D020000}"/>
    <cellStyle name="Accent6 2 2" xfId="591" xr:uid="{00000000-0005-0000-0000-00004E020000}"/>
    <cellStyle name="Accent6 2 3" xfId="592" xr:uid="{00000000-0005-0000-0000-00004F020000}"/>
    <cellStyle name="Accent6 2 4" xfId="593" xr:uid="{00000000-0005-0000-0000-000050020000}"/>
    <cellStyle name="Accent6 2 5" xfId="594" xr:uid="{00000000-0005-0000-0000-000051020000}"/>
    <cellStyle name="Accent6 2_Bao cao tien do thuc hien chi dao va ket qua thu hoi NQH" xfId="595" xr:uid="{00000000-0005-0000-0000-000052020000}"/>
    <cellStyle name="Accent6 3" xfId="596" xr:uid="{00000000-0005-0000-0000-000053020000}"/>
    <cellStyle name="Accent6 4" xfId="597" xr:uid="{00000000-0005-0000-0000-000054020000}"/>
    <cellStyle name="active" xfId="598" xr:uid="{00000000-0005-0000-0000-000055020000}"/>
    <cellStyle name="active 1" xfId="599" xr:uid="{00000000-0005-0000-0000-000056020000}"/>
    <cellStyle name="active 2" xfId="600" xr:uid="{00000000-0005-0000-0000-000057020000}"/>
    <cellStyle name="active 3" xfId="601" xr:uid="{00000000-0005-0000-0000-000058020000}"/>
    <cellStyle name="active 4" xfId="602" xr:uid="{00000000-0005-0000-0000-000059020000}"/>
    <cellStyle name="active 5" xfId="603" xr:uid="{00000000-0005-0000-0000-00005A020000}"/>
    <cellStyle name="active_Bao cao tien do thuc hien chi dao va ket qua thu hoi NQH" xfId="604" xr:uid="{00000000-0005-0000-0000-00005B020000}"/>
    <cellStyle name="ÅëÈ­ [0]_      " xfId="605" xr:uid="{00000000-0005-0000-0000-00005C020000}"/>
    <cellStyle name="AeE­ [0]_INQUIRY ¿?¾÷AßAø " xfId="606" xr:uid="{00000000-0005-0000-0000-00005D020000}"/>
    <cellStyle name="ÅëÈ­ [0]_Sheet1" xfId="607" xr:uid="{00000000-0005-0000-0000-00005E020000}"/>
    <cellStyle name="ÅëÈ­_      " xfId="608" xr:uid="{00000000-0005-0000-0000-00005F020000}"/>
    <cellStyle name="AeE­_INQUIRY ¿?¾÷AßAø " xfId="609" xr:uid="{00000000-0005-0000-0000-000060020000}"/>
    <cellStyle name="ÅëÈ­_L601CPT" xfId="610" xr:uid="{00000000-0005-0000-0000-000061020000}"/>
    <cellStyle name="args.style" xfId="611" xr:uid="{00000000-0005-0000-0000-000062020000}"/>
    <cellStyle name="args.style 1" xfId="612" xr:uid="{00000000-0005-0000-0000-000063020000}"/>
    <cellStyle name="args.style 2" xfId="613" xr:uid="{00000000-0005-0000-0000-000064020000}"/>
    <cellStyle name="args.style 3" xfId="614" xr:uid="{00000000-0005-0000-0000-000065020000}"/>
    <cellStyle name="args.style 4" xfId="615" xr:uid="{00000000-0005-0000-0000-000066020000}"/>
    <cellStyle name="args.style 5" xfId="616" xr:uid="{00000000-0005-0000-0000-000067020000}"/>
    <cellStyle name="ÄÞ¸¶ [0]_      " xfId="617" xr:uid="{00000000-0005-0000-0000-000068020000}"/>
    <cellStyle name="AÞ¸¶ [0]_INQUIRY ¿?¾÷AßAø " xfId="618" xr:uid="{00000000-0005-0000-0000-000069020000}"/>
    <cellStyle name="ÄÞ¸¶ [0]_L601CPT" xfId="619" xr:uid="{00000000-0005-0000-0000-00006A020000}"/>
    <cellStyle name="ÄÞ¸¶_      " xfId="620" xr:uid="{00000000-0005-0000-0000-00006B020000}"/>
    <cellStyle name="AÞ¸¶_INQUIRY ¿?¾÷AßAø " xfId="621" xr:uid="{00000000-0005-0000-0000-00006C020000}"/>
    <cellStyle name="ÄÞ¸¶_L601CPT" xfId="622" xr:uid="{00000000-0005-0000-0000-00006D020000}"/>
    <cellStyle name="AutoFormat Options" xfId="623" xr:uid="{00000000-0005-0000-0000-00006E020000}"/>
    <cellStyle name="AutoFormat Options 1" xfId="624" xr:uid="{00000000-0005-0000-0000-00006F020000}"/>
    <cellStyle name="AutoFormat Options 2" xfId="625" xr:uid="{00000000-0005-0000-0000-000070020000}"/>
    <cellStyle name="AutoFormat Options 3" xfId="626" xr:uid="{00000000-0005-0000-0000-000071020000}"/>
    <cellStyle name="AutoFormat Options 4" xfId="627" xr:uid="{00000000-0005-0000-0000-000072020000}"/>
    <cellStyle name="AutoFormat Options 5" xfId="628" xr:uid="{00000000-0005-0000-0000-000073020000}"/>
    <cellStyle name="AutoFormat Options_Bao cao tien do thuc hien chi dao va ket qua thu hoi NQH" xfId="629" xr:uid="{00000000-0005-0000-0000-000074020000}"/>
    <cellStyle name="Bad 1" xfId="630" xr:uid="{00000000-0005-0000-0000-000075020000}"/>
    <cellStyle name="Bad 1 1" xfId="631" xr:uid="{00000000-0005-0000-0000-000076020000}"/>
    <cellStyle name="Bad 1 2" xfId="632" xr:uid="{00000000-0005-0000-0000-000077020000}"/>
    <cellStyle name="Bad 1 3" xfId="633" xr:uid="{00000000-0005-0000-0000-000078020000}"/>
    <cellStyle name="Bad 1 4" xfId="634" xr:uid="{00000000-0005-0000-0000-000079020000}"/>
    <cellStyle name="Bad 1 5" xfId="635" xr:uid="{00000000-0005-0000-0000-00007A020000}"/>
    <cellStyle name="Bad 2" xfId="636" xr:uid="{00000000-0005-0000-0000-00007B020000}"/>
    <cellStyle name="Bad 2 1" xfId="637" xr:uid="{00000000-0005-0000-0000-00007C020000}"/>
    <cellStyle name="Bad 2 2" xfId="638" xr:uid="{00000000-0005-0000-0000-00007D020000}"/>
    <cellStyle name="Bad 2 3" xfId="639" xr:uid="{00000000-0005-0000-0000-00007E020000}"/>
    <cellStyle name="Bad 2 4" xfId="640" xr:uid="{00000000-0005-0000-0000-00007F020000}"/>
    <cellStyle name="Bad 2 5" xfId="641" xr:uid="{00000000-0005-0000-0000-000080020000}"/>
    <cellStyle name="Bad 2_Bao cao tien do thuc hien chi dao va ket qua thu hoi NQH" xfId="642" xr:uid="{00000000-0005-0000-0000-000081020000}"/>
    <cellStyle name="Bad 3" xfId="643" xr:uid="{00000000-0005-0000-0000-000082020000}"/>
    <cellStyle name="Bad 4" xfId="644" xr:uid="{00000000-0005-0000-0000-000083020000}"/>
    <cellStyle name="Body" xfId="645" xr:uid="{00000000-0005-0000-0000-000084020000}"/>
    <cellStyle name="C?AØ_¿?¾÷CoE² " xfId="646" xr:uid="{00000000-0005-0000-0000-000085020000}"/>
    <cellStyle name="Ç¥ÁØ_      " xfId="647" xr:uid="{00000000-0005-0000-0000-000086020000}"/>
    <cellStyle name="C￥AØ_¿μ¾÷CoE² " xfId="648" xr:uid="{00000000-0005-0000-0000-000087020000}"/>
    <cellStyle name="Ç¥ÁØ_±³°¢¼ö·®" xfId="649" xr:uid="{00000000-0005-0000-0000-000088020000}"/>
    <cellStyle name="Ç§Î»·Ö¸ô[0]_Sheet1" xfId="650" xr:uid="{00000000-0005-0000-0000-000089020000}"/>
    <cellStyle name="Ç§Î»·Ö¸ô_Sheet1" xfId="651" xr:uid="{00000000-0005-0000-0000-00008A020000}"/>
    <cellStyle name="Calc Currency (0)" xfId="652" xr:uid="{00000000-0005-0000-0000-00008B020000}"/>
    <cellStyle name="Calc Currency (0) 1" xfId="653" xr:uid="{00000000-0005-0000-0000-00008C020000}"/>
    <cellStyle name="Calc Currency (0) 2" xfId="654" xr:uid="{00000000-0005-0000-0000-00008D020000}"/>
    <cellStyle name="Calc Currency (0) 3" xfId="655" xr:uid="{00000000-0005-0000-0000-00008E020000}"/>
    <cellStyle name="Calc Currency (0) 4" xfId="656" xr:uid="{00000000-0005-0000-0000-00008F020000}"/>
    <cellStyle name="Calc Currency (0) 5" xfId="657" xr:uid="{00000000-0005-0000-0000-000090020000}"/>
    <cellStyle name="Calc Currency (0)_Bao cao tien do thuc hien chi dao va ket qua thu hoi NQH" xfId="658" xr:uid="{00000000-0005-0000-0000-000091020000}"/>
    <cellStyle name="Calc Currency (2)" xfId="659" xr:uid="{00000000-0005-0000-0000-000092020000}"/>
    <cellStyle name="Calc Percent (0)" xfId="660" xr:uid="{00000000-0005-0000-0000-000093020000}"/>
    <cellStyle name="Calc Percent (1)" xfId="661" xr:uid="{00000000-0005-0000-0000-000094020000}"/>
    <cellStyle name="Calc Percent (2)" xfId="662" xr:uid="{00000000-0005-0000-0000-000095020000}"/>
    <cellStyle name="Calc Units (0)" xfId="663" xr:uid="{00000000-0005-0000-0000-000096020000}"/>
    <cellStyle name="Calc Units (1)" xfId="664" xr:uid="{00000000-0005-0000-0000-000097020000}"/>
    <cellStyle name="Calc Units (2)" xfId="665" xr:uid="{00000000-0005-0000-0000-000098020000}"/>
    <cellStyle name="Calculation 1" xfId="666" xr:uid="{00000000-0005-0000-0000-000099020000}"/>
    <cellStyle name="Calculation 1 1" xfId="667" xr:uid="{00000000-0005-0000-0000-00009A020000}"/>
    <cellStyle name="Calculation 1 2" xfId="668" xr:uid="{00000000-0005-0000-0000-00009B020000}"/>
    <cellStyle name="Calculation 1 3" xfId="669" xr:uid="{00000000-0005-0000-0000-00009C020000}"/>
    <cellStyle name="Calculation 1 4" xfId="670" xr:uid="{00000000-0005-0000-0000-00009D020000}"/>
    <cellStyle name="Calculation 1 5" xfId="671" xr:uid="{00000000-0005-0000-0000-00009E020000}"/>
    <cellStyle name="Calculation 2" xfId="672" xr:uid="{00000000-0005-0000-0000-00009F020000}"/>
    <cellStyle name="Calculation 2 1" xfId="673" xr:uid="{00000000-0005-0000-0000-0000A0020000}"/>
    <cellStyle name="Calculation 2 2" xfId="674" xr:uid="{00000000-0005-0000-0000-0000A1020000}"/>
    <cellStyle name="Calculation 2 3" xfId="675" xr:uid="{00000000-0005-0000-0000-0000A2020000}"/>
    <cellStyle name="Calculation 2 4" xfId="676" xr:uid="{00000000-0005-0000-0000-0000A3020000}"/>
    <cellStyle name="Calculation 2 5" xfId="677" xr:uid="{00000000-0005-0000-0000-0000A4020000}"/>
    <cellStyle name="Calculation 2_Bao cao tien do thuc hien chi dao va ket qua thu hoi NQH" xfId="678" xr:uid="{00000000-0005-0000-0000-0000A5020000}"/>
    <cellStyle name="Calculation 3" xfId="679" xr:uid="{00000000-0005-0000-0000-0000A6020000}"/>
    <cellStyle name="Calculation 4" xfId="680" xr:uid="{00000000-0005-0000-0000-0000A7020000}"/>
    <cellStyle name="category" xfId="681" xr:uid="{00000000-0005-0000-0000-0000A8020000}"/>
    <cellStyle name="category 1" xfId="682" xr:uid="{00000000-0005-0000-0000-0000A9020000}"/>
    <cellStyle name="category 2" xfId="683" xr:uid="{00000000-0005-0000-0000-0000AA020000}"/>
    <cellStyle name="category 3" xfId="684" xr:uid="{00000000-0005-0000-0000-0000AB020000}"/>
    <cellStyle name="category 4" xfId="685" xr:uid="{00000000-0005-0000-0000-0000AC020000}"/>
    <cellStyle name="category 5" xfId="686" xr:uid="{00000000-0005-0000-0000-0000AD020000}"/>
    <cellStyle name="category_Bao cao tien do thuc hien chi dao va ket qua thu hoi NQH" xfId="687" xr:uid="{00000000-0005-0000-0000-0000AE020000}"/>
    <cellStyle name="Cerrency_Sheet2_XANGDAU" xfId="688" xr:uid="{00000000-0005-0000-0000-0000AF020000}"/>
    <cellStyle name="Check Cell 1" xfId="894" xr:uid="{00000000-0005-0000-0000-0000B0020000}"/>
    <cellStyle name="Check Cell 1 1" xfId="895" xr:uid="{00000000-0005-0000-0000-0000B1020000}"/>
    <cellStyle name="Check Cell 1 2" xfId="896" xr:uid="{00000000-0005-0000-0000-0000B2020000}"/>
    <cellStyle name="Check Cell 1 3" xfId="897" xr:uid="{00000000-0005-0000-0000-0000B3020000}"/>
    <cellStyle name="Check Cell 1 4" xfId="898" xr:uid="{00000000-0005-0000-0000-0000B4020000}"/>
    <cellStyle name="Check Cell 1 5" xfId="899" xr:uid="{00000000-0005-0000-0000-0000B5020000}"/>
    <cellStyle name="Check Cell 2" xfId="900" xr:uid="{00000000-0005-0000-0000-0000B6020000}"/>
    <cellStyle name="Check Cell 2 1" xfId="901" xr:uid="{00000000-0005-0000-0000-0000B7020000}"/>
    <cellStyle name="Check Cell 2 2" xfId="902" xr:uid="{00000000-0005-0000-0000-0000B8020000}"/>
    <cellStyle name="Check Cell 2 3" xfId="903" xr:uid="{00000000-0005-0000-0000-0000B9020000}"/>
    <cellStyle name="Check Cell 2 4" xfId="904" xr:uid="{00000000-0005-0000-0000-0000BA020000}"/>
    <cellStyle name="Check Cell 2 5" xfId="905" xr:uid="{00000000-0005-0000-0000-0000BB020000}"/>
    <cellStyle name="Check Cell 2_Bao cao tien do thuc hien chi dao va ket qua thu hoi NQH" xfId="906" xr:uid="{00000000-0005-0000-0000-0000BC020000}"/>
    <cellStyle name="Check Cell 3" xfId="907" xr:uid="{00000000-0005-0000-0000-0000BD020000}"/>
    <cellStyle name="Check Cell 4" xfId="908" xr:uid="{00000000-0005-0000-0000-0000BE020000}"/>
    <cellStyle name="CHUONG" xfId="909" xr:uid="{00000000-0005-0000-0000-0000BF020000}"/>
    <cellStyle name="CHUONG 1" xfId="910" xr:uid="{00000000-0005-0000-0000-0000C0020000}"/>
    <cellStyle name="CHUONG 2" xfId="911" xr:uid="{00000000-0005-0000-0000-0000C1020000}"/>
    <cellStyle name="CHUONG 3" xfId="912" xr:uid="{00000000-0005-0000-0000-0000C2020000}"/>
    <cellStyle name="CHUONG 4" xfId="913" xr:uid="{00000000-0005-0000-0000-0000C3020000}"/>
    <cellStyle name="CHUONG 5" xfId="914" xr:uid="{00000000-0005-0000-0000-0000C4020000}"/>
    <cellStyle name="CHUONG_Bao cao tien do thuc hien chi dao va ket qua thu hoi NQH" xfId="915" xr:uid="{00000000-0005-0000-0000-0000C5020000}"/>
    <cellStyle name="Comma  - Style1" xfId="690" xr:uid="{00000000-0005-0000-0000-0000C6020000}"/>
    <cellStyle name="Comma  - Style2" xfId="691" xr:uid="{00000000-0005-0000-0000-0000C7020000}"/>
    <cellStyle name="Comma  - Style3" xfId="692" xr:uid="{00000000-0005-0000-0000-0000C8020000}"/>
    <cellStyle name="Comma  - Style4" xfId="693" xr:uid="{00000000-0005-0000-0000-0000C9020000}"/>
    <cellStyle name="Comma  - Style5" xfId="694" xr:uid="{00000000-0005-0000-0000-0000CA020000}"/>
    <cellStyle name="Comma  - Style6" xfId="695" xr:uid="{00000000-0005-0000-0000-0000CB020000}"/>
    <cellStyle name="Comma  - Style7" xfId="696" xr:uid="{00000000-0005-0000-0000-0000CC020000}"/>
    <cellStyle name="Comma  - Style8" xfId="697" xr:uid="{00000000-0005-0000-0000-0000CD020000}"/>
    <cellStyle name="Comma [0] 2" xfId="698" xr:uid="{00000000-0005-0000-0000-0000CE020000}"/>
    <cellStyle name="Comma [0] 2 1" xfId="699" xr:uid="{00000000-0005-0000-0000-0000CF020000}"/>
    <cellStyle name="Comma [0] 2 2" xfId="700" xr:uid="{00000000-0005-0000-0000-0000D0020000}"/>
    <cellStyle name="Comma [0] 2 3" xfId="701" xr:uid="{00000000-0005-0000-0000-0000D1020000}"/>
    <cellStyle name="Comma [0] 2 4" xfId="702" xr:uid="{00000000-0005-0000-0000-0000D2020000}"/>
    <cellStyle name="Comma [0] 2 5" xfId="703" xr:uid="{00000000-0005-0000-0000-0000D3020000}"/>
    <cellStyle name="Comma [0] 2_Bao cao tien do thuc hien chi dao va ket qua thu hoi NQH" xfId="704" xr:uid="{00000000-0005-0000-0000-0000D4020000}"/>
    <cellStyle name="Comma [00]" xfId="705" xr:uid="{00000000-0005-0000-0000-0000D5020000}"/>
    <cellStyle name="Comma 10" xfId="706" xr:uid="{00000000-0005-0000-0000-0000D6020000}"/>
    <cellStyle name="Comma 10 1" xfId="707" xr:uid="{00000000-0005-0000-0000-0000D7020000}"/>
    <cellStyle name="Comma 10 2" xfId="708" xr:uid="{00000000-0005-0000-0000-0000D8020000}"/>
    <cellStyle name="Comma 10 3" xfId="709" xr:uid="{00000000-0005-0000-0000-0000D9020000}"/>
    <cellStyle name="Comma 10 4" xfId="710" xr:uid="{00000000-0005-0000-0000-0000DA020000}"/>
    <cellStyle name="Comma 10 5" xfId="711" xr:uid="{00000000-0005-0000-0000-0000DB020000}"/>
    <cellStyle name="Comma 10_Bao cao tien do thuc hien chi dao va ket qua thu hoi NQH" xfId="712" xr:uid="{00000000-0005-0000-0000-0000DC020000}"/>
    <cellStyle name="Comma 11" xfId="713" xr:uid="{00000000-0005-0000-0000-0000DD020000}"/>
    <cellStyle name="Comma 11 1" xfId="714" xr:uid="{00000000-0005-0000-0000-0000DE020000}"/>
    <cellStyle name="Comma 11 2" xfId="715" xr:uid="{00000000-0005-0000-0000-0000DF020000}"/>
    <cellStyle name="Comma 11 3" xfId="716" xr:uid="{00000000-0005-0000-0000-0000E0020000}"/>
    <cellStyle name="Comma 11 4" xfId="717" xr:uid="{00000000-0005-0000-0000-0000E1020000}"/>
    <cellStyle name="Comma 11 5" xfId="718" xr:uid="{00000000-0005-0000-0000-0000E2020000}"/>
    <cellStyle name="Comma 114" xfId="719" xr:uid="{00000000-0005-0000-0000-0000E3020000}"/>
    <cellStyle name="Comma 12" xfId="720" xr:uid="{00000000-0005-0000-0000-0000E4020000}"/>
    <cellStyle name="Comma 12 1" xfId="721" xr:uid="{00000000-0005-0000-0000-0000E5020000}"/>
    <cellStyle name="Comma 12 2" xfId="722" xr:uid="{00000000-0005-0000-0000-0000E6020000}"/>
    <cellStyle name="Comma 12 3" xfId="723" xr:uid="{00000000-0005-0000-0000-0000E7020000}"/>
    <cellStyle name="Comma 12 4" xfId="724" xr:uid="{00000000-0005-0000-0000-0000E8020000}"/>
    <cellStyle name="Comma 12 5" xfId="725" xr:uid="{00000000-0005-0000-0000-0000E9020000}"/>
    <cellStyle name="Comma 13" xfId="726" xr:uid="{00000000-0005-0000-0000-0000EA020000}"/>
    <cellStyle name="Comma 13 1" xfId="727" xr:uid="{00000000-0005-0000-0000-0000EB020000}"/>
    <cellStyle name="Comma 13 2" xfId="728" xr:uid="{00000000-0005-0000-0000-0000EC020000}"/>
    <cellStyle name="Comma 13 3" xfId="729" xr:uid="{00000000-0005-0000-0000-0000ED020000}"/>
    <cellStyle name="Comma 13 4" xfId="730" xr:uid="{00000000-0005-0000-0000-0000EE020000}"/>
    <cellStyle name="Comma 13 5" xfId="731" xr:uid="{00000000-0005-0000-0000-0000EF020000}"/>
    <cellStyle name="Comma 14" xfId="732" xr:uid="{00000000-0005-0000-0000-0000F0020000}"/>
    <cellStyle name="Comma 14 1" xfId="733" xr:uid="{00000000-0005-0000-0000-0000F1020000}"/>
    <cellStyle name="Comma 14 2" xfId="734" xr:uid="{00000000-0005-0000-0000-0000F2020000}"/>
    <cellStyle name="Comma 14 3" xfId="735" xr:uid="{00000000-0005-0000-0000-0000F3020000}"/>
    <cellStyle name="Comma 14 4" xfId="736" xr:uid="{00000000-0005-0000-0000-0000F4020000}"/>
    <cellStyle name="Comma 14 5" xfId="737" xr:uid="{00000000-0005-0000-0000-0000F5020000}"/>
    <cellStyle name="Comma 142" xfId="738" xr:uid="{00000000-0005-0000-0000-0000F6020000}"/>
    <cellStyle name="Comma 15" xfId="739" xr:uid="{00000000-0005-0000-0000-0000F7020000}"/>
    <cellStyle name="Comma 15 1" xfId="740" xr:uid="{00000000-0005-0000-0000-0000F8020000}"/>
    <cellStyle name="Comma 15 2" xfId="741" xr:uid="{00000000-0005-0000-0000-0000F9020000}"/>
    <cellStyle name="Comma 15 3" xfId="742" xr:uid="{00000000-0005-0000-0000-0000FA020000}"/>
    <cellStyle name="Comma 15 4" xfId="743" xr:uid="{00000000-0005-0000-0000-0000FB020000}"/>
    <cellStyle name="Comma 15 5" xfId="744" xr:uid="{00000000-0005-0000-0000-0000FC020000}"/>
    <cellStyle name="Comma 156" xfId="745" xr:uid="{00000000-0005-0000-0000-0000FD020000}"/>
    <cellStyle name="Comma 16" xfId="746" xr:uid="{00000000-0005-0000-0000-0000FE020000}"/>
    <cellStyle name="Comma 16 1" xfId="747" xr:uid="{00000000-0005-0000-0000-0000FF020000}"/>
    <cellStyle name="Comma 16 2" xfId="748" xr:uid="{00000000-0005-0000-0000-000000030000}"/>
    <cellStyle name="Comma 16 3" xfId="749" xr:uid="{00000000-0005-0000-0000-000001030000}"/>
    <cellStyle name="Comma 16 4" xfId="750" xr:uid="{00000000-0005-0000-0000-000002030000}"/>
    <cellStyle name="Comma 16 5" xfId="751" xr:uid="{00000000-0005-0000-0000-000003030000}"/>
    <cellStyle name="Comma 17" xfId="752" xr:uid="{00000000-0005-0000-0000-000004030000}"/>
    <cellStyle name="Comma 17 1" xfId="753" xr:uid="{00000000-0005-0000-0000-000005030000}"/>
    <cellStyle name="Comma 17 2" xfId="754" xr:uid="{00000000-0005-0000-0000-000006030000}"/>
    <cellStyle name="Comma 17 3" xfId="755" xr:uid="{00000000-0005-0000-0000-000007030000}"/>
    <cellStyle name="Comma 17 4" xfId="756" xr:uid="{00000000-0005-0000-0000-000008030000}"/>
    <cellStyle name="Comma 17 5" xfId="757" xr:uid="{00000000-0005-0000-0000-000009030000}"/>
    <cellStyle name="Comma 18" xfId="758" xr:uid="{00000000-0005-0000-0000-00000A030000}"/>
    <cellStyle name="Comma 181" xfId="759" xr:uid="{00000000-0005-0000-0000-00000B030000}"/>
    <cellStyle name="Comma 19" xfId="760" xr:uid="{00000000-0005-0000-0000-00000C030000}"/>
    <cellStyle name="Comma 198" xfId="761" xr:uid="{00000000-0005-0000-0000-00000D030000}"/>
    <cellStyle name="Comma 2" xfId="762" xr:uid="{00000000-0005-0000-0000-00000E030000}"/>
    <cellStyle name="Comma 2 1" xfId="763" xr:uid="{00000000-0005-0000-0000-00000F030000}"/>
    <cellStyle name="Comma 2 2" xfId="764" xr:uid="{00000000-0005-0000-0000-000010030000}"/>
    <cellStyle name="Comma 2 2 1" xfId="765" xr:uid="{00000000-0005-0000-0000-000011030000}"/>
    <cellStyle name="Comma 2 2 2" xfId="766" xr:uid="{00000000-0005-0000-0000-000012030000}"/>
    <cellStyle name="Comma 2 2 3" xfId="767" xr:uid="{00000000-0005-0000-0000-000013030000}"/>
    <cellStyle name="Comma 2 2 4" xfId="768" xr:uid="{00000000-0005-0000-0000-000014030000}"/>
    <cellStyle name="Comma 2 2 5" xfId="769" xr:uid="{00000000-0005-0000-0000-000015030000}"/>
    <cellStyle name="Comma 2 3" xfId="770" xr:uid="{00000000-0005-0000-0000-000016030000}"/>
    <cellStyle name="Comma 2 3 1" xfId="771" xr:uid="{00000000-0005-0000-0000-000017030000}"/>
    <cellStyle name="Comma 2 3 2" xfId="772" xr:uid="{00000000-0005-0000-0000-000018030000}"/>
    <cellStyle name="Comma 2 3 3" xfId="773" xr:uid="{00000000-0005-0000-0000-000019030000}"/>
    <cellStyle name="Comma 2 3 4" xfId="774" xr:uid="{00000000-0005-0000-0000-00001A030000}"/>
    <cellStyle name="Comma 2 3 5" xfId="775" xr:uid="{00000000-0005-0000-0000-00001B030000}"/>
    <cellStyle name="Comma 2 4" xfId="776" xr:uid="{00000000-0005-0000-0000-00001C030000}"/>
    <cellStyle name="Comma 2 5" xfId="777" xr:uid="{00000000-0005-0000-0000-00001D030000}"/>
    <cellStyle name="Comma 2 6" xfId="778" xr:uid="{00000000-0005-0000-0000-00001E030000}"/>
    <cellStyle name="Comma 2 7" xfId="779" xr:uid="{00000000-0005-0000-0000-00001F030000}"/>
    <cellStyle name="Comma 2_Bao cao tien do thuc hien chi dao va ket qua thu hoi NQH" xfId="780" xr:uid="{00000000-0005-0000-0000-000020030000}"/>
    <cellStyle name="Comma 20" xfId="781" xr:uid="{00000000-0005-0000-0000-000021030000}"/>
    <cellStyle name="Comma 21" xfId="782" xr:uid="{00000000-0005-0000-0000-000022030000}"/>
    <cellStyle name="Comma 22" xfId="689" xr:uid="{00000000-0005-0000-0000-000023030000}"/>
    <cellStyle name="Comma 23" xfId="1784" xr:uid="{00000000-0005-0000-0000-000024030000}"/>
    <cellStyle name="Comma 26" xfId="783" xr:uid="{00000000-0005-0000-0000-000025030000}"/>
    <cellStyle name="Comma 3" xfId="784" xr:uid="{00000000-0005-0000-0000-000026030000}"/>
    <cellStyle name="Comma 3 1" xfId="785" xr:uid="{00000000-0005-0000-0000-000027030000}"/>
    <cellStyle name="Comma 3 2" xfId="786" xr:uid="{00000000-0005-0000-0000-000028030000}"/>
    <cellStyle name="Comma 3 2 1" xfId="787" xr:uid="{00000000-0005-0000-0000-000029030000}"/>
    <cellStyle name="Comma 3 2 2" xfId="788" xr:uid="{00000000-0005-0000-0000-00002A030000}"/>
    <cellStyle name="Comma 3 2 3" xfId="789" xr:uid="{00000000-0005-0000-0000-00002B030000}"/>
    <cellStyle name="Comma 3 2 4" xfId="790" xr:uid="{00000000-0005-0000-0000-00002C030000}"/>
    <cellStyle name="Comma 3 2 5" xfId="791" xr:uid="{00000000-0005-0000-0000-00002D030000}"/>
    <cellStyle name="Comma 3 3" xfId="792" xr:uid="{00000000-0005-0000-0000-00002E030000}"/>
    <cellStyle name="Comma 3 4" xfId="793" xr:uid="{00000000-0005-0000-0000-00002F030000}"/>
    <cellStyle name="Comma 3 5" xfId="794" xr:uid="{00000000-0005-0000-0000-000030030000}"/>
    <cellStyle name="Comma 3 6" xfId="795" xr:uid="{00000000-0005-0000-0000-000031030000}"/>
    <cellStyle name="Comma 3_Bao cao tien do thuc hien chi dao va ket qua thu hoi NQH" xfId="796" xr:uid="{00000000-0005-0000-0000-000032030000}"/>
    <cellStyle name="Comma 30" xfId="797" xr:uid="{00000000-0005-0000-0000-000033030000}"/>
    <cellStyle name="Comma 4" xfId="798" xr:uid="{00000000-0005-0000-0000-000034030000}"/>
    <cellStyle name="Comma 4 1" xfId="799" xr:uid="{00000000-0005-0000-0000-000035030000}"/>
    <cellStyle name="Comma 4 2" xfId="800" xr:uid="{00000000-0005-0000-0000-000036030000}"/>
    <cellStyle name="Comma 4 3" xfId="801" xr:uid="{00000000-0005-0000-0000-000037030000}"/>
    <cellStyle name="Comma 4 4" xfId="802" xr:uid="{00000000-0005-0000-0000-000038030000}"/>
    <cellStyle name="Comma 4 5" xfId="803" xr:uid="{00000000-0005-0000-0000-000039030000}"/>
    <cellStyle name="Comma 4_Bao cao tien do thuc hien chi dao va ket qua thu hoi NQH" xfId="804" xr:uid="{00000000-0005-0000-0000-00003A030000}"/>
    <cellStyle name="Comma 48" xfId="805" xr:uid="{00000000-0005-0000-0000-00003B030000}"/>
    <cellStyle name="Comma 5" xfId="806" xr:uid="{00000000-0005-0000-0000-00003C030000}"/>
    <cellStyle name="Comma 5 1" xfId="807" xr:uid="{00000000-0005-0000-0000-00003D030000}"/>
    <cellStyle name="Comma 5 2" xfId="808" xr:uid="{00000000-0005-0000-0000-00003E030000}"/>
    <cellStyle name="Comma 5 3" xfId="809" xr:uid="{00000000-0005-0000-0000-00003F030000}"/>
    <cellStyle name="Comma 5 4" xfId="810" xr:uid="{00000000-0005-0000-0000-000040030000}"/>
    <cellStyle name="Comma 5 5" xfId="811" xr:uid="{00000000-0005-0000-0000-000041030000}"/>
    <cellStyle name="Comma 5_Bao cao tien do thuc hien chi dao va ket qua thu hoi NQH" xfId="812" xr:uid="{00000000-0005-0000-0000-000042030000}"/>
    <cellStyle name="Comma 50" xfId="813" xr:uid="{00000000-0005-0000-0000-000043030000}"/>
    <cellStyle name="Comma 55" xfId="814" xr:uid="{00000000-0005-0000-0000-000044030000}"/>
    <cellStyle name="Comma 6" xfId="815" xr:uid="{00000000-0005-0000-0000-000045030000}"/>
    <cellStyle name="Comma 6 1" xfId="816" xr:uid="{00000000-0005-0000-0000-000046030000}"/>
    <cellStyle name="Comma 6 2" xfId="817" xr:uid="{00000000-0005-0000-0000-000047030000}"/>
    <cellStyle name="Comma 6 3" xfId="818" xr:uid="{00000000-0005-0000-0000-000048030000}"/>
    <cellStyle name="Comma 6 4" xfId="819" xr:uid="{00000000-0005-0000-0000-000049030000}"/>
    <cellStyle name="Comma 6 5" xfId="820" xr:uid="{00000000-0005-0000-0000-00004A030000}"/>
    <cellStyle name="Comma 6_Bao cao tien do thuc hien chi dao va ket qua thu hoi NQH" xfId="821" xr:uid="{00000000-0005-0000-0000-00004B030000}"/>
    <cellStyle name="Comma 7" xfId="822" xr:uid="{00000000-0005-0000-0000-00004C030000}"/>
    <cellStyle name="Comma 7 1" xfId="823" xr:uid="{00000000-0005-0000-0000-00004D030000}"/>
    <cellStyle name="Comma 7 2" xfId="824" xr:uid="{00000000-0005-0000-0000-00004E030000}"/>
    <cellStyle name="Comma 7 3" xfId="825" xr:uid="{00000000-0005-0000-0000-00004F030000}"/>
    <cellStyle name="Comma 7 4" xfId="826" xr:uid="{00000000-0005-0000-0000-000050030000}"/>
    <cellStyle name="Comma 7 5" xfId="827" xr:uid="{00000000-0005-0000-0000-000051030000}"/>
    <cellStyle name="Comma 7_Bao cao tien do thuc hien chi dao va ket qua thu hoi NQH" xfId="828" xr:uid="{00000000-0005-0000-0000-000052030000}"/>
    <cellStyle name="Comma 8" xfId="829" xr:uid="{00000000-0005-0000-0000-000053030000}"/>
    <cellStyle name="Comma 8 1" xfId="830" xr:uid="{00000000-0005-0000-0000-000054030000}"/>
    <cellStyle name="Comma 8 2" xfId="831" xr:uid="{00000000-0005-0000-0000-000055030000}"/>
    <cellStyle name="Comma 8 3" xfId="832" xr:uid="{00000000-0005-0000-0000-000056030000}"/>
    <cellStyle name="Comma 8 4" xfId="833" xr:uid="{00000000-0005-0000-0000-000057030000}"/>
    <cellStyle name="Comma 8 5" xfId="834" xr:uid="{00000000-0005-0000-0000-000058030000}"/>
    <cellStyle name="Comma 8_Bao cao tien do thuc hien chi dao va ket qua thu hoi NQH" xfId="835" xr:uid="{00000000-0005-0000-0000-000059030000}"/>
    <cellStyle name="Comma 85" xfId="836" xr:uid="{00000000-0005-0000-0000-00005A030000}"/>
    <cellStyle name="Comma 9" xfId="837" xr:uid="{00000000-0005-0000-0000-00005B030000}"/>
    <cellStyle name="Comma 9 1" xfId="838" xr:uid="{00000000-0005-0000-0000-00005C030000}"/>
    <cellStyle name="Comma 9 2" xfId="839" xr:uid="{00000000-0005-0000-0000-00005D030000}"/>
    <cellStyle name="Comma 9 3" xfId="840" xr:uid="{00000000-0005-0000-0000-00005E030000}"/>
    <cellStyle name="Comma 9 4" xfId="841" xr:uid="{00000000-0005-0000-0000-00005F030000}"/>
    <cellStyle name="Comma 9 5" xfId="842" xr:uid="{00000000-0005-0000-0000-000060030000}"/>
    <cellStyle name="Comma 9_Bao cao tien do thuc hien chi dao va ket qua thu hoi NQH" xfId="843" xr:uid="{00000000-0005-0000-0000-000061030000}"/>
    <cellStyle name="Comma 96" xfId="844" xr:uid="{00000000-0005-0000-0000-000062030000}"/>
    <cellStyle name="Comma 96 105" xfId="845" xr:uid="{00000000-0005-0000-0000-000063030000}"/>
    <cellStyle name="Comma 96 121" xfId="846" xr:uid="{00000000-0005-0000-0000-000064030000}"/>
    <cellStyle name="Comma 96 39" xfId="847" xr:uid="{00000000-0005-0000-0000-000065030000}"/>
    <cellStyle name="Comma 96 97" xfId="848" xr:uid="{00000000-0005-0000-0000-000066030000}"/>
    <cellStyle name="comma zerodec" xfId="849" xr:uid="{00000000-0005-0000-0000-000067030000}"/>
    <cellStyle name="Comma0" xfId="850" xr:uid="{00000000-0005-0000-0000-000068030000}"/>
    <cellStyle name="Comma0 1" xfId="851" xr:uid="{00000000-0005-0000-0000-000069030000}"/>
    <cellStyle name="Comma0 1 1" xfId="852" xr:uid="{00000000-0005-0000-0000-00006A030000}"/>
    <cellStyle name="Comma0 1 2" xfId="853" xr:uid="{00000000-0005-0000-0000-00006B030000}"/>
    <cellStyle name="Comma0 1 3" xfId="854" xr:uid="{00000000-0005-0000-0000-00006C030000}"/>
    <cellStyle name="Comma0 1 4" xfId="855" xr:uid="{00000000-0005-0000-0000-00006D030000}"/>
    <cellStyle name="Comma0 1 5" xfId="856" xr:uid="{00000000-0005-0000-0000-00006E030000}"/>
    <cellStyle name="Comma0 1_Bao cao tien do thuc hien chi dao va ket qua thu hoi NQH" xfId="857" xr:uid="{00000000-0005-0000-0000-00006F030000}"/>
    <cellStyle name="Comma0 2" xfId="858" xr:uid="{00000000-0005-0000-0000-000070030000}"/>
    <cellStyle name="Comma0 3" xfId="859" xr:uid="{00000000-0005-0000-0000-000071030000}"/>
    <cellStyle name="Comma0 4" xfId="860" xr:uid="{00000000-0005-0000-0000-000072030000}"/>
    <cellStyle name="Comma0 5" xfId="861" xr:uid="{00000000-0005-0000-0000-000073030000}"/>
    <cellStyle name="Comma0 6" xfId="862" xr:uid="{00000000-0005-0000-0000-000074030000}"/>
    <cellStyle name="Comma0_952-thue binh chanh" xfId="863" xr:uid="{00000000-0005-0000-0000-000075030000}"/>
    <cellStyle name="Copied" xfId="864" xr:uid="{00000000-0005-0000-0000-000076030000}"/>
    <cellStyle name="Copied 1" xfId="865" xr:uid="{00000000-0005-0000-0000-000077030000}"/>
    <cellStyle name="Copied 2" xfId="866" xr:uid="{00000000-0005-0000-0000-000078030000}"/>
    <cellStyle name="Copied 3" xfId="867" xr:uid="{00000000-0005-0000-0000-000079030000}"/>
    <cellStyle name="Copied 4" xfId="868" xr:uid="{00000000-0005-0000-0000-00007A030000}"/>
    <cellStyle name="Copied 5" xfId="869" xr:uid="{00000000-0005-0000-0000-00007B030000}"/>
    <cellStyle name="Copied_Bao cao tien do thuc hien chi dao va ket qua thu hoi NQH" xfId="870" xr:uid="{00000000-0005-0000-0000-00007C030000}"/>
    <cellStyle name="COST1" xfId="871" xr:uid="{00000000-0005-0000-0000-00007D030000}"/>
    <cellStyle name="COST1 1" xfId="872" xr:uid="{00000000-0005-0000-0000-00007E030000}"/>
    <cellStyle name="COST1 2" xfId="873" xr:uid="{00000000-0005-0000-0000-00007F030000}"/>
    <cellStyle name="COST1 3" xfId="874" xr:uid="{00000000-0005-0000-0000-000080030000}"/>
    <cellStyle name="COST1 4" xfId="875" xr:uid="{00000000-0005-0000-0000-000081030000}"/>
    <cellStyle name="COST1 5" xfId="876" xr:uid="{00000000-0005-0000-0000-000082030000}"/>
    <cellStyle name="COST1_Bao cao tien do thuc hien chi dao va ket qua thu hoi NQH" xfId="877" xr:uid="{00000000-0005-0000-0000-000083030000}"/>
    <cellStyle name="Currency [00]" xfId="878" xr:uid="{00000000-0005-0000-0000-000084030000}"/>
    <cellStyle name="Currency0" xfId="879" xr:uid="{00000000-0005-0000-0000-000085030000}"/>
    <cellStyle name="Currency0 1" xfId="880" xr:uid="{00000000-0005-0000-0000-000086030000}"/>
    <cellStyle name="Currency0 1 1" xfId="881" xr:uid="{00000000-0005-0000-0000-000087030000}"/>
    <cellStyle name="Currency0 1 2" xfId="882" xr:uid="{00000000-0005-0000-0000-000088030000}"/>
    <cellStyle name="Currency0 1 3" xfId="883" xr:uid="{00000000-0005-0000-0000-000089030000}"/>
    <cellStyle name="Currency0 1 4" xfId="884" xr:uid="{00000000-0005-0000-0000-00008A030000}"/>
    <cellStyle name="Currency0 1 5" xfId="885" xr:uid="{00000000-0005-0000-0000-00008B030000}"/>
    <cellStyle name="Currency0 1_Bao cao tien do thuc hien chi dao va ket qua thu hoi NQH" xfId="886" xr:uid="{00000000-0005-0000-0000-00008C030000}"/>
    <cellStyle name="Currency0 2" xfId="887" xr:uid="{00000000-0005-0000-0000-00008D030000}"/>
    <cellStyle name="Currency0 3" xfId="888" xr:uid="{00000000-0005-0000-0000-00008E030000}"/>
    <cellStyle name="Currency0 4" xfId="889" xr:uid="{00000000-0005-0000-0000-00008F030000}"/>
    <cellStyle name="Currency0 5" xfId="890" xr:uid="{00000000-0005-0000-0000-000090030000}"/>
    <cellStyle name="Currency0 6" xfId="891" xr:uid="{00000000-0005-0000-0000-000091030000}"/>
    <cellStyle name="Currency0_952-thue binh chanh" xfId="892" xr:uid="{00000000-0005-0000-0000-000092030000}"/>
    <cellStyle name="Currency1" xfId="893" xr:uid="{00000000-0005-0000-0000-000093030000}"/>
    <cellStyle name="D1" xfId="916" xr:uid="{00000000-0005-0000-0000-000094030000}"/>
    <cellStyle name="D1 2" xfId="917" xr:uid="{00000000-0005-0000-0000-000095030000}"/>
    <cellStyle name="DataPilot Category" xfId="918" xr:uid="{00000000-0005-0000-0000-000096030000}"/>
    <cellStyle name="DataPilot Field" xfId="919" xr:uid="{00000000-0005-0000-0000-000097030000}"/>
    <cellStyle name="DataPilot Value" xfId="920" xr:uid="{00000000-0005-0000-0000-000098030000}"/>
    <cellStyle name="Date" xfId="921" xr:uid="{00000000-0005-0000-0000-000099030000}"/>
    <cellStyle name="Date 1" xfId="922" xr:uid="{00000000-0005-0000-0000-00009A030000}"/>
    <cellStyle name="Date 1 1" xfId="923" xr:uid="{00000000-0005-0000-0000-00009B030000}"/>
    <cellStyle name="Date 1 2" xfId="924" xr:uid="{00000000-0005-0000-0000-00009C030000}"/>
    <cellStyle name="Date 1 3" xfId="925" xr:uid="{00000000-0005-0000-0000-00009D030000}"/>
    <cellStyle name="Date 1 4" xfId="926" xr:uid="{00000000-0005-0000-0000-00009E030000}"/>
    <cellStyle name="Date 1 5" xfId="927" xr:uid="{00000000-0005-0000-0000-00009F030000}"/>
    <cellStyle name="Date 1_Bao cao tien do thuc hien chi dao va ket qua thu hoi NQH" xfId="928" xr:uid="{00000000-0005-0000-0000-0000A0030000}"/>
    <cellStyle name="Date 2" xfId="929" xr:uid="{00000000-0005-0000-0000-0000A1030000}"/>
    <cellStyle name="Date 3" xfId="930" xr:uid="{00000000-0005-0000-0000-0000A2030000}"/>
    <cellStyle name="Date 4" xfId="931" xr:uid="{00000000-0005-0000-0000-0000A3030000}"/>
    <cellStyle name="Date 5" xfId="932" xr:uid="{00000000-0005-0000-0000-0000A4030000}"/>
    <cellStyle name="Date 6" xfId="933" xr:uid="{00000000-0005-0000-0000-0000A5030000}"/>
    <cellStyle name="Date Short" xfId="934" xr:uid="{00000000-0005-0000-0000-0000A6030000}"/>
    <cellStyle name="Date_952-thue binh chanh" xfId="935" xr:uid="{00000000-0005-0000-0000-0000A7030000}"/>
    <cellStyle name="Dezimal [0]_NEGS" xfId="936" xr:uid="{00000000-0005-0000-0000-0000A8030000}"/>
    <cellStyle name="Dezimal_NEGS" xfId="937" xr:uid="{00000000-0005-0000-0000-0000A9030000}"/>
    <cellStyle name="Dollar (zero dec)" xfId="938" xr:uid="{00000000-0005-0000-0000-0000AA030000}"/>
    <cellStyle name="e" xfId="939" xr:uid="{00000000-0005-0000-0000-0000AB030000}"/>
    <cellStyle name="ea" xfId="940" xr:uid="{00000000-0005-0000-0000-0000AC030000}"/>
    <cellStyle name="ea 1" xfId="941" xr:uid="{00000000-0005-0000-0000-0000AD030000}"/>
    <cellStyle name="ea 2" xfId="942" xr:uid="{00000000-0005-0000-0000-0000AE030000}"/>
    <cellStyle name="ea 3" xfId="943" xr:uid="{00000000-0005-0000-0000-0000AF030000}"/>
    <cellStyle name="ea 4" xfId="944" xr:uid="{00000000-0005-0000-0000-0000B0030000}"/>
    <cellStyle name="ea 5" xfId="945" xr:uid="{00000000-0005-0000-0000-0000B1030000}"/>
    <cellStyle name="ea_Bao cao tien do thuc hien chi dao va ket qua thu hoi NQH" xfId="946" xr:uid="{00000000-0005-0000-0000-0000B2030000}"/>
    <cellStyle name="Enter Currency (0)" xfId="947" xr:uid="{00000000-0005-0000-0000-0000B3030000}"/>
    <cellStyle name="Enter Currency (2)" xfId="948" xr:uid="{00000000-0005-0000-0000-0000B4030000}"/>
    <cellStyle name="Enter Units (0)" xfId="949" xr:uid="{00000000-0005-0000-0000-0000B5030000}"/>
    <cellStyle name="Enter Units (1)" xfId="950" xr:uid="{00000000-0005-0000-0000-0000B6030000}"/>
    <cellStyle name="Enter Units (2)" xfId="951" xr:uid="{00000000-0005-0000-0000-0000B7030000}"/>
    <cellStyle name="Entered" xfId="952" xr:uid="{00000000-0005-0000-0000-0000B8030000}"/>
    <cellStyle name="Entered 1" xfId="953" xr:uid="{00000000-0005-0000-0000-0000B9030000}"/>
    <cellStyle name="Entered 2" xfId="954" xr:uid="{00000000-0005-0000-0000-0000BA030000}"/>
    <cellStyle name="Entered 3" xfId="955" xr:uid="{00000000-0005-0000-0000-0000BB030000}"/>
    <cellStyle name="Entered 4" xfId="956" xr:uid="{00000000-0005-0000-0000-0000BC030000}"/>
    <cellStyle name="Entered 5" xfId="957" xr:uid="{00000000-0005-0000-0000-0000BD030000}"/>
    <cellStyle name="Entered_Bao cao tien do thuc hien chi dao va ket qua thu hoi NQH" xfId="958" xr:uid="{00000000-0005-0000-0000-0000BE030000}"/>
    <cellStyle name="Excel Built-in Comma" xfId="959" xr:uid="{00000000-0005-0000-0000-0000BF030000}"/>
    <cellStyle name="Excel Built-in Normal" xfId="960" xr:uid="{00000000-0005-0000-0000-0000C0030000}"/>
    <cellStyle name="Excel Built-in Normal 1" xfId="961" xr:uid="{00000000-0005-0000-0000-0000C1030000}"/>
    <cellStyle name="Excel Built-in Normal 2" xfId="962" xr:uid="{00000000-0005-0000-0000-0000C2030000}"/>
    <cellStyle name="Excel Built-in Normal 2 1" xfId="963" xr:uid="{00000000-0005-0000-0000-0000C3030000}"/>
    <cellStyle name="Excel Built-in Normal 2 2" xfId="964" xr:uid="{00000000-0005-0000-0000-0000C4030000}"/>
    <cellStyle name="Excel Built-in Normal 2 3" xfId="965" xr:uid="{00000000-0005-0000-0000-0000C5030000}"/>
    <cellStyle name="Excel Built-in Normal 3" xfId="966" xr:uid="{00000000-0005-0000-0000-0000C6030000}"/>
    <cellStyle name="Excel Built-in Normal 4" xfId="967" xr:uid="{00000000-0005-0000-0000-0000C7030000}"/>
    <cellStyle name="Excel Built-in Normal 5" xfId="968" xr:uid="{00000000-0005-0000-0000-0000C8030000}"/>
    <cellStyle name="Excel Built-in Normal 6" xfId="969" xr:uid="{00000000-0005-0000-0000-0000C9030000}"/>
    <cellStyle name="Excel Built-in Normal 7" xfId="970" xr:uid="{00000000-0005-0000-0000-0000CA030000}"/>
    <cellStyle name="Excel Built-in Normal_Bao cao tien do thuc hien chi dao va ket qua thu hoi NQH" xfId="971" xr:uid="{00000000-0005-0000-0000-0000CB030000}"/>
    <cellStyle name="Excel_BuiltIn_Comma 2" xfId="972" xr:uid="{00000000-0005-0000-0000-0000CC030000}"/>
    <cellStyle name="Explanatory Text 1" xfId="973" xr:uid="{00000000-0005-0000-0000-0000CD030000}"/>
    <cellStyle name="Explanatory Text 1 1" xfId="974" xr:uid="{00000000-0005-0000-0000-0000CE030000}"/>
    <cellStyle name="Explanatory Text 1 2" xfId="975" xr:uid="{00000000-0005-0000-0000-0000CF030000}"/>
    <cellStyle name="Explanatory Text 1 3" xfId="976" xr:uid="{00000000-0005-0000-0000-0000D0030000}"/>
    <cellStyle name="Explanatory Text 1 4" xfId="977" xr:uid="{00000000-0005-0000-0000-0000D1030000}"/>
    <cellStyle name="Explanatory Text 1 5" xfId="978" xr:uid="{00000000-0005-0000-0000-0000D2030000}"/>
    <cellStyle name="Explanatory Text 2" xfId="979" xr:uid="{00000000-0005-0000-0000-0000D3030000}"/>
    <cellStyle name="Explanatory Text 2 1" xfId="980" xr:uid="{00000000-0005-0000-0000-0000D4030000}"/>
    <cellStyle name="Explanatory Text 2 2" xfId="981" xr:uid="{00000000-0005-0000-0000-0000D5030000}"/>
    <cellStyle name="Explanatory Text 2 3" xfId="982" xr:uid="{00000000-0005-0000-0000-0000D6030000}"/>
    <cellStyle name="Explanatory Text 2 4" xfId="983" xr:uid="{00000000-0005-0000-0000-0000D7030000}"/>
    <cellStyle name="Explanatory Text 2 5" xfId="984" xr:uid="{00000000-0005-0000-0000-0000D8030000}"/>
    <cellStyle name="Explanatory Text 2_Bao cao tien do thuc hien chi dao va ket qua thu hoi NQH" xfId="985" xr:uid="{00000000-0005-0000-0000-0000D9030000}"/>
    <cellStyle name="Explanatory Text 3" xfId="986" xr:uid="{00000000-0005-0000-0000-0000DA030000}"/>
    <cellStyle name="Explanatory Text 4" xfId="987" xr:uid="{00000000-0005-0000-0000-0000DB030000}"/>
    <cellStyle name="f" xfId="988" xr:uid="{00000000-0005-0000-0000-0000DC030000}"/>
    <cellStyle name="Fixed" xfId="989" xr:uid="{00000000-0005-0000-0000-0000DD030000}"/>
    <cellStyle name="Fixed 1" xfId="990" xr:uid="{00000000-0005-0000-0000-0000DE030000}"/>
    <cellStyle name="Fixed 1 1" xfId="991" xr:uid="{00000000-0005-0000-0000-0000DF030000}"/>
    <cellStyle name="Fixed 1 2" xfId="992" xr:uid="{00000000-0005-0000-0000-0000E0030000}"/>
    <cellStyle name="Fixed 1 3" xfId="993" xr:uid="{00000000-0005-0000-0000-0000E1030000}"/>
    <cellStyle name="Fixed 1 4" xfId="994" xr:uid="{00000000-0005-0000-0000-0000E2030000}"/>
    <cellStyle name="Fixed 1 5" xfId="995" xr:uid="{00000000-0005-0000-0000-0000E3030000}"/>
    <cellStyle name="Fixed 1_Bao cao tien do thuc hien chi dao va ket qua thu hoi NQH" xfId="996" xr:uid="{00000000-0005-0000-0000-0000E4030000}"/>
    <cellStyle name="Fixed 2" xfId="997" xr:uid="{00000000-0005-0000-0000-0000E5030000}"/>
    <cellStyle name="Fixed 3" xfId="998" xr:uid="{00000000-0005-0000-0000-0000E6030000}"/>
    <cellStyle name="Fixed 4" xfId="999" xr:uid="{00000000-0005-0000-0000-0000E7030000}"/>
    <cellStyle name="Fixed 5" xfId="1000" xr:uid="{00000000-0005-0000-0000-0000E8030000}"/>
    <cellStyle name="Fixed 6" xfId="1001" xr:uid="{00000000-0005-0000-0000-0000E9030000}"/>
    <cellStyle name="Fixed_952-thue binh chanh" xfId="1002" xr:uid="{00000000-0005-0000-0000-0000EA030000}"/>
    <cellStyle name="Good 1" xfId="1003" xr:uid="{00000000-0005-0000-0000-0000EB030000}"/>
    <cellStyle name="Good 1 1" xfId="1004" xr:uid="{00000000-0005-0000-0000-0000EC030000}"/>
    <cellStyle name="Good 1 2" xfId="1005" xr:uid="{00000000-0005-0000-0000-0000ED030000}"/>
    <cellStyle name="Good 1 3" xfId="1006" xr:uid="{00000000-0005-0000-0000-0000EE030000}"/>
    <cellStyle name="Good 1 4" xfId="1007" xr:uid="{00000000-0005-0000-0000-0000EF030000}"/>
    <cellStyle name="Good 1 5" xfId="1008" xr:uid="{00000000-0005-0000-0000-0000F0030000}"/>
    <cellStyle name="Good 2" xfId="1009" xr:uid="{00000000-0005-0000-0000-0000F1030000}"/>
    <cellStyle name="Good 2 1" xfId="1010" xr:uid="{00000000-0005-0000-0000-0000F2030000}"/>
    <cellStyle name="Good 2 2" xfId="1011" xr:uid="{00000000-0005-0000-0000-0000F3030000}"/>
    <cellStyle name="Good 2 3" xfId="1012" xr:uid="{00000000-0005-0000-0000-0000F4030000}"/>
    <cellStyle name="Good 2 4" xfId="1013" xr:uid="{00000000-0005-0000-0000-0000F5030000}"/>
    <cellStyle name="Good 2 5" xfId="1014" xr:uid="{00000000-0005-0000-0000-0000F6030000}"/>
    <cellStyle name="Good 2_Bao cao tien do thuc hien chi dao va ket qua thu hoi NQH" xfId="1015" xr:uid="{00000000-0005-0000-0000-0000F7030000}"/>
    <cellStyle name="Good 3" xfId="1016" xr:uid="{00000000-0005-0000-0000-0000F8030000}"/>
    <cellStyle name="Good 4" xfId="1017" xr:uid="{00000000-0005-0000-0000-0000F9030000}"/>
    <cellStyle name="Grey" xfId="1018" xr:uid="{00000000-0005-0000-0000-0000FA030000}"/>
    <cellStyle name="Grey 1" xfId="1019" xr:uid="{00000000-0005-0000-0000-0000FB030000}"/>
    <cellStyle name="Grey 2" xfId="1020" xr:uid="{00000000-0005-0000-0000-0000FC030000}"/>
    <cellStyle name="Grey 3" xfId="1021" xr:uid="{00000000-0005-0000-0000-0000FD030000}"/>
    <cellStyle name="Grey 4" xfId="1022" xr:uid="{00000000-0005-0000-0000-0000FE030000}"/>
    <cellStyle name="Grey 5" xfId="1023" xr:uid="{00000000-0005-0000-0000-0000FF030000}"/>
    <cellStyle name="Grey_Bao cao tien do thuc hien chi dao va ket qua thu hoi NQH" xfId="1024" xr:uid="{00000000-0005-0000-0000-000000040000}"/>
    <cellStyle name="Head 1" xfId="1025" xr:uid="{00000000-0005-0000-0000-000001040000}"/>
    <cellStyle name="HEADER" xfId="1026" xr:uid="{00000000-0005-0000-0000-000002040000}"/>
    <cellStyle name="HEADER 1" xfId="1027" xr:uid="{00000000-0005-0000-0000-000003040000}"/>
    <cellStyle name="HEADER 2" xfId="1028" xr:uid="{00000000-0005-0000-0000-000004040000}"/>
    <cellStyle name="HEADER 3" xfId="1029" xr:uid="{00000000-0005-0000-0000-000005040000}"/>
    <cellStyle name="HEADER 4" xfId="1030" xr:uid="{00000000-0005-0000-0000-000006040000}"/>
    <cellStyle name="HEADER 5" xfId="1031" xr:uid="{00000000-0005-0000-0000-000007040000}"/>
    <cellStyle name="HEADER_Bao cao tien do thuc hien chi dao va ket qua thu hoi NQH" xfId="1032" xr:uid="{00000000-0005-0000-0000-000008040000}"/>
    <cellStyle name="Header1" xfId="1033" xr:uid="{00000000-0005-0000-0000-000009040000}"/>
    <cellStyle name="Header1 1" xfId="1034" xr:uid="{00000000-0005-0000-0000-00000A040000}"/>
    <cellStyle name="Header1 2" xfId="1035" xr:uid="{00000000-0005-0000-0000-00000B040000}"/>
    <cellStyle name="Header1 3" xfId="1036" xr:uid="{00000000-0005-0000-0000-00000C040000}"/>
    <cellStyle name="Header1 4" xfId="1037" xr:uid="{00000000-0005-0000-0000-00000D040000}"/>
    <cellStyle name="Header1 5" xfId="1038" xr:uid="{00000000-0005-0000-0000-00000E040000}"/>
    <cellStyle name="Header1_Bao cao tien do thuc hien chi dao va ket qua thu hoi NQH" xfId="1039" xr:uid="{00000000-0005-0000-0000-00000F040000}"/>
    <cellStyle name="Header2" xfId="1040" xr:uid="{00000000-0005-0000-0000-000010040000}"/>
    <cellStyle name="Header2 1" xfId="1041" xr:uid="{00000000-0005-0000-0000-000011040000}"/>
    <cellStyle name="Header2 2" xfId="1042" xr:uid="{00000000-0005-0000-0000-000012040000}"/>
    <cellStyle name="Header2 3" xfId="1043" xr:uid="{00000000-0005-0000-0000-000013040000}"/>
    <cellStyle name="Header2 4" xfId="1044" xr:uid="{00000000-0005-0000-0000-000014040000}"/>
    <cellStyle name="Header2 5" xfId="1045" xr:uid="{00000000-0005-0000-0000-000015040000}"/>
    <cellStyle name="Header2_Bao cao tien do thuc hien chi dao va ket qua thu hoi NQH" xfId="1046" xr:uid="{00000000-0005-0000-0000-000016040000}"/>
    <cellStyle name="Heading 1 1" xfId="1047" xr:uid="{00000000-0005-0000-0000-000017040000}"/>
    <cellStyle name="Heading 1 1 1" xfId="1048" xr:uid="{00000000-0005-0000-0000-000018040000}"/>
    <cellStyle name="Heading 1 1 2" xfId="1049" xr:uid="{00000000-0005-0000-0000-000019040000}"/>
    <cellStyle name="Heading 1 1 2 1" xfId="1050" xr:uid="{00000000-0005-0000-0000-00001A040000}"/>
    <cellStyle name="Heading 1 1 2 2" xfId="1051" xr:uid="{00000000-0005-0000-0000-00001B040000}"/>
    <cellStyle name="Heading 1 1 2 3" xfId="1052" xr:uid="{00000000-0005-0000-0000-00001C040000}"/>
    <cellStyle name="Heading 1 1 2 4" xfId="1053" xr:uid="{00000000-0005-0000-0000-00001D040000}"/>
    <cellStyle name="Heading 1 1 2 5" xfId="1054" xr:uid="{00000000-0005-0000-0000-00001E040000}"/>
    <cellStyle name="Heading 1 1 3" xfId="1055" xr:uid="{00000000-0005-0000-0000-00001F040000}"/>
    <cellStyle name="Heading 1 1 4" xfId="1056" xr:uid="{00000000-0005-0000-0000-000020040000}"/>
    <cellStyle name="Heading 1 1 5" xfId="1057" xr:uid="{00000000-0005-0000-0000-000021040000}"/>
    <cellStyle name="Heading 1 1 6" xfId="1058" xr:uid="{00000000-0005-0000-0000-000022040000}"/>
    <cellStyle name="Heading 1 1_Bao cao tien do thuc hien chi dao va ket qua thu hoi NQH" xfId="1059" xr:uid="{00000000-0005-0000-0000-000023040000}"/>
    <cellStyle name="Heading 1 2" xfId="1060" xr:uid="{00000000-0005-0000-0000-000024040000}"/>
    <cellStyle name="Heading 1 2 1" xfId="1061" xr:uid="{00000000-0005-0000-0000-000025040000}"/>
    <cellStyle name="Heading 1 2 2" xfId="1062" xr:uid="{00000000-0005-0000-0000-000026040000}"/>
    <cellStyle name="Heading 1 2 3" xfId="1063" xr:uid="{00000000-0005-0000-0000-000027040000}"/>
    <cellStyle name="Heading 1 2 4" xfId="1064" xr:uid="{00000000-0005-0000-0000-000028040000}"/>
    <cellStyle name="Heading 1 2 5" xfId="1065" xr:uid="{00000000-0005-0000-0000-000029040000}"/>
    <cellStyle name="Heading 1 2_Bao cao tien do thuc hien chi dao va ket qua thu hoi NQH" xfId="1066" xr:uid="{00000000-0005-0000-0000-00002A040000}"/>
    <cellStyle name="Heading 1 3" xfId="1067" xr:uid="{00000000-0005-0000-0000-00002B040000}"/>
    <cellStyle name="Heading 1 4" xfId="1068" xr:uid="{00000000-0005-0000-0000-00002C040000}"/>
    <cellStyle name="Heading 2 1" xfId="1069" xr:uid="{00000000-0005-0000-0000-00002D040000}"/>
    <cellStyle name="Heading 2 1 1" xfId="1070" xr:uid="{00000000-0005-0000-0000-00002E040000}"/>
    <cellStyle name="Heading 2 1 2" xfId="1071" xr:uid="{00000000-0005-0000-0000-00002F040000}"/>
    <cellStyle name="Heading 2 1 2 1" xfId="1072" xr:uid="{00000000-0005-0000-0000-000030040000}"/>
    <cellStyle name="Heading 2 1 2 2" xfId="1073" xr:uid="{00000000-0005-0000-0000-000031040000}"/>
    <cellStyle name="Heading 2 1 2 3" xfId="1074" xr:uid="{00000000-0005-0000-0000-000032040000}"/>
    <cellStyle name="Heading 2 1 2 4" xfId="1075" xr:uid="{00000000-0005-0000-0000-000033040000}"/>
    <cellStyle name="Heading 2 1 2 5" xfId="1076" xr:uid="{00000000-0005-0000-0000-000034040000}"/>
    <cellStyle name="Heading 2 1 3" xfId="1077" xr:uid="{00000000-0005-0000-0000-000035040000}"/>
    <cellStyle name="Heading 2 1 4" xfId="1078" xr:uid="{00000000-0005-0000-0000-000036040000}"/>
    <cellStyle name="Heading 2 1 5" xfId="1079" xr:uid="{00000000-0005-0000-0000-000037040000}"/>
    <cellStyle name="Heading 2 1 6" xfId="1080" xr:uid="{00000000-0005-0000-0000-000038040000}"/>
    <cellStyle name="Heading 2 1_Bao cao tien do thuc hien chi dao va ket qua thu hoi NQH" xfId="1081" xr:uid="{00000000-0005-0000-0000-000039040000}"/>
    <cellStyle name="Heading 2 2" xfId="1082" xr:uid="{00000000-0005-0000-0000-00003A040000}"/>
    <cellStyle name="Heading 2 2 1" xfId="1083" xr:uid="{00000000-0005-0000-0000-00003B040000}"/>
    <cellStyle name="Heading 2 2 2" xfId="1084" xr:uid="{00000000-0005-0000-0000-00003C040000}"/>
    <cellStyle name="Heading 2 2 3" xfId="1085" xr:uid="{00000000-0005-0000-0000-00003D040000}"/>
    <cellStyle name="Heading 2 2 4" xfId="1086" xr:uid="{00000000-0005-0000-0000-00003E040000}"/>
    <cellStyle name="Heading 2 2 5" xfId="1087" xr:uid="{00000000-0005-0000-0000-00003F040000}"/>
    <cellStyle name="Heading 2 2_Bao cao tien do thuc hien chi dao va ket qua thu hoi NQH" xfId="1088" xr:uid="{00000000-0005-0000-0000-000040040000}"/>
    <cellStyle name="Heading 2 3" xfId="1089" xr:uid="{00000000-0005-0000-0000-000041040000}"/>
    <cellStyle name="Heading 2 4" xfId="1090" xr:uid="{00000000-0005-0000-0000-000042040000}"/>
    <cellStyle name="Heading 3 1" xfId="1091" xr:uid="{00000000-0005-0000-0000-000043040000}"/>
    <cellStyle name="Heading 3 1 1" xfId="1092" xr:uid="{00000000-0005-0000-0000-000044040000}"/>
    <cellStyle name="Heading 3 1 2" xfId="1093" xr:uid="{00000000-0005-0000-0000-000045040000}"/>
    <cellStyle name="Heading 3 1 3" xfId="1094" xr:uid="{00000000-0005-0000-0000-000046040000}"/>
    <cellStyle name="Heading 3 1 4" xfId="1095" xr:uid="{00000000-0005-0000-0000-000047040000}"/>
    <cellStyle name="Heading 3 1 5" xfId="1096" xr:uid="{00000000-0005-0000-0000-000048040000}"/>
    <cellStyle name="Heading 3 2" xfId="1097" xr:uid="{00000000-0005-0000-0000-000049040000}"/>
    <cellStyle name="Heading 3 2 1" xfId="1098" xr:uid="{00000000-0005-0000-0000-00004A040000}"/>
    <cellStyle name="Heading 3 2 2" xfId="1099" xr:uid="{00000000-0005-0000-0000-00004B040000}"/>
    <cellStyle name="Heading 3 2 3" xfId="1100" xr:uid="{00000000-0005-0000-0000-00004C040000}"/>
    <cellStyle name="Heading 3 2 4" xfId="1101" xr:uid="{00000000-0005-0000-0000-00004D040000}"/>
    <cellStyle name="Heading 3 2 5" xfId="1102" xr:uid="{00000000-0005-0000-0000-00004E040000}"/>
    <cellStyle name="Heading 3 2_Bao cao tien do thuc hien chi dao va ket qua thu hoi NQH" xfId="1103" xr:uid="{00000000-0005-0000-0000-00004F040000}"/>
    <cellStyle name="Heading 3 3" xfId="1104" xr:uid="{00000000-0005-0000-0000-000050040000}"/>
    <cellStyle name="Heading 3 4" xfId="1105" xr:uid="{00000000-0005-0000-0000-000051040000}"/>
    <cellStyle name="Heading 4 1" xfId="1106" xr:uid="{00000000-0005-0000-0000-000052040000}"/>
    <cellStyle name="Heading 4 1 1" xfId="1107" xr:uid="{00000000-0005-0000-0000-000053040000}"/>
    <cellStyle name="Heading 4 1 2" xfId="1108" xr:uid="{00000000-0005-0000-0000-000054040000}"/>
    <cellStyle name="Heading 4 1 3" xfId="1109" xr:uid="{00000000-0005-0000-0000-000055040000}"/>
    <cellStyle name="Heading 4 1 4" xfId="1110" xr:uid="{00000000-0005-0000-0000-000056040000}"/>
    <cellStyle name="Heading 4 1 5" xfId="1111" xr:uid="{00000000-0005-0000-0000-000057040000}"/>
    <cellStyle name="Heading 4 2" xfId="1112" xr:uid="{00000000-0005-0000-0000-000058040000}"/>
    <cellStyle name="Heading 4 2 1" xfId="1113" xr:uid="{00000000-0005-0000-0000-000059040000}"/>
    <cellStyle name="Heading 4 2 2" xfId="1114" xr:uid="{00000000-0005-0000-0000-00005A040000}"/>
    <cellStyle name="Heading 4 2 3" xfId="1115" xr:uid="{00000000-0005-0000-0000-00005B040000}"/>
    <cellStyle name="Heading 4 2 4" xfId="1116" xr:uid="{00000000-0005-0000-0000-00005C040000}"/>
    <cellStyle name="Heading 4 2 5" xfId="1117" xr:uid="{00000000-0005-0000-0000-00005D040000}"/>
    <cellStyle name="Heading 4 2_Bao cao tien do thuc hien chi dao va ket qua thu hoi NQH" xfId="1118" xr:uid="{00000000-0005-0000-0000-00005E040000}"/>
    <cellStyle name="Heading 4 3" xfId="1119" xr:uid="{00000000-0005-0000-0000-00005F040000}"/>
    <cellStyle name="Heading 4 4" xfId="1120" xr:uid="{00000000-0005-0000-0000-000060040000}"/>
    <cellStyle name="Heading1" xfId="1121" xr:uid="{00000000-0005-0000-0000-000061040000}"/>
    <cellStyle name="Heading1 1" xfId="1122" xr:uid="{00000000-0005-0000-0000-000062040000}"/>
    <cellStyle name="Heading1 1 1" xfId="1123" xr:uid="{00000000-0005-0000-0000-000063040000}"/>
    <cellStyle name="Heading1 1 2" xfId="1124" xr:uid="{00000000-0005-0000-0000-000064040000}"/>
    <cellStyle name="Heading1 2" xfId="1125" xr:uid="{00000000-0005-0000-0000-000065040000}"/>
    <cellStyle name="Heading1 3" xfId="1126" xr:uid="{00000000-0005-0000-0000-000066040000}"/>
    <cellStyle name="Heading1 4" xfId="1127" xr:uid="{00000000-0005-0000-0000-000067040000}"/>
    <cellStyle name="Heading1_Tong hop khoi luong cap xi mang hang thang nam 2014 (cac loai XM)" xfId="1128" xr:uid="{00000000-0005-0000-0000-000068040000}"/>
    <cellStyle name="Heading2" xfId="1129" xr:uid="{00000000-0005-0000-0000-000069040000}"/>
    <cellStyle name="Heading2 1" xfId="1130" xr:uid="{00000000-0005-0000-0000-00006A040000}"/>
    <cellStyle name="Heading2 2" xfId="1131" xr:uid="{00000000-0005-0000-0000-00006B040000}"/>
    <cellStyle name="Heading2 3" xfId="1132" xr:uid="{00000000-0005-0000-0000-00006C040000}"/>
    <cellStyle name="Heading2 4" xfId="1133" xr:uid="{00000000-0005-0000-0000-00006D040000}"/>
    <cellStyle name="Heading2 5" xfId="1134" xr:uid="{00000000-0005-0000-0000-00006E040000}"/>
    <cellStyle name="Heading2_Bao cao tien do thuc hien chi dao va ket qua thu hoi NQH" xfId="1135" xr:uid="{00000000-0005-0000-0000-00006F040000}"/>
    <cellStyle name="HEADINGS" xfId="1136" xr:uid="{00000000-0005-0000-0000-000070040000}"/>
    <cellStyle name="HEADINGSTOP" xfId="1137" xr:uid="{00000000-0005-0000-0000-000071040000}"/>
    <cellStyle name="Input [yellow]" xfId="1138" xr:uid="{00000000-0005-0000-0000-000072040000}"/>
    <cellStyle name="Input [yellow] 1" xfId="1139" xr:uid="{00000000-0005-0000-0000-000073040000}"/>
    <cellStyle name="Input [yellow] 2" xfId="1140" xr:uid="{00000000-0005-0000-0000-000074040000}"/>
    <cellStyle name="Input [yellow] 3" xfId="1141" xr:uid="{00000000-0005-0000-0000-000075040000}"/>
    <cellStyle name="Input [yellow] 4" xfId="1142" xr:uid="{00000000-0005-0000-0000-000076040000}"/>
    <cellStyle name="Input [yellow] 5" xfId="1143" xr:uid="{00000000-0005-0000-0000-000077040000}"/>
    <cellStyle name="Input [yellow]_Bao cao tien do thuc hien chi dao va ket qua thu hoi NQH" xfId="1144" xr:uid="{00000000-0005-0000-0000-000078040000}"/>
    <cellStyle name="Input 1" xfId="1145" xr:uid="{00000000-0005-0000-0000-000079040000}"/>
    <cellStyle name="Input 1 1" xfId="1146" xr:uid="{00000000-0005-0000-0000-00007A040000}"/>
    <cellStyle name="Input 1 2" xfId="1147" xr:uid="{00000000-0005-0000-0000-00007B040000}"/>
    <cellStyle name="Input 1 3" xfId="1148" xr:uid="{00000000-0005-0000-0000-00007C040000}"/>
    <cellStyle name="Input 1 4" xfId="1149" xr:uid="{00000000-0005-0000-0000-00007D040000}"/>
    <cellStyle name="Input 1 5" xfId="1150" xr:uid="{00000000-0005-0000-0000-00007E040000}"/>
    <cellStyle name="Input 10" xfId="1151" xr:uid="{00000000-0005-0000-0000-00007F040000}"/>
    <cellStyle name="Input 2" xfId="1152" xr:uid="{00000000-0005-0000-0000-000080040000}"/>
    <cellStyle name="Input 2 1" xfId="1153" xr:uid="{00000000-0005-0000-0000-000081040000}"/>
    <cellStyle name="Input 2 2" xfId="1154" xr:uid="{00000000-0005-0000-0000-000082040000}"/>
    <cellStyle name="Input 2 3" xfId="1155" xr:uid="{00000000-0005-0000-0000-000083040000}"/>
    <cellStyle name="Input 2 4" xfId="1156" xr:uid="{00000000-0005-0000-0000-000084040000}"/>
    <cellStyle name="Input 2 5" xfId="1157" xr:uid="{00000000-0005-0000-0000-000085040000}"/>
    <cellStyle name="Input 2_Bao cao tien do thuc hien chi dao va ket qua thu hoi NQH" xfId="1158" xr:uid="{00000000-0005-0000-0000-000086040000}"/>
    <cellStyle name="Input 3" xfId="1159" xr:uid="{00000000-0005-0000-0000-000087040000}"/>
    <cellStyle name="Input 3 1" xfId="1160" xr:uid="{00000000-0005-0000-0000-000088040000}"/>
    <cellStyle name="Input 3 2" xfId="1161" xr:uid="{00000000-0005-0000-0000-000089040000}"/>
    <cellStyle name="Input 3 3" xfId="1162" xr:uid="{00000000-0005-0000-0000-00008A040000}"/>
    <cellStyle name="Input 3 4" xfId="1163" xr:uid="{00000000-0005-0000-0000-00008B040000}"/>
    <cellStyle name="Input 3 5" xfId="1164" xr:uid="{00000000-0005-0000-0000-00008C040000}"/>
    <cellStyle name="Input 4" xfId="1165" xr:uid="{00000000-0005-0000-0000-00008D040000}"/>
    <cellStyle name="Input 4 1" xfId="1166" xr:uid="{00000000-0005-0000-0000-00008E040000}"/>
    <cellStyle name="Input 4 2" xfId="1167" xr:uid="{00000000-0005-0000-0000-00008F040000}"/>
    <cellStyle name="Input 4 3" xfId="1168" xr:uid="{00000000-0005-0000-0000-000090040000}"/>
    <cellStyle name="Input 4 4" xfId="1169" xr:uid="{00000000-0005-0000-0000-000091040000}"/>
    <cellStyle name="Input 4 5" xfId="1170" xr:uid="{00000000-0005-0000-0000-000092040000}"/>
    <cellStyle name="Input 5" xfId="1171" xr:uid="{00000000-0005-0000-0000-000093040000}"/>
    <cellStyle name="Input 5 1" xfId="1172" xr:uid="{00000000-0005-0000-0000-000094040000}"/>
    <cellStyle name="Input 5 2" xfId="1173" xr:uid="{00000000-0005-0000-0000-000095040000}"/>
    <cellStyle name="Input 5 3" xfId="1174" xr:uid="{00000000-0005-0000-0000-000096040000}"/>
    <cellStyle name="Input 5 4" xfId="1175" xr:uid="{00000000-0005-0000-0000-000097040000}"/>
    <cellStyle name="Input 5 5" xfId="1176" xr:uid="{00000000-0005-0000-0000-000098040000}"/>
    <cellStyle name="Input 6" xfId="1177" xr:uid="{00000000-0005-0000-0000-000099040000}"/>
    <cellStyle name="Input 6 1" xfId="1178" xr:uid="{00000000-0005-0000-0000-00009A040000}"/>
    <cellStyle name="Input 6 2" xfId="1179" xr:uid="{00000000-0005-0000-0000-00009B040000}"/>
    <cellStyle name="Input 6 3" xfId="1180" xr:uid="{00000000-0005-0000-0000-00009C040000}"/>
    <cellStyle name="Input 6 4" xfId="1181" xr:uid="{00000000-0005-0000-0000-00009D040000}"/>
    <cellStyle name="Input 6 5" xfId="1182" xr:uid="{00000000-0005-0000-0000-00009E040000}"/>
    <cellStyle name="Input 7" xfId="1183" xr:uid="{00000000-0005-0000-0000-00009F040000}"/>
    <cellStyle name="Input 7 1" xfId="1184" xr:uid="{00000000-0005-0000-0000-0000A0040000}"/>
    <cellStyle name="Input 7 2" xfId="1185" xr:uid="{00000000-0005-0000-0000-0000A1040000}"/>
    <cellStyle name="Input 7 3" xfId="1186" xr:uid="{00000000-0005-0000-0000-0000A2040000}"/>
    <cellStyle name="Input 7 4" xfId="1187" xr:uid="{00000000-0005-0000-0000-0000A3040000}"/>
    <cellStyle name="Input 7 5" xfId="1188" xr:uid="{00000000-0005-0000-0000-0000A4040000}"/>
    <cellStyle name="Input 8" xfId="1189" xr:uid="{00000000-0005-0000-0000-0000A5040000}"/>
    <cellStyle name="Input 8 1" xfId="1190" xr:uid="{00000000-0005-0000-0000-0000A6040000}"/>
    <cellStyle name="Input 8 2" xfId="1191" xr:uid="{00000000-0005-0000-0000-0000A7040000}"/>
    <cellStyle name="Input 8 3" xfId="1192" xr:uid="{00000000-0005-0000-0000-0000A8040000}"/>
    <cellStyle name="Input 8 4" xfId="1193" xr:uid="{00000000-0005-0000-0000-0000A9040000}"/>
    <cellStyle name="Input 8 5" xfId="1194" xr:uid="{00000000-0005-0000-0000-0000AA040000}"/>
    <cellStyle name="Input 9" xfId="1195" xr:uid="{00000000-0005-0000-0000-0000AB040000}"/>
    <cellStyle name="Input Cells" xfId="1196" xr:uid="{00000000-0005-0000-0000-0000AC040000}"/>
    <cellStyle name="Input Cells 1" xfId="1197" xr:uid="{00000000-0005-0000-0000-0000AD040000}"/>
    <cellStyle name="Input Cells 2" xfId="1198" xr:uid="{00000000-0005-0000-0000-0000AE040000}"/>
    <cellStyle name="Input Cells 3" xfId="1199" xr:uid="{00000000-0005-0000-0000-0000AF040000}"/>
    <cellStyle name="Input Cells 4" xfId="1200" xr:uid="{00000000-0005-0000-0000-0000B0040000}"/>
    <cellStyle name="Input Cells 5" xfId="1201" xr:uid="{00000000-0005-0000-0000-0000B1040000}"/>
    <cellStyle name="Input Cells_Bao cao tien do thuc hien chi dao va ket qua thu hoi NQH" xfId="1202" xr:uid="{00000000-0005-0000-0000-0000B2040000}"/>
    <cellStyle name="KHANH" xfId="1203" xr:uid="{00000000-0005-0000-0000-0000B3040000}"/>
    <cellStyle name="Link Currency (0)" xfId="1204" xr:uid="{00000000-0005-0000-0000-0000B4040000}"/>
    <cellStyle name="Link Currency (2)" xfId="1205" xr:uid="{00000000-0005-0000-0000-0000B5040000}"/>
    <cellStyle name="Link Units (0)" xfId="1206" xr:uid="{00000000-0005-0000-0000-0000B6040000}"/>
    <cellStyle name="Link Units (1)" xfId="1207" xr:uid="{00000000-0005-0000-0000-0000B7040000}"/>
    <cellStyle name="Link Units (2)" xfId="1208" xr:uid="{00000000-0005-0000-0000-0000B8040000}"/>
    <cellStyle name="Linked Cell 1" xfId="1209" xr:uid="{00000000-0005-0000-0000-0000B9040000}"/>
    <cellStyle name="Linked Cell 1 1" xfId="1210" xr:uid="{00000000-0005-0000-0000-0000BA040000}"/>
    <cellStyle name="Linked Cell 1 2" xfId="1211" xr:uid="{00000000-0005-0000-0000-0000BB040000}"/>
    <cellStyle name="Linked Cell 1 3" xfId="1212" xr:uid="{00000000-0005-0000-0000-0000BC040000}"/>
    <cellStyle name="Linked Cell 1 4" xfId="1213" xr:uid="{00000000-0005-0000-0000-0000BD040000}"/>
    <cellStyle name="Linked Cell 1 5" xfId="1214" xr:uid="{00000000-0005-0000-0000-0000BE040000}"/>
    <cellStyle name="Linked Cell 2" xfId="1215" xr:uid="{00000000-0005-0000-0000-0000BF040000}"/>
    <cellStyle name="Linked Cell 2 1" xfId="1216" xr:uid="{00000000-0005-0000-0000-0000C0040000}"/>
    <cellStyle name="Linked Cell 2 2" xfId="1217" xr:uid="{00000000-0005-0000-0000-0000C1040000}"/>
    <cellStyle name="Linked Cell 2 3" xfId="1218" xr:uid="{00000000-0005-0000-0000-0000C2040000}"/>
    <cellStyle name="Linked Cell 2 4" xfId="1219" xr:uid="{00000000-0005-0000-0000-0000C3040000}"/>
    <cellStyle name="Linked Cell 2 5" xfId="1220" xr:uid="{00000000-0005-0000-0000-0000C4040000}"/>
    <cellStyle name="Linked Cell 2_Bao cao tien do thuc hien chi dao va ket qua thu hoi NQH" xfId="1221" xr:uid="{00000000-0005-0000-0000-0000C5040000}"/>
    <cellStyle name="Linked Cell 3" xfId="1222" xr:uid="{00000000-0005-0000-0000-0000C6040000}"/>
    <cellStyle name="Linked Cell 4" xfId="1223" xr:uid="{00000000-0005-0000-0000-0000C7040000}"/>
    <cellStyle name="Linked Cells" xfId="1224" xr:uid="{00000000-0005-0000-0000-0000C8040000}"/>
    <cellStyle name="Linked Cells 1" xfId="1225" xr:uid="{00000000-0005-0000-0000-0000C9040000}"/>
    <cellStyle name="Linked Cells 2" xfId="1226" xr:uid="{00000000-0005-0000-0000-0000CA040000}"/>
    <cellStyle name="Linked Cells 3" xfId="1227" xr:uid="{00000000-0005-0000-0000-0000CB040000}"/>
    <cellStyle name="Linked Cells 4" xfId="1228" xr:uid="{00000000-0005-0000-0000-0000CC040000}"/>
    <cellStyle name="Linked Cells 5" xfId="1229" xr:uid="{00000000-0005-0000-0000-0000CD040000}"/>
    <cellStyle name="Linked Cells_Bao cao tien do thuc hien chi dao va ket qua thu hoi NQH" xfId="1230" xr:uid="{00000000-0005-0000-0000-0000CE040000}"/>
    <cellStyle name="Millares [0]_Well Timing" xfId="1231" xr:uid="{00000000-0005-0000-0000-0000CF040000}"/>
    <cellStyle name="Millares_Well Timing" xfId="1232" xr:uid="{00000000-0005-0000-0000-0000D0040000}"/>
    <cellStyle name="Milliers [0]_      " xfId="1233" xr:uid="{00000000-0005-0000-0000-0000D1040000}"/>
    <cellStyle name="Milliers_      " xfId="1234" xr:uid="{00000000-0005-0000-0000-0000D2040000}"/>
    <cellStyle name="Model" xfId="1235" xr:uid="{00000000-0005-0000-0000-0000D3040000}"/>
    <cellStyle name="Model 1" xfId="1236" xr:uid="{00000000-0005-0000-0000-0000D4040000}"/>
    <cellStyle name="Model 2" xfId="1237" xr:uid="{00000000-0005-0000-0000-0000D5040000}"/>
    <cellStyle name="Model 3" xfId="1238" xr:uid="{00000000-0005-0000-0000-0000D6040000}"/>
    <cellStyle name="Model 4" xfId="1239" xr:uid="{00000000-0005-0000-0000-0000D7040000}"/>
    <cellStyle name="Model 5" xfId="1240" xr:uid="{00000000-0005-0000-0000-0000D8040000}"/>
    <cellStyle name="Model_Bao cao tien do thuc hien chi dao va ket qua thu hoi NQH" xfId="1241" xr:uid="{00000000-0005-0000-0000-0000D9040000}"/>
    <cellStyle name="moi" xfId="1242" xr:uid="{00000000-0005-0000-0000-0000DA040000}"/>
    <cellStyle name="Mon?aire [0]_      " xfId="1243" xr:uid="{00000000-0005-0000-0000-0000DB040000}"/>
    <cellStyle name="Mon?aire_      " xfId="1244" xr:uid="{00000000-0005-0000-0000-0000DC040000}"/>
    <cellStyle name="Moneda [0]_Well Timing" xfId="1245" xr:uid="{00000000-0005-0000-0000-0000DD040000}"/>
    <cellStyle name="Moneda_Well Timing" xfId="1246" xr:uid="{00000000-0005-0000-0000-0000DE040000}"/>
    <cellStyle name="Monétaire [0]_      " xfId="1247" xr:uid="{00000000-0005-0000-0000-0000DF040000}"/>
    <cellStyle name="Monétaire_      " xfId="1248" xr:uid="{00000000-0005-0000-0000-0000E0040000}"/>
    <cellStyle name="n" xfId="1249" xr:uid="{00000000-0005-0000-0000-0000E1040000}"/>
    <cellStyle name="n 1" xfId="1250" xr:uid="{00000000-0005-0000-0000-0000E2040000}"/>
    <cellStyle name="n 2" xfId="1251" xr:uid="{00000000-0005-0000-0000-0000E3040000}"/>
    <cellStyle name="n 3" xfId="1252" xr:uid="{00000000-0005-0000-0000-0000E4040000}"/>
    <cellStyle name="n 4" xfId="1253" xr:uid="{00000000-0005-0000-0000-0000E5040000}"/>
    <cellStyle name="n 5" xfId="1254" xr:uid="{00000000-0005-0000-0000-0000E6040000}"/>
    <cellStyle name="n_Bao cao tien do thuc hien chi dao va ket qua thu hoi NQH" xfId="1255" xr:uid="{00000000-0005-0000-0000-0000E7040000}"/>
    <cellStyle name="n_LN70- NGAY 20.09.2013" xfId="1256" xr:uid="{00000000-0005-0000-0000-0000E8040000}"/>
    <cellStyle name="n_TONG HOP DIEN THANG 04.2014(5)" xfId="1257" xr:uid="{00000000-0005-0000-0000-0000E9040000}"/>
    <cellStyle name="Neutral 1" xfId="1258" xr:uid="{00000000-0005-0000-0000-0000EA040000}"/>
    <cellStyle name="Neutral 1 1" xfId="1259" xr:uid="{00000000-0005-0000-0000-0000EB040000}"/>
    <cellStyle name="Neutral 1 2" xfId="1260" xr:uid="{00000000-0005-0000-0000-0000EC040000}"/>
    <cellStyle name="Neutral 1 3" xfId="1261" xr:uid="{00000000-0005-0000-0000-0000ED040000}"/>
    <cellStyle name="Neutral 1 4" xfId="1262" xr:uid="{00000000-0005-0000-0000-0000EE040000}"/>
    <cellStyle name="Neutral 1 5" xfId="1263" xr:uid="{00000000-0005-0000-0000-0000EF040000}"/>
    <cellStyle name="Neutral 2" xfId="1264" xr:uid="{00000000-0005-0000-0000-0000F0040000}"/>
    <cellStyle name="Neutral 2 1" xfId="1265" xr:uid="{00000000-0005-0000-0000-0000F1040000}"/>
    <cellStyle name="Neutral 2 2" xfId="1266" xr:uid="{00000000-0005-0000-0000-0000F2040000}"/>
    <cellStyle name="Neutral 2 3" xfId="1267" xr:uid="{00000000-0005-0000-0000-0000F3040000}"/>
    <cellStyle name="Neutral 2 4" xfId="1268" xr:uid="{00000000-0005-0000-0000-0000F4040000}"/>
    <cellStyle name="Neutral 2 5" xfId="1269" xr:uid="{00000000-0005-0000-0000-0000F5040000}"/>
    <cellStyle name="Neutral 2_Bao cao tien do thuc hien chi dao va ket qua thu hoi NQH" xfId="1270" xr:uid="{00000000-0005-0000-0000-0000F6040000}"/>
    <cellStyle name="Neutral 3" xfId="1271" xr:uid="{00000000-0005-0000-0000-0000F7040000}"/>
    <cellStyle name="Neutral 4" xfId="1272" xr:uid="{00000000-0005-0000-0000-0000F8040000}"/>
    <cellStyle name="New Times Roman" xfId="1273" xr:uid="{00000000-0005-0000-0000-0000F9040000}"/>
    <cellStyle name="no dec" xfId="1274" xr:uid="{00000000-0005-0000-0000-0000FA040000}"/>
    <cellStyle name="ÑONVÒ" xfId="1275" xr:uid="{00000000-0005-0000-0000-0000FB040000}"/>
    <cellStyle name="ÑONVÒ 1" xfId="1276" xr:uid="{00000000-0005-0000-0000-0000FC040000}"/>
    <cellStyle name="ÑONVÒ 2" xfId="1277" xr:uid="{00000000-0005-0000-0000-0000FD040000}"/>
    <cellStyle name="ÑONVÒ 3" xfId="1278" xr:uid="{00000000-0005-0000-0000-0000FE040000}"/>
    <cellStyle name="ÑONVÒ 4" xfId="1279" xr:uid="{00000000-0005-0000-0000-0000FF040000}"/>
    <cellStyle name="ÑONVÒ 5" xfId="1280" xr:uid="{00000000-0005-0000-0000-000000050000}"/>
    <cellStyle name="ÑONVÒ_Bao cao tien do thuc hien chi dao va ket qua thu hoi NQH" xfId="1281" xr:uid="{00000000-0005-0000-0000-000001050000}"/>
    <cellStyle name="Normal" xfId="0" builtinId="0"/>
    <cellStyle name="Normal - Style1" xfId="1282" xr:uid="{00000000-0005-0000-0000-000003050000}"/>
    <cellStyle name="Normal - Style1 1" xfId="1283" xr:uid="{00000000-0005-0000-0000-000004050000}"/>
    <cellStyle name="Normal - Style1 2" xfId="1284" xr:uid="{00000000-0005-0000-0000-000005050000}"/>
    <cellStyle name="Normal - Style1 3" xfId="1285" xr:uid="{00000000-0005-0000-0000-000006050000}"/>
    <cellStyle name="Normal - Style1 4" xfId="1286" xr:uid="{00000000-0005-0000-0000-000007050000}"/>
    <cellStyle name="Normal - Style1 5" xfId="1287" xr:uid="{00000000-0005-0000-0000-000008050000}"/>
    <cellStyle name="Normal - Style1_Bao cao tien do thuc hien chi dao va ket qua thu hoi NQH" xfId="1288" xr:uid="{00000000-0005-0000-0000-000009050000}"/>
    <cellStyle name="Normal 10" xfId="1289" xr:uid="{00000000-0005-0000-0000-00000A050000}"/>
    <cellStyle name="Normal 10 1" xfId="1290" xr:uid="{00000000-0005-0000-0000-00000B050000}"/>
    <cellStyle name="Normal 10 2" xfId="1291" xr:uid="{00000000-0005-0000-0000-00000C050000}"/>
    <cellStyle name="Normal 10 3" xfId="1292" xr:uid="{00000000-0005-0000-0000-00000D050000}"/>
    <cellStyle name="Normal 10 4" xfId="1293" xr:uid="{00000000-0005-0000-0000-00000E050000}"/>
    <cellStyle name="Normal 10 5" xfId="1294" xr:uid="{00000000-0005-0000-0000-00000F050000}"/>
    <cellStyle name="Normal 10_Bao cao tien do thuc hien chi dao va ket qua thu hoi NQH" xfId="1295" xr:uid="{00000000-0005-0000-0000-000010050000}"/>
    <cellStyle name="Normal 104" xfId="1296" xr:uid="{00000000-0005-0000-0000-000011050000}"/>
    <cellStyle name="Normal 105" xfId="1297" xr:uid="{00000000-0005-0000-0000-000012050000}"/>
    <cellStyle name="Normal 106" xfId="1298" xr:uid="{00000000-0005-0000-0000-000013050000}"/>
    <cellStyle name="Normal 11" xfId="1299" xr:uid="{00000000-0005-0000-0000-000014050000}"/>
    <cellStyle name="Normal 11 1" xfId="1300" xr:uid="{00000000-0005-0000-0000-000015050000}"/>
    <cellStyle name="Normal 11 2" xfId="1301" xr:uid="{00000000-0005-0000-0000-000016050000}"/>
    <cellStyle name="Normal 11 3" xfId="1302" xr:uid="{00000000-0005-0000-0000-000017050000}"/>
    <cellStyle name="Normal 11 4" xfId="1303" xr:uid="{00000000-0005-0000-0000-000018050000}"/>
    <cellStyle name="Normal 11 5" xfId="1304" xr:uid="{00000000-0005-0000-0000-000019050000}"/>
    <cellStyle name="Normal 11_TONG HOP DIEN THANG 04.2014(5)" xfId="1305" xr:uid="{00000000-0005-0000-0000-00001A050000}"/>
    <cellStyle name="Normal 12" xfId="1306" xr:uid="{00000000-0005-0000-0000-00001B050000}"/>
    <cellStyle name="Normal 12 1" xfId="1307" xr:uid="{00000000-0005-0000-0000-00001C050000}"/>
    <cellStyle name="Normal 12 2" xfId="1308" xr:uid="{00000000-0005-0000-0000-00001D050000}"/>
    <cellStyle name="Normal 12 3" xfId="1309" xr:uid="{00000000-0005-0000-0000-00001E050000}"/>
    <cellStyle name="Normal 12 4" xfId="1310" xr:uid="{00000000-0005-0000-0000-00001F050000}"/>
    <cellStyle name="Normal 12 5" xfId="1311" xr:uid="{00000000-0005-0000-0000-000020050000}"/>
    <cellStyle name="Normal 12_Bao cao tien do thuc hien chi dao va ket qua thu hoi NQH" xfId="1312" xr:uid="{00000000-0005-0000-0000-000021050000}"/>
    <cellStyle name="Normal 122" xfId="1313" xr:uid="{00000000-0005-0000-0000-000022050000}"/>
    <cellStyle name="Normal 13" xfId="1314" xr:uid="{00000000-0005-0000-0000-000023050000}"/>
    <cellStyle name="Normal 13 1" xfId="1315" xr:uid="{00000000-0005-0000-0000-000024050000}"/>
    <cellStyle name="Normal 13 2" xfId="1316" xr:uid="{00000000-0005-0000-0000-000025050000}"/>
    <cellStyle name="Normal 13 3" xfId="1317" xr:uid="{00000000-0005-0000-0000-000026050000}"/>
    <cellStyle name="Normal 13 4" xfId="1318" xr:uid="{00000000-0005-0000-0000-000027050000}"/>
    <cellStyle name="Normal 13 5" xfId="1319" xr:uid="{00000000-0005-0000-0000-000028050000}"/>
    <cellStyle name="Normal 13_TONG HOP DIEN THANG 04.2014(5)" xfId="1320" xr:uid="{00000000-0005-0000-0000-000029050000}"/>
    <cellStyle name="Normal 14" xfId="1321" xr:uid="{00000000-0005-0000-0000-00002A050000}"/>
    <cellStyle name="Normal 14 1" xfId="1322" xr:uid="{00000000-0005-0000-0000-00002B050000}"/>
    <cellStyle name="Normal 14 2" xfId="1323" xr:uid="{00000000-0005-0000-0000-00002C050000}"/>
    <cellStyle name="Normal 14 3" xfId="1324" xr:uid="{00000000-0005-0000-0000-00002D050000}"/>
    <cellStyle name="Normal 14 4" xfId="1325" xr:uid="{00000000-0005-0000-0000-00002E050000}"/>
    <cellStyle name="Normal 14 5" xfId="1326" xr:uid="{00000000-0005-0000-0000-00002F050000}"/>
    <cellStyle name="Normal 14_TONG HOP DIEN THANG 04.2014(5)" xfId="1327" xr:uid="{00000000-0005-0000-0000-000030050000}"/>
    <cellStyle name="Normal 144" xfId="1328" xr:uid="{00000000-0005-0000-0000-000031050000}"/>
    <cellStyle name="Normal 145" xfId="1329" xr:uid="{00000000-0005-0000-0000-000032050000}"/>
    <cellStyle name="Normal 146" xfId="1330" xr:uid="{00000000-0005-0000-0000-000033050000}"/>
    <cellStyle name="Normal 15" xfId="1331" xr:uid="{00000000-0005-0000-0000-000034050000}"/>
    <cellStyle name="Normal 15 1" xfId="1332" xr:uid="{00000000-0005-0000-0000-000035050000}"/>
    <cellStyle name="Normal 15 2" xfId="1333" xr:uid="{00000000-0005-0000-0000-000036050000}"/>
    <cellStyle name="Normal 15 3" xfId="1334" xr:uid="{00000000-0005-0000-0000-000037050000}"/>
    <cellStyle name="Normal 15 4" xfId="1335" xr:uid="{00000000-0005-0000-0000-000038050000}"/>
    <cellStyle name="Normal 15 5" xfId="1336" xr:uid="{00000000-0005-0000-0000-000039050000}"/>
    <cellStyle name="Normal 15_Bao cao tien do thuc hien chi dao va ket qua thu hoi NQH" xfId="1337" xr:uid="{00000000-0005-0000-0000-00003A050000}"/>
    <cellStyle name="Normal 150" xfId="1338" xr:uid="{00000000-0005-0000-0000-00003B050000}"/>
    <cellStyle name="Normal 151" xfId="1339" xr:uid="{00000000-0005-0000-0000-00003C050000}"/>
    <cellStyle name="Normal 152" xfId="1340" xr:uid="{00000000-0005-0000-0000-00003D050000}"/>
    <cellStyle name="Normal 154" xfId="1341" xr:uid="{00000000-0005-0000-0000-00003E050000}"/>
    <cellStyle name="Normal 16" xfId="1342" xr:uid="{00000000-0005-0000-0000-00003F050000}"/>
    <cellStyle name="Normal 167" xfId="1343" xr:uid="{00000000-0005-0000-0000-000040050000}"/>
    <cellStyle name="Normal 17" xfId="1344" xr:uid="{00000000-0005-0000-0000-000041050000}"/>
    <cellStyle name="Normal 177" xfId="1345" xr:uid="{00000000-0005-0000-0000-000042050000}"/>
    <cellStyle name="Normal 179" xfId="1346" xr:uid="{00000000-0005-0000-0000-000043050000}"/>
    <cellStyle name="Normal 18" xfId="1347" xr:uid="{00000000-0005-0000-0000-000044050000}"/>
    <cellStyle name="Normal 187" xfId="1348" xr:uid="{00000000-0005-0000-0000-000045050000}"/>
    <cellStyle name="Normal 19" xfId="1349" xr:uid="{00000000-0005-0000-0000-000046050000}"/>
    <cellStyle name="Normal 190" xfId="1350" xr:uid="{00000000-0005-0000-0000-000047050000}"/>
    <cellStyle name="Normal 2" xfId="1351" xr:uid="{00000000-0005-0000-0000-000048050000}"/>
    <cellStyle name="Normal 2 1" xfId="1352" xr:uid="{00000000-0005-0000-0000-000049050000}"/>
    <cellStyle name="Normal 2 2" xfId="1353" xr:uid="{00000000-0005-0000-0000-00004A050000}"/>
    <cellStyle name="Normal 2 2 2" xfId="1788" xr:uid="{65C886FF-0B49-4168-ADEA-08B7CCE324EA}"/>
    <cellStyle name="Normal 2 3" xfId="1354" xr:uid="{00000000-0005-0000-0000-00004B050000}"/>
    <cellStyle name="Normal 2 4" xfId="1355" xr:uid="{00000000-0005-0000-0000-00004C050000}"/>
    <cellStyle name="Normal 2 5" xfId="1356" xr:uid="{00000000-0005-0000-0000-00004D050000}"/>
    <cellStyle name="Normal 2_Bao cao tien do thuc hien chi dao va ket qua thu hoi NQH" xfId="1357" xr:uid="{00000000-0005-0000-0000-00004E050000}"/>
    <cellStyle name="Normal 20" xfId="1358" xr:uid="{00000000-0005-0000-0000-00004F050000}"/>
    <cellStyle name="Normal 206" xfId="1359" xr:uid="{00000000-0005-0000-0000-000050050000}"/>
    <cellStyle name="Normal 208" xfId="1360" xr:uid="{00000000-0005-0000-0000-000051050000}"/>
    <cellStyle name="Normal 209" xfId="1361" xr:uid="{00000000-0005-0000-0000-000052050000}"/>
    <cellStyle name="Normal 21" xfId="1362" xr:uid="{00000000-0005-0000-0000-000053050000}"/>
    <cellStyle name="Normal 22" xfId="1363" xr:uid="{00000000-0005-0000-0000-000054050000}"/>
    <cellStyle name="Normal 226" xfId="1364" xr:uid="{00000000-0005-0000-0000-000055050000}"/>
    <cellStyle name="Normal 23" xfId="1365" xr:uid="{00000000-0005-0000-0000-000056050000}"/>
    <cellStyle name="Normal 239" xfId="1366" xr:uid="{00000000-0005-0000-0000-000057050000}"/>
    <cellStyle name="Normal 24" xfId="1367" xr:uid="{00000000-0005-0000-0000-000058050000}"/>
    <cellStyle name="Normal 241" xfId="1368" xr:uid="{00000000-0005-0000-0000-000059050000}"/>
    <cellStyle name="Normal 245" xfId="1369" xr:uid="{00000000-0005-0000-0000-00005A050000}"/>
    <cellStyle name="Normal 246" xfId="1370" xr:uid="{00000000-0005-0000-0000-00005B050000}"/>
    <cellStyle name="Normal 249" xfId="1371" xr:uid="{00000000-0005-0000-0000-00005C050000}"/>
    <cellStyle name="Normal 25" xfId="1372" xr:uid="{00000000-0005-0000-0000-00005D050000}"/>
    <cellStyle name="Normal 26" xfId="1373" xr:uid="{00000000-0005-0000-0000-00005E050000}"/>
    <cellStyle name="Normal 27" xfId="1374" xr:uid="{00000000-0005-0000-0000-00005F050000}"/>
    <cellStyle name="Normal 28" xfId="1375" xr:uid="{00000000-0005-0000-0000-000060050000}"/>
    <cellStyle name="Normal 29" xfId="1376" xr:uid="{00000000-0005-0000-0000-000061050000}"/>
    <cellStyle name="Normal 3" xfId="1377" xr:uid="{00000000-0005-0000-0000-000062050000}"/>
    <cellStyle name="Normal 3 1" xfId="1378" xr:uid="{00000000-0005-0000-0000-000063050000}"/>
    <cellStyle name="Normal 3 2" xfId="1379" xr:uid="{00000000-0005-0000-0000-000064050000}"/>
    <cellStyle name="Normal 3 2 1" xfId="1380" xr:uid="{00000000-0005-0000-0000-000065050000}"/>
    <cellStyle name="Normal 3 2 2" xfId="1381" xr:uid="{00000000-0005-0000-0000-000066050000}"/>
    <cellStyle name="Normal 3 2 3" xfId="1382" xr:uid="{00000000-0005-0000-0000-000067050000}"/>
    <cellStyle name="Normal 3 2 4" xfId="1383" xr:uid="{00000000-0005-0000-0000-000068050000}"/>
    <cellStyle name="Normal 3 2 5" xfId="1384" xr:uid="{00000000-0005-0000-0000-000069050000}"/>
    <cellStyle name="Normal 3 2_Bao cao tien do thuc hien chi dao va ket qua thu hoi NQH" xfId="1385" xr:uid="{00000000-0005-0000-0000-00006A050000}"/>
    <cellStyle name="Normal 3 3" xfId="1386" xr:uid="{00000000-0005-0000-0000-00006B050000}"/>
    <cellStyle name="Normal 3 36" xfId="1387" xr:uid="{00000000-0005-0000-0000-00006C050000}"/>
    <cellStyle name="Normal 3 4" xfId="1388" xr:uid="{00000000-0005-0000-0000-00006D050000}"/>
    <cellStyle name="Normal 3 5" xfId="1389" xr:uid="{00000000-0005-0000-0000-00006E050000}"/>
    <cellStyle name="Normal 3 6" xfId="1390" xr:uid="{00000000-0005-0000-0000-00006F050000}"/>
    <cellStyle name="Normal 3_Bao cao tien do thuc hien chi dao va ket qua thu hoi NQH" xfId="1391" xr:uid="{00000000-0005-0000-0000-000070050000}"/>
    <cellStyle name="Normal 30" xfId="1392" xr:uid="{00000000-0005-0000-0000-000071050000}"/>
    <cellStyle name="Normal 31" xfId="1393" xr:uid="{00000000-0005-0000-0000-000072050000}"/>
    <cellStyle name="Normal 32" xfId="1394" xr:uid="{00000000-0005-0000-0000-000073050000}"/>
    <cellStyle name="Normal 33" xfId="1395" xr:uid="{00000000-0005-0000-0000-000074050000}"/>
    <cellStyle name="Normal 34" xfId="1396" xr:uid="{00000000-0005-0000-0000-000075050000}"/>
    <cellStyle name="Normal 34 2" xfId="1397" xr:uid="{00000000-0005-0000-0000-000076050000}"/>
    <cellStyle name="Normal 35" xfId="1398" xr:uid="{00000000-0005-0000-0000-000077050000}"/>
    <cellStyle name="Normal 36" xfId="1399" xr:uid="{00000000-0005-0000-0000-000078050000}"/>
    <cellStyle name="Normal 37" xfId="1400" xr:uid="{00000000-0005-0000-0000-000079050000}"/>
    <cellStyle name="Normal 38" xfId="1401" xr:uid="{00000000-0005-0000-0000-00007A050000}"/>
    <cellStyle name="Normal 39" xfId="1402" xr:uid="{00000000-0005-0000-0000-00007B050000}"/>
    <cellStyle name="Normal 4" xfId="1403" xr:uid="{00000000-0005-0000-0000-00007C050000}"/>
    <cellStyle name="Normal 4 1" xfId="1404" xr:uid="{00000000-0005-0000-0000-00007D050000}"/>
    <cellStyle name="Normal 4 2" xfId="1405" xr:uid="{00000000-0005-0000-0000-00007E050000}"/>
    <cellStyle name="Normal 4 3" xfId="1406" xr:uid="{00000000-0005-0000-0000-00007F050000}"/>
    <cellStyle name="Normal 4 4" xfId="1407" xr:uid="{00000000-0005-0000-0000-000080050000}"/>
    <cellStyle name="Normal 4 5" xfId="1408" xr:uid="{00000000-0005-0000-0000-000081050000}"/>
    <cellStyle name="Normal 4_Bao cao tien do thuc hien chi dao va ket qua thu hoi NQH" xfId="1409" xr:uid="{00000000-0005-0000-0000-000082050000}"/>
    <cellStyle name="Normal 40" xfId="1410" xr:uid="{00000000-0005-0000-0000-000083050000}"/>
    <cellStyle name="Normal 41" xfId="1411" xr:uid="{00000000-0005-0000-0000-000084050000}"/>
    <cellStyle name="Normal 42" xfId="1412" xr:uid="{00000000-0005-0000-0000-000085050000}"/>
    <cellStyle name="Normal 43" xfId="1413" xr:uid="{00000000-0005-0000-0000-000086050000}"/>
    <cellStyle name="Normal 44" xfId="1414" xr:uid="{00000000-0005-0000-0000-000087050000}"/>
    <cellStyle name="Normal 45" xfId="1415" xr:uid="{00000000-0005-0000-0000-000088050000}"/>
    <cellStyle name="Normal 46" xfId="1416" xr:uid="{00000000-0005-0000-0000-000089050000}"/>
    <cellStyle name="Normal 47" xfId="1417" xr:uid="{00000000-0005-0000-0000-00008A050000}"/>
    <cellStyle name="Normal 48" xfId="1418" xr:uid="{00000000-0005-0000-0000-00008B050000}"/>
    <cellStyle name="Normal 49" xfId="1419" xr:uid="{00000000-0005-0000-0000-00008C050000}"/>
    <cellStyle name="Normal 5" xfId="1420" xr:uid="{00000000-0005-0000-0000-00008D050000}"/>
    <cellStyle name="Normal 5 1" xfId="1421" xr:uid="{00000000-0005-0000-0000-00008E050000}"/>
    <cellStyle name="Normal 5 2" xfId="1422" xr:uid="{00000000-0005-0000-0000-00008F050000}"/>
    <cellStyle name="Normal 5 3" xfId="1423" xr:uid="{00000000-0005-0000-0000-000090050000}"/>
    <cellStyle name="Normal 5 4" xfId="1424" xr:uid="{00000000-0005-0000-0000-000091050000}"/>
    <cellStyle name="Normal 5 5" xfId="1425" xr:uid="{00000000-0005-0000-0000-000092050000}"/>
    <cellStyle name="Normal 50" xfId="1426" xr:uid="{00000000-0005-0000-0000-000093050000}"/>
    <cellStyle name="Normal 51" xfId="1427" xr:uid="{00000000-0005-0000-0000-000094050000}"/>
    <cellStyle name="Normal 52" xfId="1428" xr:uid="{00000000-0005-0000-0000-000095050000}"/>
    <cellStyle name="Normal 53" xfId="1429" xr:uid="{00000000-0005-0000-0000-000096050000}"/>
    <cellStyle name="Normal 54" xfId="1430" xr:uid="{00000000-0005-0000-0000-000097050000}"/>
    <cellStyle name="Normal 55" xfId="1431" xr:uid="{00000000-0005-0000-0000-000098050000}"/>
    <cellStyle name="Normal 56" xfId="1432" xr:uid="{00000000-0005-0000-0000-000099050000}"/>
    <cellStyle name="Normal 6" xfId="1433" xr:uid="{00000000-0005-0000-0000-00009A050000}"/>
    <cellStyle name="Normal 6 1" xfId="1434" xr:uid="{00000000-0005-0000-0000-00009B050000}"/>
    <cellStyle name="Normal 6 2" xfId="1435" xr:uid="{00000000-0005-0000-0000-00009C050000}"/>
    <cellStyle name="Normal 6 3" xfId="1436" xr:uid="{00000000-0005-0000-0000-00009D050000}"/>
    <cellStyle name="Normal 6 4" xfId="1437" xr:uid="{00000000-0005-0000-0000-00009E050000}"/>
    <cellStyle name="Normal 6 5" xfId="1438" xr:uid="{00000000-0005-0000-0000-00009F050000}"/>
    <cellStyle name="Normal 7" xfId="1439" xr:uid="{00000000-0005-0000-0000-0000A0050000}"/>
    <cellStyle name="Normal 7 1" xfId="1440" xr:uid="{00000000-0005-0000-0000-0000A1050000}"/>
    <cellStyle name="Normal 7 2" xfId="1441" xr:uid="{00000000-0005-0000-0000-0000A2050000}"/>
    <cellStyle name="Normal 7 3" xfId="1442" xr:uid="{00000000-0005-0000-0000-0000A3050000}"/>
    <cellStyle name="Normal 7 4" xfId="1443" xr:uid="{00000000-0005-0000-0000-0000A4050000}"/>
    <cellStyle name="Normal 7 5" xfId="1444" xr:uid="{00000000-0005-0000-0000-0000A5050000}"/>
    <cellStyle name="Normal 8" xfId="1445" xr:uid="{00000000-0005-0000-0000-0000A6050000}"/>
    <cellStyle name="Normal 8 1" xfId="1446" xr:uid="{00000000-0005-0000-0000-0000A7050000}"/>
    <cellStyle name="Normal 8 2" xfId="1447" xr:uid="{00000000-0005-0000-0000-0000A8050000}"/>
    <cellStyle name="Normal 8 3" xfId="1448" xr:uid="{00000000-0005-0000-0000-0000A9050000}"/>
    <cellStyle name="Normal 8 4" xfId="1449" xr:uid="{00000000-0005-0000-0000-0000AA050000}"/>
    <cellStyle name="Normal 8 5" xfId="1450" xr:uid="{00000000-0005-0000-0000-0000AB050000}"/>
    <cellStyle name="Normal 8_TONG HOP DIEN THANG 04.2014(5)" xfId="1451" xr:uid="{00000000-0005-0000-0000-0000AC050000}"/>
    <cellStyle name="Normal 9" xfId="1452" xr:uid="{00000000-0005-0000-0000-0000AD050000}"/>
    <cellStyle name="Normal 9 1" xfId="1453" xr:uid="{00000000-0005-0000-0000-0000AE050000}"/>
    <cellStyle name="Normal 9 2" xfId="1454" xr:uid="{00000000-0005-0000-0000-0000AF050000}"/>
    <cellStyle name="Normal 9 3" xfId="1455" xr:uid="{00000000-0005-0000-0000-0000B0050000}"/>
    <cellStyle name="Normal 9 4" xfId="1456" xr:uid="{00000000-0005-0000-0000-0000B1050000}"/>
    <cellStyle name="Normal 9 5" xfId="1457" xr:uid="{00000000-0005-0000-0000-0000B2050000}"/>
    <cellStyle name="Normal 9_TONG HOP DIEN THANG 04.2014(5)" xfId="1458" xr:uid="{00000000-0005-0000-0000-0000B3050000}"/>
    <cellStyle name="Normal 90" xfId="1459" xr:uid="{00000000-0005-0000-0000-0000B4050000}"/>
    <cellStyle name="Normal 95" xfId="1460" xr:uid="{00000000-0005-0000-0000-0000B5050000}"/>
    <cellStyle name="Normal_PA  BTH 111 HO" xfId="1787" xr:uid="{00000000-0005-0000-0000-0000B6050000}"/>
    <cellStyle name="Normal_PA, BB, Tra tien dot 1 (T10.2019)" xfId="1786" xr:uid="{00000000-0005-0000-0000-0000B7050000}"/>
    <cellStyle name="Normal1" xfId="1461" xr:uid="{00000000-0005-0000-0000-0000B9050000}"/>
    <cellStyle name="Note 1" xfId="1462" xr:uid="{00000000-0005-0000-0000-0000BA050000}"/>
    <cellStyle name="Note 1 1" xfId="1463" xr:uid="{00000000-0005-0000-0000-0000BB050000}"/>
    <cellStyle name="Note 1 2" xfId="1464" xr:uid="{00000000-0005-0000-0000-0000BC050000}"/>
    <cellStyle name="Note 1 3" xfId="1465" xr:uid="{00000000-0005-0000-0000-0000BD050000}"/>
    <cellStyle name="Note 1 4" xfId="1466" xr:uid="{00000000-0005-0000-0000-0000BE050000}"/>
    <cellStyle name="Note 1 5" xfId="1467" xr:uid="{00000000-0005-0000-0000-0000BF050000}"/>
    <cellStyle name="Note 2" xfId="1468" xr:uid="{00000000-0005-0000-0000-0000C0050000}"/>
    <cellStyle name="Note 2 1" xfId="1469" xr:uid="{00000000-0005-0000-0000-0000C1050000}"/>
    <cellStyle name="Note 2 2" xfId="1470" xr:uid="{00000000-0005-0000-0000-0000C2050000}"/>
    <cellStyle name="Note 2 3" xfId="1471" xr:uid="{00000000-0005-0000-0000-0000C3050000}"/>
    <cellStyle name="Note 2 4" xfId="1472" xr:uid="{00000000-0005-0000-0000-0000C4050000}"/>
    <cellStyle name="Note 2 5" xfId="1473" xr:uid="{00000000-0005-0000-0000-0000C5050000}"/>
    <cellStyle name="Note 2_Bao cao tien do thuc hien chi dao va ket qua thu hoi NQH" xfId="1474" xr:uid="{00000000-0005-0000-0000-0000C6050000}"/>
    <cellStyle name="Note 3" xfId="1475" xr:uid="{00000000-0005-0000-0000-0000C7050000}"/>
    <cellStyle name="Note 4" xfId="1476" xr:uid="{00000000-0005-0000-0000-0000C8050000}"/>
    <cellStyle name="Œ…‹æØ‚è [0.00]_laroux" xfId="1477" xr:uid="{00000000-0005-0000-0000-0000C9050000}"/>
    <cellStyle name="Œ…‹æØ‚è_laroux" xfId="1478" xr:uid="{00000000-0005-0000-0000-0000CA050000}"/>
    <cellStyle name="oft Excel]_x000d__x000a_Comment=open=/f ‚ðw’è‚·‚é‚ÆAƒ†[ƒU[’è‹`ŠÖ”‚ðŠÖ”“\‚è•t‚¯‚Ìˆê——‚É“o˜^‚·‚é‚±‚Æ‚ª‚Å‚«‚Ü‚·B_x000d__x000a_Maximized" xfId="1479" xr:uid="{00000000-0005-0000-0000-0000CB050000}"/>
    <cellStyle name="oft Excel]_x000d__x000a_Comment=open=/f ‚ðŽw’è‚·‚é‚ÆAƒ†[ƒU[’è‹`ŠÖ”‚ðŠÖ”“\‚è•t‚¯‚Ìˆê——‚É“o˜^‚·‚é‚±‚Æ‚ª‚Å‚«‚Ü‚·B_x000d__x000a_Maximized" xfId="1480" xr:uid="{00000000-0005-0000-0000-0000CC050000}"/>
    <cellStyle name="oft Excel]_x000d__x000a_Comment=The open=/f lines load custom functions into the Paste Function list._x000d__x000a_Maximized=2_x000d__x000a_Basics=1_x000d__x000a_A" xfId="1481" xr:uid="{00000000-0005-0000-0000-0000CD050000}"/>
    <cellStyle name="oft Excel]_x000d__x000a_Comment=The open=/f lines load custom functions into the Paste Function list._x000d__x000a_Maximized=3_x000d__x000a_Basics=1_x000d__x000a_A" xfId="1482" xr:uid="{00000000-0005-0000-0000-0000CE050000}"/>
    <cellStyle name="oft Excel]_x000d__x000a_Comment=The open=/f lines load custom functions into the Paste Function list._x000d__x000a_Maximized=3_x000d__x000a_Basics=1_x000d__x000a_A 2" xfId="1483" xr:uid="{00000000-0005-0000-0000-0000CF050000}"/>
    <cellStyle name="omma [0]_Mktg Prog" xfId="1484" xr:uid="{00000000-0005-0000-0000-0000D0050000}"/>
    <cellStyle name="ormal_Sheet1_1" xfId="1485" xr:uid="{00000000-0005-0000-0000-0000D1050000}"/>
    <cellStyle name="Output 1" xfId="1486" xr:uid="{00000000-0005-0000-0000-0000D2050000}"/>
    <cellStyle name="Output 1 1" xfId="1487" xr:uid="{00000000-0005-0000-0000-0000D3050000}"/>
    <cellStyle name="Output 1 2" xfId="1488" xr:uid="{00000000-0005-0000-0000-0000D4050000}"/>
    <cellStyle name="Output 1 3" xfId="1489" xr:uid="{00000000-0005-0000-0000-0000D5050000}"/>
    <cellStyle name="Output 1 4" xfId="1490" xr:uid="{00000000-0005-0000-0000-0000D6050000}"/>
    <cellStyle name="Output 1 5" xfId="1491" xr:uid="{00000000-0005-0000-0000-0000D7050000}"/>
    <cellStyle name="Output 2" xfId="1492" xr:uid="{00000000-0005-0000-0000-0000D8050000}"/>
    <cellStyle name="Output 2 1" xfId="1493" xr:uid="{00000000-0005-0000-0000-0000D9050000}"/>
    <cellStyle name="Output 2 2" xfId="1494" xr:uid="{00000000-0005-0000-0000-0000DA050000}"/>
    <cellStyle name="Output 2 3" xfId="1495" xr:uid="{00000000-0005-0000-0000-0000DB050000}"/>
    <cellStyle name="Output 2 4" xfId="1496" xr:uid="{00000000-0005-0000-0000-0000DC050000}"/>
    <cellStyle name="Output 2 5" xfId="1497" xr:uid="{00000000-0005-0000-0000-0000DD050000}"/>
    <cellStyle name="Output 2_Bao cao tien do thuc hien chi dao va ket qua thu hoi NQH" xfId="1498" xr:uid="{00000000-0005-0000-0000-0000DE050000}"/>
    <cellStyle name="Output 3" xfId="1499" xr:uid="{00000000-0005-0000-0000-0000DF050000}"/>
    <cellStyle name="Output 4" xfId="1500" xr:uid="{00000000-0005-0000-0000-0000E0050000}"/>
    <cellStyle name="per.style" xfId="1501" xr:uid="{00000000-0005-0000-0000-0000E1050000}"/>
    <cellStyle name="per.style 1" xfId="1502" xr:uid="{00000000-0005-0000-0000-0000E2050000}"/>
    <cellStyle name="per.style 2" xfId="1503" xr:uid="{00000000-0005-0000-0000-0000E3050000}"/>
    <cellStyle name="per.style 3" xfId="1504" xr:uid="{00000000-0005-0000-0000-0000E4050000}"/>
    <cellStyle name="per.style 4" xfId="1505" xr:uid="{00000000-0005-0000-0000-0000E5050000}"/>
    <cellStyle name="per.style 5" xfId="1506" xr:uid="{00000000-0005-0000-0000-0000E6050000}"/>
    <cellStyle name="per.style_Bao cao tien do thuc hien chi dao va ket qua thu hoi NQH" xfId="1507" xr:uid="{00000000-0005-0000-0000-0000E7050000}"/>
    <cellStyle name="Percent [0]" xfId="1509" xr:uid="{00000000-0005-0000-0000-0000E8050000}"/>
    <cellStyle name="Percent [00]" xfId="1510" xr:uid="{00000000-0005-0000-0000-0000E9050000}"/>
    <cellStyle name="Percent [2]" xfId="1511" xr:uid="{00000000-0005-0000-0000-0000EA050000}"/>
    <cellStyle name="Percent [2] 1" xfId="1512" xr:uid="{00000000-0005-0000-0000-0000EB050000}"/>
    <cellStyle name="Percent [2] 2" xfId="1513" xr:uid="{00000000-0005-0000-0000-0000EC050000}"/>
    <cellStyle name="Percent [2] 3" xfId="1514" xr:uid="{00000000-0005-0000-0000-0000ED050000}"/>
    <cellStyle name="Percent [2] 4" xfId="1515" xr:uid="{00000000-0005-0000-0000-0000EE050000}"/>
    <cellStyle name="Percent [2] 5" xfId="1516" xr:uid="{00000000-0005-0000-0000-0000EF050000}"/>
    <cellStyle name="Percent [2]_Bao cao tien do thuc hien chi dao va ket qua thu hoi NQH" xfId="1517" xr:uid="{00000000-0005-0000-0000-0000F0050000}"/>
    <cellStyle name="Percent 2" xfId="1518" xr:uid="{00000000-0005-0000-0000-0000F1050000}"/>
    <cellStyle name="Percent 2 1" xfId="1519" xr:uid="{00000000-0005-0000-0000-0000F2050000}"/>
    <cellStyle name="Percent 2 2" xfId="1520" xr:uid="{00000000-0005-0000-0000-0000F3050000}"/>
    <cellStyle name="Percent 2 3" xfId="1521" xr:uid="{00000000-0005-0000-0000-0000F4050000}"/>
    <cellStyle name="Percent 2 4" xfId="1522" xr:uid="{00000000-0005-0000-0000-0000F5050000}"/>
    <cellStyle name="Percent 2 5" xfId="1523" xr:uid="{00000000-0005-0000-0000-0000F6050000}"/>
    <cellStyle name="Percent 2_Bao cao tien do thuc hien chi dao va ket qua thu hoi NQH" xfId="1524" xr:uid="{00000000-0005-0000-0000-0000F7050000}"/>
    <cellStyle name="Percent 3" xfId="1525" xr:uid="{00000000-0005-0000-0000-0000F8050000}"/>
    <cellStyle name="Percent 3 1" xfId="1526" xr:uid="{00000000-0005-0000-0000-0000F9050000}"/>
    <cellStyle name="Percent 3 2" xfId="1527" xr:uid="{00000000-0005-0000-0000-0000FA050000}"/>
    <cellStyle name="Percent 3 3" xfId="1528" xr:uid="{00000000-0005-0000-0000-0000FB050000}"/>
    <cellStyle name="Percent 3 4" xfId="1529" xr:uid="{00000000-0005-0000-0000-0000FC050000}"/>
    <cellStyle name="Percent 3 5" xfId="1530" xr:uid="{00000000-0005-0000-0000-0000FD050000}"/>
    <cellStyle name="Percent 4" xfId="1531" xr:uid="{00000000-0005-0000-0000-0000FE050000}"/>
    <cellStyle name="Percent 4 1" xfId="1532" xr:uid="{00000000-0005-0000-0000-0000FF050000}"/>
    <cellStyle name="Percent 4 2" xfId="1533" xr:uid="{00000000-0005-0000-0000-000000060000}"/>
    <cellStyle name="Percent 4 3" xfId="1534" xr:uid="{00000000-0005-0000-0000-000001060000}"/>
    <cellStyle name="Percent 4 4" xfId="1535" xr:uid="{00000000-0005-0000-0000-000002060000}"/>
    <cellStyle name="Percent 4 5" xfId="1536" xr:uid="{00000000-0005-0000-0000-000003060000}"/>
    <cellStyle name="Percent 4_Bao cao tien do thuc hien chi dao va ket qua thu hoi NQH" xfId="1537" xr:uid="{00000000-0005-0000-0000-000004060000}"/>
    <cellStyle name="Percent 5" xfId="1538" xr:uid="{00000000-0005-0000-0000-000005060000}"/>
    <cellStyle name="Percent 5 1" xfId="1539" xr:uid="{00000000-0005-0000-0000-000006060000}"/>
    <cellStyle name="Percent 5 2" xfId="1540" xr:uid="{00000000-0005-0000-0000-000007060000}"/>
    <cellStyle name="Percent 5 3" xfId="1541" xr:uid="{00000000-0005-0000-0000-000008060000}"/>
    <cellStyle name="Percent 5 4" xfId="1542" xr:uid="{00000000-0005-0000-0000-000009060000}"/>
    <cellStyle name="Percent 5 5" xfId="1543" xr:uid="{00000000-0005-0000-0000-00000A060000}"/>
    <cellStyle name="Percent 6" xfId="1508" xr:uid="{00000000-0005-0000-0000-00000B060000}"/>
    <cellStyle name="Percent 7" xfId="1785" xr:uid="{00000000-0005-0000-0000-00000C060000}"/>
    <cellStyle name="PERCENTAGE" xfId="1544" xr:uid="{00000000-0005-0000-0000-00000D060000}"/>
    <cellStyle name="PERCENTAGE 1" xfId="1545" xr:uid="{00000000-0005-0000-0000-00000E060000}"/>
    <cellStyle name="PERCENTAGE 2" xfId="1546" xr:uid="{00000000-0005-0000-0000-00000F060000}"/>
    <cellStyle name="PERCENTAGE 3" xfId="1547" xr:uid="{00000000-0005-0000-0000-000010060000}"/>
    <cellStyle name="PERCENTAGE 4" xfId="1548" xr:uid="{00000000-0005-0000-0000-000011060000}"/>
    <cellStyle name="PERCENTAGE 5" xfId="1549" xr:uid="{00000000-0005-0000-0000-000012060000}"/>
    <cellStyle name="PERCENTAGE_Bao cao tien do thuc hien chi dao va ket qua thu hoi NQH" xfId="1550" xr:uid="{00000000-0005-0000-0000-000013060000}"/>
    <cellStyle name="PrePop Currency (0)" xfId="1551" xr:uid="{00000000-0005-0000-0000-000014060000}"/>
    <cellStyle name="PrePop Currency (2)" xfId="1552" xr:uid="{00000000-0005-0000-0000-000015060000}"/>
    <cellStyle name="PrePop Units (0)" xfId="1553" xr:uid="{00000000-0005-0000-0000-000016060000}"/>
    <cellStyle name="PrePop Units (1)" xfId="1554" xr:uid="{00000000-0005-0000-0000-000017060000}"/>
    <cellStyle name="PrePop Units (2)" xfId="1555" xr:uid="{00000000-0005-0000-0000-000018060000}"/>
    <cellStyle name="pricing" xfId="1556" xr:uid="{00000000-0005-0000-0000-000019060000}"/>
    <cellStyle name="pricing 1" xfId="1557" xr:uid="{00000000-0005-0000-0000-00001A060000}"/>
    <cellStyle name="pricing 2" xfId="1558" xr:uid="{00000000-0005-0000-0000-00001B060000}"/>
    <cellStyle name="pricing 3" xfId="1559" xr:uid="{00000000-0005-0000-0000-00001C060000}"/>
    <cellStyle name="pricing 4" xfId="1560" xr:uid="{00000000-0005-0000-0000-00001D060000}"/>
    <cellStyle name="pricing 5" xfId="1561" xr:uid="{00000000-0005-0000-0000-00001E060000}"/>
    <cellStyle name="pricing_Bao cao tien do thuc hien chi dao va ket qua thu hoi NQH" xfId="1562" xr:uid="{00000000-0005-0000-0000-00001F060000}"/>
    <cellStyle name="PSChar" xfId="1563" xr:uid="{00000000-0005-0000-0000-000020060000}"/>
    <cellStyle name="PSChar 1" xfId="1564" xr:uid="{00000000-0005-0000-0000-000021060000}"/>
    <cellStyle name="PSChar 2" xfId="1565" xr:uid="{00000000-0005-0000-0000-000022060000}"/>
    <cellStyle name="PSChar 3" xfId="1566" xr:uid="{00000000-0005-0000-0000-000023060000}"/>
    <cellStyle name="PSChar 4" xfId="1567" xr:uid="{00000000-0005-0000-0000-000024060000}"/>
    <cellStyle name="PSChar 5" xfId="1568" xr:uid="{00000000-0005-0000-0000-000025060000}"/>
    <cellStyle name="PSChar_Bao cao tien do thuc hien chi dao va ket qua thu hoi NQH" xfId="1569" xr:uid="{00000000-0005-0000-0000-000026060000}"/>
    <cellStyle name="PSHeading" xfId="1570" xr:uid="{00000000-0005-0000-0000-000027060000}"/>
    <cellStyle name="regstoresfromspecstores" xfId="1571" xr:uid="{00000000-0005-0000-0000-000028060000}"/>
    <cellStyle name="RevList" xfId="1572" xr:uid="{00000000-0005-0000-0000-000029060000}"/>
    <cellStyle name="RevList 1" xfId="1573" xr:uid="{00000000-0005-0000-0000-00002A060000}"/>
    <cellStyle name="RevList 2" xfId="1574" xr:uid="{00000000-0005-0000-0000-00002B060000}"/>
    <cellStyle name="RevList 3" xfId="1575" xr:uid="{00000000-0005-0000-0000-00002C060000}"/>
    <cellStyle name="RevList 4" xfId="1576" xr:uid="{00000000-0005-0000-0000-00002D060000}"/>
    <cellStyle name="RevList 5" xfId="1577" xr:uid="{00000000-0005-0000-0000-00002E060000}"/>
    <cellStyle name="RevList_Bao cao tien do thuc hien chi dao va ket qua thu hoi NQH" xfId="1578" xr:uid="{00000000-0005-0000-0000-00002F060000}"/>
    <cellStyle name="s]_x000d__x000a_spooler=yes_x000d__x000a_load=_x000d__x000a_Beep=yes_x000d__x000a_NullPort=None_x000d__x000a_BorderWidth=3_x000d__x000a_CursorBlinkRate=1200_x000d__x000a_DoubleClickSpeed=452_x000d__x000a_Programs=co" xfId="1579" xr:uid="{00000000-0005-0000-0000-000030060000}"/>
    <cellStyle name="s]_x000d__x000a_spooler=yes_x000d__x000a_load=_x000d__x000a_Beep=yes_x000d__x000a_NullPort=None_x000d__x000a_BorderWidth=3_x000d__x000a_CursorBlinkRate=1200_x000d__x000a_DoubleClickSpeed=452_x000d__x000a_Programs=co 2" xfId="1580" xr:uid="{00000000-0005-0000-0000-000031060000}"/>
    <cellStyle name="SHADEDSTORES" xfId="1581" xr:uid="{00000000-0005-0000-0000-000032060000}"/>
    <cellStyle name="specstores" xfId="1582" xr:uid="{00000000-0005-0000-0000-000033060000}"/>
    <cellStyle name="Standard_NEGS" xfId="1583" xr:uid="{00000000-0005-0000-0000-000034060000}"/>
    <cellStyle name="Style 1" xfId="1584" xr:uid="{00000000-0005-0000-0000-000035060000}"/>
    <cellStyle name="Style 1 1" xfId="1585" xr:uid="{00000000-0005-0000-0000-000036060000}"/>
    <cellStyle name="Style 1 2" xfId="1586" xr:uid="{00000000-0005-0000-0000-000037060000}"/>
    <cellStyle name="Style 1 3" xfId="1587" xr:uid="{00000000-0005-0000-0000-000038060000}"/>
    <cellStyle name="Style 1 4" xfId="1588" xr:uid="{00000000-0005-0000-0000-000039060000}"/>
    <cellStyle name="Style 1 5" xfId="1589" xr:uid="{00000000-0005-0000-0000-00003A060000}"/>
    <cellStyle name="Style 1_Bao cao tien do thuc hien chi dao va ket qua thu hoi NQH" xfId="1590" xr:uid="{00000000-0005-0000-0000-00003B060000}"/>
    <cellStyle name="Style 2" xfId="1591" xr:uid="{00000000-0005-0000-0000-00003C060000}"/>
    <cellStyle name="Style 2 1" xfId="1592" xr:uid="{00000000-0005-0000-0000-00003D060000}"/>
    <cellStyle name="Style 2 2" xfId="1593" xr:uid="{00000000-0005-0000-0000-00003E060000}"/>
    <cellStyle name="Style 2 3" xfId="1594" xr:uid="{00000000-0005-0000-0000-00003F060000}"/>
    <cellStyle name="Style 2 4" xfId="1595" xr:uid="{00000000-0005-0000-0000-000040060000}"/>
    <cellStyle name="Style 2 5" xfId="1596" xr:uid="{00000000-0005-0000-0000-000041060000}"/>
    <cellStyle name="Style 2_Bao cao tien do thuc hien chi dao va ket qua thu hoi NQH" xfId="1597" xr:uid="{00000000-0005-0000-0000-000042060000}"/>
    <cellStyle name="Style 3" xfId="1598" xr:uid="{00000000-0005-0000-0000-000043060000}"/>
    <cellStyle name="Style 3 1" xfId="1599" xr:uid="{00000000-0005-0000-0000-000044060000}"/>
    <cellStyle name="Style 3 2" xfId="1600" xr:uid="{00000000-0005-0000-0000-000045060000}"/>
    <cellStyle name="Style 3 3" xfId="1601" xr:uid="{00000000-0005-0000-0000-000046060000}"/>
    <cellStyle name="Style 3 4" xfId="1602" xr:uid="{00000000-0005-0000-0000-000047060000}"/>
    <cellStyle name="Style 3 5" xfId="1603" xr:uid="{00000000-0005-0000-0000-000048060000}"/>
    <cellStyle name="Style 3_Bao cao tien do thuc hien chi dao va ket qua thu hoi NQH" xfId="1604" xr:uid="{00000000-0005-0000-0000-000049060000}"/>
    <cellStyle name="Style 4" xfId="1605" xr:uid="{00000000-0005-0000-0000-00004A060000}"/>
    <cellStyle name="Style 4 1" xfId="1606" xr:uid="{00000000-0005-0000-0000-00004B060000}"/>
    <cellStyle name="Style 4 2" xfId="1607" xr:uid="{00000000-0005-0000-0000-00004C060000}"/>
    <cellStyle name="Style 4 3" xfId="1608" xr:uid="{00000000-0005-0000-0000-00004D060000}"/>
    <cellStyle name="Style 4 4" xfId="1609" xr:uid="{00000000-0005-0000-0000-00004E060000}"/>
    <cellStyle name="Style 4 5" xfId="1610" xr:uid="{00000000-0005-0000-0000-00004F060000}"/>
    <cellStyle name="Style 4_Bao cao tien do thuc hien chi dao va ket qua thu hoi NQH" xfId="1611" xr:uid="{00000000-0005-0000-0000-000050060000}"/>
    <cellStyle name="style_1" xfId="1612" xr:uid="{00000000-0005-0000-0000-000051060000}"/>
    <cellStyle name="subhead" xfId="1613" xr:uid="{00000000-0005-0000-0000-000052060000}"/>
    <cellStyle name="subhead 1" xfId="1614" xr:uid="{00000000-0005-0000-0000-000053060000}"/>
    <cellStyle name="subhead 2" xfId="1615" xr:uid="{00000000-0005-0000-0000-000054060000}"/>
    <cellStyle name="subhead 3" xfId="1616" xr:uid="{00000000-0005-0000-0000-000055060000}"/>
    <cellStyle name="subhead 4" xfId="1617" xr:uid="{00000000-0005-0000-0000-000056060000}"/>
    <cellStyle name="subhead 5" xfId="1618" xr:uid="{00000000-0005-0000-0000-000057060000}"/>
    <cellStyle name="subhead_Bao cao tien do thuc hien chi dao va ket qua thu hoi NQH" xfId="1619" xr:uid="{00000000-0005-0000-0000-000058060000}"/>
    <cellStyle name="Subtotal" xfId="1620" xr:uid="{00000000-0005-0000-0000-000059060000}"/>
    <cellStyle name="Subtotal 1" xfId="1621" xr:uid="{00000000-0005-0000-0000-00005A060000}"/>
    <cellStyle name="Subtotal 2" xfId="1622" xr:uid="{00000000-0005-0000-0000-00005B060000}"/>
    <cellStyle name="Subtotal 3" xfId="1623" xr:uid="{00000000-0005-0000-0000-00005C060000}"/>
    <cellStyle name="Subtotal 4" xfId="1624" xr:uid="{00000000-0005-0000-0000-00005D060000}"/>
    <cellStyle name="Subtotal 5" xfId="1625" xr:uid="{00000000-0005-0000-0000-00005E060000}"/>
    <cellStyle name="Subtotal_Bao cao tien do thuc hien chi dao va ket qua thu hoi NQH" xfId="1626" xr:uid="{00000000-0005-0000-0000-00005F060000}"/>
    <cellStyle name="T" xfId="1627" xr:uid="{00000000-0005-0000-0000-000060060000}"/>
    <cellStyle name="T 1" xfId="1628" xr:uid="{00000000-0005-0000-0000-000061060000}"/>
    <cellStyle name="T 2" xfId="1629" xr:uid="{00000000-0005-0000-0000-000062060000}"/>
    <cellStyle name="T 3" xfId="1630" xr:uid="{00000000-0005-0000-0000-000063060000}"/>
    <cellStyle name="T 4" xfId="1631" xr:uid="{00000000-0005-0000-0000-000064060000}"/>
    <cellStyle name="T 5" xfId="1632" xr:uid="{00000000-0005-0000-0000-000065060000}"/>
    <cellStyle name="T 6" xfId="1633" xr:uid="{00000000-0005-0000-0000-000066060000}"/>
    <cellStyle name="T_Bao cao tien do thuc hien chi dao va ket qua thu hoi NQH" xfId="1634" xr:uid="{00000000-0005-0000-0000-000067060000}"/>
    <cellStyle name="T_LN70- NGAY 20.09.2013" xfId="1635" xr:uid="{00000000-0005-0000-0000-000068060000}"/>
    <cellStyle name="T_TONG HOP DIEN THANG 04.2014(5)" xfId="1636" xr:uid="{00000000-0005-0000-0000-000069060000}"/>
    <cellStyle name="T_Tong hop khoi luong cap xi mang hang thang nam 2014 (cac loai XM)" xfId="1637" xr:uid="{00000000-0005-0000-0000-00006A060000}"/>
    <cellStyle name="Text Indent A" xfId="1638" xr:uid="{00000000-0005-0000-0000-00006B060000}"/>
    <cellStyle name="Text Indent B" xfId="1639" xr:uid="{00000000-0005-0000-0000-00006C060000}"/>
    <cellStyle name="Text Indent C" xfId="1640" xr:uid="{00000000-0005-0000-0000-00006D060000}"/>
    <cellStyle name="th" xfId="1678" xr:uid="{00000000-0005-0000-0000-00006E060000}"/>
    <cellStyle name="th 1" xfId="1679" xr:uid="{00000000-0005-0000-0000-00006F060000}"/>
    <cellStyle name="th 2" xfId="1680" xr:uid="{00000000-0005-0000-0000-000070060000}"/>
    <cellStyle name="th 3" xfId="1681" xr:uid="{00000000-0005-0000-0000-000071060000}"/>
    <cellStyle name="th 4" xfId="1682" xr:uid="{00000000-0005-0000-0000-000072060000}"/>
    <cellStyle name="th 5" xfId="1683" xr:uid="{00000000-0005-0000-0000-000073060000}"/>
    <cellStyle name="th 6" xfId="1684" xr:uid="{00000000-0005-0000-0000-000074060000}"/>
    <cellStyle name="th_Bao cao tien do thuc hien chi dao va ket qua thu hoi NQH" xfId="1685" xr:uid="{00000000-0005-0000-0000-000075060000}"/>
    <cellStyle name="Thanh" xfId="1686" xr:uid="{00000000-0005-0000-0000-000076060000}"/>
    <cellStyle name="Thanh 1" xfId="1687" xr:uid="{00000000-0005-0000-0000-000077060000}"/>
    <cellStyle name="Thanh 2" xfId="1688" xr:uid="{00000000-0005-0000-0000-000078060000}"/>
    <cellStyle name="Thanh 3" xfId="1689" xr:uid="{00000000-0005-0000-0000-000079060000}"/>
    <cellStyle name="Thanh 4" xfId="1690" xr:uid="{00000000-0005-0000-0000-00007A060000}"/>
    <cellStyle name="Thanh 5" xfId="1691" xr:uid="{00000000-0005-0000-0000-00007B060000}"/>
    <cellStyle name="þ_x001d_ð·_x000c_æþ'_x000d_ßþU_x0001_Ø_x0005_ü_x0014__x0007__x0001__x0001_" xfId="1692" xr:uid="{00000000-0005-0000-0000-00007C060000}"/>
    <cellStyle name="þ_x001d_ðÇ%Uý—&amp;Hý9_x0008_Ÿ_x0009_s_x000a__x0007__x0001__x0001_" xfId="1693" xr:uid="{00000000-0005-0000-0000-00007D060000}"/>
    <cellStyle name="þ_x001d_ðK_x000c_Fý_x001b__x000d_9ýU_x0001_Ð_x0008_¦)_x0007__x0001__x0001_" xfId="1694" xr:uid="{00000000-0005-0000-0000-00007E060000}"/>
    <cellStyle name="thuy" xfId="1695" xr:uid="{00000000-0005-0000-0000-00007F060000}"/>
    <cellStyle name="thuy 1" xfId="1696" xr:uid="{00000000-0005-0000-0000-000080060000}"/>
    <cellStyle name="thuy 2" xfId="1697" xr:uid="{00000000-0005-0000-0000-000081060000}"/>
    <cellStyle name="thuy 3" xfId="1698" xr:uid="{00000000-0005-0000-0000-000082060000}"/>
    <cellStyle name="thuy 4" xfId="1699" xr:uid="{00000000-0005-0000-0000-000083060000}"/>
    <cellStyle name="thuy 5" xfId="1700" xr:uid="{00000000-0005-0000-0000-000084060000}"/>
    <cellStyle name="thvt" xfId="1701" xr:uid="{00000000-0005-0000-0000-000085060000}"/>
    <cellStyle name="thvt 1" xfId="1702" xr:uid="{00000000-0005-0000-0000-000086060000}"/>
    <cellStyle name="thvt 2" xfId="1703" xr:uid="{00000000-0005-0000-0000-000087060000}"/>
    <cellStyle name="thvt 3" xfId="1704" xr:uid="{00000000-0005-0000-0000-000088060000}"/>
    <cellStyle name="thvt 4" xfId="1705" xr:uid="{00000000-0005-0000-0000-000089060000}"/>
    <cellStyle name="thvt 5" xfId="1706" xr:uid="{00000000-0005-0000-0000-00008A060000}"/>
    <cellStyle name="thvt_Bao cao tien do thuc hien chi dao va ket qua thu hoi NQH" xfId="1707" xr:uid="{00000000-0005-0000-0000-00008B060000}"/>
    <cellStyle name="Title 1" xfId="1641" xr:uid="{00000000-0005-0000-0000-00008C060000}"/>
    <cellStyle name="Title 1 1" xfId="1642" xr:uid="{00000000-0005-0000-0000-00008D060000}"/>
    <cellStyle name="Title 1 2" xfId="1643" xr:uid="{00000000-0005-0000-0000-00008E060000}"/>
    <cellStyle name="Title 1 3" xfId="1644" xr:uid="{00000000-0005-0000-0000-00008F060000}"/>
    <cellStyle name="Title 1 4" xfId="1645" xr:uid="{00000000-0005-0000-0000-000090060000}"/>
    <cellStyle name="Title 1 5" xfId="1646" xr:uid="{00000000-0005-0000-0000-000091060000}"/>
    <cellStyle name="Title 2" xfId="1647" xr:uid="{00000000-0005-0000-0000-000092060000}"/>
    <cellStyle name="Title 2 1" xfId="1648" xr:uid="{00000000-0005-0000-0000-000093060000}"/>
    <cellStyle name="Title 2 2" xfId="1649" xr:uid="{00000000-0005-0000-0000-000094060000}"/>
    <cellStyle name="Title 2 3" xfId="1650" xr:uid="{00000000-0005-0000-0000-000095060000}"/>
    <cellStyle name="Title 2 4" xfId="1651" xr:uid="{00000000-0005-0000-0000-000096060000}"/>
    <cellStyle name="Title 2 5" xfId="1652" xr:uid="{00000000-0005-0000-0000-000097060000}"/>
    <cellStyle name="Title 2_Bao cao tien do thuc hien chi dao va ket qua thu hoi NQH" xfId="1653" xr:uid="{00000000-0005-0000-0000-000098060000}"/>
    <cellStyle name="Title 3" xfId="1654" xr:uid="{00000000-0005-0000-0000-000099060000}"/>
    <cellStyle name="Title 4" xfId="1655" xr:uid="{00000000-0005-0000-0000-00009A060000}"/>
    <cellStyle name="Total 1" xfId="1656" xr:uid="{00000000-0005-0000-0000-00009B060000}"/>
    <cellStyle name="Total 1 1" xfId="1657" xr:uid="{00000000-0005-0000-0000-00009C060000}"/>
    <cellStyle name="Total 1 2" xfId="1658" xr:uid="{00000000-0005-0000-0000-00009D060000}"/>
    <cellStyle name="Total 1 2 1" xfId="1659" xr:uid="{00000000-0005-0000-0000-00009E060000}"/>
    <cellStyle name="Total 1 2 2" xfId="1660" xr:uid="{00000000-0005-0000-0000-00009F060000}"/>
    <cellStyle name="Total 1 2 3" xfId="1661" xr:uid="{00000000-0005-0000-0000-0000A0060000}"/>
    <cellStyle name="Total 1 2 4" xfId="1662" xr:uid="{00000000-0005-0000-0000-0000A1060000}"/>
    <cellStyle name="Total 1 2 5" xfId="1663" xr:uid="{00000000-0005-0000-0000-0000A2060000}"/>
    <cellStyle name="Total 1 3" xfId="1664" xr:uid="{00000000-0005-0000-0000-0000A3060000}"/>
    <cellStyle name="Total 1 4" xfId="1665" xr:uid="{00000000-0005-0000-0000-0000A4060000}"/>
    <cellStyle name="Total 1 5" xfId="1666" xr:uid="{00000000-0005-0000-0000-0000A5060000}"/>
    <cellStyle name="Total 1 6" xfId="1667" xr:uid="{00000000-0005-0000-0000-0000A6060000}"/>
    <cellStyle name="Total 1_Bao cao tien do thuc hien chi dao va ket qua thu hoi NQH" xfId="1668" xr:uid="{00000000-0005-0000-0000-0000A7060000}"/>
    <cellStyle name="Total 2" xfId="1669" xr:uid="{00000000-0005-0000-0000-0000A8060000}"/>
    <cellStyle name="Total 2 1" xfId="1670" xr:uid="{00000000-0005-0000-0000-0000A9060000}"/>
    <cellStyle name="Total 2 2" xfId="1671" xr:uid="{00000000-0005-0000-0000-0000AA060000}"/>
    <cellStyle name="Total 2 3" xfId="1672" xr:uid="{00000000-0005-0000-0000-0000AB060000}"/>
    <cellStyle name="Total 2 4" xfId="1673" xr:uid="{00000000-0005-0000-0000-0000AC060000}"/>
    <cellStyle name="Total 2 5" xfId="1674" xr:uid="{00000000-0005-0000-0000-0000AD060000}"/>
    <cellStyle name="Total 2_Bao cao tien do thuc hien chi dao va ket qua thu hoi NQH" xfId="1675" xr:uid="{00000000-0005-0000-0000-0000AE060000}"/>
    <cellStyle name="Total 3" xfId="1676" xr:uid="{00000000-0005-0000-0000-0000AF060000}"/>
    <cellStyle name="Total 4" xfId="1677" xr:uid="{00000000-0005-0000-0000-0000B0060000}"/>
    <cellStyle name="viet" xfId="1708" xr:uid="{00000000-0005-0000-0000-0000B1060000}"/>
    <cellStyle name="viet 1" xfId="1709" xr:uid="{00000000-0005-0000-0000-0000B2060000}"/>
    <cellStyle name="viet 2" xfId="1710" xr:uid="{00000000-0005-0000-0000-0000B3060000}"/>
    <cellStyle name="viet 3" xfId="1711" xr:uid="{00000000-0005-0000-0000-0000B4060000}"/>
    <cellStyle name="viet 4" xfId="1712" xr:uid="{00000000-0005-0000-0000-0000B5060000}"/>
    <cellStyle name="viet 5" xfId="1713" xr:uid="{00000000-0005-0000-0000-0000B6060000}"/>
    <cellStyle name="viet 6" xfId="1714" xr:uid="{00000000-0005-0000-0000-0000B7060000}"/>
    <cellStyle name="viet_Bao cao tien do thuc hien chi dao va ket qua thu hoi NQH" xfId="1715" xr:uid="{00000000-0005-0000-0000-0000B8060000}"/>
    <cellStyle name="viet2" xfId="1716" xr:uid="{00000000-0005-0000-0000-0000B9060000}"/>
    <cellStyle name="viet2 1" xfId="1717" xr:uid="{00000000-0005-0000-0000-0000BA060000}"/>
    <cellStyle name="viet2 2" xfId="1718" xr:uid="{00000000-0005-0000-0000-0000BB060000}"/>
    <cellStyle name="viet2 3" xfId="1719" xr:uid="{00000000-0005-0000-0000-0000BC060000}"/>
    <cellStyle name="viet2 4" xfId="1720" xr:uid="{00000000-0005-0000-0000-0000BD060000}"/>
    <cellStyle name="viet2 5" xfId="1721" xr:uid="{00000000-0005-0000-0000-0000BE060000}"/>
    <cellStyle name="viet2 6" xfId="1722" xr:uid="{00000000-0005-0000-0000-0000BF060000}"/>
    <cellStyle name="viet2_Bao cao tien do thuc hien chi dao va ket qua thu hoi NQH" xfId="1723" xr:uid="{00000000-0005-0000-0000-0000C0060000}"/>
    <cellStyle name="vnhead1" xfId="1726" xr:uid="{00000000-0005-0000-0000-0000C1060000}"/>
    <cellStyle name="vnhead3" xfId="1727" xr:uid="{00000000-0005-0000-0000-0000C2060000}"/>
    <cellStyle name="vntxt1" xfId="1724" xr:uid="{00000000-0005-0000-0000-0000C3060000}"/>
    <cellStyle name="vntxt2" xfId="1725" xr:uid="{00000000-0005-0000-0000-0000C4060000}"/>
    <cellStyle name="Währung [0]_UXO VII" xfId="1728" xr:uid="{00000000-0005-0000-0000-0000C5060000}"/>
    <cellStyle name="Währung_UXO VII" xfId="1729" xr:uid="{00000000-0005-0000-0000-0000C6060000}"/>
    <cellStyle name="Warning Text 1" xfId="1730" xr:uid="{00000000-0005-0000-0000-0000C7060000}"/>
    <cellStyle name="Warning Text 1 1" xfId="1731" xr:uid="{00000000-0005-0000-0000-0000C8060000}"/>
    <cellStyle name="Warning Text 1 2" xfId="1732" xr:uid="{00000000-0005-0000-0000-0000C9060000}"/>
    <cellStyle name="Warning Text 1 3" xfId="1733" xr:uid="{00000000-0005-0000-0000-0000CA060000}"/>
    <cellStyle name="Warning Text 1 4" xfId="1734" xr:uid="{00000000-0005-0000-0000-0000CB060000}"/>
    <cellStyle name="Warning Text 1 5" xfId="1735" xr:uid="{00000000-0005-0000-0000-0000CC060000}"/>
    <cellStyle name="Warning Text 2" xfId="1736" xr:uid="{00000000-0005-0000-0000-0000CD060000}"/>
    <cellStyle name="Warning Text 2 1" xfId="1737" xr:uid="{00000000-0005-0000-0000-0000CE060000}"/>
    <cellStyle name="Warning Text 2 2" xfId="1738" xr:uid="{00000000-0005-0000-0000-0000CF060000}"/>
    <cellStyle name="Warning Text 2 3" xfId="1739" xr:uid="{00000000-0005-0000-0000-0000D0060000}"/>
    <cellStyle name="Warning Text 2 4" xfId="1740" xr:uid="{00000000-0005-0000-0000-0000D1060000}"/>
    <cellStyle name="Warning Text 2 5" xfId="1741" xr:uid="{00000000-0005-0000-0000-0000D2060000}"/>
    <cellStyle name="Warning Text 2_Bao cao tien do thuc hien chi dao va ket qua thu hoi NQH" xfId="1742" xr:uid="{00000000-0005-0000-0000-0000D3060000}"/>
    <cellStyle name="Warning Text 3" xfId="1743" xr:uid="{00000000-0005-0000-0000-0000D4060000}"/>
    <cellStyle name="Warning Text 4" xfId="1744" xr:uid="{00000000-0005-0000-0000-0000D5060000}"/>
    <cellStyle name="センター" xfId="1745" xr:uid="{00000000-0005-0000-0000-0000D6060000}"/>
    <cellStyle name="センター 1" xfId="1746" xr:uid="{00000000-0005-0000-0000-0000D7060000}"/>
    <cellStyle name="センター 2" xfId="1747" xr:uid="{00000000-0005-0000-0000-0000D8060000}"/>
    <cellStyle name="センター 3" xfId="1748" xr:uid="{00000000-0005-0000-0000-0000D9060000}"/>
    <cellStyle name="センター 4" xfId="1749" xr:uid="{00000000-0005-0000-0000-0000DA060000}"/>
    <cellStyle name="センター 5" xfId="1750" xr:uid="{00000000-0005-0000-0000-0000DB060000}"/>
    <cellStyle name="センター_Bao cao tien do thuc hien chi dao va ket qua thu hoi NQH" xfId="1751" xr:uid="{00000000-0005-0000-0000-0000DC060000}"/>
    <cellStyle name="เครื่องหมายสกุลเงิน [0]_FTC_OFFER" xfId="1752" xr:uid="{00000000-0005-0000-0000-0000DD060000}"/>
    <cellStyle name="เครื่องหมายสกุลเงิน_FTC_OFFER" xfId="1753" xr:uid="{00000000-0005-0000-0000-0000DE060000}"/>
    <cellStyle name="ปกติ_FTC_OFFER" xfId="1754" xr:uid="{00000000-0005-0000-0000-0000DF060000}"/>
    <cellStyle name=" [0.00]_ Att. 1- Cover" xfId="1755" xr:uid="{00000000-0005-0000-0000-0000E0060000}"/>
    <cellStyle name="_ Att. 1- Cover" xfId="1756" xr:uid="{00000000-0005-0000-0000-0000E1060000}"/>
    <cellStyle name="?_ Att. 1- Cover" xfId="1757" xr:uid="{00000000-0005-0000-0000-0000E2060000}"/>
    <cellStyle name="똿뗦먛귟 [0.00]_PRODUCT DETAIL Q1" xfId="1758" xr:uid="{00000000-0005-0000-0000-0000E3060000}"/>
    <cellStyle name="똿뗦먛귟_PRODUCT DETAIL Q1" xfId="1759" xr:uid="{00000000-0005-0000-0000-0000E4060000}"/>
    <cellStyle name="믅됞 [0.00]_PRODUCT DETAIL Q1" xfId="1760" xr:uid="{00000000-0005-0000-0000-0000E5060000}"/>
    <cellStyle name="믅됞_PRODUCT DETAIL Q1" xfId="1761" xr:uid="{00000000-0005-0000-0000-0000E6060000}"/>
    <cellStyle name="백분율_95" xfId="1762" xr:uid="{00000000-0005-0000-0000-0000E7060000}"/>
    <cellStyle name="뷭?_BOOKSHIP" xfId="1763" xr:uid="{00000000-0005-0000-0000-0000E8060000}"/>
    <cellStyle name="쉼표 [0]_FABTEC AIR USA PANT 230302" xfId="1764" xr:uid="{00000000-0005-0000-0000-0000E9060000}"/>
    <cellStyle name="쉼표_Sample plan" xfId="1765" xr:uid="{00000000-0005-0000-0000-0000EA060000}"/>
    <cellStyle name="콤마 [0]_ 비목별 월별기술 " xfId="1766" xr:uid="{00000000-0005-0000-0000-0000EB060000}"/>
    <cellStyle name="콤마_ 비목별 월별기술 " xfId="1767" xr:uid="{00000000-0005-0000-0000-0000EC060000}"/>
    <cellStyle name="통화 [0]_1202" xfId="1768" xr:uid="{00000000-0005-0000-0000-0000ED060000}"/>
    <cellStyle name="통화_1202" xfId="1769" xr:uid="{00000000-0005-0000-0000-0000EE060000}"/>
    <cellStyle name="표준_(정보부문)월별인원계획" xfId="1770" xr:uid="{00000000-0005-0000-0000-0000EF060000}"/>
    <cellStyle name="一般_00Q3902REV.1" xfId="1771" xr:uid="{00000000-0005-0000-0000-0000F0060000}"/>
    <cellStyle name="千位分隔_CCTV" xfId="1772" xr:uid="{00000000-0005-0000-0000-0000F1060000}"/>
    <cellStyle name="千分位[0]_00Q3902REV.1" xfId="1773" xr:uid="{00000000-0005-0000-0000-0000F2060000}"/>
    <cellStyle name="千分位_00Q3902REV.1" xfId="1774" xr:uid="{00000000-0005-0000-0000-0000F3060000}"/>
    <cellStyle name="常规_BA" xfId="1775" xr:uid="{00000000-0005-0000-0000-0000F4060000}"/>
    <cellStyle name="桁区切り [0.00]_††††† " xfId="1776" xr:uid="{00000000-0005-0000-0000-0000F5060000}"/>
    <cellStyle name="桁区切り_††††† " xfId="1777" xr:uid="{00000000-0005-0000-0000-0000F6060000}"/>
    <cellStyle name="標準_DISTRO" xfId="1778" xr:uid="{00000000-0005-0000-0000-0000F7060000}"/>
    <cellStyle name="貨幣 [0]_00Q3902REV.1" xfId="1779" xr:uid="{00000000-0005-0000-0000-0000F8060000}"/>
    <cellStyle name="貨幣[0]_BRE" xfId="1780" xr:uid="{00000000-0005-0000-0000-0000F9060000}"/>
    <cellStyle name="貨幣_00Q3902REV.1" xfId="1781" xr:uid="{00000000-0005-0000-0000-0000FA060000}"/>
    <cellStyle name="通貨 [0.00]_††††† " xfId="1782" xr:uid="{00000000-0005-0000-0000-0000FB060000}"/>
    <cellStyle name="通貨_††††† " xfId="1783" xr:uid="{00000000-0005-0000-0000-0000FC06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1489075</xdr:colOff>
      <xdr:row>2</xdr:row>
      <xdr:rowOff>6350</xdr:rowOff>
    </xdr:from>
    <xdr:to>
      <xdr:col>1</xdr:col>
      <xdr:colOff>2009775</xdr:colOff>
      <xdr:row>2</xdr:row>
      <xdr:rowOff>6350</xdr:rowOff>
    </xdr:to>
    <xdr:sp macro="" textlink="">
      <xdr:nvSpPr>
        <xdr:cNvPr id="2" name="Line 6">
          <a:extLst>
            <a:ext uri="{FF2B5EF4-FFF2-40B4-BE49-F238E27FC236}">
              <a16:creationId xmlns:a16="http://schemas.microsoft.com/office/drawing/2014/main" id="{00000000-0008-0000-0500-000002000000}"/>
            </a:ext>
          </a:extLst>
        </xdr:cNvPr>
        <xdr:cNvSpPr>
          <a:spLocks noChangeShapeType="1"/>
        </xdr:cNvSpPr>
      </xdr:nvSpPr>
      <xdr:spPr bwMode="auto">
        <a:xfrm>
          <a:off x="1736725" y="425450"/>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2</xdr:row>
      <xdr:rowOff>0</xdr:rowOff>
    </xdr:from>
    <xdr:to>
      <xdr:col>8</xdr:col>
      <xdr:colOff>381001</xdr:colOff>
      <xdr:row>2</xdr:row>
      <xdr:rowOff>0</xdr:rowOff>
    </xdr:to>
    <xdr:sp macro="" textlink="">
      <xdr:nvSpPr>
        <xdr:cNvPr id="4" name="Line 622">
          <a:extLst>
            <a:ext uri="{FF2B5EF4-FFF2-40B4-BE49-F238E27FC236}">
              <a16:creationId xmlns:a16="http://schemas.microsoft.com/office/drawing/2014/main" id="{00000000-0008-0000-0500-000004000000}"/>
            </a:ext>
          </a:extLst>
        </xdr:cNvPr>
        <xdr:cNvSpPr>
          <a:spLocks noChangeShapeType="1"/>
        </xdr:cNvSpPr>
      </xdr:nvSpPr>
      <xdr:spPr bwMode="auto">
        <a:xfrm>
          <a:off x="5772151" y="419100"/>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34</xdr:row>
      <xdr:rowOff>6350</xdr:rowOff>
    </xdr:from>
    <xdr:to>
      <xdr:col>1</xdr:col>
      <xdr:colOff>2009775</xdr:colOff>
      <xdr:row>34</xdr:row>
      <xdr:rowOff>6350</xdr:rowOff>
    </xdr:to>
    <xdr:sp macro="" textlink="">
      <xdr:nvSpPr>
        <xdr:cNvPr id="80" name="Line 6">
          <a:extLst>
            <a:ext uri="{FF2B5EF4-FFF2-40B4-BE49-F238E27FC236}">
              <a16:creationId xmlns:a16="http://schemas.microsoft.com/office/drawing/2014/main" id="{80D49CDE-E059-474E-BE37-C84C6191EA93}"/>
            </a:ext>
          </a:extLst>
        </xdr:cNvPr>
        <xdr:cNvSpPr>
          <a:spLocks noChangeShapeType="1"/>
        </xdr:cNvSpPr>
      </xdr:nvSpPr>
      <xdr:spPr bwMode="auto">
        <a:xfrm>
          <a:off x="1736725" y="425450"/>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34</xdr:row>
      <xdr:rowOff>0</xdr:rowOff>
    </xdr:from>
    <xdr:to>
      <xdr:col>8</xdr:col>
      <xdr:colOff>381001</xdr:colOff>
      <xdr:row>34</xdr:row>
      <xdr:rowOff>0</xdr:rowOff>
    </xdr:to>
    <xdr:sp macro="" textlink="">
      <xdr:nvSpPr>
        <xdr:cNvPr id="81" name="Line 622">
          <a:extLst>
            <a:ext uri="{FF2B5EF4-FFF2-40B4-BE49-F238E27FC236}">
              <a16:creationId xmlns:a16="http://schemas.microsoft.com/office/drawing/2014/main" id="{3E9AFD44-36B7-4924-8ED2-A89EB19AC558}"/>
            </a:ext>
          </a:extLst>
        </xdr:cNvPr>
        <xdr:cNvSpPr>
          <a:spLocks noChangeShapeType="1"/>
        </xdr:cNvSpPr>
      </xdr:nvSpPr>
      <xdr:spPr bwMode="auto">
        <a:xfrm>
          <a:off x="5772151" y="419100"/>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66</xdr:row>
      <xdr:rowOff>6350</xdr:rowOff>
    </xdr:from>
    <xdr:to>
      <xdr:col>1</xdr:col>
      <xdr:colOff>2009775</xdr:colOff>
      <xdr:row>66</xdr:row>
      <xdr:rowOff>6350</xdr:rowOff>
    </xdr:to>
    <xdr:sp macro="" textlink="">
      <xdr:nvSpPr>
        <xdr:cNvPr id="82" name="Line 6">
          <a:extLst>
            <a:ext uri="{FF2B5EF4-FFF2-40B4-BE49-F238E27FC236}">
              <a16:creationId xmlns:a16="http://schemas.microsoft.com/office/drawing/2014/main" id="{6353FC61-A1DC-4E7C-A011-0DC0FBB489A7}"/>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66</xdr:row>
      <xdr:rowOff>0</xdr:rowOff>
    </xdr:from>
    <xdr:to>
      <xdr:col>8</xdr:col>
      <xdr:colOff>381001</xdr:colOff>
      <xdr:row>66</xdr:row>
      <xdr:rowOff>0</xdr:rowOff>
    </xdr:to>
    <xdr:sp macro="" textlink="">
      <xdr:nvSpPr>
        <xdr:cNvPr id="83" name="Line 622">
          <a:extLst>
            <a:ext uri="{FF2B5EF4-FFF2-40B4-BE49-F238E27FC236}">
              <a16:creationId xmlns:a16="http://schemas.microsoft.com/office/drawing/2014/main" id="{F2B99598-5E0C-4375-8500-D236AADD5079}"/>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98</xdr:row>
      <xdr:rowOff>6350</xdr:rowOff>
    </xdr:from>
    <xdr:to>
      <xdr:col>1</xdr:col>
      <xdr:colOff>2009775</xdr:colOff>
      <xdr:row>98</xdr:row>
      <xdr:rowOff>6350</xdr:rowOff>
    </xdr:to>
    <xdr:sp macro="" textlink="">
      <xdr:nvSpPr>
        <xdr:cNvPr id="84" name="Line 6">
          <a:extLst>
            <a:ext uri="{FF2B5EF4-FFF2-40B4-BE49-F238E27FC236}">
              <a16:creationId xmlns:a16="http://schemas.microsoft.com/office/drawing/2014/main" id="{9E087C45-514B-4ECC-8C8F-4F4723AAD2E7}"/>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98</xdr:row>
      <xdr:rowOff>0</xdr:rowOff>
    </xdr:from>
    <xdr:to>
      <xdr:col>8</xdr:col>
      <xdr:colOff>381001</xdr:colOff>
      <xdr:row>98</xdr:row>
      <xdr:rowOff>0</xdr:rowOff>
    </xdr:to>
    <xdr:sp macro="" textlink="">
      <xdr:nvSpPr>
        <xdr:cNvPr id="85" name="Line 622">
          <a:extLst>
            <a:ext uri="{FF2B5EF4-FFF2-40B4-BE49-F238E27FC236}">
              <a16:creationId xmlns:a16="http://schemas.microsoft.com/office/drawing/2014/main" id="{E8441336-43BD-4A6D-ADB0-E094DECFB0C2}"/>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130</xdr:row>
      <xdr:rowOff>6350</xdr:rowOff>
    </xdr:from>
    <xdr:to>
      <xdr:col>1</xdr:col>
      <xdr:colOff>2009775</xdr:colOff>
      <xdr:row>130</xdr:row>
      <xdr:rowOff>6350</xdr:rowOff>
    </xdr:to>
    <xdr:sp macro="" textlink="">
      <xdr:nvSpPr>
        <xdr:cNvPr id="86" name="Line 6">
          <a:extLst>
            <a:ext uri="{FF2B5EF4-FFF2-40B4-BE49-F238E27FC236}">
              <a16:creationId xmlns:a16="http://schemas.microsoft.com/office/drawing/2014/main" id="{A6740E80-A979-4DA5-BAD9-3E5F3AC6C77C}"/>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130</xdr:row>
      <xdr:rowOff>0</xdr:rowOff>
    </xdr:from>
    <xdr:to>
      <xdr:col>8</xdr:col>
      <xdr:colOff>381001</xdr:colOff>
      <xdr:row>130</xdr:row>
      <xdr:rowOff>0</xdr:rowOff>
    </xdr:to>
    <xdr:sp macro="" textlink="">
      <xdr:nvSpPr>
        <xdr:cNvPr id="87" name="Line 622">
          <a:extLst>
            <a:ext uri="{FF2B5EF4-FFF2-40B4-BE49-F238E27FC236}">
              <a16:creationId xmlns:a16="http://schemas.microsoft.com/office/drawing/2014/main" id="{2BA337A2-B852-4241-95FD-7566ECB37575}"/>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162</xdr:row>
      <xdr:rowOff>6350</xdr:rowOff>
    </xdr:from>
    <xdr:to>
      <xdr:col>1</xdr:col>
      <xdr:colOff>2009775</xdr:colOff>
      <xdr:row>162</xdr:row>
      <xdr:rowOff>6350</xdr:rowOff>
    </xdr:to>
    <xdr:sp macro="" textlink="">
      <xdr:nvSpPr>
        <xdr:cNvPr id="88" name="Line 6">
          <a:extLst>
            <a:ext uri="{FF2B5EF4-FFF2-40B4-BE49-F238E27FC236}">
              <a16:creationId xmlns:a16="http://schemas.microsoft.com/office/drawing/2014/main" id="{AEA4B154-EA17-40E3-B8BC-C77266DB9649}"/>
            </a:ext>
          </a:extLst>
        </xdr:cNvPr>
        <xdr:cNvSpPr>
          <a:spLocks noChangeShapeType="1"/>
        </xdr:cNvSpPr>
      </xdr:nvSpPr>
      <xdr:spPr bwMode="auto">
        <a:xfrm>
          <a:off x="1736725" y="14884400"/>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162</xdr:row>
      <xdr:rowOff>0</xdr:rowOff>
    </xdr:from>
    <xdr:to>
      <xdr:col>8</xdr:col>
      <xdr:colOff>381001</xdr:colOff>
      <xdr:row>162</xdr:row>
      <xdr:rowOff>0</xdr:rowOff>
    </xdr:to>
    <xdr:sp macro="" textlink="">
      <xdr:nvSpPr>
        <xdr:cNvPr id="89" name="Line 622">
          <a:extLst>
            <a:ext uri="{FF2B5EF4-FFF2-40B4-BE49-F238E27FC236}">
              <a16:creationId xmlns:a16="http://schemas.microsoft.com/office/drawing/2014/main" id="{38C97A6C-D95B-4CAD-A666-11938C97D422}"/>
            </a:ext>
          </a:extLst>
        </xdr:cNvPr>
        <xdr:cNvSpPr>
          <a:spLocks noChangeShapeType="1"/>
        </xdr:cNvSpPr>
      </xdr:nvSpPr>
      <xdr:spPr bwMode="auto">
        <a:xfrm>
          <a:off x="5772151" y="14878050"/>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194</xdr:row>
      <xdr:rowOff>6350</xdr:rowOff>
    </xdr:from>
    <xdr:to>
      <xdr:col>1</xdr:col>
      <xdr:colOff>2009775</xdr:colOff>
      <xdr:row>194</xdr:row>
      <xdr:rowOff>6350</xdr:rowOff>
    </xdr:to>
    <xdr:sp macro="" textlink="">
      <xdr:nvSpPr>
        <xdr:cNvPr id="90" name="Line 6">
          <a:extLst>
            <a:ext uri="{FF2B5EF4-FFF2-40B4-BE49-F238E27FC236}">
              <a16:creationId xmlns:a16="http://schemas.microsoft.com/office/drawing/2014/main" id="{999817DC-49B2-40C9-ADFD-9C0F74245615}"/>
            </a:ext>
          </a:extLst>
        </xdr:cNvPr>
        <xdr:cNvSpPr>
          <a:spLocks noChangeShapeType="1"/>
        </xdr:cNvSpPr>
      </xdr:nvSpPr>
      <xdr:spPr bwMode="auto">
        <a:xfrm>
          <a:off x="1736725" y="2211387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194</xdr:row>
      <xdr:rowOff>0</xdr:rowOff>
    </xdr:from>
    <xdr:to>
      <xdr:col>8</xdr:col>
      <xdr:colOff>381001</xdr:colOff>
      <xdr:row>194</xdr:row>
      <xdr:rowOff>0</xdr:rowOff>
    </xdr:to>
    <xdr:sp macro="" textlink="">
      <xdr:nvSpPr>
        <xdr:cNvPr id="91" name="Line 622">
          <a:extLst>
            <a:ext uri="{FF2B5EF4-FFF2-40B4-BE49-F238E27FC236}">
              <a16:creationId xmlns:a16="http://schemas.microsoft.com/office/drawing/2014/main" id="{E6701BC5-8C33-4B6F-9EEC-ED0F011C98F8}"/>
            </a:ext>
          </a:extLst>
        </xdr:cNvPr>
        <xdr:cNvSpPr>
          <a:spLocks noChangeShapeType="1"/>
        </xdr:cNvSpPr>
      </xdr:nvSpPr>
      <xdr:spPr bwMode="auto">
        <a:xfrm>
          <a:off x="5772151" y="2210752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226</xdr:row>
      <xdr:rowOff>6350</xdr:rowOff>
    </xdr:from>
    <xdr:to>
      <xdr:col>1</xdr:col>
      <xdr:colOff>2009775</xdr:colOff>
      <xdr:row>226</xdr:row>
      <xdr:rowOff>6350</xdr:rowOff>
    </xdr:to>
    <xdr:sp macro="" textlink="">
      <xdr:nvSpPr>
        <xdr:cNvPr id="92" name="Line 6">
          <a:extLst>
            <a:ext uri="{FF2B5EF4-FFF2-40B4-BE49-F238E27FC236}">
              <a16:creationId xmlns:a16="http://schemas.microsoft.com/office/drawing/2014/main" id="{245681EF-3AEC-4B82-9D0F-81ED459A0B3E}"/>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226</xdr:row>
      <xdr:rowOff>0</xdr:rowOff>
    </xdr:from>
    <xdr:to>
      <xdr:col>8</xdr:col>
      <xdr:colOff>381001</xdr:colOff>
      <xdr:row>226</xdr:row>
      <xdr:rowOff>0</xdr:rowOff>
    </xdr:to>
    <xdr:sp macro="" textlink="">
      <xdr:nvSpPr>
        <xdr:cNvPr id="93" name="Line 622">
          <a:extLst>
            <a:ext uri="{FF2B5EF4-FFF2-40B4-BE49-F238E27FC236}">
              <a16:creationId xmlns:a16="http://schemas.microsoft.com/office/drawing/2014/main" id="{6DFF012C-D728-44A0-A522-8655B7216485}"/>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258</xdr:row>
      <xdr:rowOff>6350</xdr:rowOff>
    </xdr:from>
    <xdr:to>
      <xdr:col>1</xdr:col>
      <xdr:colOff>2009775</xdr:colOff>
      <xdr:row>258</xdr:row>
      <xdr:rowOff>6350</xdr:rowOff>
    </xdr:to>
    <xdr:sp macro="" textlink="">
      <xdr:nvSpPr>
        <xdr:cNvPr id="94" name="Line 6">
          <a:extLst>
            <a:ext uri="{FF2B5EF4-FFF2-40B4-BE49-F238E27FC236}">
              <a16:creationId xmlns:a16="http://schemas.microsoft.com/office/drawing/2014/main" id="{63158A09-C069-48A8-A1DA-AE1D6DB0688D}"/>
            </a:ext>
          </a:extLst>
        </xdr:cNvPr>
        <xdr:cNvSpPr>
          <a:spLocks noChangeShapeType="1"/>
        </xdr:cNvSpPr>
      </xdr:nvSpPr>
      <xdr:spPr bwMode="auto">
        <a:xfrm>
          <a:off x="1736725" y="14884400"/>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258</xdr:row>
      <xdr:rowOff>0</xdr:rowOff>
    </xdr:from>
    <xdr:to>
      <xdr:col>8</xdr:col>
      <xdr:colOff>381001</xdr:colOff>
      <xdr:row>258</xdr:row>
      <xdr:rowOff>0</xdr:rowOff>
    </xdr:to>
    <xdr:sp macro="" textlink="">
      <xdr:nvSpPr>
        <xdr:cNvPr id="95" name="Line 622">
          <a:extLst>
            <a:ext uri="{FF2B5EF4-FFF2-40B4-BE49-F238E27FC236}">
              <a16:creationId xmlns:a16="http://schemas.microsoft.com/office/drawing/2014/main" id="{A8FAD5F0-EDD8-49E4-951B-C3627E9D1D0B}"/>
            </a:ext>
          </a:extLst>
        </xdr:cNvPr>
        <xdr:cNvSpPr>
          <a:spLocks noChangeShapeType="1"/>
        </xdr:cNvSpPr>
      </xdr:nvSpPr>
      <xdr:spPr bwMode="auto">
        <a:xfrm>
          <a:off x="5772151" y="14878050"/>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290</xdr:row>
      <xdr:rowOff>6350</xdr:rowOff>
    </xdr:from>
    <xdr:to>
      <xdr:col>1</xdr:col>
      <xdr:colOff>2009775</xdr:colOff>
      <xdr:row>290</xdr:row>
      <xdr:rowOff>6350</xdr:rowOff>
    </xdr:to>
    <xdr:sp macro="" textlink="">
      <xdr:nvSpPr>
        <xdr:cNvPr id="96" name="Line 6">
          <a:extLst>
            <a:ext uri="{FF2B5EF4-FFF2-40B4-BE49-F238E27FC236}">
              <a16:creationId xmlns:a16="http://schemas.microsoft.com/office/drawing/2014/main" id="{D025AD42-06BC-41A9-9677-6619F70A167F}"/>
            </a:ext>
          </a:extLst>
        </xdr:cNvPr>
        <xdr:cNvSpPr>
          <a:spLocks noChangeShapeType="1"/>
        </xdr:cNvSpPr>
      </xdr:nvSpPr>
      <xdr:spPr bwMode="auto">
        <a:xfrm>
          <a:off x="1736725" y="2211387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290</xdr:row>
      <xdr:rowOff>0</xdr:rowOff>
    </xdr:from>
    <xdr:to>
      <xdr:col>8</xdr:col>
      <xdr:colOff>381001</xdr:colOff>
      <xdr:row>290</xdr:row>
      <xdr:rowOff>0</xdr:rowOff>
    </xdr:to>
    <xdr:sp macro="" textlink="">
      <xdr:nvSpPr>
        <xdr:cNvPr id="97" name="Line 622">
          <a:extLst>
            <a:ext uri="{FF2B5EF4-FFF2-40B4-BE49-F238E27FC236}">
              <a16:creationId xmlns:a16="http://schemas.microsoft.com/office/drawing/2014/main" id="{E78AF284-EDC8-425B-AC8B-C0B085694AE2}"/>
            </a:ext>
          </a:extLst>
        </xdr:cNvPr>
        <xdr:cNvSpPr>
          <a:spLocks noChangeShapeType="1"/>
        </xdr:cNvSpPr>
      </xdr:nvSpPr>
      <xdr:spPr bwMode="auto">
        <a:xfrm>
          <a:off x="5772151" y="2210752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322</xdr:row>
      <xdr:rowOff>6350</xdr:rowOff>
    </xdr:from>
    <xdr:to>
      <xdr:col>1</xdr:col>
      <xdr:colOff>2009775</xdr:colOff>
      <xdr:row>322</xdr:row>
      <xdr:rowOff>6350</xdr:rowOff>
    </xdr:to>
    <xdr:sp macro="" textlink="">
      <xdr:nvSpPr>
        <xdr:cNvPr id="98" name="Line 6">
          <a:extLst>
            <a:ext uri="{FF2B5EF4-FFF2-40B4-BE49-F238E27FC236}">
              <a16:creationId xmlns:a16="http://schemas.microsoft.com/office/drawing/2014/main" id="{9C532438-1087-4974-B375-4FA47CD39676}"/>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322</xdr:row>
      <xdr:rowOff>0</xdr:rowOff>
    </xdr:from>
    <xdr:to>
      <xdr:col>8</xdr:col>
      <xdr:colOff>381001</xdr:colOff>
      <xdr:row>322</xdr:row>
      <xdr:rowOff>0</xdr:rowOff>
    </xdr:to>
    <xdr:sp macro="" textlink="">
      <xdr:nvSpPr>
        <xdr:cNvPr id="99" name="Line 622">
          <a:extLst>
            <a:ext uri="{FF2B5EF4-FFF2-40B4-BE49-F238E27FC236}">
              <a16:creationId xmlns:a16="http://schemas.microsoft.com/office/drawing/2014/main" id="{3A25A770-9C1F-4F7B-B677-68DB4FA4AF25}"/>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354</xdr:row>
      <xdr:rowOff>6350</xdr:rowOff>
    </xdr:from>
    <xdr:to>
      <xdr:col>1</xdr:col>
      <xdr:colOff>2009775</xdr:colOff>
      <xdr:row>354</xdr:row>
      <xdr:rowOff>6350</xdr:rowOff>
    </xdr:to>
    <xdr:sp macro="" textlink="">
      <xdr:nvSpPr>
        <xdr:cNvPr id="100" name="Line 6">
          <a:extLst>
            <a:ext uri="{FF2B5EF4-FFF2-40B4-BE49-F238E27FC236}">
              <a16:creationId xmlns:a16="http://schemas.microsoft.com/office/drawing/2014/main" id="{12B4B241-29A0-4A21-B14A-154F6A07B085}"/>
            </a:ext>
          </a:extLst>
        </xdr:cNvPr>
        <xdr:cNvSpPr>
          <a:spLocks noChangeShapeType="1"/>
        </xdr:cNvSpPr>
      </xdr:nvSpPr>
      <xdr:spPr bwMode="auto">
        <a:xfrm>
          <a:off x="1736725" y="14884400"/>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354</xdr:row>
      <xdr:rowOff>0</xdr:rowOff>
    </xdr:from>
    <xdr:to>
      <xdr:col>8</xdr:col>
      <xdr:colOff>381001</xdr:colOff>
      <xdr:row>354</xdr:row>
      <xdr:rowOff>0</xdr:rowOff>
    </xdr:to>
    <xdr:sp macro="" textlink="">
      <xdr:nvSpPr>
        <xdr:cNvPr id="101" name="Line 622">
          <a:extLst>
            <a:ext uri="{FF2B5EF4-FFF2-40B4-BE49-F238E27FC236}">
              <a16:creationId xmlns:a16="http://schemas.microsoft.com/office/drawing/2014/main" id="{69B626DE-74FE-4D3A-A2D2-EA833A6D9ADD}"/>
            </a:ext>
          </a:extLst>
        </xdr:cNvPr>
        <xdr:cNvSpPr>
          <a:spLocks noChangeShapeType="1"/>
        </xdr:cNvSpPr>
      </xdr:nvSpPr>
      <xdr:spPr bwMode="auto">
        <a:xfrm>
          <a:off x="5772151" y="14878050"/>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386</xdr:row>
      <xdr:rowOff>6350</xdr:rowOff>
    </xdr:from>
    <xdr:to>
      <xdr:col>1</xdr:col>
      <xdr:colOff>2009775</xdr:colOff>
      <xdr:row>386</xdr:row>
      <xdr:rowOff>6350</xdr:rowOff>
    </xdr:to>
    <xdr:sp macro="" textlink="">
      <xdr:nvSpPr>
        <xdr:cNvPr id="102" name="Line 6">
          <a:extLst>
            <a:ext uri="{FF2B5EF4-FFF2-40B4-BE49-F238E27FC236}">
              <a16:creationId xmlns:a16="http://schemas.microsoft.com/office/drawing/2014/main" id="{6CD31136-4FC2-481E-9B90-85A88A61F7B7}"/>
            </a:ext>
          </a:extLst>
        </xdr:cNvPr>
        <xdr:cNvSpPr>
          <a:spLocks noChangeShapeType="1"/>
        </xdr:cNvSpPr>
      </xdr:nvSpPr>
      <xdr:spPr bwMode="auto">
        <a:xfrm>
          <a:off x="1736725" y="2211387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386</xdr:row>
      <xdr:rowOff>0</xdr:rowOff>
    </xdr:from>
    <xdr:to>
      <xdr:col>8</xdr:col>
      <xdr:colOff>381001</xdr:colOff>
      <xdr:row>386</xdr:row>
      <xdr:rowOff>0</xdr:rowOff>
    </xdr:to>
    <xdr:sp macro="" textlink="">
      <xdr:nvSpPr>
        <xdr:cNvPr id="103" name="Line 622">
          <a:extLst>
            <a:ext uri="{FF2B5EF4-FFF2-40B4-BE49-F238E27FC236}">
              <a16:creationId xmlns:a16="http://schemas.microsoft.com/office/drawing/2014/main" id="{FD15F802-C97D-42B5-ADC0-87CF4EA1E0EA}"/>
            </a:ext>
          </a:extLst>
        </xdr:cNvPr>
        <xdr:cNvSpPr>
          <a:spLocks noChangeShapeType="1"/>
        </xdr:cNvSpPr>
      </xdr:nvSpPr>
      <xdr:spPr bwMode="auto">
        <a:xfrm>
          <a:off x="5772151" y="2210752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1489075</xdr:colOff>
      <xdr:row>418</xdr:row>
      <xdr:rowOff>6350</xdr:rowOff>
    </xdr:from>
    <xdr:to>
      <xdr:col>1</xdr:col>
      <xdr:colOff>2009775</xdr:colOff>
      <xdr:row>418</xdr:row>
      <xdr:rowOff>6350</xdr:rowOff>
    </xdr:to>
    <xdr:sp macro="" textlink="">
      <xdr:nvSpPr>
        <xdr:cNvPr id="104" name="Line 6">
          <a:extLst>
            <a:ext uri="{FF2B5EF4-FFF2-40B4-BE49-F238E27FC236}">
              <a16:creationId xmlns:a16="http://schemas.microsoft.com/office/drawing/2014/main" id="{CAC794D6-FEDC-45ED-9718-D3A0A2E5E2E2}"/>
            </a:ext>
          </a:extLst>
        </xdr:cNvPr>
        <xdr:cNvSpPr>
          <a:spLocks noChangeShapeType="1"/>
        </xdr:cNvSpPr>
      </xdr:nvSpPr>
      <xdr:spPr bwMode="auto">
        <a:xfrm>
          <a:off x="1736725" y="7654925"/>
          <a:ext cx="52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228601</xdr:colOff>
      <xdr:row>418</xdr:row>
      <xdr:rowOff>0</xdr:rowOff>
    </xdr:from>
    <xdr:to>
      <xdr:col>8</xdr:col>
      <xdr:colOff>381001</xdr:colOff>
      <xdr:row>418</xdr:row>
      <xdr:rowOff>0</xdr:rowOff>
    </xdr:to>
    <xdr:sp macro="" textlink="">
      <xdr:nvSpPr>
        <xdr:cNvPr id="105" name="Line 622">
          <a:extLst>
            <a:ext uri="{FF2B5EF4-FFF2-40B4-BE49-F238E27FC236}">
              <a16:creationId xmlns:a16="http://schemas.microsoft.com/office/drawing/2014/main" id="{FC4F16E3-CB8C-428D-BF85-C5B03C9B5381}"/>
            </a:ext>
          </a:extLst>
        </xdr:cNvPr>
        <xdr:cNvSpPr>
          <a:spLocks noChangeShapeType="1"/>
        </xdr:cNvSpPr>
      </xdr:nvSpPr>
      <xdr:spPr bwMode="auto">
        <a:xfrm>
          <a:off x="5772151" y="76485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262422</xdr:colOff>
      <xdr:row>1</xdr:row>
      <xdr:rowOff>204108</xdr:rowOff>
    </xdr:from>
    <xdr:to>
      <xdr:col>8</xdr:col>
      <xdr:colOff>136071</xdr:colOff>
      <xdr:row>1</xdr:row>
      <xdr:rowOff>204108</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936351" y="408215"/>
          <a:ext cx="196331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1</xdr:row>
      <xdr:rowOff>203352</xdr:rowOff>
    </xdr:from>
    <xdr:to>
      <xdr:col>1</xdr:col>
      <xdr:colOff>1110961</xdr:colOff>
      <xdr:row>1</xdr:row>
      <xdr:rowOff>203352</xdr:rowOff>
    </xdr:to>
    <xdr:cxnSp macro="">
      <xdr:nvCxnSpPr>
        <xdr:cNvPr id="4" name="Straight Connector 3">
          <a:extLst>
            <a:ext uri="{FF2B5EF4-FFF2-40B4-BE49-F238E27FC236}">
              <a16:creationId xmlns:a16="http://schemas.microsoft.com/office/drawing/2014/main" id="{00000000-0008-0000-0700-000004000000}"/>
            </a:ext>
          </a:extLst>
        </xdr:cNvPr>
        <xdr:cNvCxnSpPr/>
      </xdr:nvCxnSpPr>
      <xdr:spPr>
        <a:xfrm>
          <a:off x="945884" y="402511"/>
          <a:ext cx="4768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53</xdr:row>
      <xdr:rowOff>204108</xdr:rowOff>
    </xdr:from>
    <xdr:to>
      <xdr:col>8</xdr:col>
      <xdr:colOff>136071</xdr:colOff>
      <xdr:row>53</xdr:row>
      <xdr:rowOff>204108</xdr:rowOff>
    </xdr:to>
    <xdr:cxnSp macro="">
      <xdr:nvCxnSpPr>
        <xdr:cNvPr id="2" name="Straight Connector 1">
          <a:extLst>
            <a:ext uri="{FF2B5EF4-FFF2-40B4-BE49-F238E27FC236}">
              <a16:creationId xmlns:a16="http://schemas.microsoft.com/office/drawing/2014/main" id="{74C2E2A6-5FB5-47C8-A8DC-3F79972A8583}"/>
            </a:ext>
          </a:extLst>
        </xdr:cNvPr>
        <xdr:cNvCxnSpPr/>
      </xdr:nvCxnSpPr>
      <xdr:spPr>
        <a:xfrm>
          <a:off x="3469820" y="408215"/>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53</xdr:row>
      <xdr:rowOff>203352</xdr:rowOff>
    </xdr:from>
    <xdr:to>
      <xdr:col>1</xdr:col>
      <xdr:colOff>1110961</xdr:colOff>
      <xdr:row>53</xdr:row>
      <xdr:rowOff>203352</xdr:rowOff>
    </xdr:to>
    <xdr:cxnSp macro="">
      <xdr:nvCxnSpPr>
        <xdr:cNvPr id="5" name="Straight Connector 4">
          <a:extLst>
            <a:ext uri="{FF2B5EF4-FFF2-40B4-BE49-F238E27FC236}">
              <a16:creationId xmlns:a16="http://schemas.microsoft.com/office/drawing/2014/main" id="{741106C7-7B80-4EC2-AEEA-E9CE53019682}"/>
            </a:ext>
          </a:extLst>
        </xdr:cNvPr>
        <xdr:cNvCxnSpPr/>
      </xdr:nvCxnSpPr>
      <xdr:spPr>
        <a:xfrm>
          <a:off x="906300" y="407459"/>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105</xdr:row>
      <xdr:rowOff>204108</xdr:rowOff>
    </xdr:from>
    <xdr:to>
      <xdr:col>8</xdr:col>
      <xdr:colOff>136071</xdr:colOff>
      <xdr:row>105</xdr:row>
      <xdr:rowOff>204108</xdr:rowOff>
    </xdr:to>
    <xdr:cxnSp macro="">
      <xdr:nvCxnSpPr>
        <xdr:cNvPr id="36" name="Straight Connector 35">
          <a:extLst>
            <a:ext uri="{FF2B5EF4-FFF2-40B4-BE49-F238E27FC236}">
              <a16:creationId xmlns:a16="http://schemas.microsoft.com/office/drawing/2014/main" id="{A10DD4CB-FC34-4CD2-93E3-B6B79E11ABDB}"/>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105</xdr:row>
      <xdr:rowOff>203352</xdr:rowOff>
    </xdr:from>
    <xdr:to>
      <xdr:col>1</xdr:col>
      <xdr:colOff>1110961</xdr:colOff>
      <xdr:row>105</xdr:row>
      <xdr:rowOff>203352</xdr:rowOff>
    </xdr:to>
    <xdr:cxnSp macro="">
      <xdr:nvCxnSpPr>
        <xdr:cNvPr id="37" name="Straight Connector 36">
          <a:extLst>
            <a:ext uri="{FF2B5EF4-FFF2-40B4-BE49-F238E27FC236}">
              <a16:creationId xmlns:a16="http://schemas.microsoft.com/office/drawing/2014/main" id="{515DE48F-276B-41BD-95A6-1C3D30CEDB21}"/>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157</xdr:row>
      <xdr:rowOff>204108</xdr:rowOff>
    </xdr:from>
    <xdr:to>
      <xdr:col>8</xdr:col>
      <xdr:colOff>136071</xdr:colOff>
      <xdr:row>157</xdr:row>
      <xdr:rowOff>204108</xdr:rowOff>
    </xdr:to>
    <xdr:cxnSp macro="">
      <xdr:nvCxnSpPr>
        <xdr:cNvPr id="38" name="Straight Connector 37">
          <a:extLst>
            <a:ext uri="{FF2B5EF4-FFF2-40B4-BE49-F238E27FC236}">
              <a16:creationId xmlns:a16="http://schemas.microsoft.com/office/drawing/2014/main" id="{828E69A3-9FA4-4F56-8E86-5C7F3D502214}"/>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157</xdr:row>
      <xdr:rowOff>203352</xdr:rowOff>
    </xdr:from>
    <xdr:to>
      <xdr:col>1</xdr:col>
      <xdr:colOff>1110961</xdr:colOff>
      <xdr:row>157</xdr:row>
      <xdr:rowOff>203352</xdr:rowOff>
    </xdr:to>
    <xdr:cxnSp macro="">
      <xdr:nvCxnSpPr>
        <xdr:cNvPr id="39" name="Straight Connector 38">
          <a:extLst>
            <a:ext uri="{FF2B5EF4-FFF2-40B4-BE49-F238E27FC236}">
              <a16:creationId xmlns:a16="http://schemas.microsoft.com/office/drawing/2014/main" id="{F66C9E1E-B12C-48A6-937E-335424D41D7D}"/>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209</xdr:row>
      <xdr:rowOff>204108</xdr:rowOff>
    </xdr:from>
    <xdr:to>
      <xdr:col>8</xdr:col>
      <xdr:colOff>136071</xdr:colOff>
      <xdr:row>209</xdr:row>
      <xdr:rowOff>204108</xdr:rowOff>
    </xdr:to>
    <xdr:cxnSp macro="">
      <xdr:nvCxnSpPr>
        <xdr:cNvPr id="40" name="Straight Connector 39">
          <a:extLst>
            <a:ext uri="{FF2B5EF4-FFF2-40B4-BE49-F238E27FC236}">
              <a16:creationId xmlns:a16="http://schemas.microsoft.com/office/drawing/2014/main" id="{C6724AF0-5576-4B46-B205-57A72516F717}"/>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209</xdr:row>
      <xdr:rowOff>203352</xdr:rowOff>
    </xdr:from>
    <xdr:to>
      <xdr:col>1</xdr:col>
      <xdr:colOff>1110961</xdr:colOff>
      <xdr:row>209</xdr:row>
      <xdr:rowOff>203352</xdr:rowOff>
    </xdr:to>
    <xdr:cxnSp macro="">
      <xdr:nvCxnSpPr>
        <xdr:cNvPr id="41" name="Straight Connector 40">
          <a:extLst>
            <a:ext uri="{FF2B5EF4-FFF2-40B4-BE49-F238E27FC236}">
              <a16:creationId xmlns:a16="http://schemas.microsoft.com/office/drawing/2014/main" id="{F6DEFDD4-6FDF-4FCE-B14D-27AECAB3B20D}"/>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261</xdr:row>
      <xdr:rowOff>204108</xdr:rowOff>
    </xdr:from>
    <xdr:to>
      <xdr:col>8</xdr:col>
      <xdr:colOff>136071</xdr:colOff>
      <xdr:row>261</xdr:row>
      <xdr:rowOff>204108</xdr:rowOff>
    </xdr:to>
    <xdr:cxnSp macro="">
      <xdr:nvCxnSpPr>
        <xdr:cNvPr id="42" name="Straight Connector 41">
          <a:extLst>
            <a:ext uri="{FF2B5EF4-FFF2-40B4-BE49-F238E27FC236}">
              <a16:creationId xmlns:a16="http://schemas.microsoft.com/office/drawing/2014/main" id="{425B6D47-AF6C-403D-8168-A43A5837CE9D}"/>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261</xdr:row>
      <xdr:rowOff>203352</xdr:rowOff>
    </xdr:from>
    <xdr:to>
      <xdr:col>1</xdr:col>
      <xdr:colOff>1110961</xdr:colOff>
      <xdr:row>261</xdr:row>
      <xdr:rowOff>203352</xdr:rowOff>
    </xdr:to>
    <xdr:cxnSp macro="">
      <xdr:nvCxnSpPr>
        <xdr:cNvPr id="43" name="Straight Connector 42">
          <a:extLst>
            <a:ext uri="{FF2B5EF4-FFF2-40B4-BE49-F238E27FC236}">
              <a16:creationId xmlns:a16="http://schemas.microsoft.com/office/drawing/2014/main" id="{793F25B8-1275-438E-B998-869A1232FFAD}"/>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313</xdr:row>
      <xdr:rowOff>204108</xdr:rowOff>
    </xdr:from>
    <xdr:to>
      <xdr:col>8</xdr:col>
      <xdr:colOff>136071</xdr:colOff>
      <xdr:row>313</xdr:row>
      <xdr:rowOff>204108</xdr:rowOff>
    </xdr:to>
    <xdr:cxnSp macro="">
      <xdr:nvCxnSpPr>
        <xdr:cNvPr id="44" name="Straight Connector 43">
          <a:extLst>
            <a:ext uri="{FF2B5EF4-FFF2-40B4-BE49-F238E27FC236}">
              <a16:creationId xmlns:a16="http://schemas.microsoft.com/office/drawing/2014/main" id="{29418A40-3E1A-450C-BA4A-C47AFCF02D01}"/>
            </a:ext>
          </a:extLst>
        </xdr:cNvPr>
        <xdr:cNvCxnSpPr/>
      </xdr:nvCxnSpPr>
      <xdr:spPr>
        <a:xfrm>
          <a:off x="3469820" y="23209899"/>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313</xdr:row>
      <xdr:rowOff>203352</xdr:rowOff>
    </xdr:from>
    <xdr:to>
      <xdr:col>1</xdr:col>
      <xdr:colOff>1110961</xdr:colOff>
      <xdr:row>313</xdr:row>
      <xdr:rowOff>203352</xdr:rowOff>
    </xdr:to>
    <xdr:cxnSp macro="">
      <xdr:nvCxnSpPr>
        <xdr:cNvPr id="45" name="Straight Connector 44">
          <a:extLst>
            <a:ext uri="{FF2B5EF4-FFF2-40B4-BE49-F238E27FC236}">
              <a16:creationId xmlns:a16="http://schemas.microsoft.com/office/drawing/2014/main" id="{ABBEAC66-5324-4A98-9C4B-845618B72C49}"/>
            </a:ext>
          </a:extLst>
        </xdr:cNvPr>
        <xdr:cNvCxnSpPr/>
      </xdr:nvCxnSpPr>
      <xdr:spPr>
        <a:xfrm>
          <a:off x="906300" y="23209143"/>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365</xdr:row>
      <xdr:rowOff>204108</xdr:rowOff>
    </xdr:from>
    <xdr:to>
      <xdr:col>8</xdr:col>
      <xdr:colOff>136071</xdr:colOff>
      <xdr:row>365</xdr:row>
      <xdr:rowOff>204108</xdr:rowOff>
    </xdr:to>
    <xdr:cxnSp macro="">
      <xdr:nvCxnSpPr>
        <xdr:cNvPr id="46" name="Straight Connector 45">
          <a:extLst>
            <a:ext uri="{FF2B5EF4-FFF2-40B4-BE49-F238E27FC236}">
              <a16:creationId xmlns:a16="http://schemas.microsoft.com/office/drawing/2014/main" id="{B2CDFD90-A7D2-42B9-8A6C-03E0B8577E93}"/>
            </a:ext>
          </a:extLst>
        </xdr:cNvPr>
        <xdr:cNvCxnSpPr/>
      </xdr:nvCxnSpPr>
      <xdr:spPr>
        <a:xfrm>
          <a:off x="3469820" y="34610741"/>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365</xdr:row>
      <xdr:rowOff>203352</xdr:rowOff>
    </xdr:from>
    <xdr:to>
      <xdr:col>1</xdr:col>
      <xdr:colOff>1110961</xdr:colOff>
      <xdr:row>365</xdr:row>
      <xdr:rowOff>203352</xdr:rowOff>
    </xdr:to>
    <xdr:cxnSp macro="">
      <xdr:nvCxnSpPr>
        <xdr:cNvPr id="47" name="Straight Connector 46">
          <a:extLst>
            <a:ext uri="{FF2B5EF4-FFF2-40B4-BE49-F238E27FC236}">
              <a16:creationId xmlns:a16="http://schemas.microsoft.com/office/drawing/2014/main" id="{553EA4F4-41DE-424D-A7A6-B9C22D6D0B0B}"/>
            </a:ext>
          </a:extLst>
        </xdr:cNvPr>
        <xdr:cNvCxnSpPr/>
      </xdr:nvCxnSpPr>
      <xdr:spPr>
        <a:xfrm>
          <a:off x="906300" y="34609985"/>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417</xdr:row>
      <xdr:rowOff>204108</xdr:rowOff>
    </xdr:from>
    <xdr:to>
      <xdr:col>8</xdr:col>
      <xdr:colOff>136071</xdr:colOff>
      <xdr:row>417</xdr:row>
      <xdr:rowOff>204108</xdr:rowOff>
    </xdr:to>
    <xdr:cxnSp macro="">
      <xdr:nvCxnSpPr>
        <xdr:cNvPr id="48" name="Straight Connector 47">
          <a:extLst>
            <a:ext uri="{FF2B5EF4-FFF2-40B4-BE49-F238E27FC236}">
              <a16:creationId xmlns:a16="http://schemas.microsoft.com/office/drawing/2014/main" id="{EB05A85B-302B-468C-97B7-79064CC14AB8}"/>
            </a:ext>
          </a:extLst>
        </xdr:cNvPr>
        <xdr:cNvCxnSpPr/>
      </xdr:nvCxnSpPr>
      <xdr:spPr>
        <a:xfrm>
          <a:off x="3469820" y="46011582"/>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417</xdr:row>
      <xdr:rowOff>203352</xdr:rowOff>
    </xdr:from>
    <xdr:to>
      <xdr:col>1</xdr:col>
      <xdr:colOff>1110961</xdr:colOff>
      <xdr:row>417</xdr:row>
      <xdr:rowOff>203352</xdr:rowOff>
    </xdr:to>
    <xdr:cxnSp macro="">
      <xdr:nvCxnSpPr>
        <xdr:cNvPr id="49" name="Straight Connector 48">
          <a:extLst>
            <a:ext uri="{FF2B5EF4-FFF2-40B4-BE49-F238E27FC236}">
              <a16:creationId xmlns:a16="http://schemas.microsoft.com/office/drawing/2014/main" id="{8D909C35-CC64-4343-8119-F1C01FE569E3}"/>
            </a:ext>
          </a:extLst>
        </xdr:cNvPr>
        <xdr:cNvCxnSpPr/>
      </xdr:nvCxnSpPr>
      <xdr:spPr>
        <a:xfrm>
          <a:off x="906300" y="46010826"/>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469</xdr:row>
      <xdr:rowOff>204108</xdr:rowOff>
    </xdr:from>
    <xdr:to>
      <xdr:col>8</xdr:col>
      <xdr:colOff>136071</xdr:colOff>
      <xdr:row>469</xdr:row>
      <xdr:rowOff>204108</xdr:rowOff>
    </xdr:to>
    <xdr:cxnSp macro="">
      <xdr:nvCxnSpPr>
        <xdr:cNvPr id="50" name="Straight Connector 49">
          <a:extLst>
            <a:ext uri="{FF2B5EF4-FFF2-40B4-BE49-F238E27FC236}">
              <a16:creationId xmlns:a16="http://schemas.microsoft.com/office/drawing/2014/main" id="{03CB9637-25F3-4FDA-8369-A13CBF4673E2}"/>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469</xdr:row>
      <xdr:rowOff>203352</xdr:rowOff>
    </xdr:from>
    <xdr:to>
      <xdr:col>1</xdr:col>
      <xdr:colOff>1110961</xdr:colOff>
      <xdr:row>469</xdr:row>
      <xdr:rowOff>203352</xdr:rowOff>
    </xdr:to>
    <xdr:cxnSp macro="">
      <xdr:nvCxnSpPr>
        <xdr:cNvPr id="51" name="Straight Connector 50">
          <a:extLst>
            <a:ext uri="{FF2B5EF4-FFF2-40B4-BE49-F238E27FC236}">
              <a16:creationId xmlns:a16="http://schemas.microsoft.com/office/drawing/2014/main" id="{EAA4CE66-3866-4187-9C25-2113D234AEE1}"/>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521</xdr:row>
      <xdr:rowOff>204108</xdr:rowOff>
    </xdr:from>
    <xdr:to>
      <xdr:col>8</xdr:col>
      <xdr:colOff>136071</xdr:colOff>
      <xdr:row>521</xdr:row>
      <xdr:rowOff>204108</xdr:rowOff>
    </xdr:to>
    <xdr:cxnSp macro="">
      <xdr:nvCxnSpPr>
        <xdr:cNvPr id="52" name="Straight Connector 51">
          <a:extLst>
            <a:ext uri="{FF2B5EF4-FFF2-40B4-BE49-F238E27FC236}">
              <a16:creationId xmlns:a16="http://schemas.microsoft.com/office/drawing/2014/main" id="{CE5CADCD-A93A-4E8D-9717-6BA351ABAC21}"/>
            </a:ext>
          </a:extLst>
        </xdr:cNvPr>
        <xdr:cNvCxnSpPr/>
      </xdr:nvCxnSpPr>
      <xdr:spPr>
        <a:xfrm>
          <a:off x="3469820" y="23209899"/>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521</xdr:row>
      <xdr:rowOff>203352</xdr:rowOff>
    </xdr:from>
    <xdr:to>
      <xdr:col>1</xdr:col>
      <xdr:colOff>1110961</xdr:colOff>
      <xdr:row>521</xdr:row>
      <xdr:rowOff>203352</xdr:rowOff>
    </xdr:to>
    <xdr:cxnSp macro="">
      <xdr:nvCxnSpPr>
        <xdr:cNvPr id="53" name="Straight Connector 52">
          <a:extLst>
            <a:ext uri="{FF2B5EF4-FFF2-40B4-BE49-F238E27FC236}">
              <a16:creationId xmlns:a16="http://schemas.microsoft.com/office/drawing/2014/main" id="{81155D16-09BF-4695-A0B8-FCE54721B062}"/>
            </a:ext>
          </a:extLst>
        </xdr:cNvPr>
        <xdr:cNvCxnSpPr/>
      </xdr:nvCxnSpPr>
      <xdr:spPr>
        <a:xfrm>
          <a:off x="906300" y="23209143"/>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573</xdr:row>
      <xdr:rowOff>204108</xdr:rowOff>
    </xdr:from>
    <xdr:to>
      <xdr:col>8</xdr:col>
      <xdr:colOff>136071</xdr:colOff>
      <xdr:row>573</xdr:row>
      <xdr:rowOff>204108</xdr:rowOff>
    </xdr:to>
    <xdr:cxnSp macro="">
      <xdr:nvCxnSpPr>
        <xdr:cNvPr id="54" name="Straight Connector 53">
          <a:extLst>
            <a:ext uri="{FF2B5EF4-FFF2-40B4-BE49-F238E27FC236}">
              <a16:creationId xmlns:a16="http://schemas.microsoft.com/office/drawing/2014/main" id="{A80578AB-3064-45BF-8584-5C33EE73F7C3}"/>
            </a:ext>
          </a:extLst>
        </xdr:cNvPr>
        <xdr:cNvCxnSpPr/>
      </xdr:nvCxnSpPr>
      <xdr:spPr>
        <a:xfrm>
          <a:off x="3469820" y="34610741"/>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573</xdr:row>
      <xdr:rowOff>203352</xdr:rowOff>
    </xdr:from>
    <xdr:to>
      <xdr:col>1</xdr:col>
      <xdr:colOff>1110961</xdr:colOff>
      <xdr:row>573</xdr:row>
      <xdr:rowOff>203352</xdr:rowOff>
    </xdr:to>
    <xdr:cxnSp macro="">
      <xdr:nvCxnSpPr>
        <xdr:cNvPr id="55" name="Straight Connector 54">
          <a:extLst>
            <a:ext uri="{FF2B5EF4-FFF2-40B4-BE49-F238E27FC236}">
              <a16:creationId xmlns:a16="http://schemas.microsoft.com/office/drawing/2014/main" id="{086EB583-41FA-4D9C-8013-561C02957BAA}"/>
            </a:ext>
          </a:extLst>
        </xdr:cNvPr>
        <xdr:cNvCxnSpPr/>
      </xdr:nvCxnSpPr>
      <xdr:spPr>
        <a:xfrm>
          <a:off x="906300" y="34609985"/>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625</xdr:row>
      <xdr:rowOff>204108</xdr:rowOff>
    </xdr:from>
    <xdr:to>
      <xdr:col>8</xdr:col>
      <xdr:colOff>136071</xdr:colOff>
      <xdr:row>625</xdr:row>
      <xdr:rowOff>204108</xdr:rowOff>
    </xdr:to>
    <xdr:cxnSp macro="">
      <xdr:nvCxnSpPr>
        <xdr:cNvPr id="56" name="Straight Connector 55">
          <a:extLst>
            <a:ext uri="{FF2B5EF4-FFF2-40B4-BE49-F238E27FC236}">
              <a16:creationId xmlns:a16="http://schemas.microsoft.com/office/drawing/2014/main" id="{50A9DE52-ADE5-46F1-856F-0B5231AD872C}"/>
            </a:ext>
          </a:extLst>
        </xdr:cNvPr>
        <xdr:cNvCxnSpPr/>
      </xdr:nvCxnSpPr>
      <xdr:spPr>
        <a:xfrm>
          <a:off x="3469820" y="46011582"/>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625</xdr:row>
      <xdr:rowOff>203352</xdr:rowOff>
    </xdr:from>
    <xdr:to>
      <xdr:col>1</xdr:col>
      <xdr:colOff>1110961</xdr:colOff>
      <xdr:row>625</xdr:row>
      <xdr:rowOff>203352</xdr:rowOff>
    </xdr:to>
    <xdr:cxnSp macro="">
      <xdr:nvCxnSpPr>
        <xdr:cNvPr id="57" name="Straight Connector 56">
          <a:extLst>
            <a:ext uri="{FF2B5EF4-FFF2-40B4-BE49-F238E27FC236}">
              <a16:creationId xmlns:a16="http://schemas.microsoft.com/office/drawing/2014/main" id="{0D9C5262-29B6-4726-8EAF-AF2D337A3FF7}"/>
            </a:ext>
          </a:extLst>
        </xdr:cNvPr>
        <xdr:cNvCxnSpPr/>
      </xdr:nvCxnSpPr>
      <xdr:spPr>
        <a:xfrm>
          <a:off x="906300" y="46010826"/>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677</xdr:row>
      <xdr:rowOff>204108</xdr:rowOff>
    </xdr:from>
    <xdr:to>
      <xdr:col>8</xdr:col>
      <xdr:colOff>136071</xdr:colOff>
      <xdr:row>677</xdr:row>
      <xdr:rowOff>204108</xdr:rowOff>
    </xdr:to>
    <xdr:cxnSp macro="">
      <xdr:nvCxnSpPr>
        <xdr:cNvPr id="58" name="Straight Connector 57">
          <a:extLst>
            <a:ext uri="{FF2B5EF4-FFF2-40B4-BE49-F238E27FC236}">
              <a16:creationId xmlns:a16="http://schemas.microsoft.com/office/drawing/2014/main" id="{7AB7E617-CC9E-4042-B024-2964D4D554D5}"/>
            </a:ext>
          </a:extLst>
        </xdr:cNvPr>
        <xdr:cNvCxnSpPr/>
      </xdr:nvCxnSpPr>
      <xdr:spPr>
        <a:xfrm>
          <a:off x="3469820" y="11809057"/>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677</xdr:row>
      <xdr:rowOff>203352</xdr:rowOff>
    </xdr:from>
    <xdr:to>
      <xdr:col>1</xdr:col>
      <xdr:colOff>1110961</xdr:colOff>
      <xdr:row>677</xdr:row>
      <xdr:rowOff>203352</xdr:rowOff>
    </xdr:to>
    <xdr:cxnSp macro="">
      <xdr:nvCxnSpPr>
        <xdr:cNvPr id="59" name="Straight Connector 58">
          <a:extLst>
            <a:ext uri="{FF2B5EF4-FFF2-40B4-BE49-F238E27FC236}">
              <a16:creationId xmlns:a16="http://schemas.microsoft.com/office/drawing/2014/main" id="{0FFA48F2-E176-4205-B4DA-D9BFACB94229}"/>
            </a:ext>
          </a:extLst>
        </xdr:cNvPr>
        <xdr:cNvCxnSpPr/>
      </xdr:nvCxnSpPr>
      <xdr:spPr>
        <a:xfrm>
          <a:off x="906300" y="11808301"/>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729</xdr:row>
      <xdr:rowOff>204108</xdr:rowOff>
    </xdr:from>
    <xdr:to>
      <xdr:col>8</xdr:col>
      <xdr:colOff>136071</xdr:colOff>
      <xdr:row>729</xdr:row>
      <xdr:rowOff>204108</xdr:rowOff>
    </xdr:to>
    <xdr:cxnSp macro="">
      <xdr:nvCxnSpPr>
        <xdr:cNvPr id="60" name="Straight Connector 59">
          <a:extLst>
            <a:ext uri="{FF2B5EF4-FFF2-40B4-BE49-F238E27FC236}">
              <a16:creationId xmlns:a16="http://schemas.microsoft.com/office/drawing/2014/main" id="{B960E2D6-5B61-4112-9A90-1413604F0968}"/>
            </a:ext>
          </a:extLst>
        </xdr:cNvPr>
        <xdr:cNvCxnSpPr/>
      </xdr:nvCxnSpPr>
      <xdr:spPr>
        <a:xfrm>
          <a:off x="3469820" y="23209899"/>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729</xdr:row>
      <xdr:rowOff>203352</xdr:rowOff>
    </xdr:from>
    <xdr:to>
      <xdr:col>1</xdr:col>
      <xdr:colOff>1110961</xdr:colOff>
      <xdr:row>729</xdr:row>
      <xdr:rowOff>203352</xdr:rowOff>
    </xdr:to>
    <xdr:cxnSp macro="">
      <xdr:nvCxnSpPr>
        <xdr:cNvPr id="61" name="Straight Connector 60">
          <a:extLst>
            <a:ext uri="{FF2B5EF4-FFF2-40B4-BE49-F238E27FC236}">
              <a16:creationId xmlns:a16="http://schemas.microsoft.com/office/drawing/2014/main" id="{25F56467-E875-451C-8873-A1F2FF0D93F1}"/>
            </a:ext>
          </a:extLst>
        </xdr:cNvPr>
        <xdr:cNvCxnSpPr/>
      </xdr:nvCxnSpPr>
      <xdr:spPr>
        <a:xfrm>
          <a:off x="906300" y="23209143"/>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781</xdr:row>
      <xdr:rowOff>204108</xdr:rowOff>
    </xdr:from>
    <xdr:to>
      <xdr:col>8</xdr:col>
      <xdr:colOff>136071</xdr:colOff>
      <xdr:row>781</xdr:row>
      <xdr:rowOff>204108</xdr:rowOff>
    </xdr:to>
    <xdr:cxnSp macro="">
      <xdr:nvCxnSpPr>
        <xdr:cNvPr id="62" name="Straight Connector 61">
          <a:extLst>
            <a:ext uri="{FF2B5EF4-FFF2-40B4-BE49-F238E27FC236}">
              <a16:creationId xmlns:a16="http://schemas.microsoft.com/office/drawing/2014/main" id="{2B48861A-C977-46A3-8642-CF881F05729C}"/>
            </a:ext>
          </a:extLst>
        </xdr:cNvPr>
        <xdr:cNvCxnSpPr/>
      </xdr:nvCxnSpPr>
      <xdr:spPr>
        <a:xfrm>
          <a:off x="3469820" y="34610741"/>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781</xdr:row>
      <xdr:rowOff>203352</xdr:rowOff>
    </xdr:from>
    <xdr:to>
      <xdr:col>1</xdr:col>
      <xdr:colOff>1110961</xdr:colOff>
      <xdr:row>781</xdr:row>
      <xdr:rowOff>203352</xdr:rowOff>
    </xdr:to>
    <xdr:cxnSp macro="">
      <xdr:nvCxnSpPr>
        <xdr:cNvPr id="63" name="Straight Connector 62">
          <a:extLst>
            <a:ext uri="{FF2B5EF4-FFF2-40B4-BE49-F238E27FC236}">
              <a16:creationId xmlns:a16="http://schemas.microsoft.com/office/drawing/2014/main" id="{CC5D28ED-87BB-45DD-9E9E-C5EA4B1C907E}"/>
            </a:ext>
          </a:extLst>
        </xdr:cNvPr>
        <xdr:cNvCxnSpPr/>
      </xdr:nvCxnSpPr>
      <xdr:spPr>
        <a:xfrm>
          <a:off x="906300" y="34609985"/>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262422</xdr:colOff>
      <xdr:row>833</xdr:row>
      <xdr:rowOff>204108</xdr:rowOff>
    </xdr:from>
    <xdr:to>
      <xdr:col>8</xdr:col>
      <xdr:colOff>136071</xdr:colOff>
      <xdr:row>833</xdr:row>
      <xdr:rowOff>204108</xdr:rowOff>
    </xdr:to>
    <xdr:cxnSp macro="">
      <xdr:nvCxnSpPr>
        <xdr:cNvPr id="64" name="Straight Connector 63">
          <a:extLst>
            <a:ext uri="{FF2B5EF4-FFF2-40B4-BE49-F238E27FC236}">
              <a16:creationId xmlns:a16="http://schemas.microsoft.com/office/drawing/2014/main" id="{4EF81DDD-8DF5-4E21-963E-1FBE1346A529}"/>
            </a:ext>
          </a:extLst>
        </xdr:cNvPr>
        <xdr:cNvCxnSpPr/>
      </xdr:nvCxnSpPr>
      <xdr:spPr>
        <a:xfrm>
          <a:off x="3469820" y="46011582"/>
          <a:ext cx="171061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634157</xdr:colOff>
      <xdr:row>833</xdr:row>
      <xdr:rowOff>203352</xdr:rowOff>
    </xdr:from>
    <xdr:to>
      <xdr:col>1</xdr:col>
      <xdr:colOff>1110961</xdr:colOff>
      <xdr:row>833</xdr:row>
      <xdr:rowOff>203352</xdr:rowOff>
    </xdr:to>
    <xdr:cxnSp macro="">
      <xdr:nvCxnSpPr>
        <xdr:cNvPr id="65" name="Straight Connector 64">
          <a:extLst>
            <a:ext uri="{FF2B5EF4-FFF2-40B4-BE49-F238E27FC236}">
              <a16:creationId xmlns:a16="http://schemas.microsoft.com/office/drawing/2014/main" id="{5FC6BEE1-6AEC-45BF-91D5-5B752F9971B7}"/>
            </a:ext>
          </a:extLst>
        </xdr:cNvPr>
        <xdr:cNvCxnSpPr/>
      </xdr:nvCxnSpPr>
      <xdr:spPr>
        <a:xfrm>
          <a:off x="906300" y="46010826"/>
          <a:ext cx="4387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oiso.xla" TargetMode="External"/><Relationship Id="rId1" Type="http://schemas.openxmlformats.org/officeDocument/2006/relationships/externalLinkPath" Target="/Doiso.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Doiso"/>
    </sheetNames>
    <definedNames>
      <definedName name="vnd"/>
    </definedNames>
    <sheetDataSet>
      <sheetData sheetId="0"/>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4.4"/>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0"/>
  <sheetViews>
    <sheetView zoomScale="73" zoomScaleNormal="73" workbookViewId="0">
      <pane xSplit="2" ySplit="2" topLeftCell="C3" activePane="bottomRight" state="frozen"/>
      <selection pane="topRight" activeCell="C1" sqref="C1"/>
      <selection pane="bottomLeft" activeCell="A4" sqref="A4"/>
      <selection pane="bottomRight" activeCell="G8" sqref="G8"/>
    </sheetView>
  </sheetViews>
  <sheetFormatPr defaultColWidth="8.6640625" defaultRowHeight="18"/>
  <cols>
    <col min="1" max="1" width="6.33203125" style="103" customWidth="1"/>
    <col min="2" max="2" width="30.33203125" style="103" customWidth="1"/>
    <col min="3" max="3" width="8.6640625" style="103"/>
    <col min="4" max="4" width="14.5546875" style="140" customWidth="1"/>
    <col min="5" max="5" width="12.88671875" style="103" customWidth="1"/>
    <col min="6" max="6" width="12.5546875" style="103" customWidth="1"/>
    <col min="7" max="7" width="11.33203125" style="103" customWidth="1"/>
    <col min="8" max="8" width="10.33203125" style="103" customWidth="1"/>
    <col min="9" max="9" width="8.6640625" style="102"/>
    <col min="10" max="16384" width="8.6640625" style="103"/>
  </cols>
  <sheetData>
    <row r="1" spans="1:8" ht="126.75" customHeight="1">
      <c r="A1" s="99" t="s">
        <v>1</v>
      </c>
      <c r="B1" s="99" t="s">
        <v>7</v>
      </c>
      <c r="C1" s="99" t="s">
        <v>2</v>
      </c>
      <c r="D1" s="100" t="s">
        <v>8</v>
      </c>
      <c r="E1" s="101" t="s">
        <v>12</v>
      </c>
      <c r="F1" s="99" t="s">
        <v>9</v>
      </c>
      <c r="G1" s="101" t="s">
        <v>4</v>
      </c>
      <c r="H1" s="99" t="s">
        <v>10</v>
      </c>
    </row>
    <row r="2" spans="1:8" ht="23.25" customHeight="1">
      <c r="A2" s="104">
        <v>1</v>
      </c>
      <c r="B2" s="104">
        <v>2</v>
      </c>
      <c r="C2" s="104">
        <v>3</v>
      </c>
      <c r="D2" s="104">
        <v>4</v>
      </c>
      <c r="E2" s="104">
        <v>5</v>
      </c>
      <c r="F2" s="104">
        <v>6</v>
      </c>
      <c r="G2" s="104">
        <v>7</v>
      </c>
      <c r="H2" s="104">
        <v>8</v>
      </c>
    </row>
    <row r="3" spans="1:8" ht="33.75" customHeight="1">
      <c r="A3" s="105">
        <v>1</v>
      </c>
      <c r="B3" s="106" t="s">
        <v>107</v>
      </c>
      <c r="C3" s="107">
        <v>51</v>
      </c>
      <c r="D3" s="108">
        <v>1020</v>
      </c>
      <c r="E3" s="109">
        <v>456.3</v>
      </c>
      <c r="F3" s="110">
        <v>2606</v>
      </c>
      <c r="G3" s="111">
        <f t="shared" ref="G3:G16" si="0">E3/F3*100</f>
        <v>17.509593246354566</v>
      </c>
      <c r="H3" s="112">
        <v>6</v>
      </c>
    </row>
    <row r="4" spans="1:8" ht="33.75" customHeight="1">
      <c r="A4" s="105">
        <v>2</v>
      </c>
      <c r="B4" s="113" t="s">
        <v>108</v>
      </c>
      <c r="C4" s="107">
        <v>50</v>
      </c>
      <c r="D4" s="107">
        <v>1407</v>
      </c>
      <c r="E4" s="109">
        <v>91.7</v>
      </c>
      <c r="F4" s="110">
        <v>2326</v>
      </c>
      <c r="G4" s="111">
        <f t="shared" si="0"/>
        <v>3.9423903697334479</v>
      </c>
      <c r="H4" s="114">
        <v>11</v>
      </c>
    </row>
    <row r="5" spans="1:8" ht="33.75" customHeight="1">
      <c r="A5" s="105">
        <v>3</v>
      </c>
      <c r="B5" s="113" t="s">
        <v>109</v>
      </c>
      <c r="C5" s="107">
        <v>50</v>
      </c>
      <c r="D5" s="107">
        <v>1408</v>
      </c>
      <c r="E5" s="109">
        <v>244.6</v>
      </c>
      <c r="F5" s="110">
        <v>1300</v>
      </c>
      <c r="G5" s="111">
        <f t="shared" si="0"/>
        <v>18.815384615384616</v>
      </c>
      <c r="H5" s="112">
        <v>6</v>
      </c>
    </row>
    <row r="6" spans="1:8" ht="33.75" customHeight="1">
      <c r="A6" s="105">
        <v>4</v>
      </c>
      <c r="B6" s="115" t="s">
        <v>110</v>
      </c>
      <c r="C6" s="116">
        <v>50</v>
      </c>
      <c r="D6" s="116">
        <v>1409</v>
      </c>
      <c r="E6" s="117">
        <v>297.7</v>
      </c>
      <c r="F6" s="118">
        <v>1843.9</v>
      </c>
      <c r="G6" s="111">
        <f t="shared" si="0"/>
        <v>16.145127176094146</v>
      </c>
      <c r="H6" s="119">
        <v>2</v>
      </c>
    </row>
    <row r="7" spans="1:8" ht="33.75" customHeight="1">
      <c r="A7" s="105">
        <v>5</v>
      </c>
      <c r="B7" s="113" t="s">
        <v>111</v>
      </c>
      <c r="C7" s="107">
        <v>50</v>
      </c>
      <c r="D7" s="108">
        <v>1410</v>
      </c>
      <c r="E7" s="109">
        <v>278.89999999999998</v>
      </c>
      <c r="F7" s="110">
        <v>3868</v>
      </c>
      <c r="G7" s="111">
        <f t="shared" si="0"/>
        <v>7.2104446742502573</v>
      </c>
      <c r="H7" s="112">
        <v>3</v>
      </c>
    </row>
    <row r="8" spans="1:8" ht="33.75" customHeight="1">
      <c r="A8" s="105">
        <v>6</v>
      </c>
      <c r="B8" s="113" t="s">
        <v>112</v>
      </c>
      <c r="C8" s="107">
        <v>50</v>
      </c>
      <c r="D8" s="108">
        <v>1411</v>
      </c>
      <c r="E8" s="109">
        <v>182.1</v>
      </c>
      <c r="F8" s="110">
        <v>6160</v>
      </c>
      <c r="G8" s="111">
        <f t="shared" si="0"/>
        <v>2.956168831168831</v>
      </c>
      <c r="H8" s="112">
        <v>7</v>
      </c>
    </row>
    <row r="9" spans="1:8" ht="33.75" customHeight="1">
      <c r="A9" s="105">
        <v>7</v>
      </c>
      <c r="B9" s="113" t="s">
        <v>116</v>
      </c>
      <c r="C9" s="107">
        <v>55</v>
      </c>
      <c r="D9" s="108">
        <v>1185</v>
      </c>
      <c r="E9" s="109">
        <v>189.4</v>
      </c>
      <c r="F9" s="110">
        <v>1396</v>
      </c>
      <c r="G9" s="111">
        <f t="shared" si="0"/>
        <v>13.567335243553009</v>
      </c>
      <c r="H9" s="112">
        <v>6</v>
      </c>
    </row>
    <row r="10" spans="1:8" ht="33.75" customHeight="1">
      <c r="A10" s="105">
        <v>8</v>
      </c>
      <c r="B10" s="113" t="s">
        <v>117</v>
      </c>
      <c r="C10" s="107">
        <v>55</v>
      </c>
      <c r="D10" s="108">
        <v>1186</v>
      </c>
      <c r="E10" s="109">
        <v>271.60000000000002</v>
      </c>
      <c r="F10" s="110">
        <v>2780</v>
      </c>
      <c r="G10" s="111">
        <f t="shared" si="0"/>
        <v>9.7697841726618719</v>
      </c>
      <c r="H10" s="112">
        <v>5</v>
      </c>
    </row>
    <row r="11" spans="1:8" ht="33.75" customHeight="1">
      <c r="A11" s="105">
        <v>9</v>
      </c>
      <c r="B11" s="113" t="s">
        <v>118</v>
      </c>
      <c r="C11" s="107" t="s">
        <v>122</v>
      </c>
      <c r="D11" s="108" t="s">
        <v>123</v>
      </c>
      <c r="E11" s="109">
        <f>287.4+54.8+45.4</f>
        <v>387.59999999999997</v>
      </c>
      <c r="F11" s="110">
        <v>2700</v>
      </c>
      <c r="G11" s="111">
        <f t="shared" si="0"/>
        <v>14.355555555555554</v>
      </c>
      <c r="H11" s="112">
        <v>5</v>
      </c>
    </row>
    <row r="12" spans="1:8" ht="33.75" customHeight="1">
      <c r="A12" s="105">
        <v>10</v>
      </c>
      <c r="B12" s="113" t="s">
        <v>119</v>
      </c>
      <c r="C12" s="107">
        <v>59</v>
      </c>
      <c r="D12" s="108">
        <v>187</v>
      </c>
      <c r="E12" s="109">
        <v>228.5</v>
      </c>
      <c r="F12" s="110">
        <v>2070</v>
      </c>
      <c r="G12" s="111">
        <f t="shared" si="0"/>
        <v>11.038647342995169</v>
      </c>
      <c r="H12" s="112">
        <v>7</v>
      </c>
    </row>
    <row r="13" spans="1:8" ht="33.75" customHeight="1">
      <c r="A13" s="105">
        <v>11</v>
      </c>
      <c r="B13" s="113" t="s">
        <v>120</v>
      </c>
      <c r="C13" s="107">
        <v>59</v>
      </c>
      <c r="D13" s="108">
        <v>188</v>
      </c>
      <c r="E13" s="109">
        <v>504.7</v>
      </c>
      <c r="F13" s="110">
        <v>4060</v>
      </c>
      <c r="G13" s="111">
        <f t="shared" si="0"/>
        <v>12.431034482758619</v>
      </c>
      <c r="H13" s="112">
        <v>7</v>
      </c>
    </row>
    <row r="14" spans="1:8" ht="33.75" customHeight="1">
      <c r="A14" s="105">
        <v>12</v>
      </c>
      <c r="B14" s="113" t="s">
        <v>121</v>
      </c>
      <c r="C14" s="107">
        <v>59</v>
      </c>
      <c r="D14" s="108">
        <v>190</v>
      </c>
      <c r="E14" s="109">
        <f>10.3+15.1</f>
        <v>25.4</v>
      </c>
      <c r="F14" s="110">
        <v>3786</v>
      </c>
      <c r="G14" s="111">
        <f t="shared" si="0"/>
        <v>0.67089276281035393</v>
      </c>
      <c r="H14" s="112">
        <v>5</v>
      </c>
    </row>
    <row r="15" spans="1:8" ht="33.75" customHeight="1">
      <c r="A15" s="105">
        <v>13</v>
      </c>
      <c r="B15" s="113" t="s">
        <v>105</v>
      </c>
      <c r="C15" s="107">
        <v>1</v>
      </c>
      <c r="D15" s="108">
        <v>945</v>
      </c>
      <c r="E15" s="98">
        <v>102.6</v>
      </c>
      <c r="F15" s="110">
        <v>1037.4000000000001</v>
      </c>
      <c r="G15" s="111">
        <f t="shared" si="0"/>
        <v>9.8901098901098887</v>
      </c>
      <c r="H15" s="112">
        <v>4</v>
      </c>
    </row>
    <row r="16" spans="1:8" ht="33.75" customHeight="1">
      <c r="A16" s="105">
        <v>14</v>
      </c>
      <c r="B16" s="113" t="s">
        <v>106</v>
      </c>
      <c r="C16" s="107">
        <v>1</v>
      </c>
      <c r="D16" s="108">
        <v>946</v>
      </c>
      <c r="E16" s="98">
        <v>531.4</v>
      </c>
      <c r="F16" s="110">
        <v>7397.5</v>
      </c>
      <c r="G16" s="111">
        <f t="shared" si="0"/>
        <v>7.1835079418722536</v>
      </c>
      <c r="H16" s="112">
        <v>10</v>
      </c>
    </row>
    <row r="17" spans="1:9" s="128" customFormat="1" ht="33.75" customHeight="1">
      <c r="A17" s="120">
        <v>15</v>
      </c>
      <c r="B17" s="121" t="s">
        <v>113</v>
      </c>
      <c r="C17" s="122">
        <v>50</v>
      </c>
      <c r="D17" s="122">
        <v>1412</v>
      </c>
      <c r="E17" s="123">
        <v>84.6</v>
      </c>
      <c r="F17" s="124">
        <v>3134</v>
      </c>
      <c r="G17" s="125">
        <f>E17/F17*100</f>
        <v>2.6994256541161454</v>
      </c>
      <c r="H17" s="126">
        <v>8</v>
      </c>
      <c r="I17" s="127"/>
    </row>
    <row r="18" spans="1:9" s="128" customFormat="1" ht="33.75" customHeight="1">
      <c r="A18" s="120">
        <v>16</v>
      </c>
      <c r="B18" s="129" t="s">
        <v>114</v>
      </c>
      <c r="C18" s="130">
        <v>50</v>
      </c>
      <c r="D18" s="130">
        <v>1413</v>
      </c>
      <c r="E18" s="131">
        <v>180.6</v>
      </c>
      <c r="F18" s="132">
        <v>6588</v>
      </c>
      <c r="G18" s="125">
        <f>E18/F18*100</f>
        <v>2.7413479052823311</v>
      </c>
      <c r="H18" s="133">
        <v>5</v>
      </c>
      <c r="I18" s="127"/>
    </row>
    <row r="19" spans="1:9" s="128" customFormat="1" ht="33.75" customHeight="1">
      <c r="A19" s="120">
        <v>17</v>
      </c>
      <c r="B19" s="129" t="s">
        <v>115</v>
      </c>
      <c r="C19" s="130">
        <v>50</v>
      </c>
      <c r="D19" s="134">
        <v>1414</v>
      </c>
      <c r="E19" s="131">
        <v>60.6</v>
      </c>
      <c r="F19" s="132">
        <v>5609</v>
      </c>
      <c r="G19" s="125">
        <f>E19/F19*100</f>
        <v>1.0804064895703336</v>
      </c>
      <c r="H19" s="133">
        <v>9</v>
      </c>
      <c r="I19" s="127"/>
    </row>
    <row r="20" spans="1:9" s="139" customFormat="1" ht="27" customHeight="1">
      <c r="A20" s="135"/>
      <c r="B20" s="135" t="s">
        <v>11</v>
      </c>
      <c r="C20" s="135"/>
      <c r="D20" s="136"/>
      <c r="E20" s="137">
        <f>SUM(E3:E19)</f>
        <v>4118.2999999999993</v>
      </c>
      <c r="F20" s="137">
        <f t="shared" ref="F20:H20" si="1">SUM(F3:F19)</f>
        <v>58661.8</v>
      </c>
      <c r="G20" s="137"/>
      <c r="H20" s="137">
        <f t="shared" si="1"/>
        <v>106</v>
      </c>
      <c r="I20" s="138"/>
    </row>
  </sheetData>
  <autoFilter ref="A1:I20" xr:uid="{00000000-0009-0000-0000-0000010000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C6C63-5E0B-4BB1-92B5-0F625BBE304F}">
  <sheetPr>
    <pageSetUpPr fitToPage="1"/>
  </sheetPr>
  <dimension ref="A1:G49"/>
  <sheetViews>
    <sheetView tabSelected="1" workbookViewId="0">
      <selection activeCell="J6" sqref="J6"/>
    </sheetView>
  </sheetViews>
  <sheetFormatPr defaultColWidth="9" defaultRowHeight="18"/>
  <cols>
    <col min="1" max="1" width="7.109375" style="150" customWidth="1"/>
    <col min="2" max="2" width="29.88671875" style="144" customWidth="1"/>
    <col min="3" max="3" width="18.88671875" style="144" customWidth="1"/>
    <col min="4" max="4" width="18.44140625" style="144" customWidth="1"/>
    <col min="5" max="5" width="23.5546875" style="144" customWidth="1"/>
    <col min="6" max="6" width="23.5546875" style="143" customWidth="1"/>
    <col min="7" max="7" width="21.44140625" style="142" customWidth="1"/>
    <col min="8" max="244" width="9" style="144"/>
    <col min="245" max="245" width="4.6640625" style="144" customWidth="1"/>
    <col min="246" max="246" width="18.88671875" style="144" customWidth="1"/>
    <col min="247" max="248" width="8.109375" style="144" customWidth="1"/>
    <col min="249" max="249" width="7.88671875" style="144" customWidth="1"/>
    <col min="250" max="250" width="7.33203125" style="144" customWidth="1"/>
    <col min="251" max="252" width="5.6640625" style="144" customWidth="1"/>
    <col min="253" max="253" width="13.5546875" style="144" customWidth="1"/>
    <col min="254" max="254" width="14.5546875" style="144" customWidth="1"/>
    <col min="255" max="255" width="11.88671875" style="144" customWidth="1"/>
    <col min="256" max="256" width="10.88671875" style="144" customWidth="1"/>
    <col min="257" max="257" width="11.5546875" style="144" customWidth="1"/>
    <col min="258" max="259" width="14.44140625" style="144" customWidth="1"/>
    <col min="260" max="260" width="14.109375" style="144" customWidth="1"/>
    <col min="261" max="261" width="20.6640625" style="144" customWidth="1"/>
    <col min="262" max="262" width="22" style="144" customWidth="1"/>
    <col min="263" max="500" width="9" style="144"/>
    <col min="501" max="501" width="4.6640625" style="144" customWidth="1"/>
    <col min="502" max="502" width="18.88671875" style="144" customWidth="1"/>
    <col min="503" max="504" width="8.109375" style="144" customWidth="1"/>
    <col min="505" max="505" width="7.88671875" style="144" customWidth="1"/>
    <col min="506" max="506" width="7.33203125" style="144" customWidth="1"/>
    <col min="507" max="508" width="5.6640625" style="144" customWidth="1"/>
    <col min="509" max="509" width="13.5546875" style="144" customWidth="1"/>
    <col min="510" max="510" width="14.5546875" style="144" customWidth="1"/>
    <col min="511" max="511" width="11.88671875" style="144" customWidth="1"/>
    <col min="512" max="512" width="10.88671875" style="144" customWidth="1"/>
    <col min="513" max="513" width="11.5546875" style="144" customWidth="1"/>
    <col min="514" max="515" width="14.44140625" style="144" customWidth="1"/>
    <col min="516" max="516" width="14.109375" style="144" customWidth="1"/>
    <col min="517" max="517" width="20.6640625" style="144" customWidth="1"/>
    <col min="518" max="518" width="22" style="144" customWidth="1"/>
    <col min="519" max="756" width="9" style="144"/>
    <col min="757" max="757" width="4.6640625" style="144" customWidth="1"/>
    <col min="758" max="758" width="18.88671875" style="144" customWidth="1"/>
    <col min="759" max="760" width="8.109375" style="144" customWidth="1"/>
    <col min="761" max="761" width="7.88671875" style="144" customWidth="1"/>
    <col min="762" max="762" width="7.33203125" style="144" customWidth="1"/>
    <col min="763" max="764" width="5.6640625" style="144" customWidth="1"/>
    <col min="765" max="765" width="13.5546875" style="144" customWidth="1"/>
    <col min="766" max="766" width="14.5546875" style="144" customWidth="1"/>
    <col min="767" max="767" width="11.88671875" style="144" customWidth="1"/>
    <col min="768" max="768" width="10.88671875" style="144" customWidth="1"/>
    <col min="769" max="769" width="11.5546875" style="144" customWidth="1"/>
    <col min="770" max="771" width="14.44140625" style="144" customWidth="1"/>
    <col min="772" max="772" width="14.109375" style="144" customWidth="1"/>
    <col min="773" max="773" width="20.6640625" style="144" customWidth="1"/>
    <col min="774" max="774" width="22" style="144" customWidth="1"/>
    <col min="775" max="1012" width="9" style="144"/>
    <col min="1013" max="1013" width="4.6640625" style="144" customWidth="1"/>
    <col min="1014" max="1014" width="18.88671875" style="144" customWidth="1"/>
    <col min="1015" max="1016" width="8.109375" style="144" customWidth="1"/>
    <col min="1017" max="1017" width="7.88671875" style="144" customWidth="1"/>
    <col min="1018" max="1018" width="7.33203125" style="144" customWidth="1"/>
    <col min="1019" max="1020" width="5.6640625" style="144" customWidth="1"/>
    <col min="1021" max="1021" width="13.5546875" style="144" customWidth="1"/>
    <col min="1022" max="1022" width="14.5546875" style="144" customWidth="1"/>
    <col min="1023" max="1023" width="11.88671875" style="144" customWidth="1"/>
    <col min="1024" max="1024" width="10.88671875" style="144" customWidth="1"/>
    <col min="1025" max="1025" width="11.5546875" style="144" customWidth="1"/>
    <col min="1026" max="1027" width="14.44140625" style="144" customWidth="1"/>
    <col min="1028" max="1028" width="14.109375" style="144" customWidth="1"/>
    <col min="1029" max="1029" width="20.6640625" style="144" customWidth="1"/>
    <col min="1030" max="1030" width="22" style="144" customWidth="1"/>
    <col min="1031" max="1268" width="9" style="144"/>
    <col min="1269" max="1269" width="4.6640625" style="144" customWidth="1"/>
    <col min="1270" max="1270" width="18.88671875" style="144" customWidth="1"/>
    <col min="1271" max="1272" width="8.109375" style="144" customWidth="1"/>
    <col min="1273" max="1273" width="7.88671875" style="144" customWidth="1"/>
    <col min="1274" max="1274" width="7.33203125" style="144" customWidth="1"/>
    <col min="1275" max="1276" width="5.6640625" style="144" customWidth="1"/>
    <col min="1277" max="1277" width="13.5546875" style="144" customWidth="1"/>
    <col min="1278" max="1278" width="14.5546875" style="144" customWidth="1"/>
    <col min="1279" max="1279" width="11.88671875" style="144" customWidth="1"/>
    <col min="1280" max="1280" width="10.88671875" style="144" customWidth="1"/>
    <col min="1281" max="1281" width="11.5546875" style="144" customWidth="1"/>
    <col min="1282" max="1283" width="14.44140625" style="144" customWidth="1"/>
    <col min="1284" max="1284" width="14.109375" style="144" customWidth="1"/>
    <col min="1285" max="1285" width="20.6640625" style="144" customWidth="1"/>
    <col min="1286" max="1286" width="22" style="144" customWidth="1"/>
    <col min="1287" max="1524" width="9" style="144"/>
    <col min="1525" max="1525" width="4.6640625" style="144" customWidth="1"/>
    <col min="1526" max="1526" width="18.88671875" style="144" customWidth="1"/>
    <col min="1527" max="1528" width="8.109375" style="144" customWidth="1"/>
    <col min="1529" max="1529" width="7.88671875" style="144" customWidth="1"/>
    <col min="1530" max="1530" width="7.33203125" style="144" customWidth="1"/>
    <col min="1531" max="1532" width="5.6640625" style="144" customWidth="1"/>
    <col min="1533" max="1533" width="13.5546875" style="144" customWidth="1"/>
    <col min="1534" max="1534" width="14.5546875" style="144" customWidth="1"/>
    <col min="1535" max="1535" width="11.88671875" style="144" customWidth="1"/>
    <col min="1536" max="1536" width="10.88671875" style="144" customWidth="1"/>
    <col min="1537" max="1537" width="11.5546875" style="144" customWidth="1"/>
    <col min="1538" max="1539" width="14.44140625" style="144" customWidth="1"/>
    <col min="1540" max="1540" width="14.109375" style="144" customWidth="1"/>
    <col min="1541" max="1541" width="20.6640625" style="144" customWidth="1"/>
    <col min="1542" max="1542" width="22" style="144" customWidth="1"/>
    <col min="1543" max="1780" width="9" style="144"/>
    <col min="1781" max="1781" width="4.6640625" style="144" customWidth="1"/>
    <col min="1782" max="1782" width="18.88671875" style="144" customWidth="1"/>
    <col min="1783" max="1784" width="8.109375" style="144" customWidth="1"/>
    <col min="1785" max="1785" width="7.88671875" style="144" customWidth="1"/>
    <col min="1786" max="1786" width="7.33203125" style="144" customWidth="1"/>
    <col min="1787" max="1788" width="5.6640625" style="144" customWidth="1"/>
    <col min="1789" max="1789" width="13.5546875" style="144" customWidth="1"/>
    <col min="1790" max="1790" width="14.5546875" style="144" customWidth="1"/>
    <col min="1791" max="1791" width="11.88671875" style="144" customWidth="1"/>
    <col min="1792" max="1792" width="10.88671875" style="144" customWidth="1"/>
    <col min="1793" max="1793" width="11.5546875" style="144" customWidth="1"/>
    <col min="1794" max="1795" width="14.44140625" style="144" customWidth="1"/>
    <col min="1796" max="1796" width="14.109375" style="144" customWidth="1"/>
    <col min="1797" max="1797" width="20.6640625" style="144" customWidth="1"/>
    <col min="1798" max="1798" width="22" style="144" customWidth="1"/>
    <col min="1799" max="2036" width="9" style="144"/>
    <col min="2037" max="2037" width="4.6640625" style="144" customWidth="1"/>
    <col min="2038" max="2038" width="18.88671875" style="144" customWidth="1"/>
    <col min="2039" max="2040" width="8.109375" style="144" customWidth="1"/>
    <col min="2041" max="2041" width="7.88671875" style="144" customWidth="1"/>
    <col min="2042" max="2042" width="7.33203125" style="144" customWidth="1"/>
    <col min="2043" max="2044" width="5.6640625" style="144" customWidth="1"/>
    <col min="2045" max="2045" width="13.5546875" style="144" customWidth="1"/>
    <col min="2046" max="2046" width="14.5546875" style="144" customWidth="1"/>
    <col min="2047" max="2047" width="11.88671875" style="144" customWidth="1"/>
    <col min="2048" max="2048" width="10.88671875" style="144" customWidth="1"/>
    <col min="2049" max="2049" width="11.5546875" style="144" customWidth="1"/>
    <col min="2050" max="2051" width="14.44140625" style="144" customWidth="1"/>
    <col min="2052" max="2052" width="14.109375" style="144" customWidth="1"/>
    <col min="2053" max="2053" width="20.6640625" style="144" customWidth="1"/>
    <col min="2054" max="2054" width="22" style="144" customWidth="1"/>
    <col min="2055" max="2292" width="9" style="144"/>
    <col min="2293" max="2293" width="4.6640625" style="144" customWidth="1"/>
    <col min="2294" max="2294" width="18.88671875" style="144" customWidth="1"/>
    <col min="2295" max="2296" width="8.109375" style="144" customWidth="1"/>
    <col min="2297" max="2297" width="7.88671875" style="144" customWidth="1"/>
    <col min="2298" max="2298" width="7.33203125" style="144" customWidth="1"/>
    <col min="2299" max="2300" width="5.6640625" style="144" customWidth="1"/>
    <col min="2301" max="2301" width="13.5546875" style="144" customWidth="1"/>
    <col min="2302" max="2302" width="14.5546875" style="144" customWidth="1"/>
    <col min="2303" max="2303" width="11.88671875" style="144" customWidth="1"/>
    <col min="2304" max="2304" width="10.88671875" style="144" customWidth="1"/>
    <col min="2305" max="2305" width="11.5546875" style="144" customWidth="1"/>
    <col min="2306" max="2307" width="14.44140625" style="144" customWidth="1"/>
    <col min="2308" max="2308" width="14.109375" style="144" customWidth="1"/>
    <col min="2309" max="2309" width="20.6640625" style="144" customWidth="1"/>
    <col min="2310" max="2310" width="22" style="144" customWidth="1"/>
    <col min="2311" max="2548" width="9" style="144"/>
    <col min="2549" max="2549" width="4.6640625" style="144" customWidth="1"/>
    <col min="2550" max="2550" width="18.88671875" style="144" customWidth="1"/>
    <col min="2551" max="2552" width="8.109375" style="144" customWidth="1"/>
    <col min="2553" max="2553" width="7.88671875" style="144" customWidth="1"/>
    <col min="2554" max="2554" width="7.33203125" style="144" customWidth="1"/>
    <col min="2555" max="2556" width="5.6640625" style="144" customWidth="1"/>
    <col min="2557" max="2557" width="13.5546875" style="144" customWidth="1"/>
    <col min="2558" max="2558" width="14.5546875" style="144" customWidth="1"/>
    <col min="2559" max="2559" width="11.88671875" style="144" customWidth="1"/>
    <col min="2560" max="2560" width="10.88671875" style="144" customWidth="1"/>
    <col min="2561" max="2561" width="11.5546875" style="144" customWidth="1"/>
    <col min="2562" max="2563" width="14.44140625" style="144" customWidth="1"/>
    <col min="2564" max="2564" width="14.109375" style="144" customWidth="1"/>
    <col min="2565" max="2565" width="20.6640625" style="144" customWidth="1"/>
    <col min="2566" max="2566" width="22" style="144" customWidth="1"/>
    <col min="2567" max="2804" width="9" style="144"/>
    <col min="2805" max="2805" width="4.6640625" style="144" customWidth="1"/>
    <col min="2806" max="2806" width="18.88671875" style="144" customWidth="1"/>
    <col min="2807" max="2808" width="8.109375" style="144" customWidth="1"/>
    <col min="2809" max="2809" width="7.88671875" style="144" customWidth="1"/>
    <col min="2810" max="2810" width="7.33203125" style="144" customWidth="1"/>
    <col min="2811" max="2812" width="5.6640625" style="144" customWidth="1"/>
    <col min="2813" max="2813" width="13.5546875" style="144" customWidth="1"/>
    <col min="2814" max="2814" width="14.5546875" style="144" customWidth="1"/>
    <col min="2815" max="2815" width="11.88671875" style="144" customWidth="1"/>
    <col min="2816" max="2816" width="10.88671875" style="144" customWidth="1"/>
    <col min="2817" max="2817" width="11.5546875" style="144" customWidth="1"/>
    <col min="2818" max="2819" width="14.44140625" style="144" customWidth="1"/>
    <col min="2820" max="2820" width="14.109375" style="144" customWidth="1"/>
    <col min="2821" max="2821" width="20.6640625" style="144" customWidth="1"/>
    <col min="2822" max="2822" width="22" style="144" customWidth="1"/>
    <col min="2823" max="3060" width="9" style="144"/>
    <col min="3061" max="3061" width="4.6640625" style="144" customWidth="1"/>
    <col min="3062" max="3062" width="18.88671875" style="144" customWidth="1"/>
    <col min="3063" max="3064" width="8.109375" style="144" customWidth="1"/>
    <col min="3065" max="3065" width="7.88671875" style="144" customWidth="1"/>
    <col min="3066" max="3066" width="7.33203125" style="144" customWidth="1"/>
    <col min="3067" max="3068" width="5.6640625" style="144" customWidth="1"/>
    <col min="3069" max="3069" width="13.5546875" style="144" customWidth="1"/>
    <col min="3070" max="3070" width="14.5546875" style="144" customWidth="1"/>
    <col min="3071" max="3071" width="11.88671875" style="144" customWidth="1"/>
    <col min="3072" max="3072" width="10.88671875" style="144" customWidth="1"/>
    <col min="3073" max="3073" width="11.5546875" style="144" customWidth="1"/>
    <col min="3074" max="3075" width="14.44140625" style="144" customWidth="1"/>
    <col min="3076" max="3076" width="14.109375" style="144" customWidth="1"/>
    <col min="3077" max="3077" width="20.6640625" style="144" customWidth="1"/>
    <col min="3078" max="3078" width="22" style="144" customWidth="1"/>
    <col min="3079" max="3316" width="9" style="144"/>
    <col min="3317" max="3317" width="4.6640625" style="144" customWidth="1"/>
    <col min="3318" max="3318" width="18.88671875" style="144" customWidth="1"/>
    <col min="3319" max="3320" width="8.109375" style="144" customWidth="1"/>
    <col min="3321" max="3321" width="7.88671875" style="144" customWidth="1"/>
    <col min="3322" max="3322" width="7.33203125" style="144" customWidth="1"/>
    <col min="3323" max="3324" width="5.6640625" style="144" customWidth="1"/>
    <col min="3325" max="3325" width="13.5546875" style="144" customWidth="1"/>
    <col min="3326" max="3326" width="14.5546875" style="144" customWidth="1"/>
    <col min="3327" max="3327" width="11.88671875" style="144" customWidth="1"/>
    <col min="3328" max="3328" width="10.88671875" style="144" customWidth="1"/>
    <col min="3329" max="3329" width="11.5546875" style="144" customWidth="1"/>
    <col min="3330" max="3331" width="14.44140625" style="144" customWidth="1"/>
    <col min="3332" max="3332" width="14.109375" style="144" customWidth="1"/>
    <col min="3333" max="3333" width="20.6640625" style="144" customWidth="1"/>
    <col min="3334" max="3334" width="22" style="144" customWidth="1"/>
    <col min="3335" max="3572" width="9" style="144"/>
    <col min="3573" max="3573" width="4.6640625" style="144" customWidth="1"/>
    <col min="3574" max="3574" width="18.88671875" style="144" customWidth="1"/>
    <col min="3575" max="3576" width="8.109375" style="144" customWidth="1"/>
    <col min="3577" max="3577" width="7.88671875" style="144" customWidth="1"/>
    <col min="3578" max="3578" width="7.33203125" style="144" customWidth="1"/>
    <col min="3579" max="3580" width="5.6640625" style="144" customWidth="1"/>
    <col min="3581" max="3581" width="13.5546875" style="144" customWidth="1"/>
    <col min="3582" max="3582" width="14.5546875" style="144" customWidth="1"/>
    <col min="3583" max="3583" width="11.88671875" style="144" customWidth="1"/>
    <col min="3584" max="3584" width="10.88671875" style="144" customWidth="1"/>
    <col min="3585" max="3585" width="11.5546875" style="144" customWidth="1"/>
    <col min="3586" max="3587" width="14.44140625" style="144" customWidth="1"/>
    <col min="3588" max="3588" width="14.109375" style="144" customWidth="1"/>
    <col min="3589" max="3589" width="20.6640625" style="144" customWidth="1"/>
    <col min="3590" max="3590" width="22" style="144" customWidth="1"/>
    <col min="3591" max="3828" width="9" style="144"/>
    <col min="3829" max="3829" width="4.6640625" style="144" customWidth="1"/>
    <col min="3830" max="3830" width="18.88671875" style="144" customWidth="1"/>
    <col min="3831" max="3832" width="8.109375" style="144" customWidth="1"/>
    <col min="3833" max="3833" width="7.88671875" style="144" customWidth="1"/>
    <col min="3834" max="3834" width="7.33203125" style="144" customWidth="1"/>
    <col min="3835" max="3836" width="5.6640625" style="144" customWidth="1"/>
    <col min="3837" max="3837" width="13.5546875" style="144" customWidth="1"/>
    <col min="3838" max="3838" width="14.5546875" style="144" customWidth="1"/>
    <col min="3839" max="3839" width="11.88671875" style="144" customWidth="1"/>
    <col min="3840" max="3840" width="10.88671875" style="144" customWidth="1"/>
    <col min="3841" max="3841" width="11.5546875" style="144" customWidth="1"/>
    <col min="3842" max="3843" width="14.44140625" style="144" customWidth="1"/>
    <col min="3844" max="3844" width="14.109375" style="144" customWidth="1"/>
    <col min="3845" max="3845" width="20.6640625" style="144" customWidth="1"/>
    <col min="3846" max="3846" width="22" style="144" customWidth="1"/>
    <col min="3847" max="4084" width="9" style="144"/>
    <col min="4085" max="4085" width="4.6640625" style="144" customWidth="1"/>
    <col min="4086" max="4086" width="18.88671875" style="144" customWidth="1"/>
    <col min="4087" max="4088" width="8.109375" style="144" customWidth="1"/>
    <col min="4089" max="4089" width="7.88671875" style="144" customWidth="1"/>
    <col min="4090" max="4090" width="7.33203125" style="144" customWidth="1"/>
    <col min="4091" max="4092" width="5.6640625" style="144" customWidth="1"/>
    <col min="4093" max="4093" width="13.5546875" style="144" customWidth="1"/>
    <col min="4094" max="4094" width="14.5546875" style="144" customWidth="1"/>
    <col min="4095" max="4095" width="11.88671875" style="144" customWidth="1"/>
    <col min="4096" max="4096" width="10.88671875" style="144" customWidth="1"/>
    <col min="4097" max="4097" width="11.5546875" style="144" customWidth="1"/>
    <col min="4098" max="4099" width="14.44140625" style="144" customWidth="1"/>
    <col min="4100" max="4100" width="14.109375" style="144" customWidth="1"/>
    <col min="4101" max="4101" width="20.6640625" style="144" customWidth="1"/>
    <col min="4102" max="4102" width="22" style="144" customWidth="1"/>
    <col min="4103" max="4340" width="9" style="144"/>
    <col min="4341" max="4341" width="4.6640625" style="144" customWidth="1"/>
    <col min="4342" max="4342" width="18.88671875" style="144" customWidth="1"/>
    <col min="4343" max="4344" width="8.109375" style="144" customWidth="1"/>
    <col min="4345" max="4345" width="7.88671875" style="144" customWidth="1"/>
    <col min="4346" max="4346" width="7.33203125" style="144" customWidth="1"/>
    <col min="4347" max="4348" width="5.6640625" style="144" customWidth="1"/>
    <col min="4349" max="4349" width="13.5546875" style="144" customWidth="1"/>
    <col min="4350" max="4350" width="14.5546875" style="144" customWidth="1"/>
    <col min="4351" max="4351" width="11.88671875" style="144" customWidth="1"/>
    <col min="4352" max="4352" width="10.88671875" style="144" customWidth="1"/>
    <col min="4353" max="4353" width="11.5546875" style="144" customWidth="1"/>
    <col min="4354" max="4355" width="14.44140625" style="144" customWidth="1"/>
    <col min="4356" max="4356" width="14.109375" style="144" customWidth="1"/>
    <col min="4357" max="4357" width="20.6640625" style="144" customWidth="1"/>
    <col min="4358" max="4358" width="22" style="144" customWidth="1"/>
    <col min="4359" max="4596" width="9" style="144"/>
    <col min="4597" max="4597" width="4.6640625" style="144" customWidth="1"/>
    <col min="4598" max="4598" width="18.88671875" style="144" customWidth="1"/>
    <col min="4599" max="4600" width="8.109375" style="144" customWidth="1"/>
    <col min="4601" max="4601" width="7.88671875" style="144" customWidth="1"/>
    <col min="4602" max="4602" width="7.33203125" style="144" customWidth="1"/>
    <col min="4603" max="4604" width="5.6640625" style="144" customWidth="1"/>
    <col min="4605" max="4605" width="13.5546875" style="144" customWidth="1"/>
    <col min="4606" max="4606" width="14.5546875" style="144" customWidth="1"/>
    <col min="4607" max="4607" width="11.88671875" style="144" customWidth="1"/>
    <col min="4608" max="4608" width="10.88671875" style="144" customWidth="1"/>
    <col min="4609" max="4609" width="11.5546875" style="144" customWidth="1"/>
    <col min="4610" max="4611" width="14.44140625" style="144" customWidth="1"/>
    <col min="4612" max="4612" width="14.109375" style="144" customWidth="1"/>
    <col min="4613" max="4613" width="20.6640625" style="144" customWidth="1"/>
    <col min="4614" max="4614" width="22" style="144" customWidth="1"/>
    <col min="4615" max="4852" width="9" style="144"/>
    <col min="4853" max="4853" width="4.6640625" style="144" customWidth="1"/>
    <col min="4854" max="4854" width="18.88671875" style="144" customWidth="1"/>
    <col min="4855" max="4856" width="8.109375" style="144" customWidth="1"/>
    <col min="4857" max="4857" width="7.88671875" style="144" customWidth="1"/>
    <col min="4858" max="4858" width="7.33203125" style="144" customWidth="1"/>
    <col min="4859" max="4860" width="5.6640625" style="144" customWidth="1"/>
    <col min="4861" max="4861" width="13.5546875" style="144" customWidth="1"/>
    <col min="4862" max="4862" width="14.5546875" style="144" customWidth="1"/>
    <col min="4863" max="4863" width="11.88671875" style="144" customWidth="1"/>
    <col min="4864" max="4864" width="10.88671875" style="144" customWidth="1"/>
    <col min="4865" max="4865" width="11.5546875" style="144" customWidth="1"/>
    <col min="4866" max="4867" width="14.44140625" style="144" customWidth="1"/>
    <col min="4868" max="4868" width="14.109375" style="144" customWidth="1"/>
    <col min="4869" max="4869" width="20.6640625" style="144" customWidth="1"/>
    <col min="4870" max="4870" width="22" style="144" customWidth="1"/>
    <col min="4871" max="5108" width="9" style="144"/>
    <col min="5109" max="5109" width="4.6640625" style="144" customWidth="1"/>
    <col min="5110" max="5110" width="18.88671875" style="144" customWidth="1"/>
    <col min="5111" max="5112" width="8.109375" style="144" customWidth="1"/>
    <col min="5113" max="5113" width="7.88671875" style="144" customWidth="1"/>
    <col min="5114" max="5114" width="7.33203125" style="144" customWidth="1"/>
    <col min="5115" max="5116" width="5.6640625" style="144" customWidth="1"/>
    <col min="5117" max="5117" width="13.5546875" style="144" customWidth="1"/>
    <col min="5118" max="5118" width="14.5546875" style="144" customWidth="1"/>
    <col min="5119" max="5119" width="11.88671875" style="144" customWidth="1"/>
    <col min="5120" max="5120" width="10.88671875" style="144" customWidth="1"/>
    <col min="5121" max="5121" width="11.5546875" style="144" customWidth="1"/>
    <col min="5122" max="5123" width="14.44140625" style="144" customWidth="1"/>
    <col min="5124" max="5124" width="14.109375" style="144" customWidth="1"/>
    <col min="5125" max="5125" width="20.6640625" style="144" customWidth="1"/>
    <col min="5126" max="5126" width="22" style="144" customWidth="1"/>
    <col min="5127" max="5364" width="9" style="144"/>
    <col min="5365" max="5365" width="4.6640625" style="144" customWidth="1"/>
    <col min="5366" max="5366" width="18.88671875" style="144" customWidth="1"/>
    <col min="5367" max="5368" width="8.109375" style="144" customWidth="1"/>
    <col min="5369" max="5369" width="7.88671875" style="144" customWidth="1"/>
    <col min="5370" max="5370" width="7.33203125" style="144" customWidth="1"/>
    <col min="5371" max="5372" width="5.6640625" style="144" customWidth="1"/>
    <col min="5373" max="5373" width="13.5546875" style="144" customWidth="1"/>
    <col min="5374" max="5374" width="14.5546875" style="144" customWidth="1"/>
    <col min="5375" max="5375" width="11.88671875" style="144" customWidth="1"/>
    <col min="5376" max="5376" width="10.88671875" style="144" customWidth="1"/>
    <col min="5377" max="5377" width="11.5546875" style="144" customWidth="1"/>
    <col min="5378" max="5379" width="14.44140625" style="144" customWidth="1"/>
    <col min="5380" max="5380" width="14.109375" style="144" customWidth="1"/>
    <col min="5381" max="5381" width="20.6640625" style="144" customWidth="1"/>
    <col min="5382" max="5382" width="22" style="144" customWidth="1"/>
    <col min="5383" max="5620" width="9" style="144"/>
    <col min="5621" max="5621" width="4.6640625" style="144" customWidth="1"/>
    <col min="5622" max="5622" width="18.88671875" style="144" customWidth="1"/>
    <col min="5623" max="5624" width="8.109375" style="144" customWidth="1"/>
    <col min="5625" max="5625" width="7.88671875" style="144" customWidth="1"/>
    <col min="5626" max="5626" width="7.33203125" style="144" customWidth="1"/>
    <col min="5627" max="5628" width="5.6640625" style="144" customWidth="1"/>
    <col min="5629" max="5629" width="13.5546875" style="144" customWidth="1"/>
    <col min="5630" max="5630" width="14.5546875" style="144" customWidth="1"/>
    <col min="5631" max="5631" width="11.88671875" style="144" customWidth="1"/>
    <col min="5632" max="5632" width="10.88671875" style="144" customWidth="1"/>
    <col min="5633" max="5633" width="11.5546875" style="144" customWidth="1"/>
    <col min="5634" max="5635" width="14.44140625" style="144" customWidth="1"/>
    <col min="5636" max="5636" width="14.109375" style="144" customWidth="1"/>
    <col min="5637" max="5637" width="20.6640625" style="144" customWidth="1"/>
    <col min="5638" max="5638" width="22" style="144" customWidth="1"/>
    <col min="5639" max="5876" width="9" style="144"/>
    <col min="5877" max="5877" width="4.6640625" style="144" customWidth="1"/>
    <col min="5878" max="5878" width="18.88671875" style="144" customWidth="1"/>
    <col min="5879" max="5880" width="8.109375" style="144" customWidth="1"/>
    <col min="5881" max="5881" width="7.88671875" style="144" customWidth="1"/>
    <col min="5882" max="5882" width="7.33203125" style="144" customWidth="1"/>
    <col min="5883" max="5884" width="5.6640625" style="144" customWidth="1"/>
    <col min="5885" max="5885" width="13.5546875" style="144" customWidth="1"/>
    <col min="5886" max="5886" width="14.5546875" style="144" customWidth="1"/>
    <col min="5887" max="5887" width="11.88671875" style="144" customWidth="1"/>
    <col min="5888" max="5888" width="10.88671875" style="144" customWidth="1"/>
    <col min="5889" max="5889" width="11.5546875" style="144" customWidth="1"/>
    <col min="5890" max="5891" width="14.44140625" style="144" customWidth="1"/>
    <col min="5892" max="5892" width="14.109375" style="144" customWidth="1"/>
    <col min="5893" max="5893" width="20.6640625" style="144" customWidth="1"/>
    <col min="5894" max="5894" width="22" style="144" customWidth="1"/>
    <col min="5895" max="6132" width="9" style="144"/>
    <col min="6133" max="6133" width="4.6640625" style="144" customWidth="1"/>
    <col min="6134" max="6134" width="18.88671875" style="144" customWidth="1"/>
    <col min="6135" max="6136" width="8.109375" style="144" customWidth="1"/>
    <col min="6137" max="6137" width="7.88671875" style="144" customWidth="1"/>
    <col min="6138" max="6138" width="7.33203125" style="144" customWidth="1"/>
    <col min="6139" max="6140" width="5.6640625" style="144" customWidth="1"/>
    <col min="6141" max="6141" width="13.5546875" style="144" customWidth="1"/>
    <col min="6142" max="6142" width="14.5546875" style="144" customWidth="1"/>
    <col min="6143" max="6143" width="11.88671875" style="144" customWidth="1"/>
    <col min="6144" max="6144" width="10.88671875" style="144" customWidth="1"/>
    <col min="6145" max="6145" width="11.5546875" style="144" customWidth="1"/>
    <col min="6146" max="6147" width="14.44140625" style="144" customWidth="1"/>
    <col min="6148" max="6148" width="14.109375" style="144" customWidth="1"/>
    <col min="6149" max="6149" width="20.6640625" style="144" customWidth="1"/>
    <col min="6150" max="6150" width="22" style="144" customWidth="1"/>
    <col min="6151" max="6388" width="9" style="144"/>
    <col min="6389" max="6389" width="4.6640625" style="144" customWidth="1"/>
    <col min="6390" max="6390" width="18.88671875" style="144" customWidth="1"/>
    <col min="6391" max="6392" width="8.109375" style="144" customWidth="1"/>
    <col min="6393" max="6393" width="7.88671875" style="144" customWidth="1"/>
    <col min="6394" max="6394" width="7.33203125" style="144" customWidth="1"/>
    <col min="6395" max="6396" width="5.6640625" style="144" customWidth="1"/>
    <col min="6397" max="6397" width="13.5546875" style="144" customWidth="1"/>
    <col min="6398" max="6398" width="14.5546875" style="144" customWidth="1"/>
    <col min="6399" max="6399" width="11.88671875" style="144" customWidth="1"/>
    <col min="6400" max="6400" width="10.88671875" style="144" customWidth="1"/>
    <col min="6401" max="6401" width="11.5546875" style="144" customWidth="1"/>
    <col min="6402" max="6403" width="14.44140625" style="144" customWidth="1"/>
    <col min="6404" max="6404" width="14.109375" style="144" customWidth="1"/>
    <col min="6405" max="6405" width="20.6640625" style="144" customWidth="1"/>
    <col min="6406" max="6406" width="22" style="144" customWidth="1"/>
    <col min="6407" max="6644" width="9" style="144"/>
    <col min="6645" max="6645" width="4.6640625" style="144" customWidth="1"/>
    <col min="6646" max="6646" width="18.88671875" style="144" customWidth="1"/>
    <col min="6647" max="6648" width="8.109375" style="144" customWidth="1"/>
    <col min="6649" max="6649" width="7.88671875" style="144" customWidth="1"/>
    <col min="6650" max="6650" width="7.33203125" style="144" customWidth="1"/>
    <col min="6651" max="6652" width="5.6640625" style="144" customWidth="1"/>
    <col min="6653" max="6653" width="13.5546875" style="144" customWidth="1"/>
    <col min="6654" max="6654" width="14.5546875" style="144" customWidth="1"/>
    <col min="6655" max="6655" width="11.88671875" style="144" customWidth="1"/>
    <col min="6656" max="6656" width="10.88671875" style="144" customWidth="1"/>
    <col min="6657" max="6657" width="11.5546875" style="144" customWidth="1"/>
    <col min="6658" max="6659" width="14.44140625" style="144" customWidth="1"/>
    <col min="6660" max="6660" width="14.109375" style="144" customWidth="1"/>
    <col min="6661" max="6661" width="20.6640625" style="144" customWidth="1"/>
    <col min="6662" max="6662" width="22" style="144" customWidth="1"/>
    <col min="6663" max="6900" width="9" style="144"/>
    <col min="6901" max="6901" width="4.6640625" style="144" customWidth="1"/>
    <col min="6902" max="6902" width="18.88671875" style="144" customWidth="1"/>
    <col min="6903" max="6904" width="8.109375" style="144" customWidth="1"/>
    <col min="6905" max="6905" width="7.88671875" style="144" customWidth="1"/>
    <col min="6906" max="6906" width="7.33203125" style="144" customWidth="1"/>
    <col min="6907" max="6908" width="5.6640625" style="144" customWidth="1"/>
    <col min="6909" max="6909" width="13.5546875" style="144" customWidth="1"/>
    <col min="6910" max="6910" width="14.5546875" style="144" customWidth="1"/>
    <col min="6911" max="6911" width="11.88671875" style="144" customWidth="1"/>
    <col min="6912" max="6912" width="10.88671875" style="144" customWidth="1"/>
    <col min="6913" max="6913" width="11.5546875" style="144" customWidth="1"/>
    <col min="6914" max="6915" width="14.44140625" style="144" customWidth="1"/>
    <col min="6916" max="6916" width="14.109375" style="144" customWidth="1"/>
    <col min="6917" max="6917" width="20.6640625" style="144" customWidth="1"/>
    <col min="6918" max="6918" width="22" style="144" customWidth="1"/>
    <col min="6919" max="7156" width="9" style="144"/>
    <col min="7157" max="7157" width="4.6640625" style="144" customWidth="1"/>
    <col min="7158" max="7158" width="18.88671875" style="144" customWidth="1"/>
    <col min="7159" max="7160" width="8.109375" style="144" customWidth="1"/>
    <col min="7161" max="7161" width="7.88671875" style="144" customWidth="1"/>
    <col min="7162" max="7162" width="7.33203125" style="144" customWidth="1"/>
    <col min="7163" max="7164" width="5.6640625" style="144" customWidth="1"/>
    <col min="7165" max="7165" width="13.5546875" style="144" customWidth="1"/>
    <col min="7166" max="7166" width="14.5546875" style="144" customWidth="1"/>
    <col min="7167" max="7167" width="11.88671875" style="144" customWidth="1"/>
    <col min="7168" max="7168" width="10.88671875" style="144" customWidth="1"/>
    <col min="7169" max="7169" width="11.5546875" style="144" customWidth="1"/>
    <col min="7170" max="7171" width="14.44140625" style="144" customWidth="1"/>
    <col min="7172" max="7172" width="14.109375" style="144" customWidth="1"/>
    <col min="7173" max="7173" width="20.6640625" style="144" customWidth="1"/>
    <col min="7174" max="7174" width="22" style="144" customWidth="1"/>
    <col min="7175" max="7412" width="9" style="144"/>
    <col min="7413" max="7413" width="4.6640625" style="144" customWidth="1"/>
    <col min="7414" max="7414" width="18.88671875" style="144" customWidth="1"/>
    <col min="7415" max="7416" width="8.109375" style="144" customWidth="1"/>
    <col min="7417" max="7417" width="7.88671875" style="144" customWidth="1"/>
    <col min="7418" max="7418" width="7.33203125" style="144" customWidth="1"/>
    <col min="7419" max="7420" width="5.6640625" style="144" customWidth="1"/>
    <col min="7421" max="7421" width="13.5546875" style="144" customWidth="1"/>
    <col min="7422" max="7422" width="14.5546875" style="144" customWidth="1"/>
    <col min="7423" max="7423" width="11.88671875" style="144" customWidth="1"/>
    <col min="7424" max="7424" width="10.88671875" style="144" customWidth="1"/>
    <col min="7425" max="7425" width="11.5546875" style="144" customWidth="1"/>
    <col min="7426" max="7427" width="14.44140625" style="144" customWidth="1"/>
    <col min="7428" max="7428" width="14.109375" style="144" customWidth="1"/>
    <col min="7429" max="7429" width="20.6640625" style="144" customWidth="1"/>
    <col min="7430" max="7430" width="22" style="144" customWidth="1"/>
    <col min="7431" max="7668" width="9" style="144"/>
    <col min="7669" max="7669" width="4.6640625" style="144" customWidth="1"/>
    <col min="7670" max="7670" width="18.88671875" style="144" customWidth="1"/>
    <col min="7671" max="7672" width="8.109375" style="144" customWidth="1"/>
    <col min="7673" max="7673" width="7.88671875" style="144" customWidth="1"/>
    <col min="7674" max="7674" width="7.33203125" style="144" customWidth="1"/>
    <col min="7675" max="7676" width="5.6640625" style="144" customWidth="1"/>
    <col min="7677" max="7677" width="13.5546875" style="144" customWidth="1"/>
    <col min="7678" max="7678" width="14.5546875" style="144" customWidth="1"/>
    <col min="7679" max="7679" width="11.88671875" style="144" customWidth="1"/>
    <col min="7680" max="7680" width="10.88671875" style="144" customWidth="1"/>
    <col min="7681" max="7681" width="11.5546875" style="144" customWidth="1"/>
    <col min="7682" max="7683" width="14.44140625" style="144" customWidth="1"/>
    <col min="7684" max="7684" width="14.109375" style="144" customWidth="1"/>
    <col min="7685" max="7685" width="20.6640625" style="144" customWidth="1"/>
    <col min="7686" max="7686" width="22" style="144" customWidth="1"/>
    <col min="7687" max="7924" width="9" style="144"/>
    <col min="7925" max="7925" width="4.6640625" style="144" customWidth="1"/>
    <col min="7926" max="7926" width="18.88671875" style="144" customWidth="1"/>
    <col min="7927" max="7928" width="8.109375" style="144" customWidth="1"/>
    <col min="7929" max="7929" width="7.88671875" style="144" customWidth="1"/>
    <col min="7930" max="7930" width="7.33203125" style="144" customWidth="1"/>
    <col min="7931" max="7932" width="5.6640625" style="144" customWidth="1"/>
    <col min="7933" max="7933" width="13.5546875" style="144" customWidth="1"/>
    <col min="7934" max="7934" width="14.5546875" style="144" customWidth="1"/>
    <col min="7935" max="7935" width="11.88671875" style="144" customWidth="1"/>
    <col min="7936" max="7936" width="10.88671875" style="144" customWidth="1"/>
    <col min="7937" max="7937" width="11.5546875" style="144" customWidth="1"/>
    <col min="7938" max="7939" width="14.44140625" style="144" customWidth="1"/>
    <col min="7940" max="7940" width="14.109375" style="144" customWidth="1"/>
    <col min="7941" max="7941" width="20.6640625" style="144" customWidth="1"/>
    <col min="7942" max="7942" width="22" style="144" customWidth="1"/>
    <col min="7943" max="8180" width="9" style="144"/>
    <col min="8181" max="8181" width="4.6640625" style="144" customWidth="1"/>
    <col min="8182" max="8182" width="18.88671875" style="144" customWidth="1"/>
    <col min="8183" max="8184" width="8.109375" style="144" customWidth="1"/>
    <col min="8185" max="8185" width="7.88671875" style="144" customWidth="1"/>
    <col min="8186" max="8186" width="7.33203125" style="144" customWidth="1"/>
    <col min="8187" max="8188" width="5.6640625" style="144" customWidth="1"/>
    <col min="8189" max="8189" width="13.5546875" style="144" customWidth="1"/>
    <col min="8190" max="8190" width="14.5546875" style="144" customWidth="1"/>
    <col min="8191" max="8191" width="11.88671875" style="144" customWidth="1"/>
    <col min="8192" max="8192" width="10.88671875" style="144" customWidth="1"/>
    <col min="8193" max="8193" width="11.5546875" style="144" customWidth="1"/>
    <col min="8194" max="8195" width="14.44140625" style="144" customWidth="1"/>
    <col min="8196" max="8196" width="14.109375" style="144" customWidth="1"/>
    <col min="8197" max="8197" width="20.6640625" style="144" customWidth="1"/>
    <col min="8198" max="8198" width="22" style="144" customWidth="1"/>
    <col min="8199" max="8436" width="9" style="144"/>
    <col min="8437" max="8437" width="4.6640625" style="144" customWidth="1"/>
    <col min="8438" max="8438" width="18.88671875" style="144" customWidth="1"/>
    <col min="8439" max="8440" width="8.109375" style="144" customWidth="1"/>
    <col min="8441" max="8441" width="7.88671875" style="144" customWidth="1"/>
    <col min="8442" max="8442" width="7.33203125" style="144" customWidth="1"/>
    <col min="8443" max="8444" width="5.6640625" style="144" customWidth="1"/>
    <col min="8445" max="8445" width="13.5546875" style="144" customWidth="1"/>
    <col min="8446" max="8446" width="14.5546875" style="144" customWidth="1"/>
    <col min="8447" max="8447" width="11.88671875" style="144" customWidth="1"/>
    <col min="8448" max="8448" width="10.88671875" style="144" customWidth="1"/>
    <col min="8449" max="8449" width="11.5546875" style="144" customWidth="1"/>
    <col min="8450" max="8451" width="14.44140625" style="144" customWidth="1"/>
    <col min="8452" max="8452" width="14.109375" style="144" customWidth="1"/>
    <col min="8453" max="8453" width="20.6640625" style="144" customWidth="1"/>
    <col min="8454" max="8454" width="22" style="144" customWidth="1"/>
    <col min="8455" max="8692" width="9" style="144"/>
    <col min="8693" max="8693" width="4.6640625" style="144" customWidth="1"/>
    <col min="8694" max="8694" width="18.88671875" style="144" customWidth="1"/>
    <col min="8695" max="8696" width="8.109375" style="144" customWidth="1"/>
    <col min="8697" max="8697" width="7.88671875" style="144" customWidth="1"/>
    <col min="8698" max="8698" width="7.33203125" style="144" customWidth="1"/>
    <col min="8699" max="8700" width="5.6640625" style="144" customWidth="1"/>
    <col min="8701" max="8701" width="13.5546875" style="144" customWidth="1"/>
    <col min="8702" max="8702" width="14.5546875" style="144" customWidth="1"/>
    <col min="8703" max="8703" width="11.88671875" style="144" customWidth="1"/>
    <col min="8704" max="8704" width="10.88671875" style="144" customWidth="1"/>
    <col min="8705" max="8705" width="11.5546875" style="144" customWidth="1"/>
    <col min="8706" max="8707" width="14.44140625" style="144" customWidth="1"/>
    <col min="8708" max="8708" width="14.109375" style="144" customWidth="1"/>
    <col min="8709" max="8709" width="20.6640625" style="144" customWidth="1"/>
    <col min="8710" max="8710" width="22" style="144" customWidth="1"/>
    <col min="8711" max="8948" width="9" style="144"/>
    <col min="8949" max="8949" width="4.6640625" style="144" customWidth="1"/>
    <col min="8950" max="8950" width="18.88671875" style="144" customWidth="1"/>
    <col min="8951" max="8952" width="8.109375" style="144" customWidth="1"/>
    <col min="8953" max="8953" width="7.88671875" style="144" customWidth="1"/>
    <col min="8954" max="8954" width="7.33203125" style="144" customWidth="1"/>
    <col min="8955" max="8956" width="5.6640625" style="144" customWidth="1"/>
    <col min="8957" max="8957" width="13.5546875" style="144" customWidth="1"/>
    <col min="8958" max="8958" width="14.5546875" style="144" customWidth="1"/>
    <col min="8959" max="8959" width="11.88671875" style="144" customWidth="1"/>
    <col min="8960" max="8960" width="10.88671875" style="144" customWidth="1"/>
    <col min="8961" max="8961" width="11.5546875" style="144" customWidth="1"/>
    <col min="8962" max="8963" width="14.44140625" style="144" customWidth="1"/>
    <col min="8964" max="8964" width="14.109375" style="144" customWidth="1"/>
    <col min="8965" max="8965" width="20.6640625" style="144" customWidth="1"/>
    <col min="8966" max="8966" width="22" style="144" customWidth="1"/>
    <col min="8967" max="9204" width="9" style="144"/>
    <col min="9205" max="9205" width="4.6640625" style="144" customWidth="1"/>
    <col min="9206" max="9206" width="18.88671875" style="144" customWidth="1"/>
    <col min="9207" max="9208" width="8.109375" style="144" customWidth="1"/>
    <col min="9209" max="9209" width="7.88671875" style="144" customWidth="1"/>
    <col min="9210" max="9210" width="7.33203125" style="144" customWidth="1"/>
    <col min="9211" max="9212" width="5.6640625" style="144" customWidth="1"/>
    <col min="9213" max="9213" width="13.5546875" style="144" customWidth="1"/>
    <col min="9214" max="9214" width="14.5546875" style="144" customWidth="1"/>
    <col min="9215" max="9215" width="11.88671875" style="144" customWidth="1"/>
    <col min="9216" max="9216" width="10.88671875" style="144" customWidth="1"/>
    <col min="9217" max="9217" width="11.5546875" style="144" customWidth="1"/>
    <col min="9218" max="9219" width="14.44140625" style="144" customWidth="1"/>
    <col min="9220" max="9220" width="14.109375" style="144" customWidth="1"/>
    <col min="9221" max="9221" width="20.6640625" style="144" customWidth="1"/>
    <col min="9222" max="9222" width="22" style="144" customWidth="1"/>
    <col min="9223" max="9460" width="9" style="144"/>
    <col min="9461" max="9461" width="4.6640625" style="144" customWidth="1"/>
    <col min="9462" max="9462" width="18.88671875" style="144" customWidth="1"/>
    <col min="9463" max="9464" width="8.109375" style="144" customWidth="1"/>
    <col min="9465" max="9465" width="7.88671875" style="144" customWidth="1"/>
    <col min="9466" max="9466" width="7.33203125" style="144" customWidth="1"/>
    <col min="9467" max="9468" width="5.6640625" style="144" customWidth="1"/>
    <col min="9469" max="9469" width="13.5546875" style="144" customWidth="1"/>
    <col min="9470" max="9470" width="14.5546875" style="144" customWidth="1"/>
    <col min="9471" max="9471" width="11.88671875" style="144" customWidth="1"/>
    <col min="9472" max="9472" width="10.88671875" style="144" customWidth="1"/>
    <col min="9473" max="9473" width="11.5546875" style="144" customWidth="1"/>
    <col min="9474" max="9475" width="14.44140625" style="144" customWidth="1"/>
    <col min="9476" max="9476" width="14.109375" style="144" customWidth="1"/>
    <col min="9477" max="9477" width="20.6640625" style="144" customWidth="1"/>
    <col min="9478" max="9478" width="22" style="144" customWidth="1"/>
    <col min="9479" max="9716" width="9" style="144"/>
    <col min="9717" max="9717" width="4.6640625" style="144" customWidth="1"/>
    <col min="9718" max="9718" width="18.88671875" style="144" customWidth="1"/>
    <col min="9719" max="9720" width="8.109375" style="144" customWidth="1"/>
    <col min="9721" max="9721" width="7.88671875" style="144" customWidth="1"/>
    <col min="9722" max="9722" width="7.33203125" style="144" customWidth="1"/>
    <col min="9723" max="9724" width="5.6640625" style="144" customWidth="1"/>
    <col min="9725" max="9725" width="13.5546875" style="144" customWidth="1"/>
    <col min="9726" max="9726" width="14.5546875" style="144" customWidth="1"/>
    <col min="9727" max="9727" width="11.88671875" style="144" customWidth="1"/>
    <col min="9728" max="9728" width="10.88671875" style="144" customWidth="1"/>
    <col min="9729" max="9729" width="11.5546875" style="144" customWidth="1"/>
    <col min="9730" max="9731" width="14.44140625" style="144" customWidth="1"/>
    <col min="9732" max="9732" width="14.109375" style="144" customWidth="1"/>
    <col min="9733" max="9733" width="20.6640625" style="144" customWidth="1"/>
    <col min="9734" max="9734" width="22" style="144" customWidth="1"/>
    <col min="9735" max="9972" width="9" style="144"/>
    <col min="9973" max="9973" width="4.6640625" style="144" customWidth="1"/>
    <col min="9974" max="9974" width="18.88671875" style="144" customWidth="1"/>
    <col min="9975" max="9976" width="8.109375" style="144" customWidth="1"/>
    <col min="9977" max="9977" width="7.88671875" style="144" customWidth="1"/>
    <col min="9978" max="9978" width="7.33203125" style="144" customWidth="1"/>
    <col min="9979" max="9980" width="5.6640625" style="144" customWidth="1"/>
    <col min="9981" max="9981" width="13.5546875" style="144" customWidth="1"/>
    <col min="9982" max="9982" width="14.5546875" style="144" customWidth="1"/>
    <col min="9983" max="9983" width="11.88671875" style="144" customWidth="1"/>
    <col min="9984" max="9984" width="10.88671875" style="144" customWidth="1"/>
    <col min="9985" max="9985" width="11.5546875" style="144" customWidth="1"/>
    <col min="9986" max="9987" width="14.44140625" style="144" customWidth="1"/>
    <col min="9988" max="9988" width="14.109375" style="144" customWidth="1"/>
    <col min="9989" max="9989" width="20.6640625" style="144" customWidth="1"/>
    <col min="9990" max="9990" width="22" style="144" customWidth="1"/>
    <col min="9991" max="10228" width="9" style="144"/>
    <col min="10229" max="10229" width="4.6640625" style="144" customWidth="1"/>
    <col min="10230" max="10230" width="18.88671875" style="144" customWidth="1"/>
    <col min="10231" max="10232" width="8.109375" style="144" customWidth="1"/>
    <col min="10233" max="10233" width="7.88671875" style="144" customWidth="1"/>
    <col min="10234" max="10234" width="7.33203125" style="144" customWidth="1"/>
    <col min="10235" max="10236" width="5.6640625" style="144" customWidth="1"/>
    <col min="10237" max="10237" width="13.5546875" style="144" customWidth="1"/>
    <col min="10238" max="10238" width="14.5546875" style="144" customWidth="1"/>
    <col min="10239" max="10239" width="11.88671875" style="144" customWidth="1"/>
    <col min="10240" max="10240" width="10.88671875" style="144" customWidth="1"/>
    <col min="10241" max="10241" width="11.5546875" style="144" customWidth="1"/>
    <col min="10242" max="10243" width="14.44140625" style="144" customWidth="1"/>
    <col min="10244" max="10244" width="14.109375" style="144" customWidth="1"/>
    <col min="10245" max="10245" width="20.6640625" style="144" customWidth="1"/>
    <col min="10246" max="10246" width="22" style="144" customWidth="1"/>
    <col min="10247" max="10484" width="9" style="144"/>
    <col min="10485" max="10485" width="4.6640625" style="144" customWidth="1"/>
    <col min="10486" max="10486" width="18.88671875" style="144" customWidth="1"/>
    <col min="10487" max="10488" width="8.109375" style="144" customWidth="1"/>
    <col min="10489" max="10489" width="7.88671875" style="144" customWidth="1"/>
    <col min="10490" max="10490" width="7.33203125" style="144" customWidth="1"/>
    <col min="10491" max="10492" width="5.6640625" style="144" customWidth="1"/>
    <col min="10493" max="10493" width="13.5546875" style="144" customWidth="1"/>
    <col min="10494" max="10494" width="14.5546875" style="144" customWidth="1"/>
    <col min="10495" max="10495" width="11.88671875" style="144" customWidth="1"/>
    <col min="10496" max="10496" width="10.88671875" style="144" customWidth="1"/>
    <col min="10497" max="10497" width="11.5546875" style="144" customWidth="1"/>
    <col min="10498" max="10499" width="14.44140625" style="144" customWidth="1"/>
    <col min="10500" max="10500" width="14.109375" style="144" customWidth="1"/>
    <col min="10501" max="10501" width="20.6640625" style="144" customWidth="1"/>
    <col min="10502" max="10502" width="22" style="144" customWidth="1"/>
    <col min="10503" max="10740" width="9" style="144"/>
    <col min="10741" max="10741" width="4.6640625" style="144" customWidth="1"/>
    <col min="10742" max="10742" width="18.88671875" style="144" customWidth="1"/>
    <col min="10743" max="10744" width="8.109375" style="144" customWidth="1"/>
    <col min="10745" max="10745" width="7.88671875" style="144" customWidth="1"/>
    <col min="10746" max="10746" width="7.33203125" style="144" customWidth="1"/>
    <col min="10747" max="10748" width="5.6640625" style="144" customWidth="1"/>
    <col min="10749" max="10749" width="13.5546875" style="144" customWidth="1"/>
    <col min="10750" max="10750" width="14.5546875" style="144" customWidth="1"/>
    <col min="10751" max="10751" width="11.88671875" style="144" customWidth="1"/>
    <col min="10752" max="10752" width="10.88671875" style="144" customWidth="1"/>
    <col min="10753" max="10753" width="11.5546875" style="144" customWidth="1"/>
    <col min="10754" max="10755" width="14.44140625" style="144" customWidth="1"/>
    <col min="10756" max="10756" width="14.109375" style="144" customWidth="1"/>
    <col min="10757" max="10757" width="20.6640625" style="144" customWidth="1"/>
    <col min="10758" max="10758" width="22" style="144" customWidth="1"/>
    <col min="10759" max="10996" width="9" style="144"/>
    <col min="10997" max="10997" width="4.6640625" style="144" customWidth="1"/>
    <col min="10998" max="10998" width="18.88671875" style="144" customWidth="1"/>
    <col min="10999" max="11000" width="8.109375" style="144" customWidth="1"/>
    <col min="11001" max="11001" width="7.88671875" style="144" customWidth="1"/>
    <col min="11002" max="11002" width="7.33203125" style="144" customWidth="1"/>
    <col min="11003" max="11004" width="5.6640625" style="144" customWidth="1"/>
    <col min="11005" max="11005" width="13.5546875" style="144" customWidth="1"/>
    <col min="11006" max="11006" width="14.5546875" style="144" customWidth="1"/>
    <col min="11007" max="11007" width="11.88671875" style="144" customWidth="1"/>
    <col min="11008" max="11008" width="10.88671875" style="144" customWidth="1"/>
    <col min="11009" max="11009" width="11.5546875" style="144" customWidth="1"/>
    <col min="11010" max="11011" width="14.44140625" style="144" customWidth="1"/>
    <col min="11012" max="11012" width="14.109375" style="144" customWidth="1"/>
    <col min="11013" max="11013" width="20.6640625" style="144" customWidth="1"/>
    <col min="11014" max="11014" width="22" style="144" customWidth="1"/>
    <col min="11015" max="11252" width="9" style="144"/>
    <col min="11253" max="11253" width="4.6640625" style="144" customWidth="1"/>
    <col min="11254" max="11254" width="18.88671875" style="144" customWidth="1"/>
    <col min="11255" max="11256" width="8.109375" style="144" customWidth="1"/>
    <col min="11257" max="11257" width="7.88671875" style="144" customWidth="1"/>
    <col min="11258" max="11258" width="7.33203125" style="144" customWidth="1"/>
    <col min="11259" max="11260" width="5.6640625" style="144" customWidth="1"/>
    <col min="11261" max="11261" width="13.5546875" style="144" customWidth="1"/>
    <col min="11262" max="11262" width="14.5546875" style="144" customWidth="1"/>
    <col min="11263" max="11263" width="11.88671875" style="144" customWidth="1"/>
    <col min="11264" max="11264" width="10.88671875" style="144" customWidth="1"/>
    <col min="11265" max="11265" width="11.5546875" style="144" customWidth="1"/>
    <col min="11266" max="11267" width="14.44140625" style="144" customWidth="1"/>
    <col min="11268" max="11268" width="14.109375" style="144" customWidth="1"/>
    <col min="11269" max="11269" width="20.6640625" style="144" customWidth="1"/>
    <col min="11270" max="11270" width="22" style="144" customWidth="1"/>
    <col min="11271" max="11508" width="9" style="144"/>
    <col min="11509" max="11509" width="4.6640625" style="144" customWidth="1"/>
    <col min="11510" max="11510" width="18.88671875" style="144" customWidth="1"/>
    <col min="11511" max="11512" width="8.109375" style="144" customWidth="1"/>
    <col min="11513" max="11513" width="7.88671875" style="144" customWidth="1"/>
    <col min="11514" max="11514" width="7.33203125" style="144" customWidth="1"/>
    <col min="11515" max="11516" width="5.6640625" style="144" customWidth="1"/>
    <col min="11517" max="11517" width="13.5546875" style="144" customWidth="1"/>
    <col min="11518" max="11518" width="14.5546875" style="144" customWidth="1"/>
    <col min="11519" max="11519" width="11.88671875" style="144" customWidth="1"/>
    <col min="11520" max="11520" width="10.88671875" style="144" customWidth="1"/>
    <col min="11521" max="11521" width="11.5546875" style="144" customWidth="1"/>
    <col min="11522" max="11523" width="14.44140625" style="144" customWidth="1"/>
    <col min="11524" max="11524" width="14.109375" style="144" customWidth="1"/>
    <col min="11525" max="11525" width="20.6640625" style="144" customWidth="1"/>
    <col min="11526" max="11526" width="22" style="144" customWidth="1"/>
    <col min="11527" max="11764" width="9" style="144"/>
    <col min="11765" max="11765" width="4.6640625" style="144" customWidth="1"/>
    <col min="11766" max="11766" width="18.88671875" style="144" customWidth="1"/>
    <col min="11767" max="11768" width="8.109375" style="144" customWidth="1"/>
    <col min="11769" max="11769" width="7.88671875" style="144" customWidth="1"/>
    <col min="11770" max="11770" width="7.33203125" style="144" customWidth="1"/>
    <col min="11771" max="11772" width="5.6640625" style="144" customWidth="1"/>
    <col min="11773" max="11773" width="13.5546875" style="144" customWidth="1"/>
    <col min="11774" max="11774" width="14.5546875" style="144" customWidth="1"/>
    <col min="11775" max="11775" width="11.88671875" style="144" customWidth="1"/>
    <col min="11776" max="11776" width="10.88671875" style="144" customWidth="1"/>
    <col min="11777" max="11777" width="11.5546875" style="144" customWidth="1"/>
    <col min="11778" max="11779" width="14.44140625" style="144" customWidth="1"/>
    <col min="11780" max="11780" width="14.109375" style="144" customWidth="1"/>
    <col min="11781" max="11781" width="20.6640625" style="144" customWidth="1"/>
    <col min="11782" max="11782" width="22" style="144" customWidth="1"/>
    <col min="11783" max="12020" width="9" style="144"/>
    <col min="12021" max="12021" width="4.6640625" style="144" customWidth="1"/>
    <col min="12022" max="12022" width="18.88671875" style="144" customWidth="1"/>
    <col min="12023" max="12024" width="8.109375" style="144" customWidth="1"/>
    <col min="12025" max="12025" width="7.88671875" style="144" customWidth="1"/>
    <col min="12026" max="12026" width="7.33203125" style="144" customWidth="1"/>
    <col min="12027" max="12028" width="5.6640625" style="144" customWidth="1"/>
    <col min="12029" max="12029" width="13.5546875" style="144" customWidth="1"/>
    <col min="12030" max="12030" width="14.5546875" style="144" customWidth="1"/>
    <col min="12031" max="12031" width="11.88671875" style="144" customWidth="1"/>
    <col min="12032" max="12032" width="10.88671875" style="144" customWidth="1"/>
    <col min="12033" max="12033" width="11.5546875" style="144" customWidth="1"/>
    <col min="12034" max="12035" width="14.44140625" style="144" customWidth="1"/>
    <col min="12036" max="12036" width="14.109375" style="144" customWidth="1"/>
    <col min="12037" max="12037" width="20.6640625" style="144" customWidth="1"/>
    <col min="12038" max="12038" width="22" style="144" customWidth="1"/>
    <col min="12039" max="12276" width="9" style="144"/>
    <col min="12277" max="12277" width="4.6640625" style="144" customWidth="1"/>
    <col min="12278" max="12278" width="18.88671875" style="144" customWidth="1"/>
    <col min="12279" max="12280" width="8.109375" style="144" customWidth="1"/>
    <col min="12281" max="12281" width="7.88671875" style="144" customWidth="1"/>
    <col min="12282" max="12282" width="7.33203125" style="144" customWidth="1"/>
    <col min="12283" max="12284" width="5.6640625" style="144" customWidth="1"/>
    <col min="12285" max="12285" width="13.5546875" style="144" customWidth="1"/>
    <col min="12286" max="12286" width="14.5546875" style="144" customWidth="1"/>
    <col min="12287" max="12287" width="11.88671875" style="144" customWidth="1"/>
    <col min="12288" max="12288" width="10.88671875" style="144" customWidth="1"/>
    <col min="12289" max="12289" width="11.5546875" style="144" customWidth="1"/>
    <col min="12290" max="12291" width="14.44140625" style="144" customWidth="1"/>
    <col min="12292" max="12292" width="14.109375" style="144" customWidth="1"/>
    <col min="12293" max="12293" width="20.6640625" style="144" customWidth="1"/>
    <col min="12294" max="12294" width="22" style="144" customWidth="1"/>
    <col min="12295" max="12532" width="9" style="144"/>
    <col min="12533" max="12533" width="4.6640625" style="144" customWidth="1"/>
    <col min="12534" max="12534" width="18.88671875" style="144" customWidth="1"/>
    <col min="12535" max="12536" width="8.109375" style="144" customWidth="1"/>
    <col min="12537" max="12537" width="7.88671875" style="144" customWidth="1"/>
    <col min="12538" max="12538" width="7.33203125" style="144" customWidth="1"/>
    <col min="12539" max="12540" width="5.6640625" style="144" customWidth="1"/>
    <col min="12541" max="12541" width="13.5546875" style="144" customWidth="1"/>
    <col min="12542" max="12542" width="14.5546875" style="144" customWidth="1"/>
    <col min="12543" max="12543" width="11.88671875" style="144" customWidth="1"/>
    <col min="12544" max="12544" width="10.88671875" style="144" customWidth="1"/>
    <col min="12545" max="12545" width="11.5546875" style="144" customWidth="1"/>
    <col min="12546" max="12547" width="14.44140625" style="144" customWidth="1"/>
    <col min="12548" max="12548" width="14.109375" style="144" customWidth="1"/>
    <col min="12549" max="12549" width="20.6640625" style="144" customWidth="1"/>
    <col min="12550" max="12550" width="22" style="144" customWidth="1"/>
    <col min="12551" max="12788" width="9" style="144"/>
    <col min="12789" max="12789" width="4.6640625" style="144" customWidth="1"/>
    <col min="12790" max="12790" width="18.88671875" style="144" customWidth="1"/>
    <col min="12791" max="12792" width="8.109375" style="144" customWidth="1"/>
    <col min="12793" max="12793" width="7.88671875" style="144" customWidth="1"/>
    <col min="12794" max="12794" width="7.33203125" style="144" customWidth="1"/>
    <col min="12795" max="12796" width="5.6640625" style="144" customWidth="1"/>
    <col min="12797" max="12797" width="13.5546875" style="144" customWidth="1"/>
    <col min="12798" max="12798" width="14.5546875" style="144" customWidth="1"/>
    <col min="12799" max="12799" width="11.88671875" style="144" customWidth="1"/>
    <col min="12800" max="12800" width="10.88671875" style="144" customWidth="1"/>
    <col min="12801" max="12801" width="11.5546875" style="144" customWidth="1"/>
    <col min="12802" max="12803" width="14.44140625" style="144" customWidth="1"/>
    <col min="12804" max="12804" width="14.109375" style="144" customWidth="1"/>
    <col min="12805" max="12805" width="20.6640625" style="144" customWidth="1"/>
    <col min="12806" max="12806" width="22" style="144" customWidth="1"/>
    <col min="12807" max="13044" width="9" style="144"/>
    <col min="13045" max="13045" width="4.6640625" style="144" customWidth="1"/>
    <col min="13046" max="13046" width="18.88671875" style="144" customWidth="1"/>
    <col min="13047" max="13048" width="8.109375" style="144" customWidth="1"/>
    <col min="13049" max="13049" width="7.88671875" style="144" customWidth="1"/>
    <col min="13050" max="13050" width="7.33203125" style="144" customWidth="1"/>
    <col min="13051" max="13052" width="5.6640625" style="144" customWidth="1"/>
    <col min="13053" max="13053" width="13.5546875" style="144" customWidth="1"/>
    <col min="13054" max="13054" width="14.5546875" style="144" customWidth="1"/>
    <col min="13055" max="13055" width="11.88671875" style="144" customWidth="1"/>
    <col min="13056" max="13056" width="10.88671875" style="144" customWidth="1"/>
    <col min="13057" max="13057" width="11.5546875" style="144" customWidth="1"/>
    <col min="13058" max="13059" width="14.44140625" style="144" customWidth="1"/>
    <col min="13060" max="13060" width="14.109375" style="144" customWidth="1"/>
    <col min="13061" max="13061" width="20.6640625" style="144" customWidth="1"/>
    <col min="13062" max="13062" width="22" style="144" customWidth="1"/>
    <col min="13063" max="13300" width="9" style="144"/>
    <col min="13301" max="13301" width="4.6640625" style="144" customWidth="1"/>
    <col min="13302" max="13302" width="18.88671875" style="144" customWidth="1"/>
    <col min="13303" max="13304" width="8.109375" style="144" customWidth="1"/>
    <col min="13305" max="13305" width="7.88671875" style="144" customWidth="1"/>
    <col min="13306" max="13306" width="7.33203125" style="144" customWidth="1"/>
    <col min="13307" max="13308" width="5.6640625" style="144" customWidth="1"/>
    <col min="13309" max="13309" width="13.5546875" style="144" customWidth="1"/>
    <col min="13310" max="13310" width="14.5546875" style="144" customWidth="1"/>
    <col min="13311" max="13311" width="11.88671875" style="144" customWidth="1"/>
    <col min="13312" max="13312" width="10.88671875" style="144" customWidth="1"/>
    <col min="13313" max="13313" width="11.5546875" style="144" customWidth="1"/>
    <col min="13314" max="13315" width="14.44140625" style="144" customWidth="1"/>
    <col min="13316" max="13316" width="14.109375" style="144" customWidth="1"/>
    <col min="13317" max="13317" width="20.6640625" style="144" customWidth="1"/>
    <col min="13318" max="13318" width="22" style="144" customWidth="1"/>
    <col min="13319" max="13556" width="9" style="144"/>
    <col min="13557" max="13557" width="4.6640625" style="144" customWidth="1"/>
    <col min="13558" max="13558" width="18.88671875" style="144" customWidth="1"/>
    <col min="13559" max="13560" width="8.109375" style="144" customWidth="1"/>
    <col min="13561" max="13561" width="7.88671875" style="144" customWidth="1"/>
    <col min="13562" max="13562" width="7.33203125" style="144" customWidth="1"/>
    <col min="13563" max="13564" width="5.6640625" style="144" customWidth="1"/>
    <col min="13565" max="13565" width="13.5546875" style="144" customWidth="1"/>
    <col min="13566" max="13566" width="14.5546875" style="144" customWidth="1"/>
    <col min="13567" max="13567" width="11.88671875" style="144" customWidth="1"/>
    <col min="13568" max="13568" width="10.88671875" style="144" customWidth="1"/>
    <col min="13569" max="13569" width="11.5546875" style="144" customWidth="1"/>
    <col min="13570" max="13571" width="14.44140625" style="144" customWidth="1"/>
    <col min="13572" max="13572" width="14.109375" style="144" customWidth="1"/>
    <col min="13573" max="13573" width="20.6640625" style="144" customWidth="1"/>
    <col min="13574" max="13574" width="22" style="144" customWidth="1"/>
    <col min="13575" max="13812" width="9" style="144"/>
    <col min="13813" max="13813" width="4.6640625" style="144" customWidth="1"/>
    <col min="13814" max="13814" width="18.88671875" style="144" customWidth="1"/>
    <col min="13815" max="13816" width="8.109375" style="144" customWidth="1"/>
    <col min="13817" max="13817" width="7.88671875" style="144" customWidth="1"/>
    <col min="13818" max="13818" width="7.33203125" style="144" customWidth="1"/>
    <col min="13819" max="13820" width="5.6640625" style="144" customWidth="1"/>
    <col min="13821" max="13821" width="13.5546875" style="144" customWidth="1"/>
    <col min="13822" max="13822" width="14.5546875" style="144" customWidth="1"/>
    <col min="13823" max="13823" width="11.88671875" style="144" customWidth="1"/>
    <col min="13824" max="13824" width="10.88671875" style="144" customWidth="1"/>
    <col min="13825" max="13825" width="11.5546875" style="144" customWidth="1"/>
    <col min="13826" max="13827" width="14.44140625" style="144" customWidth="1"/>
    <col min="13828" max="13828" width="14.109375" style="144" customWidth="1"/>
    <col min="13829" max="13829" width="20.6640625" style="144" customWidth="1"/>
    <col min="13830" max="13830" width="22" style="144" customWidth="1"/>
    <col min="13831" max="14068" width="9" style="144"/>
    <col min="14069" max="14069" width="4.6640625" style="144" customWidth="1"/>
    <col min="14070" max="14070" width="18.88671875" style="144" customWidth="1"/>
    <col min="14071" max="14072" width="8.109375" style="144" customWidth="1"/>
    <col min="14073" max="14073" width="7.88671875" style="144" customWidth="1"/>
    <col min="14074" max="14074" width="7.33203125" style="144" customWidth="1"/>
    <col min="14075" max="14076" width="5.6640625" style="144" customWidth="1"/>
    <col min="14077" max="14077" width="13.5546875" style="144" customWidth="1"/>
    <col min="14078" max="14078" width="14.5546875" style="144" customWidth="1"/>
    <col min="14079" max="14079" width="11.88671875" style="144" customWidth="1"/>
    <col min="14080" max="14080" width="10.88671875" style="144" customWidth="1"/>
    <col min="14081" max="14081" width="11.5546875" style="144" customWidth="1"/>
    <col min="14082" max="14083" width="14.44140625" style="144" customWidth="1"/>
    <col min="14084" max="14084" width="14.109375" style="144" customWidth="1"/>
    <col min="14085" max="14085" width="20.6640625" style="144" customWidth="1"/>
    <col min="14086" max="14086" width="22" style="144" customWidth="1"/>
    <col min="14087" max="14324" width="9" style="144"/>
    <col min="14325" max="14325" width="4.6640625" style="144" customWidth="1"/>
    <col min="14326" max="14326" width="18.88671875" style="144" customWidth="1"/>
    <col min="14327" max="14328" width="8.109375" style="144" customWidth="1"/>
    <col min="14329" max="14329" width="7.88671875" style="144" customWidth="1"/>
    <col min="14330" max="14330" width="7.33203125" style="144" customWidth="1"/>
    <col min="14331" max="14332" width="5.6640625" style="144" customWidth="1"/>
    <col min="14333" max="14333" width="13.5546875" style="144" customWidth="1"/>
    <col min="14334" max="14334" width="14.5546875" style="144" customWidth="1"/>
    <col min="14335" max="14335" width="11.88671875" style="144" customWidth="1"/>
    <col min="14336" max="14336" width="10.88671875" style="144" customWidth="1"/>
    <col min="14337" max="14337" width="11.5546875" style="144" customWidth="1"/>
    <col min="14338" max="14339" width="14.44140625" style="144" customWidth="1"/>
    <col min="14340" max="14340" width="14.109375" style="144" customWidth="1"/>
    <col min="14341" max="14341" width="20.6640625" style="144" customWidth="1"/>
    <col min="14342" max="14342" width="22" style="144" customWidth="1"/>
    <col min="14343" max="14580" width="9" style="144"/>
    <col min="14581" max="14581" width="4.6640625" style="144" customWidth="1"/>
    <col min="14582" max="14582" width="18.88671875" style="144" customWidth="1"/>
    <col min="14583" max="14584" width="8.109375" style="144" customWidth="1"/>
    <col min="14585" max="14585" width="7.88671875" style="144" customWidth="1"/>
    <col min="14586" max="14586" width="7.33203125" style="144" customWidth="1"/>
    <col min="14587" max="14588" width="5.6640625" style="144" customWidth="1"/>
    <col min="14589" max="14589" width="13.5546875" style="144" customWidth="1"/>
    <col min="14590" max="14590" width="14.5546875" style="144" customWidth="1"/>
    <col min="14591" max="14591" width="11.88671875" style="144" customWidth="1"/>
    <col min="14592" max="14592" width="10.88671875" style="144" customWidth="1"/>
    <col min="14593" max="14593" width="11.5546875" style="144" customWidth="1"/>
    <col min="14594" max="14595" width="14.44140625" style="144" customWidth="1"/>
    <col min="14596" max="14596" width="14.109375" style="144" customWidth="1"/>
    <col min="14597" max="14597" width="20.6640625" style="144" customWidth="1"/>
    <col min="14598" max="14598" width="22" style="144" customWidth="1"/>
    <col min="14599" max="14836" width="9" style="144"/>
    <col min="14837" max="14837" width="4.6640625" style="144" customWidth="1"/>
    <col min="14838" max="14838" width="18.88671875" style="144" customWidth="1"/>
    <col min="14839" max="14840" width="8.109375" style="144" customWidth="1"/>
    <col min="14841" max="14841" width="7.88671875" style="144" customWidth="1"/>
    <col min="14842" max="14842" width="7.33203125" style="144" customWidth="1"/>
    <col min="14843" max="14844" width="5.6640625" style="144" customWidth="1"/>
    <col min="14845" max="14845" width="13.5546875" style="144" customWidth="1"/>
    <col min="14846" max="14846" width="14.5546875" style="144" customWidth="1"/>
    <col min="14847" max="14847" width="11.88671875" style="144" customWidth="1"/>
    <col min="14848" max="14848" width="10.88671875" style="144" customWidth="1"/>
    <col min="14849" max="14849" width="11.5546875" style="144" customWidth="1"/>
    <col min="14850" max="14851" width="14.44140625" style="144" customWidth="1"/>
    <col min="14852" max="14852" width="14.109375" style="144" customWidth="1"/>
    <col min="14853" max="14853" width="20.6640625" style="144" customWidth="1"/>
    <col min="14854" max="14854" width="22" style="144" customWidth="1"/>
    <col min="14855" max="15092" width="9" style="144"/>
    <col min="15093" max="15093" width="4.6640625" style="144" customWidth="1"/>
    <col min="15094" max="15094" width="18.88671875" style="144" customWidth="1"/>
    <col min="15095" max="15096" width="8.109375" style="144" customWidth="1"/>
    <col min="15097" max="15097" width="7.88671875" style="144" customWidth="1"/>
    <col min="15098" max="15098" width="7.33203125" style="144" customWidth="1"/>
    <col min="15099" max="15100" width="5.6640625" style="144" customWidth="1"/>
    <col min="15101" max="15101" width="13.5546875" style="144" customWidth="1"/>
    <col min="15102" max="15102" width="14.5546875" style="144" customWidth="1"/>
    <col min="15103" max="15103" width="11.88671875" style="144" customWidth="1"/>
    <col min="15104" max="15104" width="10.88671875" style="144" customWidth="1"/>
    <col min="15105" max="15105" width="11.5546875" style="144" customWidth="1"/>
    <col min="15106" max="15107" width="14.44140625" style="144" customWidth="1"/>
    <col min="15108" max="15108" width="14.109375" style="144" customWidth="1"/>
    <col min="15109" max="15109" width="20.6640625" style="144" customWidth="1"/>
    <col min="15110" max="15110" width="22" style="144" customWidth="1"/>
    <col min="15111" max="15348" width="9" style="144"/>
    <col min="15349" max="15349" width="4.6640625" style="144" customWidth="1"/>
    <col min="15350" max="15350" width="18.88671875" style="144" customWidth="1"/>
    <col min="15351" max="15352" width="8.109375" style="144" customWidth="1"/>
    <col min="15353" max="15353" width="7.88671875" style="144" customWidth="1"/>
    <col min="15354" max="15354" width="7.33203125" style="144" customWidth="1"/>
    <col min="15355" max="15356" width="5.6640625" style="144" customWidth="1"/>
    <col min="15357" max="15357" width="13.5546875" style="144" customWidth="1"/>
    <col min="15358" max="15358" width="14.5546875" style="144" customWidth="1"/>
    <col min="15359" max="15359" width="11.88671875" style="144" customWidth="1"/>
    <col min="15360" max="15360" width="10.88671875" style="144" customWidth="1"/>
    <col min="15361" max="15361" width="11.5546875" style="144" customWidth="1"/>
    <col min="15362" max="15363" width="14.44140625" style="144" customWidth="1"/>
    <col min="15364" max="15364" width="14.109375" style="144" customWidth="1"/>
    <col min="15365" max="15365" width="20.6640625" style="144" customWidth="1"/>
    <col min="15366" max="15366" width="22" style="144" customWidth="1"/>
    <col min="15367" max="15604" width="9" style="144"/>
    <col min="15605" max="15605" width="4.6640625" style="144" customWidth="1"/>
    <col min="15606" max="15606" width="18.88671875" style="144" customWidth="1"/>
    <col min="15607" max="15608" width="8.109375" style="144" customWidth="1"/>
    <col min="15609" max="15609" width="7.88671875" style="144" customWidth="1"/>
    <col min="15610" max="15610" width="7.33203125" style="144" customWidth="1"/>
    <col min="15611" max="15612" width="5.6640625" style="144" customWidth="1"/>
    <col min="15613" max="15613" width="13.5546875" style="144" customWidth="1"/>
    <col min="15614" max="15614" width="14.5546875" style="144" customWidth="1"/>
    <col min="15615" max="15615" width="11.88671875" style="144" customWidth="1"/>
    <col min="15616" max="15616" width="10.88671875" style="144" customWidth="1"/>
    <col min="15617" max="15617" width="11.5546875" style="144" customWidth="1"/>
    <col min="15618" max="15619" width="14.44140625" style="144" customWidth="1"/>
    <col min="15620" max="15620" width="14.109375" style="144" customWidth="1"/>
    <col min="15621" max="15621" width="20.6640625" style="144" customWidth="1"/>
    <col min="15622" max="15622" width="22" style="144" customWidth="1"/>
    <col min="15623" max="15860" width="9" style="144"/>
    <col min="15861" max="15861" width="4.6640625" style="144" customWidth="1"/>
    <col min="15862" max="15862" width="18.88671875" style="144" customWidth="1"/>
    <col min="15863" max="15864" width="8.109375" style="144" customWidth="1"/>
    <col min="15865" max="15865" width="7.88671875" style="144" customWidth="1"/>
    <col min="15866" max="15866" width="7.33203125" style="144" customWidth="1"/>
    <col min="15867" max="15868" width="5.6640625" style="144" customWidth="1"/>
    <col min="15869" max="15869" width="13.5546875" style="144" customWidth="1"/>
    <col min="15870" max="15870" width="14.5546875" style="144" customWidth="1"/>
    <col min="15871" max="15871" width="11.88671875" style="144" customWidth="1"/>
    <col min="15872" max="15872" width="10.88671875" style="144" customWidth="1"/>
    <col min="15873" max="15873" width="11.5546875" style="144" customWidth="1"/>
    <col min="15874" max="15875" width="14.44140625" style="144" customWidth="1"/>
    <col min="15876" max="15876" width="14.109375" style="144" customWidth="1"/>
    <col min="15877" max="15877" width="20.6640625" style="144" customWidth="1"/>
    <col min="15878" max="15878" width="22" style="144" customWidth="1"/>
    <col min="15879" max="16116" width="9" style="144"/>
    <col min="16117" max="16117" width="4.6640625" style="144" customWidth="1"/>
    <col min="16118" max="16118" width="18.88671875" style="144" customWidth="1"/>
    <col min="16119" max="16120" width="8.109375" style="144" customWidth="1"/>
    <col min="16121" max="16121" width="7.88671875" style="144" customWidth="1"/>
    <col min="16122" max="16122" width="7.33203125" style="144" customWidth="1"/>
    <col min="16123" max="16124" width="5.6640625" style="144" customWidth="1"/>
    <col min="16125" max="16125" width="13.5546875" style="144" customWidth="1"/>
    <col min="16126" max="16126" width="14.5546875" style="144" customWidth="1"/>
    <col min="16127" max="16127" width="11.88671875" style="144" customWidth="1"/>
    <col min="16128" max="16128" width="10.88671875" style="144" customWidth="1"/>
    <col min="16129" max="16129" width="11.5546875" style="144" customWidth="1"/>
    <col min="16130" max="16131" width="14.44140625" style="144" customWidth="1"/>
    <col min="16132" max="16132" width="14.109375" style="144" customWidth="1"/>
    <col min="16133" max="16133" width="20.6640625" style="144" customWidth="1"/>
    <col min="16134" max="16134" width="22" style="144" customWidth="1"/>
    <col min="16135" max="16384" width="9" style="144"/>
  </cols>
  <sheetData>
    <row r="1" spans="1:7" ht="18.75" customHeight="1">
      <c r="A1" s="169" t="s">
        <v>141</v>
      </c>
      <c r="B1" s="169"/>
      <c r="C1" s="169"/>
      <c r="D1" s="169"/>
      <c r="E1" s="169"/>
      <c r="F1" s="169"/>
      <c r="G1" s="169"/>
    </row>
    <row r="2" spans="1:7" ht="18.75" customHeight="1">
      <c r="A2" s="169" t="s">
        <v>142</v>
      </c>
      <c r="B2" s="169"/>
      <c r="C2" s="169"/>
      <c r="D2" s="169"/>
      <c r="E2" s="169"/>
      <c r="F2" s="169"/>
      <c r="G2" s="169"/>
    </row>
    <row r="3" spans="1:7" ht="18.75" customHeight="1">
      <c r="A3" s="169" t="s">
        <v>144</v>
      </c>
      <c r="B3" s="169"/>
      <c r="C3" s="169"/>
      <c r="D3" s="169"/>
      <c r="E3" s="169"/>
      <c r="F3" s="169"/>
      <c r="G3" s="169"/>
    </row>
    <row r="4" spans="1:7" ht="18" customHeight="1">
      <c r="A4" s="170" t="s">
        <v>149</v>
      </c>
      <c r="B4" s="170"/>
      <c r="C4" s="170"/>
      <c r="D4" s="170"/>
      <c r="E4" s="170"/>
      <c r="F4" s="170"/>
      <c r="G4" s="170"/>
    </row>
    <row r="5" spans="1:7" ht="57.75" customHeight="1">
      <c r="A5" s="171" t="s">
        <v>1</v>
      </c>
      <c r="B5" s="171" t="s">
        <v>32</v>
      </c>
      <c r="C5" s="172" t="s">
        <v>147</v>
      </c>
      <c r="D5" s="173"/>
      <c r="E5" s="174" t="s">
        <v>33</v>
      </c>
      <c r="F5" s="175"/>
      <c r="G5" s="176" t="s">
        <v>5</v>
      </c>
    </row>
    <row r="6" spans="1:7" ht="82.5" customHeight="1">
      <c r="A6" s="171"/>
      <c r="B6" s="171"/>
      <c r="C6" s="151" t="s">
        <v>145</v>
      </c>
      <c r="D6" s="151" t="s">
        <v>148</v>
      </c>
      <c r="E6" s="151" t="s">
        <v>143</v>
      </c>
      <c r="F6" s="152" t="s">
        <v>34</v>
      </c>
      <c r="G6" s="176"/>
    </row>
    <row r="7" spans="1:7" s="145" customFormat="1" ht="23.25" customHeight="1">
      <c r="A7" s="153">
        <v>1</v>
      </c>
      <c r="B7" s="153">
        <v>2</v>
      </c>
      <c r="C7" s="153">
        <v>3</v>
      </c>
      <c r="D7" s="153">
        <v>4</v>
      </c>
      <c r="E7" s="153">
        <v>5</v>
      </c>
      <c r="F7" s="153">
        <v>6</v>
      </c>
      <c r="G7" s="153">
        <v>7</v>
      </c>
    </row>
    <row r="8" spans="1:7" ht="45.75" customHeight="1">
      <c r="A8" s="154">
        <v>1</v>
      </c>
      <c r="B8" s="155" t="s">
        <v>146</v>
      </c>
      <c r="C8" s="156">
        <v>128.19999999999999</v>
      </c>
      <c r="D8" s="156">
        <v>21.8</v>
      </c>
      <c r="E8" s="157">
        <v>4815000000</v>
      </c>
      <c r="F8" s="157">
        <f>E8</f>
        <v>4815000000</v>
      </c>
      <c r="G8" s="158"/>
    </row>
    <row r="9" spans="1:7" s="146" customFormat="1" ht="27.75" customHeight="1">
      <c r="A9" s="163" t="s">
        <v>134</v>
      </c>
      <c r="B9" s="163"/>
      <c r="C9" s="160">
        <f>C8</f>
        <v>128.19999999999999</v>
      </c>
      <c r="D9" s="160">
        <f t="shared" ref="D9" si="0">D8</f>
        <v>21.8</v>
      </c>
      <c r="E9" s="159">
        <f>SUM(E8:E8)</f>
        <v>4815000000</v>
      </c>
      <c r="F9" s="159">
        <f t="shared" ref="F9" si="1">SUM(F8:F8)</f>
        <v>4815000000</v>
      </c>
      <c r="G9" s="161"/>
    </row>
    <row r="10" spans="1:7" ht="18" customHeight="1">
      <c r="A10" s="164" t="s">
        <v>30</v>
      </c>
      <c r="B10" s="165"/>
      <c r="C10" s="165"/>
      <c r="D10" s="165"/>
      <c r="E10" s="166" t="str">
        <f>IF(F9&lt;0,"Âm ", MID("KMHBBNSBTC",LEFT(ROUND(F9,0))+1,1)) &amp; MID(TRIM(SUBSTITUTE(SUBSTITUTE(SUBSTITUTE(SUBSTITUTE(SUBSTITUTE(SUBSTITUTE(SUBSTITUTE(SUBSTITUTE(SUBSTITUTE(SUBSTITUTE(SUBSTITUTE(SUBSTITUTE(SUBSTITUTE(SUBSTITUTE(SUBSTITUTE(SUBSTITUTE(SUBSTITUTE(SUBSTITUTE(SUBSTITUTE(SUBSTITUTE(SUBSTITUTE(SUBSTITUTE(SUBSTITUTE(SUBSTITUTE(SUBSTITUTE(SUBSTITUTE(SUBSTITUTE(RIGHT(TEXT(F9,SUBSTITUTE("0\*0\=0\/0\*0;0\*0\=0\/0\*0",0,"0\-0\+0")),LEN(ROUND(ABS(F9),0))*2-1),"0-0+0*",""),"0-0+0/",""),"0-0+0",""),"0+0",""),"0+"," linh"),"+0","+"),"+5","+ lăm"),"1+"," mười"),"+1","+ mốt"),"_=","_"),0," không"),1," một"),2," hai"),3," ba"),4," bốn"),5," năm"),6," sáu"),7," bảy"),8," tám"),9," chín"),"+"," mươi"),"-"," trăm"),"*"," nghìn ,"),"/"," triệu "),",=","="),"="," tỷ, ")&amp;" ",", ","")),2-(F9&lt;0),999)&amp;" đồng chẵn."</f>
        <v>Bốn tỷ tám trăm mười lăm triệu đồng chẵn.</v>
      </c>
      <c r="F10" s="167"/>
      <c r="G10" s="168"/>
    </row>
    <row r="11" spans="1:7">
      <c r="A11" s="147"/>
      <c r="B11" s="147"/>
      <c r="C11" s="147"/>
      <c r="D11" s="147"/>
      <c r="E11" s="147"/>
      <c r="F11" s="148"/>
    </row>
    <row r="12" spans="1:7" hidden="1">
      <c r="A12" s="169" t="s">
        <v>135</v>
      </c>
      <c r="B12" s="169"/>
      <c r="C12" s="141"/>
      <c r="D12" s="141"/>
      <c r="E12" s="141"/>
      <c r="F12" s="169"/>
      <c r="G12" s="169"/>
    </row>
    <row r="13" spans="1:7" hidden="1">
      <c r="A13" s="149"/>
      <c r="B13" s="141" t="s">
        <v>136</v>
      </c>
      <c r="C13" s="141"/>
      <c r="D13" s="141"/>
      <c r="E13" s="141"/>
      <c r="F13" s="162" t="s">
        <v>137</v>
      </c>
      <c r="G13" s="162"/>
    </row>
    <row r="14" spans="1:7" hidden="1">
      <c r="F14" s="162" t="s">
        <v>138</v>
      </c>
      <c r="G14" s="162"/>
    </row>
    <row r="15" spans="1:7" hidden="1"/>
    <row r="16" spans="1:7" hidden="1"/>
    <row r="17" spans="1:7" hidden="1"/>
    <row r="18" spans="1:7" hidden="1"/>
    <row r="19" spans="1:7" hidden="1">
      <c r="A19" s="144"/>
      <c r="B19" s="141" t="s">
        <v>139</v>
      </c>
      <c r="C19" s="141"/>
      <c r="D19" s="141"/>
      <c r="E19" s="141"/>
      <c r="F19" s="162" t="s">
        <v>140</v>
      </c>
      <c r="G19" s="162"/>
    </row>
    <row r="20" spans="1:7">
      <c r="A20" s="144"/>
      <c r="G20" s="144"/>
    </row>
    <row r="38" s="144" customFormat="1"/>
    <row r="39" s="144" customFormat="1"/>
    <row r="40" s="144" customFormat="1"/>
    <row r="41" s="144" customFormat="1"/>
    <row r="42" s="144" customFormat="1"/>
    <row r="43" s="144" customFormat="1"/>
    <row r="44" s="144" customFormat="1"/>
    <row r="45" s="144" customFormat="1"/>
    <row r="46" s="144" customFormat="1"/>
    <row r="47" s="144" customFormat="1"/>
    <row r="48" s="144" customFormat="1"/>
    <row r="49" s="144" customFormat="1"/>
  </sheetData>
  <mergeCells count="17">
    <mergeCell ref="A1:G1"/>
    <mergeCell ref="A2:G2"/>
    <mergeCell ref="A3:G3"/>
    <mergeCell ref="A4:G4"/>
    <mergeCell ref="A5:A6"/>
    <mergeCell ref="B5:B6"/>
    <mergeCell ref="C5:D5"/>
    <mergeCell ref="E5:F5"/>
    <mergeCell ref="G5:G6"/>
    <mergeCell ref="F14:G14"/>
    <mergeCell ref="F19:G19"/>
    <mergeCell ref="A9:B9"/>
    <mergeCell ref="A10:D10"/>
    <mergeCell ref="E10:G10"/>
    <mergeCell ref="A12:B12"/>
    <mergeCell ref="F12:G12"/>
    <mergeCell ref="F13:G13"/>
  </mergeCells>
  <pageMargins left="0.62992125984251968" right="0.59055118110236227" top="0.51181102362204722" bottom="0.74803149606299213" header="0.31496062992125984" footer="0.31496062992125984"/>
  <pageSetup paperSize="9" scale="93" fitToHeight="0" orientation="landscape" r:id="rId1"/>
  <headerFoot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448"/>
  <sheetViews>
    <sheetView topLeftCell="A31" zoomScaleNormal="100" workbookViewId="0">
      <selection activeCell="J10" sqref="J10"/>
    </sheetView>
  </sheetViews>
  <sheetFormatPr defaultColWidth="9" defaultRowHeight="15.6"/>
  <cols>
    <col min="1" max="1" width="3.6640625" style="3" customWidth="1"/>
    <col min="2" max="2" width="54.44140625" style="3" customWidth="1"/>
    <col min="3" max="3" width="6.109375" style="3" customWidth="1"/>
    <col min="4" max="4" width="8.6640625" style="38" customWidth="1"/>
    <col min="5" max="5" width="10.109375" style="3" customWidth="1"/>
    <col min="6" max="6" width="5.88671875" style="3" customWidth="1"/>
    <col min="7" max="7" width="8" style="3" customWidth="1"/>
    <col min="8" max="8" width="6.88671875" style="3" customWidth="1"/>
    <col min="9" max="9" width="11.5546875" style="3" customWidth="1"/>
    <col min="10" max="10" width="22.5546875" style="3" customWidth="1"/>
    <col min="11" max="12" width="1.6640625" style="3" hidden="1" customWidth="1"/>
    <col min="13" max="14" width="2.5546875" style="3" customWidth="1"/>
    <col min="15" max="15" width="8.6640625" style="3" customWidth="1"/>
    <col min="16" max="16" width="10.109375" style="3" bestFit="1" customWidth="1"/>
    <col min="17" max="17" width="11.33203125" style="3" bestFit="1" customWidth="1"/>
    <col min="18" max="256" width="9" style="3"/>
    <col min="257" max="257" width="3.6640625" style="3" customWidth="1"/>
    <col min="258" max="258" width="60.33203125" style="3" customWidth="1"/>
    <col min="259" max="259" width="6.109375" style="3" customWidth="1"/>
    <col min="260" max="261" width="9.109375" style="3" customWidth="1"/>
    <col min="262" max="262" width="6.6640625" style="3" customWidth="1"/>
    <col min="263" max="263" width="8" style="3" customWidth="1"/>
    <col min="264" max="264" width="7.5546875" style="3" customWidth="1"/>
    <col min="265" max="265" width="10.109375" style="3" customWidth="1"/>
    <col min="266" max="266" width="18.5546875" style="3" customWidth="1"/>
    <col min="267" max="268" width="0" style="3" hidden="1" customWidth="1"/>
    <col min="269" max="270" width="2.5546875" style="3" customWidth="1"/>
    <col min="271" max="271" width="8.6640625" style="3" customWidth="1"/>
    <col min="272" max="272" width="10.109375" style="3" bestFit="1" customWidth="1"/>
    <col min="273" max="273" width="11.33203125" style="3" bestFit="1" customWidth="1"/>
    <col min="274" max="512" width="9" style="3"/>
    <col min="513" max="513" width="3.6640625" style="3" customWidth="1"/>
    <col min="514" max="514" width="60.33203125" style="3" customWidth="1"/>
    <col min="515" max="515" width="6.109375" style="3" customWidth="1"/>
    <col min="516" max="517" width="9.109375" style="3" customWidth="1"/>
    <col min="518" max="518" width="6.6640625" style="3" customWidth="1"/>
    <col min="519" max="519" width="8" style="3" customWidth="1"/>
    <col min="520" max="520" width="7.5546875" style="3" customWidth="1"/>
    <col min="521" max="521" width="10.109375" style="3" customWidth="1"/>
    <col min="522" max="522" width="18.5546875" style="3" customWidth="1"/>
    <col min="523" max="524" width="0" style="3" hidden="1" customWidth="1"/>
    <col min="525" max="526" width="2.5546875" style="3" customWidth="1"/>
    <col min="527" max="527" width="8.6640625" style="3" customWidth="1"/>
    <col min="528" max="528" width="10.109375" style="3" bestFit="1" customWidth="1"/>
    <col min="529" max="529" width="11.33203125" style="3" bestFit="1" customWidth="1"/>
    <col min="530" max="768" width="9" style="3"/>
    <col min="769" max="769" width="3.6640625" style="3" customWidth="1"/>
    <col min="770" max="770" width="60.33203125" style="3" customWidth="1"/>
    <col min="771" max="771" width="6.109375" style="3" customWidth="1"/>
    <col min="772" max="773" width="9.109375" style="3" customWidth="1"/>
    <col min="774" max="774" width="6.6640625" style="3" customWidth="1"/>
    <col min="775" max="775" width="8" style="3" customWidth="1"/>
    <col min="776" max="776" width="7.5546875" style="3" customWidth="1"/>
    <col min="777" max="777" width="10.109375" style="3" customWidth="1"/>
    <col min="778" max="778" width="18.5546875" style="3" customWidth="1"/>
    <col min="779" max="780" width="0" style="3" hidden="1" customWidth="1"/>
    <col min="781" max="782" width="2.5546875" style="3" customWidth="1"/>
    <col min="783" max="783" width="8.6640625" style="3" customWidth="1"/>
    <col min="784" max="784" width="10.109375" style="3" bestFit="1" customWidth="1"/>
    <col min="785" max="785" width="11.33203125" style="3" bestFit="1" customWidth="1"/>
    <col min="786" max="1024" width="9" style="3"/>
    <col min="1025" max="1025" width="3.6640625" style="3" customWidth="1"/>
    <col min="1026" max="1026" width="60.33203125" style="3" customWidth="1"/>
    <col min="1027" max="1027" width="6.109375" style="3" customWidth="1"/>
    <col min="1028" max="1029" width="9.109375" style="3" customWidth="1"/>
    <col min="1030" max="1030" width="6.6640625" style="3" customWidth="1"/>
    <col min="1031" max="1031" width="8" style="3" customWidth="1"/>
    <col min="1032" max="1032" width="7.5546875" style="3" customWidth="1"/>
    <col min="1033" max="1033" width="10.109375" style="3" customWidth="1"/>
    <col min="1034" max="1034" width="18.5546875" style="3" customWidth="1"/>
    <col min="1035" max="1036" width="0" style="3" hidden="1" customWidth="1"/>
    <col min="1037" max="1038" width="2.5546875" style="3" customWidth="1"/>
    <col min="1039" max="1039" width="8.6640625" style="3" customWidth="1"/>
    <col min="1040" max="1040" width="10.109375" style="3" bestFit="1" customWidth="1"/>
    <col min="1041" max="1041" width="11.33203125" style="3" bestFit="1" customWidth="1"/>
    <col min="1042" max="1280" width="9" style="3"/>
    <col min="1281" max="1281" width="3.6640625" style="3" customWidth="1"/>
    <col min="1282" max="1282" width="60.33203125" style="3" customWidth="1"/>
    <col min="1283" max="1283" width="6.109375" style="3" customWidth="1"/>
    <col min="1284" max="1285" width="9.109375" style="3" customWidth="1"/>
    <col min="1286" max="1286" width="6.6640625" style="3" customWidth="1"/>
    <col min="1287" max="1287" width="8" style="3" customWidth="1"/>
    <col min="1288" max="1288" width="7.5546875" style="3" customWidth="1"/>
    <col min="1289" max="1289" width="10.109375" style="3" customWidth="1"/>
    <col min="1290" max="1290" width="18.5546875" style="3" customWidth="1"/>
    <col min="1291" max="1292" width="0" style="3" hidden="1" customWidth="1"/>
    <col min="1293" max="1294" width="2.5546875" style="3" customWidth="1"/>
    <col min="1295" max="1295" width="8.6640625" style="3" customWidth="1"/>
    <col min="1296" max="1296" width="10.109375" style="3" bestFit="1" customWidth="1"/>
    <col min="1297" max="1297" width="11.33203125" style="3" bestFit="1" customWidth="1"/>
    <col min="1298" max="1536" width="9" style="3"/>
    <col min="1537" max="1537" width="3.6640625" style="3" customWidth="1"/>
    <col min="1538" max="1538" width="60.33203125" style="3" customWidth="1"/>
    <col min="1539" max="1539" width="6.109375" style="3" customWidth="1"/>
    <col min="1540" max="1541" width="9.109375" style="3" customWidth="1"/>
    <col min="1542" max="1542" width="6.6640625" style="3" customWidth="1"/>
    <col min="1543" max="1543" width="8" style="3" customWidth="1"/>
    <col min="1544" max="1544" width="7.5546875" style="3" customWidth="1"/>
    <col min="1545" max="1545" width="10.109375" style="3" customWidth="1"/>
    <col min="1546" max="1546" width="18.5546875" style="3" customWidth="1"/>
    <col min="1547" max="1548" width="0" style="3" hidden="1" customWidth="1"/>
    <col min="1549" max="1550" width="2.5546875" style="3" customWidth="1"/>
    <col min="1551" max="1551" width="8.6640625" style="3" customWidth="1"/>
    <col min="1552" max="1552" width="10.109375" style="3" bestFit="1" customWidth="1"/>
    <col min="1553" max="1553" width="11.33203125" style="3" bestFit="1" customWidth="1"/>
    <col min="1554" max="1792" width="9" style="3"/>
    <col min="1793" max="1793" width="3.6640625" style="3" customWidth="1"/>
    <col min="1794" max="1794" width="60.33203125" style="3" customWidth="1"/>
    <col min="1795" max="1795" width="6.109375" style="3" customWidth="1"/>
    <col min="1796" max="1797" width="9.109375" style="3" customWidth="1"/>
    <col min="1798" max="1798" width="6.6640625" style="3" customWidth="1"/>
    <col min="1799" max="1799" width="8" style="3" customWidth="1"/>
    <col min="1800" max="1800" width="7.5546875" style="3" customWidth="1"/>
    <col min="1801" max="1801" width="10.109375" style="3" customWidth="1"/>
    <col min="1802" max="1802" width="18.5546875" style="3" customWidth="1"/>
    <col min="1803" max="1804" width="0" style="3" hidden="1" customWidth="1"/>
    <col min="1805" max="1806" width="2.5546875" style="3" customWidth="1"/>
    <col min="1807" max="1807" width="8.6640625" style="3" customWidth="1"/>
    <col min="1808" max="1808" width="10.109375" style="3" bestFit="1" customWidth="1"/>
    <col min="1809" max="1809" width="11.33203125" style="3" bestFit="1" customWidth="1"/>
    <col min="1810" max="2048" width="9" style="3"/>
    <col min="2049" max="2049" width="3.6640625" style="3" customWidth="1"/>
    <col min="2050" max="2050" width="60.33203125" style="3" customWidth="1"/>
    <col min="2051" max="2051" width="6.109375" style="3" customWidth="1"/>
    <col min="2052" max="2053" width="9.109375" style="3" customWidth="1"/>
    <col min="2054" max="2054" width="6.6640625" style="3" customWidth="1"/>
    <col min="2055" max="2055" width="8" style="3" customWidth="1"/>
    <col min="2056" max="2056" width="7.5546875" style="3" customWidth="1"/>
    <col min="2057" max="2057" width="10.109375" style="3" customWidth="1"/>
    <col min="2058" max="2058" width="18.5546875" style="3" customWidth="1"/>
    <col min="2059" max="2060" width="0" style="3" hidden="1" customWidth="1"/>
    <col min="2061" max="2062" width="2.5546875" style="3" customWidth="1"/>
    <col min="2063" max="2063" width="8.6640625" style="3" customWidth="1"/>
    <col min="2064" max="2064" width="10.109375" style="3" bestFit="1" customWidth="1"/>
    <col min="2065" max="2065" width="11.33203125" style="3" bestFit="1" customWidth="1"/>
    <col min="2066" max="2304" width="9" style="3"/>
    <col min="2305" max="2305" width="3.6640625" style="3" customWidth="1"/>
    <col min="2306" max="2306" width="60.33203125" style="3" customWidth="1"/>
    <col min="2307" max="2307" width="6.109375" style="3" customWidth="1"/>
    <col min="2308" max="2309" width="9.109375" style="3" customWidth="1"/>
    <col min="2310" max="2310" width="6.6640625" style="3" customWidth="1"/>
    <col min="2311" max="2311" width="8" style="3" customWidth="1"/>
    <col min="2312" max="2312" width="7.5546875" style="3" customWidth="1"/>
    <col min="2313" max="2313" width="10.109375" style="3" customWidth="1"/>
    <col min="2314" max="2314" width="18.5546875" style="3" customWidth="1"/>
    <col min="2315" max="2316" width="0" style="3" hidden="1" customWidth="1"/>
    <col min="2317" max="2318" width="2.5546875" style="3" customWidth="1"/>
    <col min="2319" max="2319" width="8.6640625" style="3" customWidth="1"/>
    <col min="2320" max="2320" width="10.109375" style="3" bestFit="1" customWidth="1"/>
    <col min="2321" max="2321" width="11.33203125" style="3" bestFit="1" customWidth="1"/>
    <col min="2322" max="2560" width="9" style="3"/>
    <col min="2561" max="2561" width="3.6640625" style="3" customWidth="1"/>
    <col min="2562" max="2562" width="60.33203125" style="3" customWidth="1"/>
    <col min="2563" max="2563" width="6.109375" style="3" customWidth="1"/>
    <col min="2564" max="2565" width="9.109375" style="3" customWidth="1"/>
    <col min="2566" max="2566" width="6.6640625" style="3" customWidth="1"/>
    <col min="2567" max="2567" width="8" style="3" customWidth="1"/>
    <col min="2568" max="2568" width="7.5546875" style="3" customWidth="1"/>
    <col min="2569" max="2569" width="10.109375" style="3" customWidth="1"/>
    <col min="2570" max="2570" width="18.5546875" style="3" customWidth="1"/>
    <col min="2571" max="2572" width="0" style="3" hidden="1" customWidth="1"/>
    <col min="2573" max="2574" width="2.5546875" style="3" customWidth="1"/>
    <col min="2575" max="2575" width="8.6640625" style="3" customWidth="1"/>
    <col min="2576" max="2576" width="10.109375" style="3" bestFit="1" customWidth="1"/>
    <col min="2577" max="2577" width="11.33203125" style="3" bestFit="1" customWidth="1"/>
    <col min="2578" max="2816" width="9" style="3"/>
    <col min="2817" max="2817" width="3.6640625" style="3" customWidth="1"/>
    <col min="2818" max="2818" width="60.33203125" style="3" customWidth="1"/>
    <col min="2819" max="2819" width="6.109375" style="3" customWidth="1"/>
    <col min="2820" max="2821" width="9.109375" style="3" customWidth="1"/>
    <col min="2822" max="2822" width="6.6640625" style="3" customWidth="1"/>
    <col min="2823" max="2823" width="8" style="3" customWidth="1"/>
    <col min="2824" max="2824" width="7.5546875" style="3" customWidth="1"/>
    <col min="2825" max="2825" width="10.109375" style="3" customWidth="1"/>
    <col min="2826" max="2826" width="18.5546875" style="3" customWidth="1"/>
    <col min="2827" max="2828" width="0" style="3" hidden="1" customWidth="1"/>
    <col min="2829" max="2830" width="2.5546875" style="3" customWidth="1"/>
    <col min="2831" max="2831" width="8.6640625" style="3" customWidth="1"/>
    <col min="2832" max="2832" width="10.109375" style="3" bestFit="1" customWidth="1"/>
    <col min="2833" max="2833" width="11.33203125" style="3" bestFit="1" customWidth="1"/>
    <col min="2834" max="3072" width="9" style="3"/>
    <col min="3073" max="3073" width="3.6640625" style="3" customWidth="1"/>
    <col min="3074" max="3074" width="60.33203125" style="3" customWidth="1"/>
    <col min="3075" max="3075" width="6.109375" style="3" customWidth="1"/>
    <col min="3076" max="3077" width="9.109375" style="3" customWidth="1"/>
    <col min="3078" max="3078" width="6.6640625" style="3" customWidth="1"/>
    <col min="3079" max="3079" width="8" style="3" customWidth="1"/>
    <col min="3080" max="3080" width="7.5546875" style="3" customWidth="1"/>
    <col min="3081" max="3081" width="10.109375" style="3" customWidth="1"/>
    <col min="3082" max="3082" width="18.5546875" style="3" customWidth="1"/>
    <col min="3083" max="3084" width="0" style="3" hidden="1" customWidth="1"/>
    <col min="3085" max="3086" width="2.5546875" style="3" customWidth="1"/>
    <col min="3087" max="3087" width="8.6640625" style="3" customWidth="1"/>
    <col min="3088" max="3088" width="10.109375" style="3" bestFit="1" customWidth="1"/>
    <col min="3089" max="3089" width="11.33203125" style="3" bestFit="1" customWidth="1"/>
    <col min="3090" max="3328" width="9" style="3"/>
    <col min="3329" max="3329" width="3.6640625" style="3" customWidth="1"/>
    <col min="3330" max="3330" width="60.33203125" style="3" customWidth="1"/>
    <col min="3331" max="3331" width="6.109375" style="3" customWidth="1"/>
    <col min="3332" max="3333" width="9.109375" style="3" customWidth="1"/>
    <col min="3334" max="3334" width="6.6640625" style="3" customWidth="1"/>
    <col min="3335" max="3335" width="8" style="3" customWidth="1"/>
    <col min="3336" max="3336" width="7.5546875" style="3" customWidth="1"/>
    <col min="3337" max="3337" width="10.109375" style="3" customWidth="1"/>
    <col min="3338" max="3338" width="18.5546875" style="3" customWidth="1"/>
    <col min="3339" max="3340" width="0" style="3" hidden="1" customWidth="1"/>
    <col min="3341" max="3342" width="2.5546875" style="3" customWidth="1"/>
    <col min="3343" max="3343" width="8.6640625" style="3" customWidth="1"/>
    <col min="3344" max="3344" width="10.109375" style="3" bestFit="1" customWidth="1"/>
    <col min="3345" max="3345" width="11.33203125" style="3" bestFit="1" customWidth="1"/>
    <col min="3346" max="3584" width="9" style="3"/>
    <col min="3585" max="3585" width="3.6640625" style="3" customWidth="1"/>
    <col min="3586" max="3586" width="60.33203125" style="3" customWidth="1"/>
    <col min="3587" max="3587" width="6.109375" style="3" customWidth="1"/>
    <col min="3588" max="3589" width="9.109375" style="3" customWidth="1"/>
    <col min="3590" max="3590" width="6.6640625" style="3" customWidth="1"/>
    <col min="3591" max="3591" width="8" style="3" customWidth="1"/>
    <col min="3592" max="3592" width="7.5546875" style="3" customWidth="1"/>
    <col min="3593" max="3593" width="10.109375" style="3" customWidth="1"/>
    <col min="3594" max="3594" width="18.5546875" style="3" customWidth="1"/>
    <col min="3595" max="3596" width="0" style="3" hidden="1" customWidth="1"/>
    <col min="3597" max="3598" width="2.5546875" style="3" customWidth="1"/>
    <col min="3599" max="3599" width="8.6640625" style="3" customWidth="1"/>
    <col min="3600" max="3600" width="10.109375" style="3" bestFit="1" customWidth="1"/>
    <col min="3601" max="3601" width="11.33203125" style="3" bestFit="1" customWidth="1"/>
    <col min="3602" max="3840" width="9" style="3"/>
    <col min="3841" max="3841" width="3.6640625" style="3" customWidth="1"/>
    <col min="3842" max="3842" width="60.33203125" style="3" customWidth="1"/>
    <col min="3843" max="3843" width="6.109375" style="3" customWidth="1"/>
    <col min="3844" max="3845" width="9.109375" style="3" customWidth="1"/>
    <col min="3846" max="3846" width="6.6640625" style="3" customWidth="1"/>
    <col min="3847" max="3847" width="8" style="3" customWidth="1"/>
    <col min="3848" max="3848" width="7.5546875" style="3" customWidth="1"/>
    <col min="3849" max="3849" width="10.109375" style="3" customWidth="1"/>
    <col min="3850" max="3850" width="18.5546875" style="3" customWidth="1"/>
    <col min="3851" max="3852" width="0" style="3" hidden="1" customWidth="1"/>
    <col min="3853" max="3854" width="2.5546875" style="3" customWidth="1"/>
    <col min="3855" max="3855" width="8.6640625" style="3" customWidth="1"/>
    <col min="3856" max="3856" width="10.109375" style="3" bestFit="1" customWidth="1"/>
    <col min="3857" max="3857" width="11.33203125" style="3" bestFit="1" customWidth="1"/>
    <col min="3858" max="4096" width="9" style="3"/>
    <col min="4097" max="4097" width="3.6640625" style="3" customWidth="1"/>
    <col min="4098" max="4098" width="60.33203125" style="3" customWidth="1"/>
    <col min="4099" max="4099" width="6.109375" style="3" customWidth="1"/>
    <col min="4100" max="4101" width="9.109375" style="3" customWidth="1"/>
    <col min="4102" max="4102" width="6.6640625" style="3" customWidth="1"/>
    <col min="4103" max="4103" width="8" style="3" customWidth="1"/>
    <col min="4104" max="4104" width="7.5546875" style="3" customWidth="1"/>
    <col min="4105" max="4105" width="10.109375" style="3" customWidth="1"/>
    <col min="4106" max="4106" width="18.5546875" style="3" customWidth="1"/>
    <col min="4107" max="4108" width="0" style="3" hidden="1" customWidth="1"/>
    <col min="4109" max="4110" width="2.5546875" style="3" customWidth="1"/>
    <col min="4111" max="4111" width="8.6640625" style="3" customWidth="1"/>
    <col min="4112" max="4112" width="10.109375" style="3" bestFit="1" customWidth="1"/>
    <col min="4113" max="4113" width="11.33203125" style="3" bestFit="1" customWidth="1"/>
    <col min="4114" max="4352" width="9" style="3"/>
    <col min="4353" max="4353" width="3.6640625" style="3" customWidth="1"/>
    <col min="4354" max="4354" width="60.33203125" style="3" customWidth="1"/>
    <col min="4355" max="4355" width="6.109375" style="3" customWidth="1"/>
    <col min="4356" max="4357" width="9.109375" style="3" customWidth="1"/>
    <col min="4358" max="4358" width="6.6640625" style="3" customWidth="1"/>
    <col min="4359" max="4359" width="8" style="3" customWidth="1"/>
    <col min="4360" max="4360" width="7.5546875" style="3" customWidth="1"/>
    <col min="4361" max="4361" width="10.109375" style="3" customWidth="1"/>
    <col min="4362" max="4362" width="18.5546875" style="3" customWidth="1"/>
    <col min="4363" max="4364" width="0" style="3" hidden="1" customWidth="1"/>
    <col min="4365" max="4366" width="2.5546875" style="3" customWidth="1"/>
    <col min="4367" max="4367" width="8.6640625" style="3" customWidth="1"/>
    <col min="4368" max="4368" width="10.109375" style="3" bestFit="1" customWidth="1"/>
    <col min="4369" max="4369" width="11.33203125" style="3" bestFit="1" customWidth="1"/>
    <col min="4370" max="4608" width="9" style="3"/>
    <col min="4609" max="4609" width="3.6640625" style="3" customWidth="1"/>
    <col min="4610" max="4610" width="60.33203125" style="3" customWidth="1"/>
    <col min="4611" max="4611" width="6.109375" style="3" customWidth="1"/>
    <col min="4612" max="4613" width="9.109375" style="3" customWidth="1"/>
    <col min="4614" max="4614" width="6.6640625" style="3" customWidth="1"/>
    <col min="4615" max="4615" width="8" style="3" customWidth="1"/>
    <col min="4616" max="4616" width="7.5546875" style="3" customWidth="1"/>
    <col min="4617" max="4617" width="10.109375" style="3" customWidth="1"/>
    <col min="4618" max="4618" width="18.5546875" style="3" customWidth="1"/>
    <col min="4619" max="4620" width="0" style="3" hidden="1" customWidth="1"/>
    <col min="4621" max="4622" width="2.5546875" style="3" customWidth="1"/>
    <col min="4623" max="4623" width="8.6640625" style="3" customWidth="1"/>
    <col min="4624" max="4624" width="10.109375" style="3" bestFit="1" customWidth="1"/>
    <col min="4625" max="4625" width="11.33203125" style="3" bestFit="1" customWidth="1"/>
    <col min="4626" max="4864" width="9" style="3"/>
    <col min="4865" max="4865" width="3.6640625" style="3" customWidth="1"/>
    <col min="4866" max="4866" width="60.33203125" style="3" customWidth="1"/>
    <col min="4867" max="4867" width="6.109375" style="3" customWidth="1"/>
    <col min="4868" max="4869" width="9.109375" style="3" customWidth="1"/>
    <col min="4870" max="4870" width="6.6640625" style="3" customWidth="1"/>
    <col min="4871" max="4871" width="8" style="3" customWidth="1"/>
    <col min="4872" max="4872" width="7.5546875" style="3" customWidth="1"/>
    <col min="4873" max="4873" width="10.109375" style="3" customWidth="1"/>
    <col min="4874" max="4874" width="18.5546875" style="3" customWidth="1"/>
    <col min="4875" max="4876" width="0" style="3" hidden="1" customWidth="1"/>
    <col min="4877" max="4878" width="2.5546875" style="3" customWidth="1"/>
    <col min="4879" max="4879" width="8.6640625" style="3" customWidth="1"/>
    <col min="4880" max="4880" width="10.109375" style="3" bestFit="1" customWidth="1"/>
    <col min="4881" max="4881" width="11.33203125" style="3" bestFit="1" customWidth="1"/>
    <col min="4882" max="5120" width="9" style="3"/>
    <col min="5121" max="5121" width="3.6640625" style="3" customWidth="1"/>
    <col min="5122" max="5122" width="60.33203125" style="3" customWidth="1"/>
    <col min="5123" max="5123" width="6.109375" style="3" customWidth="1"/>
    <col min="5124" max="5125" width="9.109375" style="3" customWidth="1"/>
    <col min="5126" max="5126" width="6.6640625" style="3" customWidth="1"/>
    <col min="5127" max="5127" width="8" style="3" customWidth="1"/>
    <col min="5128" max="5128" width="7.5546875" style="3" customWidth="1"/>
    <col min="5129" max="5129" width="10.109375" style="3" customWidth="1"/>
    <col min="5130" max="5130" width="18.5546875" style="3" customWidth="1"/>
    <col min="5131" max="5132" width="0" style="3" hidden="1" customWidth="1"/>
    <col min="5133" max="5134" width="2.5546875" style="3" customWidth="1"/>
    <col min="5135" max="5135" width="8.6640625" style="3" customWidth="1"/>
    <col min="5136" max="5136" width="10.109375" style="3" bestFit="1" customWidth="1"/>
    <col min="5137" max="5137" width="11.33203125" style="3" bestFit="1" customWidth="1"/>
    <col min="5138" max="5376" width="9" style="3"/>
    <col min="5377" max="5377" width="3.6640625" style="3" customWidth="1"/>
    <col min="5378" max="5378" width="60.33203125" style="3" customWidth="1"/>
    <col min="5379" max="5379" width="6.109375" style="3" customWidth="1"/>
    <col min="5380" max="5381" width="9.109375" style="3" customWidth="1"/>
    <col min="5382" max="5382" width="6.6640625" style="3" customWidth="1"/>
    <col min="5383" max="5383" width="8" style="3" customWidth="1"/>
    <col min="5384" max="5384" width="7.5546875" style="3" customWidth="1"/>
    <col min="5385" max="5385" width="10.109375" style="3" customWidth="1"/>
    <col min="5386" max="5386" width="18.5546875" style="3" customWidth="1"/>
    <col min="5387" max="5388" width="0" style="3" hidden="1" customWidth="1"/>
    <col min="5389" max="5390" width="2.5546875" style="3" customWidth="1"/>
    <col min="5391" max="5391" width="8.6640625" style="3" customWidth="1"/>
    <col min="5392" max="5392" width="10.109375" style="3" bestFit="1" customWidth="1"/>
    <col min="5393" max="5393" width="11.33203125" style="3" bestFit="1" customWidth="1"/>
    <col min="5394" max="5632" width="9" style="3"/>
    <col min="5633" max="5633" width="3.6640625" style="3" customWidth="1"/>
    <col min="5634" max="5634" width="60.33203125" style="3" customWidth="1"/>
    <col min="5635" max="5635" width="6.109375" style="3" customWidth="1"/>
    <col min="5636" max="5637" width="9.109375" style="3" customWidth="1"/>
    <col min="5638" max="5638" width="6.6640625" style="3" customWidth="1"/>
    <col min="5639" max="5639" width="8" style="3" customWidth="1"/>
    <col min="5640" max="5640" width="7.5546875" style="3" customWidth="1"/>
    <col min="5641" max="5641" width="10.109375" style="3" customWidth="1"/>
    <col min="5642" max="5642" width="18.5546875" style="3" customWidth="1"/>
    <col min="5643" max="5644" width="0" style="3" hidden="1" customWidth="1"/>
    <col min="5645" max="5646" width="2.5546875" style="3" customWidth="1"/>
    <col min="5647" max="5647" width="8.6640625" style="3" customWidth="1"/>
    <col min="5648" max="5648" width="10.109375" style="3" bestFit="1" customWidth="1"/>
    <col min="5649" max="5649" width="11.33203125" style="3" bestFit="1" customWidth="1"/>
    <col min="5650" max="5888" width="9" style="3"/>
    <col min="5889" max="5889" width="3.6640625" style="3" customWidth="1"/>
    <col min="5890" max="5890" width="60.33203125" style="3" customWidth="1"/>
    <col min="5891" max="5891" width="6.109375" style="3" customWidth="1"/>
    <col min="5892" max="5893" width="9.109375" style="3" customWidth="1"/>
    <col min="5894" max="5894" width="6.6640625" style="3" customWidth="1"/>
    <col min="5895" max="5895" width="8" style="3" customWidth="1"/>
    <col min="5896" max="5896" width="7.5546875" style="3" customWidth="1"/>
    <col min="5897" max="5897" width="10.109375" style="3" customWidth="1"/>
    <col min="5898" max="5898" width="18.5546875" style="3" customWidth="1"/>
    <col min="5899" max="5900" width="0" style="3" hidden="1" customWidth="1"/>
    <col min="5901" max="5902" width="2.5546875" style="3" customWidth="1"/>
    <col min="5903" max="5903" width="8.6640625" style="3" customWidth="1"/>
    <col min="5904" max="5904" width="10.109375" style="3" bestFit="1" customWidth="1"/>
    <col min="5905" max="5905" width="11.33203125" style="3" bestFit="1" customWidth="1"/>
    <col min="5906" max="6144" width="9" style="3"/>
    <col min="6145" max="6145" width="3.6640625" style="3" customWidth="1"/>
    <col min="6146" max="6146" width="60.33203125" style="3" customWidth="1"/>
    <col min="6147" max="6147" width="6.109375" style="3" customWidth="1"/>
    <col min="6148" max="6149" width="9.109375" style="3" customWidth="1"/>
    <col min="6150" max="6150" width="6.6640625" style="3" customWidth="1"/>
    <col min="6151" max="6151" width="8" style="3" customWidth="1"/>
    <col min="6152" max="6152" width="7.5546875" style="3" customWidth="1"/>
    <col min="6153" max="6153" width="10.109375" style="3" customWidth="1"/>
    <col min="6154" max="6154" width="18.5546875" style="3" customWidth="1"/>
    <col min="6155" max="6156" width="0" style="3" hidden="1" customWidth="1"/>
    <col min="6157" max="6158" width="2.5546875" style="3" customWidth="1"/>
    <col min="6159" max="6159" width="8.6640625" style="3" customWidth="1"/>
    <col min="6160" max="6160" width="10.109375" style="3" bestFit="1" customWidth="1"/>
    <col min="6161" max="6161" width="11.33203125" style="3" bestFit="1" customWidth="1"/>
    <col min="6162" max="6400" width="9" style="3"/>
    <col min="6401" max="6401" width="3.6640625" style="3" customWidth="1"/>
    <col min="6402" max="6402" width="60.33203125" style="3" customWidth="1"/>
    <col min="6403" max="6403" width="6.109375" style="3" customWidth="1"/>
    <col min="6404" max="6405" width="9.109375" style="3" customWidth="1"/>
    <col min="6406" max="6406" width="6.6640625" style="3" customWidth="1"/>
    <col min="6407" max="6407" width="8" style="3" customWidth="1"/>
    <col min="6408" max="6408" width="7.5546875" style="3" customWidth="1"/>
    <col min="6409" max="6409" width="10.109375" style="3" customWidth="1"/>
    <col min="6410" max="6410" width="18.5546875" style="3" customWidth="1"/>
    <col min="6411" max="6412" width="0" style="3" hidden="1" customWidth="1"/>
    <col min="6413" max="6414" width="2.5546875" style="3" customWidth="1"/>
    <col min="6415" max="6415" width="8.6640625" style="3" customWidth="1"/>
    <col min="6416" max="6416" width="10.109375" style="3" bestFit="1" customWidth="1"/>
    <col min="6417" max="6417" width="11.33203125" style="3" bestFit="1" customWidth="1"/>
    <col min="6418" max="6656" width="9" style="3"/>
    <col min="6657" max="6657" width="3.6640625" style="3" customWidth="1"/>
    <col min="6658" max="6658" width="60.33203125" style="3" customWidth="1"/>
    <col min="6659" max="6659" width="6.109375" style="3" customWidth="1"/>
    <col min="6660" max="6661" width="9.109375" style="3" customWidth="1"/>
    <col min="6662" max="6662" width="6.6640625" style="3" customWidth="1"/>
    <col min="6663" max="6663" width="8" style="3" customWidth="1"/>
    <col min="6664" max="6664" width="7.5546875" style="3" customWidth="1"/>
    <col min="6665" max="6665" width="10.109375" style="3" customWidth="1"/>
    <col min="6666" max="6666" width="18.5546875" style="3" customWidth="1"/>
    <col min="6667" max="6668" width="0" style="3" hidden="1" customWidth="1"/>
    <col min="6669" max="6670" width="2.5546875" style="3" customWidth="1"/>
    <col min="6671" max="6671" width="8.6640625" style="3" customWidth="1"/>
    <col min="6672" max="6672" width="10.109375" style="3" bestFit="1" customWidth="1"/>
    <col min="6673" max="6673" width="11.33203125" style="3" bestFit="1" customWidth="1"/>
    <col min="6674" max="6912" width="9" style="3"/>
    <col min="6913" max="6913" width="3.6640625" style="3" customWidth="1"/>
    <col min="6914" max="6914" width="60.33203125" style="3" customWidth="1"/>
    <col min="6915" max="6915" width="6.109375" style="3" customWidth="1"/>
    <col min="6916" max="6917" width="9.109375" style="3" customWidth="1"/>
    <col min="6918" max="6918" width="6.6640625" style="3" customWidth="1"/>
    <col min="6919" max="6919" width="8" style="3" customWidth="1"/>
    <col min="6920" max="6920" width="7.5546875" style="3" customWidth="1"/>
    <col min="6921" max="6921" width="10.109375" style="3" customWidth="1"/>
    <col min="6922" max="6922" width="18.5546875" style="3" customWidth="1"/>
    <col min="6923" max="6924" width="0" style="3" hidden="1" customWidth="1"/>
    <col min="6925" max="6926" width="2.5546875" style="3" customWidth="1"/>
    <col min="6927" max="6927" width="8.6640625" style="3" customWidth="1"/>
    <col min="6928" max="6928" width="10.109375" style="3" bestFit="1" customWidth="1"/>
    <col min="6929" max="6929" width="11.33203125" style="3" bestFit="1" customWidth="1"/>
    <col min="6930" max="7168" width="9" style="3"/>
    <col min="7169" max="7169" width="3.6640625" style="3" customWidth="1"/>
    <col min="7170" max="7170" width="60.33203125" style="3" customWidth="1"/>
    <col min="7171" max="7171" width="6.109375" style="3" customWidth="1"/>
    <col min="7172" max="7173" width="9.109375" style="3" customWidth="1"/>
    <col min="7174" max="7174" width="6.6640625" style="3" customWidth="1"/>
    <col min="7175" max="7175" width="8" style="3" customWidth="1"/>
    <col min="7176" max="7176" width="7.5546875" style="3" customWidth="1"/>
    <col min="7177" max="7177" width="10.109375" style="3" customWidth="1"/>
    <col min="7178" max="7178" width="18.5546875" style="3" customWidth="1"/>
    <col min="7179" max="7180" width="0" style="3" hidden="1" customWidth="1"/>
    <col min="7181" max="7182" width="2.5546875" style="3" customWidth="1"/>
    <col min="7183" max="7183" width="8.6640625" style="3" customWidth="1"/>
    <col min="7184" max="7184" width="10.109375" style="3" bestFit="1" customWidth="1"/>
    <col min="7185" max="7185" width="11.33203125" style="3" bestFit="1" customWidth="1"/>
    <col min="7186" max="7424" width="9" style="3"/>
    <col min="7425" max="7425" width="3.6640625" style="3" customWidth="1"/>
    <col min="7426" max="7426" width="60.33203125" style="3" customWidth="1"/>
    <col min="7427" max="7427" width="6.109375" style="3" customWidth="1"/>
    <col min="7428" max="7429" width="9.109375" style="3" customWidth="1"/>
    <col min="7430" max="7430" width="6.6640625" style="3" customWidth="1"/>
    <col min="7431" max="7431" width="8" style="3" customWidth="1"/>
    <col min="7432" max="7432" width="7.5546875" style="3" customWidth="1"/>
    <col min="7433" max="7433" width="10.109375" style="3" customWidth="1"/>
    <col min="7434" max="7434" width="18.5546875" style="3" customWidth="1"/>
    <col min="7435" max="7436" width="0" style="3" hidden="1" customWidth="1"/>
    <col min="7437" max="7438" width="2.5546875" style="3" customWidth="1"/>
    <col min="7439" max="7439" width="8.6640625" style="3" customWidth="1"/>
    <col min="7440" max="7440" width="10.109375" style="3" bestFit="1" customWidth="1"/>
    <col min="7441" max="7441" width="11.33203125" style="3" bestFit="1" customWidth="1"/>
    <col min="7442" max="7680" width="9" style="3"/>
    <col min="7681" max="7681" width="3.6640625" style="3" customWidth="1"/>
    <col min="7682" max="7682" width="60.33203125" style="3" customWidth="1"/>
    <col min="7683" max="7683" width="6.109375" style="3" customWidth="1"/>
    <col min="7684" max="7685" width="9.109375" style="3" customWidth="1"/>
    <col min="7686" max="7686" width="6.6640625" style="3" customWidth="1"/>
    <col min="7687" max="7687" width="8" style="3" customWidth="1"/>
    <col min="7688" max="7688" width="7.5546875" style="3" customWidth="1"/>
    <col min="7689" max="7689" width="10.109375" style="3" customWidth="1"/>
    <col min="7690" max="7690" width="18.5546875" style="3" customWidth="1"/>
    <col min="7691" max="7692" width="0" style="3" hidden="1" customWidth="1"/>
    <col min="7693" max="7694" width="2.5546875" style="3" customWidth="1"/>
    <col min="7695" max="7695" width="8.6640625" style="3" customWidth="1"/>
    <col min="7696" max="7696" width="10.109375" style="3" bestFit="1" customWidth="1"/>
    <col min="7697" max="7697" width="11.33203125" style="3" bestFit="1" customWidth="1"/>
    <col min="7698" max="7936" width="9" style="3"/>
    <col min="7937" max="7937" width="3.6640625" style="3" customWidth="1"/>
    <col min="7938" max="7938" width="60.33203125" style="3" customWidth="1"/>
    <col min="7939" max="7939" width="6.109375" style="3" customWidth="1"/>
    <col min="7940" max="7941" width="9.109375" style="3" customWidth="1"/>
    <col min="7942" max="7942" width="6.6640625" style="3" customWidth="1"/>
    <col min="7943" max="7943" width="8" style="3" customWidth="1"/>
    <col min="7944" max="7944" width="7.5546875" style="3" customWidth="1"/>
    <col min="7945" max="7945" width="10.109375" style="3" customWidth="1"/>
    <col min="7946" max="7946" width="18.5546875" style="3" customWidth="1"/>
    <col min="7947" max="7948" width="0" style="3" hidden="1" customWidth="1"/>
    <col min="7949" max="7950" width="2.5546875" style="3" customWidth="1"/>
    <col min="7951" max="7951" width="8.6640625" style="3" customWidth="1"/>
    <col min="7952" max="7952" width="10.109375" style="3" bestFit="1" customWidth="1"/>
    <col min="7953" max="7953" width="11.33203125" style="3" bestFit="1" customWidth="1"/>
    <col min="7954" max="8192" width="9" style="3"/>
    <col min="8193" max="8193" width="3.6640625" style="3" customWidth="1"/>
    <col min="8194" max="8194" width="60.33203125" style="3" customWidth="1"/>
    <col min="8195" max="8195" width="6.109375" style="3" customWidth="1"/>
    <col min="8196" max="8197" width="9.109375" style="3" customWidth="1"/>
    <col min="8198" max="8198" width="6.6640625" style="3" customWidth="1"/>
    <col min="8199" max="8199" width="8" style="3" customWidth="1"/>
    <col min="8200" max="8200" width="7.5546875" style="3" customWidth="1"/>
    <col min="8201" max="8201" width="10.109375" style="3" customWidth="1"/>
    <col min="8202" max="8202" width="18.5546875" style="3" customWidth="1"/>
    <col min="8203" max="8204" width="0" style="3" hidden="1" customWidth="1"/>
    <col min="8205" max="8206" width="2.5546875" style="3" customWidth="1"/>
    <col min="8207" max="8207" width="8.6640625" style="3" customWidth="1"/>
    <col min="8208" max="8208" width="10.109375" style="3" bestFit="1" customWidth="1"/>
    <col min="8209" max="8209" width="11.33203125" style="3" bestFit="1" customWidth="1"/>
    <col min="8210" max="8448" width="9" style="3"/>
    <col min="8449" max="8449" width="3.6640625" style="3" customWidth="1"/>
    <col min="8450" max="8450" width="60.33203125" style="3" customWidth="1"/>
    <col min="8451" max="8451" width="6.109375" style="3" customWidth="1"/>
    <col min="8452" max="8453" width="9.109375" style="3" customWidth="1"/>
    <col min="8454" max="8454" width="6.6640625" style="3" customWidth="1"/>
    <col min="8455" max="8455" width="8" style="3" customWidth="1"/>
    <col min="8456" max="8456" width="7.5546875" style="3" customWidth="1"/>
    <col min="8457" max="8457" width="10.109375" style="3" customWidth="1"/>
    <col min="8458" max="8458" width="18.5546875" style="3" customWidth="1"/>
    <col min="8459" max="8460" width="0" style="3" hidden="1" customWidth="1"/>
    <col min="8461" max="8462" width="2.5546875" style="3" customWidth="1"/>
    <col min="8463" max="8463" width="8.6640625" style="3" customWidth="1"/>
    <col min="8464" max="8464" width="10.109375" style="3" bestFit="1" customWidth="1"/>
    <col min="8465" max="8465" width="11.33203125" style="3" bestFit="1" customWidth="1"/>
    <col min="8466" max="8704" width="9" style="3"/>
    <col min="8705" max="8705" width="3.6640625" style="3" customWidth="1"/>
    <col min="8706" max="8706" width="60.33203125" style="3" customWidth="1"/>
    <col min="8707" max="8707" width="6.109375" style="3" customWidth="1"/>
    <col min="8708" max="8709" width="9.109375" style="3" customWidth="1"/>
    <col min="8710" max="8710" width="6.6640625" style="3" customWidth="1"/>
    <col min="8711" max="8711" width="8" style="3" customWidth="1"/>
    <col min="8712" max="8712" width="7.5546875" style="3" customWidth="1"/>
    <col min="8713" max="8713" width="10.109375" style="3" customWidth="1"/>
    <col min="8714" max="8714" width="18.5546875" style="3" customWidth="1"/>
    <col min="8715" max="8716" width="0" style="3" hidden="1" customWidth="1"/>
    <col min="8717" max="8718" width="2.5546875" style="3" customWidth="1"/>
    <col min="8719" max="8719" width="8.6640625" style="3" customWidth="1"/>
    <col min="8720" max="8720" width="10.109375" style="3" bestFit="1" customWidth="1"/>
    <col min="8721" max="8721" width="11.33203125" style="3" bestFit="1" customWidth="1"/>
    <col min="8722" max="8960" width="9" style="3"/>
    <col min="8961" max="8961" width="3.6640625" style="3" customWidth="1"/>
    <col min="8962" max="8962" width="60.33203125" style="3" customWidth="1"/>
    <col min="8963" max="8963" width="6.109375" style="3" customWidth="1"/>
    <col min="8964" max="8965" width="9.109375" style="3" customWidth="1"/>
    <col min="8966" max="8966" width="6.6640625" style="3" customWidth="1"/>
    <col min="8967" max="8967" width="8" style="3" customWidth="1"/>
    <col min="8968" max="8968" width="7.5546875" style="3" customWidth="1"/>
    <col min="8969" max="8969" width="10.109375" style="3" customWidth="1"/>
    <col min="8970" max="8970" width="18.5546875" style="3" customWidth="1"/>
    <col min="8971" max="8972" width="0" style="3" hidden="1" customWidth="1"/>
    <col min="8973" max="8974" width="2.5546875" style="3" customWidth="1"/>
    <col min="8975" max="8975" width="8.6640625" style="3" customWidth="1"/>
    <col min="8976" max="8976" width="10.109375" style="3" bestFit="1" customWidth="1"/>
    <col min="8977" max="8977" width="11.33203125" style="3" bestFit="1" customWidth="1"/>
    <col min="8978" max="9216" width="9" style="3"/>
    <col min="9217" max="9217" width="3.6640625" style="3" customWidth="1"/>
    <col min="9218" max="9218" width="60.33203125" style="3" customWidth="1"/>
    <col min="9219" max="9219" width="6.109375" style="3" customWidth="1"/>
    <col min="9220" max="9221" width="9.109375" style="3" customWidth="1"/>
    <col min="9222" max="9222" width="6.6640625" style="3" customWidth="1"/>
    <col min="9223" max="9223" width="8" style="3" customWidth="1"/>
    <col min="9224" max="9224" width="7.5546875" style="3" customWidth="1"/>
    <col min="9225" max="9225" width="10.109375" style="3" customWidth="1"/>
    <col min="9226" max="9226" width="18.5546875" style="3" customWidth="1"/>
    <col min="9227" max="9228" width="0" style="3" hidden="1" customWidth="1"/>
    <col min="9229" max="9230" width="2.5546875" style="3" customWidth="1"/>
    <col min="9231" max="9231" width="8.6640625" style="3" customWidth="1"/>
    <col min="9232" max="9232" width="10.109375" style="3" bestFit="1" customWidth="1"/>
    <col min="9233" max="9233" width="11.33203125" style="3" bestFit="1" customWidth="1"/>
    <col min="9234" max="9472" width="9" style="3"/>
    <col min="9473" max="9473" width="3.6640625" style="3" customWidth="1"/>
    <col min="9474" max="9474" width="60.33203125" style="3" customWidth="1"/>
    <col min="9475" max="9475" width="6.109375" style="3" customWidth="1"/>
    <col min="9476" max="9477" width="9.109375" style="3" customWidth="1"/>
    <col min="9478" max="9478" width="6.6640625" style="3" customWidth="1"/>
    <col min="9479" max="9479" width="8" style="3" customWidth="1"/>
    <col min="9480" max="9480" width="7.5546875" style="3" customWidth="1"/>
    <col min="9481" max="9481" width="10.109375" style="3" customWidth="1"/>
    <col min="9482" max="9482" width="18.5546875" style="3" customWidth="1"/>
    <col min="9483" max="9484" width="0" style="3" hidden="1" customWidth="1"/>
    <col min="9485" max="9486" width="2.5546875" style="3" customWidth="1"/>
    <col min="9487" max="9487" width="8.6640625" style="3" customWidth="1"/>
    <col min="9488" max="9488" width="10.109375" style="3" bestFit="1" customWidth="1"/>
    <col min="9489" max="9489" width="11.33203125" style="3" bestFit="1" customWidth="1"/>
    <col min="9490" max="9728" width="9" style="3"/>
    <col min="9729" max="9729" width="3.6640625" style="3" customWidth="1"/>
    <col min="9730" max="9730" width="60.33203125" style="3" customWidth="1"/>
    <col min="9731" max="9731" width="6.109375" style="3" customWidth="1"/>
    <col min="9732" max="9733" width="9.109375" style="3" customWidth="1"/>
    <col min="9734" max="9734" width="6.6640625" style="3" customWidth="1"/>
    <col min="9735" max="9735" width="8" style="3" customWidth="1"/>
    <col min="9736" max="9736" width="7.5546875" style="3" customWidth="1"/>
    <col min="9737" max="9737" width="10.109375" style="3" customWidth="1"/>
    <col min="9738" max="9738" width="18.5546875" style="3" customWidth="1"/>
    <col min="9739" max="9740" width="0" style="3" hidden="1" customWidth="1"/>
    <col min="9741" max="9742" width="2.5546875" style="3" customWidth="1"/>
    <col min="9743" max="9743" width="8.6640625" style="3" customWidth="1"/>
    <col min="9744" max="9744" width="10.109375" style="3" bestFit="1" customWidth="1"/>
    <col min="9745" max="9745" width="11.33203125" style="3" bestFit="1" customWidth="1"/>
    <col min="9746" max="9984" width="9" style="3"/>
    <col min="9985" max="9985" width="3.6640625" style="3" customWidth="1"/>
    <col min="9986" max="9986" width="60.33203125" style="3" customWidth="1"/>
    <col min="9987" max="9987" width="6.109375" style="3" customWidth="1"/>
    <col min="9988" max="9989" width="9.109375" style="3" customWidth="1"/>
    <col min="9990" max="9990" width="6.6640625" style="3" customWidth="1"/>
    <col min="9991" max="9991" width="8" style="3" customWidth="1"/>
    <col min="9992" max="9992" width="7.5546875" style="3" customWidth="1"/>
    <col min="9993" max="9993" width="10.109375" style="3" customWidth="1"/>
    <col min="9994" max="9994" width="18.5546875" style="3" customWidth="1"/>
    <col min="9995" max="9996" width="0" style="3" hidden="1" customWidth="1"/>
    <col min="9997" max="9998" width="2.5546875" style="3" customWidth="1"/>
    <col min="9999" max="9999" width="8.6640625" style="3" customWidth="1"/>
    <col min="10000" max="10000" width="10.109375" style="3" bestFit="1" customWidth="1"/>
    <col min="10001" max="10001" width="11.33203125" style="3" bestFit="1" customWidth="1"/>
    <col min="10002" max="10240" width="9" style="3"/>
    <col min="10241" max="10241" width="3.6640625" style="3" customWidth="1"/>
    <col min="10242" max="10242" width="60.33203125" style="3" customWidth="1"/>
    <col min="10243" max="10243" width="6.109375" style="3" customWidth="1"/>
    <col min="10244" max="10245" width="9.109375" style="3" customWidth="1"/>
    <col min="10246" max="10246" width="6.6640625" style="3" customWidth="1"/>
    <col min="10247" max="10247" width="8" style="3" customWidth="1"/>
    <col min="10248" max="10248" width="7.5546875" style="3" customWidth="1"/>
    <col min="10249" max="10249" width="10.109375" style="3" customWidth="1"/>
    <col min="10250" max="10250" width="18.5546875" style="3" customWidth="1"/>
    <col min="10251" max="10252" width="0" style="3" hidden="1" customWidth="1"/>
    <col min="10253" max="10254" width="2.5546875" style="3" customWidth="1"/>
    <col min="10255" max="10255" width="8.6640625" style="3" customWidth="1"/>
    <col min="10256" max="10256" width="10.109375" style="3" bestFit="1" customWidth="1"/>
    <col min="10257" max="10257" width="11.33203125" style="3" bestFit="1" customWidth="1"/>
    <col min="10258" max="10496" width="9" style="3"/>
    <col min="10497" max="10497" width="3.6640625" style="3" customWidth="1"/>
    <col min="10498" max="10498" width="60.33203125" style="3" customWidth="1"/>
    <col min="10499" max="10499" width="6.109375" style="3" customWidth="1"/>
    <col min="10500" max="10501" width="9.109375" style="3" customWidth="1"/>
    <col min="10502" max="10502" width="6.6640625" style="3" customWidth="1"/>
    <col min="10503" max="10503" width="8" style="3" customWidth="1"/>
    <col min="10504" max="10504" width="7.5546875" style="3" customWidth="1"/>
    <col min="10505" max="10505" width="10.109375" style="3" customWidth="1"/>
    <col min="10506" max="10506" width="18.5546875" style="3" customWidth="1"/>
    <col min="10507" max="10508" width="0" style="3" hidden="1" customWidth="1"/>
    <col min="10509" max="10510" width="2.5546875" style="3" customWidth="1"/>
    <col min="10511" max="10511" width="8.6640625" style="3" customWidth="1"/>
    <col min="10512" max="10512" width="10.109375" style="3" bestFit="1" customWidth="1"/>
    <col min="10513" max="10513" width="11.33203125" style="3" bestFit="1" customWidth="1"/>
    <col min="10514" max="10752" width="9" style="3"/>
    <col min="10753" max="10753" width="3.6640625" style="3" customWidth="1"/>
    <col min="10754" max="10754" width="60.33203125" style="3" customWidth="1"/>
    <col min="10755" max="10755" width="6.109375" style="3" customWidth="1"/>
    <col min="10756" max="10757" width="9.109375" style="3" customWidth="1"/>
    <col min="10758" max="10758" width="6.6640625" style="3" customWidth="1"/>
    <col min="10759" max="10759" width="8" style="3" customWidth="1"/>
    <col min="10760" max="10760" width="7.5546875" style="3" customWidth="1"/>
    <col min="10761" max="10761" width="10.109375" style="3" customWidth="1"/>
    <col min="10762" max="10762" width="18.5546875" style="3" customWidth="1"/>
    <col min="10763" max="10764" width="0" style="3" hidden="1" customWidth="1"/>
    <col min="10765" max="10766" width="2.5546875" style="3" customWidth="1"/>
    <col min="10767" max="10767" width="8.6640625" style="3" customWidth="1"/>
    <col min="10768" max="10768" width="10.109375" style="3" bestFit="1" customWidth="1"/>
    <col min="10769" max="10769" width="11.33203125" style="3" bestFit="1" customWidth="1"/>
    <col min="10770" max="11008" width="9" style="3"/>
    <col min="11009" max="11009" width="3.6640625" style="3" customWidth="1"/>
    <col min="11010" max="11010" width="60.33203125" style="3" customWidth="1"/>
    <col min="11011" max="11011" width="6.109375" style="3" customWidth="1"/>
    <col min="11012" max="11013" width="9.109375" style="3" customWidth="1"/>
    <col min="11014" max="11014" width="6.6640625" style="3" customWidth="1"/>
    <col min="11015" max="11015" width="8" style="3" customWidth="1"/>
    <col min="11016" max="11016" width="7.5546875" style="3" customWidth="1"/>
    <col min="11017" max="11017" width="10.109375" style="3" customWidth="1"/>
    <col min="11018" max="11018" width="18.5546875" style="3" customWidth="1"/>
    <col min="11019" max="11020" width="0" style="3" hidden="1" customWidth="1"/>
    <col min="11021" max="11022" width="2.5546875" style="3" customWidth="1"/>
    <col min="11023" max="11023" width="8.6640625" style="3" customWidth="1"/>
    <col min="11024" max="11024" width="10.109375" style="3" bestFit="1" customWidth="1"/>
    <col min="11025" max="11025" width="11.33203125" style="3" bestFit="1" customWidth="1"/>
    <col min="11026" max="11264" width="9" style="3"/>
    <col min="11265" max="11265" width="3.6640625" style="3" customWidth="1"/>
    <col min="11266" max="11266" width="60.33203125" style="3" customWidth="1"/>
    <col min="11267" max="11267" width="6.109375" style="3" customWidth="1"/>
    <col min="11268" max="11269" width="9.109375" style="3" customWidth="1"/>
    <col min="11270" max="11270" width="6.6640625" style="3" customWidth="1"/>
    <col min="11271" max="11271" width="8" style="3" customWidth="1"/>
    <col min="11272" max="11272" width="7.5546875" style="3" customWidth="1"/>
    <col min="11273" max="11273" width="10.109375" style="3" customWidth="1"/>
    <col min="11274" max="11274" width="18.5546875" style="3" customWidth="1"/>
    <col min="11275" max="11276" width="0" style="3" hidden="1" customWidth="1"/>
    <col min="11277" max="11278" width="2.5546875" style="3" customWidth="1"/>
    <col min="11279" max="11279" width="8.6640625" style="3" customWidth="1"/>
    <col min="11280" max="11280" width="10.109375" style="3" bestFit="1" customWidth="1"/>
    <col min="11281" max="11281" width="11.33203125" style="3" bestFit="1" customWidth="1"/>
    <col min="11282" max="11520" width="9" style="3"/>
    <col min="11521" max="11521" width="3.6640625" style="3" customWidth="1"/>
    <col min="11522" max="11522" width="60.33203125" style="3" customWidth="1"/>
    <col min="11523" max="11523" width="6.109375" style="3" customWidth="1"/>
    <col min="11524" max="11525" width="9.109375" style="3" customWidth="1"/>
    <col min="11526" max="11526" width="6.6640625" style="3" customWidth="1"/>
    <col min="11527" max="11527" width="8" style="3" customWidth="1"/>
    <col min="11528" max="11528" width="7.5546875" style="3" customWidth="1"/>
    <col min="11529" max="11529" width="10.109375" style="3" customWidth="1"/>
    <col min="11530" max="11530" width="18.5546875" style="3" customWidth="1"/>
    <col min="11531" max="11532" width="0" style="3" hidden="1" customWidth="1"/>
    <col min="11533" max="11534" width="2.5546875" style="3" customWidth="1"/>
    <col min="11535" max="11535" width="8.6640625" style="3" customWidth="1"/>
    <col min="11536" max="11536" width="10.109375" style="3" bestFit="1" customWidth="1"/>
    <col min="11537" max="11537" width="11.33203125" style="3" bestFit="1" customWidth="1"/>
    <col min="11538" max="11776" width="9" style="3"/>
    <col min="11777" max="11777" width="3.6640625" style="3" customWidth="1"/>
    <col min="11778" max="11778" width="60.33203125" style="3" customWidth="1"/>
    <col min="11779" max="11779" width="6.109375" style="3" customWidth="1"/>
    <col min="11780" max="11781" width="9.109375" style="3" customWidth="1"/>
    <col min="11782" max="11782" width="6.6640625" style="3" customWidth="1"/>
    <col min="11783" max="11783" width="8" style="3" customWidth="1"/>
    <col min="11784" max="11784" width="7.5546875" style="3" customWidth="1"/>
    <col min="11785" max="11785" width="10.109375" style="3" customWidth="1"/>
    <col min="11786" max="11786" width="18.5546875" style="3" customWidth="1"/>
    <col min="11787" max="11788" width="0" style="3" hidden="1" customWidth="1"/>
    <col min="11789" max="11790" width="2.5546875" style="3" customWidth="1"/>
    <col min="11791" max="11791" width="8.6640625" style="3" customWidth="1"/>
    <col min="11792" max="11792" width="10.109375" style="3" bestFit="1" customWidth="1"/>
    <col min="11793" max="11793" width="11.33203125" style="3" bestFit="1" customWidth="1"/>
    <col min="11794" max="12032" width="9" style="3"/>
    <col min="12033" max="12033" width="3.6640625" style="3" customWidth="1"/>
    <col min="12034" max="12034" width="60.33203125" style="3" customWidth="1"/>
    <col min="12035" max="12035" width="6.109375" style="3" customWidth="1"/>
    <col min="12036" max="12037" width="9.109375" style="3" customWidth="1"/>
    <col min="12038" max="12038" width="6.6640625" style="3" customWidth="1"/>
    <col min="12039" max="12039" width="8" style="3" customWidth="1"/>
    <col min="12040" max="12040" width="7.5546875" style="3" customWidth="1"/>
    <col min="12041" max="12041" width="10.109375" style="3" customWidth="1"/>
    <col min="12042" max="12042" width="18.5546875" style="3" customWidth="1"/>
    <col min="12043" max="12044" width="0" style="3" hidden="1" customWidth="1"/>
    <col min="12045" max="12046" width="2.5546875" style="3" customWidth="1"/>
    <col min="12047" max="12047" width="8.6640625" style="3" customWidth="1"/>
    <col min="12048" max="12048" width="10.109375" style="3" bestFit="1" customWidth="1"/>
    <col min="12049" max="12049" width="11.33203125" style="3" bestFit="1" customWidth="1"/>
    <col min="12050" max="12288" width="9" style="3"/>
    <col min="12289" max="12289" width="3.6640625" style="3" customWidth="1"/>
    <col min="12290" max="12290" width="60.33203125" style="3" customWidth="1"/>
    <col min="12291" max="12291" width="6.109375" style="3" customWidth="1"/>
    <col min="12292" max="12293" width="9.109375" style="3" customWidth="1"/>
    <col min="12294" max="12294" width="6.6640625" style="3" customWidth="1"/>
    <col min="12295" max="12295" width="8" style="3" customWidth="1"/>
    <col min="12296" max="12296" width="7.5546875" style="3" customWidth="1"/>
    <col min="12297" max="12297" width="10.109375" style="3" customWidth="1"/>
    <col min="12298" max="12298" width="18.5546875" style="3" customWidth="1"/>
    <col min="12299" max="12300" width="0" style="3" hidden="1" customWidth="1"/>
    <col min="12301" max="12302" width="2.5546875" style="3" customWidth="1"/>
    <col min="12303" max="12303" width="8.6640625" style="3" customWidth="1"/>
    <col min="12304" max="12304" width="10.109375" style="3" bestFit="1" customWidth="1"/>
    <col min="12305" max="12305" width="11.33203125" style="3" bestFit="1" customWidth="1"/>
    <col min="12306" max="12544" width="9" style="3"/>
    <col min="12545" max="12545" width="3.6640625" style="3" customWidth="1"/>
    <col min="12546" max="12546" width="60.33203125" style="3" customWidth="1"/>
    <col min="12547" max="12547" width="6.109375" style="3" customWidth="1"/>
    <col min="12548" max="12549" width="9.109375" style="3" customWidth="1"/>
    <col min="12550" max="12550" width="6.6640625" style="3" customWidth="1"/>
    <col min="12551" max="12551" width="8" style="3" customWidth="1"/>
    <col min="12552" max="12552" width="7.5546875" style="3" customWidth="1"/>
    <col min="12553" max="12553" width="10.109375" style="3" customWidth="1"/>
    <col min="12554" max="12554" width="18.5546875" style="3" customWidth="1"/>
    <col min="12555" max="12556" width="0" style="3" hidden="1" customWidth="1"/>
    <col min="12557" max="12558" width="2.5546875" style="3" customWidth="1"/>
    <col min="12559" max="12559" width="8.6640625" style="3" customWidth="1"/>
    <col min="12560" max="12560" width="10.109375" style="3" bestFit="1" customWidth="1"/>
    <col min="12561" max="12561" width="11.33203125" style="3" bestFit="1" customWidth="1"/>
    <col min="12562" max="12800" width="9" style="3"/>
    <col min="12801" max="12801" width="3.6640625" style="3" customWidth="1"/>
    <col min="12802" max="12802" width="60.33203125" style="3" customWidth="1"/>
    <col min="12803" max="12803" width="6.109375" style="3" customWidth="1"/>
    <col min="12804" max="12805" width="9.109375" style="3" customWidth="1"/>
    <col min="12806" max="12806" width="6.6640625" style="3" customWidth="1"/>
    <col min="12807" max="12807" width="8" style="3" customWidth="1"/>
    <col min="12808" max="12808" width="7.5546875" style="3" customWidth="1"/>
    <col min="12809" max="12809" width="10.109375" style="3" customWidth="1"/>
    <col min="12810" max="12810" width="18.5546875" style="3" customWidth="1"/>
    <col min="12811" max="12812" width="0" style="3" hidden="1" customWidth="1"/>
    <col min="12813" max="12814" width="2.5546875" style="3" customWidth="1"/>
    <col min="12815" max="12815" width="8.6640625" style="3" customWidth="1"/>
    <col min="12816" max="12816" width="10.109375" style="3" bestFit="1" customWidth="1"/>
    <col min="12817" max="12817" width="11.33203125" style="3" bestFit="1" customWidth="1"/>
    <col min="12818" max="13056" width="9" style="3"/>
    <col min="13057" max="13057" width="3.6640625" style="3" customWidth="1"/>
    <col min="13058" max="13058" width="60.33203125" style="3" customWidth="1"/>
    <col min="13059" max="13059" width="6.109375" style="3" customWidth="1"/>
    <col min="13060" max="13061" width="9.109375" style="3" customWidth="1"/>
    <col min="13062" max="13062" width="6.6640625" style="3" customWidth="1"/>
    <col min="13063" max="13063" width="8" style="3" customWidth="1"/>
    <col min="13064" max="13064" width="7.5546875" style="3" customWidth="1"/>
    <col min="13065" max="13065" width="10.109375" style="3" customWidth="1"/>
    <col min="13066" max="13066" width="18.5546875" style="3" customWidth="1"/>
    <col min="13067" max="13068" width="0" style="3" hidden="1" customWidth="1"/>
    <col min="13069" max="13070" width="2.5546875" style="3" customWidth="1"/>
    <col min="13071" max="13071" width="8.6640625" style="3" customWidth="1"/>
    <col min="13072" max="13072" width="10.109375" style="3" bestFit="1" customWidth="1"/>
    <col min="13073" max="13073" width="11.33203125" style="3" bestFit="1" customWidth="1"/>
    <col min="13074" max="13312" width="9" style="3"/>
    <col min="13313" max="13313" width="3.6640625" style="3" customWidth="1"/>
    <col min="13314" max="13314" width="60.33203125" style="3" customWidth="1"/>
    <col min="13315" max="13315" width="6.109375" style="3" customWidth="1"/>
    <col min="13316" max="13317" width="9.109375" style="3" customWidth="1"/>
    <col min="13318" max="13318" width="6.6640625" style="3" customWidth="1"/>
    <col min="13319" max="13319" width="8" style="3" customWidth="1"/>
    <col min="13320" max="13320" width="7.5546875" style="3" customWidth="1"/>
    <col min="13321" max="13321" width="10.109375" style="3" customWidth="1"/>
    <col min="13322" max="13322" width="18.5546875" style="3" customWidth="1"/>
    <col min="13323" max="13324" width="0" style="3" hidden="1" customWidth="1"/>
    <col min="13325" max="13326" width="2.5546875" style="3" customWidth="1"/>
    <col min="13327" max="13327" width="8.6640625" style="3" customWidth="1"/>
    <col min="13328" max="13328" width="10.109375" style="3" bestFit="1" customWidth="1"/>
    <col min="13329" max="13329" width="11.33203125" style="3" bestFit="1" customWidth="1"/>
    <col min="13330" max="13568" width="9" style="3"/>
    <col min="13569" max="13569" width="3.6640625" style="3" customWidth="1"/>
    <col min="13570" max="13570" width="60.33203125" style="3" customWidth="1"/>
    <col min="13571" max="13571" width="6.109375" style="3" customWidth="1"/>
    <col min="13572" max="13573" width="9.109375" style="3" customWidth="1"/>
    <col min="13574" max="13574" width="6.6640625" style="3" customWidth="1"/>
    <col min="13575" max="13575" width="8" style="3" customWidth="1"/>
    <col min="13576" max="13576" width="7.5546875" style="3" customWidth="1"/>
    <col min="13577" max="13577" width="10.109375" style="3" customWidth="1"/>
    <col min="13578" max="13578" width="18.5546875" style="3" customWidth="1"/>
    <col min="13579" max="13580" width="0" style="3" hidden="1" customWidth="1"/>
    <col min="13581" max="13582" width="2.5546875" style="3" customWidth="1"/>
    <col min="13583" max="13583" width="8.6640625" style="3" customWidth="1"/>
    <col min="13584" max="13584" width="10.109375" style="3" bestFit="1" customWidth="1"/>
    <col min="13585" max="13585" width="11.33203125" style="3" bestFit="1" customWidth="1"/>
    <col min="13586" max="13824" width="9" style="3"/>
    <col min="13825" max="13825" width="3.6640625" style="3" customWidth="1"/>
    <col min="13826" max="13826" width="60.33203125" style="3" customWidth="1"/>
    <col min="13827" max="13827" width="6.109375" style="3" customWidth="1"/>
    <col min="13828" max="13829" width="9.109375" style="3" customWidth="1"/>
    <col min="13830" max="13830" width="6.6640625" style="3" customWidth="1"/>
    <col min="13831" max="13831" width="8" style="3" customWidth="1"/>
    <col min="13832" max="13832" width="7.5546875" style="3" customWidth="1"/>
    <col min="13833" max="13833" width="10.109375" style="3" customWidth="1"/>
    <col min="13834" max="13834" width="18.5546875" style="3" customWidth="1"/>
    <col min="13835" max="13836" width="0" style="3" hidden="1" customWidth="1"/>
    <col min="13837" max="13838" width="2.5546875" style="3" customWidth="1"/>
    <col min="13839" max="13839" width="8.6640625" style="3" customWidth="1"/>
    <col min="13840" max="13840" width="10.109375" style="3" bestFit="1" customWidth="1"/>
    <col min="13841" max="13841" width="11.33203125" style="3" bestFit="1" customWidth="1"/>
    <col min="13842" max="14080" width="9" style="3"/>
    <col min="14081" max="14081" width="3.6640625" style="3" customWidth="1"/>
    <col min="14082" max="14082" width="60.33203125" style="3" customWidth="1"/>
    <col min="14083" max="14083" width="6.109375" style="3" customWidth="1"/>
    <col min="14084" max="14085" width="9.109375" style="3" customWidth="1"/>
    <col min="14086" max="14086" width="6.6640625" style="3" customWidth="1"/>
    <col min="14087" max="14087" width="8" style="3" customWidth="1"/>
    <col min="14088" max="14088" width="7.5546875" style="3" customWidth="1"/>
    <col min="14089" max="14089" width="10.109375" style="3" customWidth="1"/>
    <col min="14090" max="14090" width="18.5546875" style="3" customWidth="1"/>
    <col min="14091" max="14092" width="0" style="3" hidden="1" customWidth="1"/>
    <col min="14093" max="14094" width="2.5546875" style="3" customWidth="1"/>
    <col min="14095" max="14095" width="8.6640625" style="3" customWidth="1"/>
    <col min="14096" max="14096" width="10.109375" style="3" bestFit="1" customWidth="1"/>
    <col min="14097" max="14097" width="11.33203125" style="3" bestFit="1" customWidth="1"/>
    <col min="14098" max="14336" width="9" style="3"/>
    <col min="14337" max="14337" width="3.6640625" style="3" customWidth="1"/>
    <col min="14338" max="14338" width="60.33203125" style="3" customWidth="1"/>
    <col min="14339" max="14339" width="6.109375" style="3" customWidth="1"/>
    <col min="14340" max="14341" width="9.109375" style="3" customWidth="1"/>
    <col min="14342" max="14342" width="6.6640625" style="3" customWidth="1"/>
    <col min="14343" max="14343" width="8" style="3" customWidth="1"/>
    <col min="14344" max="14344" width="7.5546875" style="3" customWidth="1"/>
    <col min="14345" max="14345" width="10.109375" style="3" customWidth="1"/>
    <col min="14346" max="14346" width="18.5546875" style="3" customWidth="1"/>
    <col min="14347" max="14348" width="0" style="3" hidden="1" customWidth="1"/>
    <col min="14349" max="14350" width="2.5546875" style="3" customWidth="1"/>
    <col min="14351" max="14351" width="8.6640625" style="3" customWidth="1"/>
    <col min="14352" max="14352" width="10.109375" style="3" bestFit="1" customWidth="1"/>
    <col min="14353" max="14353" width="11.33203125" style="3" bestFit="1" customWidth="1"/>
    <col min="14354" max="14592" width="9" style="3"/>
    <col min="14593" max="14593" width="3.6640625" style="3" customWidth="1"/>
    <col min="14594" max="14594" width="60.33203125" style="3" customWidth="1"/>
    <col min="14595" max="14595" width="6.109375" style="3" customWidth="1"/>
    <col min="14596" max="14597" width="9.109375" style="3" customWidth="1"/>
    <col min="14598" max="14598" width="6.6640625" style="3" customWidth="1"/>
    <col min="14599" max="14599" width="8" style="3" customWidth="1"/>
    <col min="14600" max="14600" width="7.5546875" style="3" customWidth="1"/>
    <col min="14601" max="14601" width="10.109375" style="3" customWidth="1"/>
    <col min="14602" max="14602" width="18.5546875" style="3" customWidth="1"/>
    <col min="14603" max="14604" width="0" style="3" hidden="1" customWidth="1"/>
    <col min="14605" max="14606" width="2.5546875" style="3" customWidth="1"/>
    <col min="14607" max="14607" width="8.6640625" style="3" customWidth="1"/>
    <col min="14608" max="14608" width="10.109375" style="3" bestFit="1" customWidth="1"/>
    <col min="14609" max="14609" width="11.33203125" style="3" bestFit="1" customWidth="1"/>
    <col min="14610" max="14848" width="9" style="3"/>
    <col min="14849" max="14849" width="3.6640625" style="3" customWidth="1"/>
    <col min="14850" max="14850" width="60.33203125" style="3" customWidth="1"/>
    <col min="14851" max="14851" width="6.109375" style="3" customWidth="1"/>
    <col min="14852" max="14853" width="9.109375" style="3" customWidth="1"/>
    <col min="14854" max="14854" width="6.6640625" style="3" customWidth="1"/>
    <col min="14855" max="14855" width="8" style="3" customWidth="1"/>
    <col min="14856" max="14856" width="7.5546875" style="3" customWidth="1"/>
    <col min="14857" max="14857" width="10.109375" style="3" customWidth="1"/>
    <col min="14858" max="14858" width="18.5546875" style="3" customWidth="1"/>
    <col min="14859" max="14860" width="0" style="3" hidden="1" customWidth="1"/>
    <col min="14861" max="14862" width="2.5546875" style="3" customWidth="1"/>
    <col min="14863" max="14863" width="8.6640625" style="3" customWidth="1"/>
    <col min="14864" max="14864" width="10.109375" style="3" bestFit="1" customWidth="1"/>
    <col min="14865" max="14865" width="11.33203125" style="3" bestFit="1" customWidth="1"/>
    <col min="14866" max="15104" width="9" style="3"/>
    <col min="15105" max="15105" width="3.6640625" style="3" customWidth="1"/>
    <col min="15106" max="15106" width="60.33203125" style="3" customWidth="1"/>
    <col min="15107" max="15107" width="6.109375" style="3" customWidth="1"/>
    <col min="15108" max="15109" width="9.109375" style="3" customWidth="1"/>
    <col min="15110" max="15110" width="6.6640625" style="3" customWidth="1"/>
    <col min="15111" max="15111" width="8" style="3" customWidth="1"/>
    <col min="15112" max="15112" width="7.5546875" style="3" customWidth="1"/>
    <col min="15113" max="15113" width="10.109375" style="3" customWidth="1"/>
    <col min="15114" max="15114" width="18.5546875" style="3" customWidth="1"/>
    <col min="15115" max="15116" width="0" style="3" hidden="1" customWidth="1"/>
    <col min="15117" max="15118" width="2.5546875" style="3" customWidth="1"/>
    <col min="15119" max="15119" width="8.6640625" style="3" customWidth="1"/>
    <col min="15120" max="15120" width="10.109375" style="3" bestFit="1" customWidth="1"/>
    <col min="15121" max="15121" width="11.33203125" style="3" bestFit="1" customWidth="1"/>
    <col min="15122" max="15360" width="9" style="3"/>
    <col min="15361" max="15361" width="3.6640625" style="3" customWidth="1"/>
    <col min="15362" max="15362" width="60.33203125" style="3" customWidth="1"/>
    <col min="15363" max="15363" width="6.109375" style="3" customWidth="1"/>
    <col min="15364" max="15365" width="9.109375" style="3" customWidth="1"/>
    <col min="15366" max="15366" width="6.6640625" style="3" customWidth="1"/>
    <col min="15367" max="15367" width="8" style="3" customWidth="1"/>
    <col min="15368" max="15368" width="7.5546875" style="3" customWidth="1"/>
    <col min="15369" max="15369" width="10.109375" style="3" customWidth="1"/>
    <col min="15370" max="15370" width="18.5546875" style="3" customWidth="1"/>
    <col min="15371" max="15372" width="0" style="3" hidden="1" customWidth="1"/>
    <col min="15373" max="15374" width="2.5546875" style="3" customWidth="1"/>
    <col min="15375" max="15375" width="8.6640625" style="3" customWidth="1"/>
    <col min="15376" max="15376" width="10.109375" style="3" bestFit="1" customWidth="1"/>
    <col min="15377" max="15377" width="11.33203125" style="3" bestFit="1" customWidth="1"/>
    <col min="15378" max="15616" width="9" style="3"/>
    <col min="15617" max="15617" width="3.6640625" style="3" customWidth="1"/>
    <col min="15618" max="15618" width="60.33203125" style="3" customWidth="1"/>
    <col min="15619" max="15619" width="6.109375" style="3" customWidth="1"/>
    <col min="15620" max="15621" width="9.109375" style="3" customWidth="1"/>
    <col min="15622" max="15622" width="6.6640625" style="3" customWidth="1"/>
    <col min="15623" max="15623" width="8" style="3" customWidth="1"/>
    <col min="15624" max="15624" width="7.5546875" style="3" customWidth="1"/>
    <col min="15625" max="15625" width="10.109375" style="3" customWidth="1"/>
    <col min="15626" max="15626" width="18.5546875" style="3" customWidth="1"/>
    <col min="15627" max="15628" width="0" style="3" hidden="1" customWidth="1"/>
    <col min="15629" max="15630" width="2.5546875" style="3" customWidth="1"/>
    <col min="15631" max="15631" width="8.6640625" style="3" customWidth="1"/>
    <col min="15632" max="15632" width="10.109375" style="3" bestFit="1" customWidth="1"/>
    <col min="15633" max="15633" width="11.33203125" style="3" bestFit="1" customWidth="1"/>
    <col min="15634" max="15872" width="9" style="3"/>
    <col min="15873" max="15873" width="3.6640625" style="3" customWidth="1"/>
    <col min="15874" max="15874" width="60.33203125" style="3" customWidth="1"/>
    <col min="15875" max="15875" width="6.109375" style="3" customWidth="1"/>
    <col min="15876" max="15877" width="9.109375" style="3" customWidth="1"/>
    <col min="15878" max="15878" width="6.6640625" style="3" customWidth="1"/>
    <col min="15879" max="15879" width="8" style="3" customWidth="1"/>
    <col min="15880" max="15880" width="7.5546875" style="3" customWidth="1"/>
    <col min="15881" max="15881" width="10.109375" style="3" customWidth="1"/>
    <col min="15882" max="15882" width="18.5546875" style="3" customWidth="1"/>
    <col min="15883" max="15884" width="0" style="3" hidden="1" customWidth="1"/>
    <col min="15885" max="15886" width="2.5546875" style="3" customWidth="1"/>
    <col min="15887" max="15887" width="8.6640625" style="3" customWidth="1"/>
    <col min="15888" max="15888" width="10.109375" style="3" bestFit="1" customWidth="1"/>
    <col min="15889" max="15889" width="11.33203125" style="3" bestFit="1" customWidth="1"/>
    <col min="15890" max="16128" width="9" style="3"/>
    <col min="16129" max="16129" width="3.6640625" style="3" customWidth="1"/>
    <col min="16130" max="16130" width="60.33203125" style="3" customWidth="1"/>
    <col min="16131" max="16131" width="6.109375" style="3" customWidth="1"/>
    <col min="16132" max="16133" width="9.109375" style="3" customWidth="1"/>
    <col min="16134" max="16134" width="6.6640625" style="3" customWidth="1"/>
    <col min="16135" max="16135" width="8" style="3" customWidth="1"/>
    <col min="16136" max="16136" width="7.5546875" style="3" customWidth="1"/>
    <col min="16137" max="16137" width="10.109375" style="3" customWidth="1"/>
    <col min="16138" max="16138" width="18.5546875" style="3" customWidth="1"/>
    <col min="16139" max="16140" width="0" style="3" hidden="1" customWidth="1"/>
    <col min="16141" max="16142" width="2.5546875" style="3" customWidth="1"/>
    <col min="16143" max="16143" width="8.6640625" style="3" customWidth="1"/>
    <col min="16144" max="16144" width="10.109375" style="3" bestFit="1" customWidth="1"/>
    <col min="16145" max="16145" width="11.33203125" style="3" bestFit="1" customWidth="1"/>
    <col min="16146" max="16384" width="9" style="3"/>
  </cols>
  <sheetData>
    <row r="1" spans="1:17" ht="17.25" customHeight="1">
      <c r="A1" s="1">
        <v>1</v>
      </c>
      <c r="B1" s="2" t="s">
        <v>75</v>
      </c>
      <c r="C1" s="191" t="s">
        <v>13</v>
      </c>
      <c r="D1" s="191"/>
      <c r="E1" s="191"/>
      <c r="F1" s="191"/>
      <c r="G1" s="191"/>
      <c r="H1" s="191"/>
      <c r="I1" s="191"/>
      <c r="J1" s="191"/>
    </row>
    <row r="2" spans="1:17">
      <c r="B2" s="2" t="s">
        <v>14</v>
      </c>
      <c r="C2" s="191" t="s">
        <v>0</v>
      </c>
      <c r="D2" s="191"/>
      <c r="E2" s="191"/>
      <c r="F2" s="191"/>
      <c r="G2" s="191"/>
      <c r="H2" s="191"/>
      <c r="I2" s="191"/>
      <c r="J2" s="191"/>
    </row>
    <row r="3" spans="1:17">
      <c r="B3" s="2"/>
      <c r="C3" s="192" t="s">
        <v>81</v>
      </c>
      <c r="D3" s="192"/>
      <c r="E3" s="192"/>
      <c r="F3" s="192"/>
      <c r="G3" s="192"/>
      <c r="H3" s="192"/>
      <c r="I3" s="192"/>
      <c r="J3" s="192"/>
    </row>
    <row r="4" spans="1:17" ht="16.5" customHeight="1">
      <c r="A4" s="193" t="s">
        <v>15</v>
      </c>
      <c r="B4" s="193"/>
      <c r="C4" s="193"/>
      <c r="D4" s="193"/>
      <c r="E4" s="193"/>
      <c r="F4" s="193"/>
      <c r="G4" s="193"/>
      <c r="H4" s="193"/>
      <c r="I4" s="193"/>
      <c r="J4" s="193"/>
    </row>
    <row r="5" spans="1:17" ht="16.5" customHeight="1">
      <c r="A5" s="193" t="s">
        <v>124</v>
      </c>
      <c r="B5" s="193"/>
      <c r="C5" s="193"/>
      <c r="D5" s="193"/>
      <c r="E5" s="193"/>
      <c r="F5" s="193"/>
      <c r="G5" s="193"/>
      <c r="H5" s="193"/>
      <c r="I5" s="193"/>
      <c r="J5" s="193"/>
    </row>
    <row r="6" spans="1:17" s="4" customFormat="1">
      <c r="A6" s="193" t="s">
        <v>76</v>
      </c>
      <c r="B6" s="194"/>
      <c r="C6" s="194"/>
      <c r="D6" s="194"/>
      <c r="E6" s="194"/>
      <c r="F6" s="194"/>
      <c r="G6" s="194"/>
      <c r="H6" s="194"/>
      <c r="I6" s="194"/>
      <c r="J6" s="194"/>
    </row>
    <row r="7" spans="1:17" s="5" customFormat="1" ht="15.75" customHeight="1">
      <c r="B7" s="6" t="s">
        <v>16</v>
      </c>
      <c r="C7" s="195" t="str">
        <f>VLOOKUP(A1,'TH NG-GOC LUC'!$A$3:$H$21,2)</f>
        <v>Lương Văn Biên</v>
      </c>
      <c r="D7" s="195"/>
      <c r="E7" s="195"/>
      <c r="F7" s="195"/>
      <c r="G7" s="195"/>
      <c r="H7" s="195"/>
      <c r="I7" s="195"/>
      <c r="J7" s="7"/>
    </row>
    <row r="8" spans="1:17" s="5" customFormat="1" ht="15.75" customHeight="1">
      <c r="B8" s="8" t="s">
        <v>17</v>
      </c>
      <c r="C8" s="185" t="s">
        <v>18</v>
      </c>
      <c r="D8" s="185"/>
      <c r="E8" s="185"/>
      <c r="F8" s="185"/>
      <c r="G8" s="185"/>
      <c r="H8" s="185"/>
      <c r="I8" s="8"/>
      <c r="J8" s="8"/>
    </row>
    <row r="9" spans="1:17" s="5" customFormat="1" ht="15.75" customHeight="1">
      <c r="B9" s="185" t="s">
        <v>85</v>
      </c>
      <c r="C9" s="185"/>
      <c r="D9" s="185"/>
      <c r="E9" s="185"/>
      <c r="F9" s="185"/>
      <c r="G9" s="185"/>
      <c r="H9" s="185"/>
      <c r="I9" s="185"/>
      <c r="J9" s="185"/>
    </row>
    <row r="10" spans="1:17" ht="46.8">
      <c r="A10" s="9" t="s">
        <v>1</v>
      </c>
      <c r="B10" s="9" t="s">
        <v>19</v>
      </c>
      <c r="C10" s="10" t="s">
        <v>20</v>
      </c>
      <c r="D10" s="11" t="s">
        <v>21</v>
      </c>
      <c r="E10" s="10" t="s">
        <v>22</v>
      </c>
      <c r="F10" s="10" t="s">
        <v>23</v>
      </c>
      <c r="G10" s="10" t="s">
        <v>24</v>
      </c>
      <c r="H10" s="10" t="s">
        <v>25</v>
      </c>
      <c r="I10" s="10" t="s">
        <v>26</v>
      </c>
      <c r="J10" s="10" t="s">
        <v>27</v>
      </c>
    </row>
    <row r="11" spans="1:17" s="4" customFormat="1" ht="15" customHeight="1">
      <c r="A11" s="12">
        <v>1</v>
      </c>
      <c r="B11" s="13" t="s">
        <v>74</v>
      </c>
      <c r="C11" s="14" t="s">
        <v>28</v>
      </c>
      <c r="D11" s="15">
        <f>VLOOKUP(A1,'TH NG-GOC LUC'!$A$3:$H$21,5)</f>
        <v>456.3</v>
      </c>
      <c r="E11" s="16">
        <v>75000</v>
      </c>
      <c r="F11" s="16"/>
      <c r="G11" s="16"/>
      <c r="H11" s="16"/>
      <c r="I11" s="16"/>
      <c r="J11" s="17">
        <f>D11*E11</f>
        <v>34222500</v>
      </c>
    </row>
    <row r="12" spans="1:17" s="4" customFormat="1" ht="15" customHeight="1">
      <c r="A12" s="18">
        <v>2</v>
      </c>
      <c r="B12" s="19" t="s">
        <v>29</v>
      </c>
      <c r="C12" s="20" t="s">
        <v>28</v>
      </c>
      <c r="D12" s="21">
        <f>D11</f>
        <v>456.3</v>
      </c>
      <c r="E12" s="22">
        <f>5*E11</f>
        <v>375000</v>
      </c>
      <c r="F12" s="22"/>
      <c r="G12" s="22"/>
      <c r="H12" s="22"/>
      <c r="I12" s="22"/>
      <c r="J12" s="23">
        <f>D12*E12</f>
        <v>171112500</v>
      </c>
    </row>
    <row r="13" spans="1:17" ht="30" customHeight="1">
      <c r="A13" s="18">
        <v>3</v>
      </c>
      <c r="B13" s="65" t="s">
        <v>132</v>
      </c>
      <c r="C13" s="18"/>
      <c r="D13" s="24"/>
      <c r="E13" s="22"/>
      <c r="F13" s="66">
        <f>VLOOKUP(A1,'TH NG-GOC LUC'!$A$3:$H$21,8)</f>
        <v>6</v>
      </c>
      <c r="G13" s="67">
        <f>VLOOKUP(A1,'TH NG-GOC LUC'!$A$3:$H$21,7)</f>
        <v>17.509593246354566</v>
      </c>
      <c r="H13" s="68">
        <f>IF(G13&gt;70,12,IF(G13&gt;=30,6,3))</f>
        <v>3</v>
      </c>
      <c r="I13" s="25">
        <f>30</f>
        <v>30</v>
      </c>
      <c r="J13" s="23">
        <f>F13*H13*I13*13500</f>
        <v>7290000</v>
      </c>
      <c r="Q13" s="26"/>
    </row>
    <row r="14" spans="1:17" ht="30" customHeight="1">
      <c r="A14" s="90">
        <v>4</v>
      </c>
      <c r="B14" s="91" t="s">
        <v>130</v>
      </c>
      <c r="C14" s="20" t="s">
        <v>28</v>
      </c>
      <c r="D14" s="97">
        <f>D11</f>
        <v>456.3</v>
      </c>
      <c r="E14" s="92">
        <f>E11*0.3</f>
        <v>22500</v>
      </c>
      <c r="F14" s="93"/>
      <c r="G14" s="94"/>
      <c r="H14" s="95"/>
      <c r="I14" s="96"/>
      <c r="J14" s="23">
        <f>D14*E14</f>
        <v>10266750</v>
      </c>
      <c r="Q14" s="26"/>
    </row>
    <row r="15" spans="1:17" ht="15" customHeight="1">
      <c r="A15" s="27"/>
      <c r="B15" s="28" t="s">
        <v>131</v>
      </c>
      <c r="C15" s="27"/>
      <c r="D15" s="29"/>
      <c r="E15" s="30"/>
      <c r="F15" s="30"/>
      <c r="G15" s="30"/>
      <c r="H15" s="31"/>
      <c r="I15" s="31"/>
      <c r="J15" s="32">
        <f>J11+J12+J13+J14</f>
        <v>222891750</v>
      </c>
    </row>
    <row r="16" spans="1:17">
      <c r="A16" s="186" t="s">
        <v>30</v>
      </c>
      <c r="B16" s="187"/>
      <c r="C16" s="188" t="str">
        <f>[1]!vnd(J15)</f>
        <v>Hai trăm hai mươi hai triệu, tám trăm chín mươi mốt ngàn, bảy trăm năm mươi đồng chẵn</v>
      </c>
      <c r="D16" s="188"/>
      <c r="E16" s="188"/>
      <c r="F16" s="188"/>
      <c r="G16" s="188"/>
      <c r="H16" s="188"/>
      <c r="I16" s="188"/>
      <c r="J16" s="189"/>
    </row>
    <row r="17" spans="1:11" ht="31.5" customHeight="1">
      <c r="A17" s="190" t="s">
        <v>86</v>
      </c>
      <c r="B17" s="190"/>
      <c r="C17" s="190"/>
      <c r="D17" s="190"/>
      <c r="E17" s="190"/>
      <c r="F17" s="190"/>
      <c r="G17" s="190"/>
      <c r="H17" s="190"/>
      <c r="I17" s="190"/>
      <c r="J17" s="190"/>
    </row>
    <row r="18" spans="1:11" s="72" customFormat="1" ht="15" customHeight="1">
      <c r="A18" s="184" t="s">
        <v>57</v>
      </c>
      <c r="B18" s="184"/>
      <c r="C18" s="184" t="s">
        <v>77</v>
      </c>
      <c r="D18" s="184"/>
      <c r="E18" s="184"/>
      <c r="F18" s="184"/>
      <c r="G18" s="184"/>
      <c r="H18" s="184"/>
      <c r="I18" s="184"/>
      <c r="J18" s="184"/>
    </row>
    <row r="19" spans="1:11" s="72" customFormat="1">
      <c r="A19" s="179" t="s">
        <v>58</v>
      </c>
      <c r="B19" s="179"/>
      <c r="C19" s="180" t="s">
        <v>59</v>
      </c>
      <c r="D19" s="180"/>
      <c r="E19" s="180"/>
      <c r="F19" s="180" t="s">
        <v>79</v>
      </c>
      <c r="G19" s="180"/>
      <c r="H19" s="180"/>
      <c r="I19" s="180"/>
      <c r="J19" s="180"/>
    </row>
    <row r="20" spans="1:11" s="72" customFormat="1">
      <c r="B20" s="74"/>
      <c r="C20" s="181"/>
      <c r="D20" s="181"/>
      <c r="G20" s="76"/>
      <c r="H20" s="77"/>
      <c r="I20" s="78"/>
    </row>
    <row r="21" spans="1:11" s="72" customFormat="1">
      <c r="B21" s="74"/>
      <c r="C21" s="75"/>
      <c r="D21" s="79"/>
      <c r="G21" s="76"/>
      <c r="H21" s="77"/>
      <c r="I21" s="78"/>
    </row>
    <row r="22" spans="1:11" s="72" customFormat="1">
      <c r="B22" s="74"/>
      <c r="C22" s="75"/>
      <c r="D22" s="79"/>
      <c r="G22" s="76"/>
      <c r="H22" s="77"/>
      <c r="I22" s="78"/>
    </row>
    <row r="23" spans="1:11" s="72" customFormat="1" ht="9.75" customHeight="1">
      <c r="B23" s="74"/>
      <c r="C23" s="75"/>
      <c r="D23" s="79"/>
      <c r="G23" s="76"/>
      <c r="H23" s="77"/>
      <c r="I23" s="78"/>
    </row>
    <row r="24" spans="1:11" s="72" customFormat="1">
      <c r="A24" s="80"/>
      <c r="B24" s="71"/>
      <c r="C24" s="182" t="s">
        <v>82</v>
      </c>
      <c r="D24" s="182"/>
      <c r="E24" s="182"/>
      <c r="F24" s="182" t="s">
        <v>80</v>
      </c>
      <c r="G24" s="182"/>
      <c r="H24" s="182"/>
      <c r="I24" s="182"/>
      <c r="J24" s="182"/>
    </row>
    <row r="25" spans="1:11" s="72" customFormat="1" ht="15.75" customHeight="1">
      <c r="A25" s="80"/>
      <c r="B25" s="71"/>
      <c r="C25" s="71"/>
      <c r="D25" s="71"/>
      <c r="E25" s="71"/>
      <c r="F25" s="81"/>
      <c r="G25" s="81"/>
      <c r="H25" s="81"/>
      <c r="I25" s="81"/>
    </row>
    <row r="26" spans="1:11" s="82" customFormat="1" ht="15.75" customHeight="1">
      <c r="A26" s="182" t="s">
        <v>62</v>
      </c>
      <c r="B26" s="182"/>
      <c r="C26" s="182"/>
      <c r="D26" s="182"/>
      <c r="E26" s="182"/>
      <c r="F26" s="178" t="s">
        <v>84</v>
      </c>
      <c r="G26" s="178"/>
      <c r="H26" s="178"/>
      <c r="I26" s="178"/>
      <c r="J26" s="178"/>
    </row>
    <row r="27" spans="1:11" s="82" customFormat="1" ht="15.75" customHeight="1">
      <c r="A27" s="183" t="s">
        <v>63</v>
      </c>
      <c r="B27" s="183"/>
      <c r="C27" s="184" t="s">
        <v>38</v>
      </c>
      <c r="D27" s="184"/>
      <c r="E27" s="184"/>
      <c r="F27" s="178" t="s">
        <v>60</v>
      </c>
      <c r="G27" s="178"/>
      <c r="H27" s="178"/>
      <c r="I27" s="178"/>
      <c r="J27" s="178"/>
      <c r="K27" s="72"/>
    </row>
    <row r="28" spans="1:11" s="82" customFormat="1">
      <c r="A28" s="81"/>
      <c r="B28" s="84"/>
      <c r="C28" s="71"/>
      <c r="D28" s="73"/>
      <c r="E28" s="85"/>
      <c r="F28" s="85"/>
      <c r="G28" s="177"/>
      <c r="H28" s="177"/>
      <c r="I28" s="177"/>
      <c r="J28" s="72"/>
    </row>
    <row r="29" spans="1:11" s="82" customFormat="1">
      <c r="A29" s="81"/>
      <c r="B29" s="84"/>
      <c r="C29" s="71"/>
      <c r="D29" s="73"/>
      <c r="E29" s="83"/>
      <c r="F29" s="86"/>
      <c r="G29" s="86"/>
      <c r="H29" s="83"/>
      <c r="I29" s="87"/>
      <c r="J29" s="72"/>
    </row>
    <row r="30" spans="1:11" s="82" customFormat="1">
      <c r="A30" s="81"/>
      <c r="D30" s="73"/>
      <c r="E30" s="83"/>
      <c r="F30" s="86"/>
      <c r="G30" s="86"/>
      <c r="H30" s="83"/>
      <c r="I30" s="87"/>
    </row>
    <row r="31" spans="1:11" s="82" customFormat="1" ht="11.25" customHeight="1">
      <c r="B31" s="81"/>
      <c r="F31" s="88"/>
      <c r="G31" s="88"/>
      <c r="I31" s="88"/>
    </row>
    <row r="32" spans="1:11" s="82" customFormat="1">
      <c r="B32" s="89" t="s">
        <v>83</v>
      </c>
      <c r="C32" s="182" t="s">
        <v>61</v>
      </c>
      <c r="D32" s="182"/>
      <c r="E32" s="182"/>
      <c r="F32" s="178" t="s">
        <v>78</v>
      </c>
      <c r="G32" s="178"/>
      <c r="H32" s="178"/>
      <c r="I32" s="178"/>
      <c r="J32" s="178"/>
    </row>
    <row r="33" spans="1:17" ht="17.25" customHeight="1">
      <c r="A33" s="1">
        <f>1+A1</f>
        <v>2</v>
      </c>
      <c r="B33" s="2" t="s">
        <v>75</v>
      </c>
      <c r="C33" s="191" t="s">
        <v>13</v>
      </c>
      <c r="D33" s="191"/>
      <c r="E33" s="191"/>
      <c r="F33" s="191"/>
      <c r="G33" s="191"/>
      <c r="H33" s="191"/>
      <c r="I33" s="191"/>
      <c r="J33" s="191"/>
    </row>
    <row r="34" spans="1:17">
      <c r="B34" s="2" t="s">
        <v>14</v>
      </c>
      <c r="C34" s="191" t="s">
        <v>0</v>
      </c>
      <c r="D34" s="191"/>
      <c r="E34" s="191"/>
      <c r="F34" s="191"/>
      <c r="G34" s="191"/>
      <c r="H34" s="191"/>
      <c r="I34" s="191"/>
      <c r="J34" s="191"/>
    </row>
    <row r="35" spans="1:17">
      <c r="B35" s="2"/>
      <c r="C35" s="192" t="s">
        <v>81</v>
      </c>
      <c r="D35" s="192"/>
      <c r="E35" s="192"/>
      <c r="F35" s="192"/>
      <c r="G35" s="192"/>
      <c r="H35" s="192"/>
      <c r="I35" s="192"/>
      <c r="J35" s="192"/>
    </row>
    <row r="36" spans="1:17" ht="16.5" customHeight="1">
      <c r="A36" s="193" t="s">
        <v>15</v>
      </c>
      <c r="B36" s="193"/>
      <c r="C36" s="193"/>
      <c r="D36" s="193"/>
      <c r="E36" s="193"/>
      <c r="F36" s="193"/>
      <c r="G36" s="193"/>
      <c r="H36" s="193"/>
      <c r="I36" s="193"/>
      <c r="J36" s="193"/>
    </row>
    <row r="37" spans="1:17" ht="16.5" customHeight="1">
      <c r="A37" s="193" t="s">
        <v>124</v>
      </c>
      <c r="B37" s="193"/>
      <c r="C37" s="193"/>
      <c r="D37" s="193"/>
      <c r="E37" s="193"/>
      <c r="F37" s="193"/>
      <c r="G37" s="193"/>
      <c r="H37" s="193"/>
      <c r="I37" s="193"/>
      <c r="J37" s="193"/>
    </row>
    <row r="38" spans="1:17" s="4" customFormat="1">
      <c r="A38" s="193" t="s">
        <v>76</v>
      </c>
      <c r="B38" s="194"/>
      <c r="C38" s="194"/>
      <c r="D38" s="194"/>
      <c r="E38" s="194"/>
      <c r="F38" s="194"/>
      <c r="G38" s="194"/>
      <c r="H38" s="194"/>
      <c r="I38" s="194"/>
      <c r="J38" s="194"/>
    </row>
    <row r="39" spans="1:17" s="5" customFormat="1" ht="15.75" customHeight="1">
      <c r="B39" s="6" t="s">
        <v>16</v>
      </c>
      <c r="C39" s="195" t="str">
        <f>VLOOKUP(A33,'TH NG-GOC LUC'!$A$3:$H$21,2)</f>
        <v>Phạm Quang Tề</v>
      </c>
      <c r="D39" s="195"/>
      <c r="E39" s="195"/>
      <c r="F39" s="195"/>
      <c r="G39" s="195"/>
      <c r="H39" s="195"/>
      <c r="I39" s="195"/>
      <c r="J39" s="7"/>
    </row>
    <row r="40" spans="1:17" s="5" customFormat="1" ht="15.75" customHeight="1">
      <c r="B40" s="8" t="s">
        <v>17</v>
      </c>
      <c r="C40" s="185" t="s">
        <v>18</v>
      </c>
      <c r="D40" s="185"/>
      <c r="E40" s="185"/>
      <c r="F40" s="185"/>
      <c r="G40" s="185"/>
      <c r="H40" s="185"/>
      <c r="I40" s="8"/>
      <c r="J40" s="8"/>
    </row>
    <row r="41" spans="1:17" s="5" customFormat="1" ht="15.75" customHeight="1">
      <c r="B41" s="185" t="s">
        <v>85</v>
      </c>
      <c r="C41" s="185"/>
      <c r="D41" s="185"/>
      <c r="E41" s="185"/>
      <c r="F41" s="185"/>
      <c r="G41" s="185"/>
      <c r="H41" s="185"/>
      <c r="I41" s="185"/>
      <c r="J41" s="185"/>
    </row>
    <row r="42" spans="1:17" ht="46.8">
      <c r="A42" s="9" t="s">
        <v>1</v>
      </c>
      <c r="B42" s="9" t="s">
        <v>19</v>
      </c>
      <c r="C42" s="10" t="s">
        <v>20</v>
      </c>
      <c r="D42" s="11" t="s">
        <v>21</v>
      </c>
      <c r="E42" s="10" t="s">
        <v>22</v>
      </c>
      <c r="F42" s="10" t="s">
        <v>23</v>
      </c>
      <c r="G42" s="10" t="s">
        <v>24</v>
      </c>
      <c r="H42" s="10" t="s">
        <v>25</v>
      </c>
      <c r="I42" s="10" t="s">
        <v>26</v>
      </c>
      <c r="J42" s="10" t="s">
        <v>27</v>
      </c>
    </row>
    <row r="43" spans="1:17" s="4" customFormat="1" ht="15" customHeight="1">
      <c r="A43" s="12">
        <v>1</v>
      </c>
      <c r="B43" s="13" t="s">
        <v>74</v>
      </c>
      <c r="C43" s="14" t="s">
        <v>28</v>
      </c>
      <c r="D43" s="15">
        <f>VLOOKUP(A33,'TH NG-GOC LUC'!$A$3:$H$21,5)</f>
        <v>91.7</v>
      </c>
      <c r="E43" s="16">
        <v>75000</v>
      </c>
      <c r="F43" s="16"/>
      <c r="G43" s="16"/>
      <c r="H43" s="16"/>
      <c r="I43" s="16"/>
      <c r="J43" s="17">
        <f>D43*E43</f>
        <v>6877500</v>
      </c>
    </row>
    <row r="44" spans="1:17" s="4" customFormat="1" ht="15" customHeight="1">
      <c r="A44" s="18">
        <v>2</v>
      </c>
      <c r="B44" s="19" t="s">
        <v>29</v>
      </c>
      <c r="C44" s="20" t="s">
        <v>28</v>
      </c>
      <c r="D44" s="21">
        <f>D43</f>
        <v>91.7</v>
      </c>
      <c r="E44" s="22">
        <f>5*E43</f>
        <v>375000</v>
      </c>
      <c r="F44" s="22"/>
      <c r="G44" s="22"/>
      <c r="H44" s="22"/>
      <c r="I44" s="22"/>
      <c r="J44" s="23">
        <f>D44*E44</f>
        <v>34387500</v>
      </c>
    </row>
    <row r="45" spans="1:17" ht="30" customHeight="1">
      <c r="A45" s="18">
        <v>3</v>
      </c>
      <c r="B45" s="65" t="s">
        <v>132</v>
      </c>
      <c r="C45" s="18"/>
      <c r="D45" s="24"/>
      <c r="E45" s="22"/>
      <c r="F45" s="66">
        <f>VLOOKUP(A33,'TH NG-GOC LUC'!$A$3:$H$21,8)</f>
        <v>11</v>
      </c>
      <c r="G45" s="67">
        <f>VLOOKUP(A33,'TH NG-GOC LUC'!$A$3:$H$21,7)</f>
        <v>3.9423903697334479</v>
      </c>
      <c r="H45" s="68">
        <f>IF(G45&gt;70,12,IF(G45&gt;=30,6,3))</f>
        <v>3</v>
      </c>
      <c r="I45" s="25">
        <f>30</f>
        <v>30</v>
      </c>
      <c r="J45" s="23">
        <f>F45*H45*I45*13500</f>
        <v>13365000</v>
      </c>
      <c r="Q45" s="26"/>
    </row>
    <row r="46" spans="1:17" ht="30" customHeight="1">
      <c r="A46" s="90">
        <v>4</v>
      </c>
      <c r="B46" s="91" t="s">
        <v>130</v>
      </c>
      <c r="C46" s="20" t="s">
        <v>28</v>
      </c>
      <c r="D46" s="97">
        <f>D43</f>
        <v>91.7</v>
      </c>
      <c r="E46" s="92">
        <f>E43*0.3</f>
        <v>22500</v>
      </c>
      <c r="F46" s="93"/>
      <c r="G46" s="94"/>
      <c r="H46" s="95"/>
      <c r="I46" s="96"/>
      <c r="J46" s="23">
        <f>D46*E46</f>
        <v>2063250</v>
      </c>
      <c r="Q46" s="26"/>
    </row>
    <row r="47" spans="1:17" ht="15" customHeight="1">
      <c r="A47" s="27"/>
      <c r="B47" s="28" t="s">
        <v>131</v>
      </c>
      <c r="C47" s="27"/>
      <c r="D47" s="29"/>
      <c r="E47" s="30"/>
      <c r="F47" s="30"/>
      <c r="G47" s="30"/>
      <c r="H47" s="31"/>
      <c r="I47" s="31"/>
      <c r="J47" s="32">
        <f>J43+J44+J45+J46</f>
        <v>56693250</v>
      </c>
    </row>
    <row r="48" spans="1:17">
      <c r="A48" s="186" t="s">
        <v>30</v>
      </c>
      <c r="B48" s="187"/>
      <c r="C48" s="188" t="str">
        <f>[1]!vnd(J47)</f>
        <v>Năm mươi sáu triệu, sáu trăm chín mươi ba ngàn, hai trăm năm mươi đồng chẵn</v>
      </c>
      <c r="D48" s="188"/>
      <c r="E48" s="188"/>
      <c r="F48" s="188"/>
      <c r="G48" s="188"/>
      <c r="H48" s="188"/>
      <c r="I48" s="188"/>
      <c r="J48" s="189"/>
    </row>
    <row r="49" spans="1:11" ht="31.5" customHeight="1">
      <c r="A49" s="190" t="s">
        <v>86</v>
      </c>
      <c r="B49" s="190"/>
      <c r="C49" s="190"/>
      <c r="D49" s="190"/>
      <c r="E49" s="190"/>
      <c r="F49" s="190"/>
      <c r="G49" s="190"/>
      <c r="H49" s="190"/>
      <c r="I49" s="190"/>
      <c r="J49" s="190"/>
    </row>
    <row r="50" spans="1:11" s="72" customFormat="1" ht="15" customHeight="1">
      <c r="A50" s="184" t="s">
        <v>57</v>
      </c>
      <c r="B50" s="184"/>
      <c r="C50" s="184" t="s">
        <v>77</v>
      </c>
      <c r="D50" s="184"/>
      <c r="E50" s="184"/>
      <c r="F50" s="184"/>
      <c r="G50" s="184"/>
      <c r="H50" s="184"/>
      <c r="I50" s="184"/>
      <c r="J50" s="184"/>
    </row>
    <row r="51" spans="1:11" s="72" customFormat="1">
      <c r="A51" s="179" t="s">
        <v>58</v>
      </c>
      <c r="B51" s="179"/>
      <c r="C51" s="180" t="s">
        <v>59</v>
      </c>
      <c r="D51" s="180"/>
      <c r="E51" s="180"/>
      <c r="F51" s="180" t="s">
        <v>79</v>
      </c>
      <c r="G51" s="180"/>
      <c r="H51" s="180"/>
      <c r="I51" s="180"/>
      <c r="J51" s="180"/>
    </row>
    <row r="52" spans="1:11" s="72" customFormat="1">
      <c r="B52" s="74"/>
      <c r="C52" s="181"/>
      <c r="D52" s="181"/>
      <c r="G52" s="76"/>
      <c r="H52" s="77"/>
      <c r="I52" s="78"/>
    </row>
    <row r="53" spans="1:11" s="72" customFormat="1">
      <c r="B53" s="74"/>
      <c r="C53" s="75"/>
      <c r="D53" s="79"/>
      <c r="G53" s="76"/>
      <c r="H53" s="77"/>
      <c r="I53" s="78"/>
    </row>
    <row r="54" spans="1:11" s="72" customFormat="1">
      <c r="B54" s="74"/>
      <c r="C54" s="75"/>
      <c r="D54" s="79"/>
      <c r="G54" s="76"/>
      <c r="H54" s="77"/>
      <c r="I54" s="78"/>
    </row>
    <row r="55" spans="1:11" s="72" customFormat="1" ht="9.75" customHeight="1">
      <c r="B55" s="74"/>
      <c r="C55" s="75"/>
      <c r="D55" s="79"/>
      <c r="G55" s="76"/>
      <c r="H55" s="77"/>
      <c r="I55" s="78"/>
    </row>
    <row r="56" spans="1:11" s="72" customFormat="1">
      <c r="A56" s="80"/>
      <c r="B56" s="71"/>
      <c r="C56" s="182" t="s">
        <v>82</v>
      </c>
      <c r="D56" s="182"/>
      <c r="E56" s="182"/>
      <c r="F56" s="182" t="s">
        <v>80</v>
      </c>
      <c r="G56" s="182"/>
      <c r="H56" s="182"/>
      <c r="I56" s="182"/>
      <c r="J56" s="182"/>
    </row>
    <row r="57" spans="1:11" s="72" customFormat="1" ht="15.75" customHeight="1">
      <c r="A57" s="80"/>
      <c r="B57" s="71"/>
      <c r="C57" s="71"/>
      <c r="D57" s="71"/>
      <c r="E57" s="71"/>
      <c r="F57" s="81"/>
      <c r="G57" s="81"/>
      <c r="H57" s="81"/>
      <c r="I57" s="81"/>
    </row>
    <row r="58" spans="1:11" s="82" customFormat="1" ht="15.75" customHeight="1">
      <c r="A58" s="182" t="s">
        <v>62</v>
      </c>
      <c r="B58" s="182"/>
      <c r="C58" s="182"/>
      <c r="D58" s="182"/>
      <c r="E58" s="182"/>
      <c r="F58" s="178" t="s">
        <v>84</v>
      </c>
      <c r="G58" s="178"/>
      <c r="H58" s="178"/>
      <c r="I58" s="178"/>
      <c r="J58" s="178"/>
    </row>
    <row r="59" spans="1:11" s="82" customFormat="1" ht="15.75" customHeight="1">
      <c r="A59" s="183" t="s">
        <v>63</v>
      </c>
      <c r="B59" s="183"/>
      <c r="C59" s="184" t="s">
        <v>38</v>
      </c>
      <c r="D59" s="184"/>
      <c r="E59" s="184"/>
      <c r="F59" s="178" t="s">
        <v>60</v>
      </c>
      <c r="G59" s="178"/>
      <c r="H59" s="178"/>
      <c r="I59" s="178"/>
      <c r="J59" s="178"/>
      <c r="K59" s="72"/>
    </row>
    <row r="60" spans="1:11" s="82" customFormat="1">
      <c r="A60" s="81"/>
      <c r="B60" s="84"/>
      <c r="C60" s="71"/>
      <c r="D60" s="73"/>
      <c r="E60" s="85"/>
      <c r="F60" s="85"/>
      <c r="G60" s="177"/>
      <c r="H60" s="177"/>
      <c r="I60" s="177"/>
      <c r="J60" s="72"/>
    </row>
    <row r="61" spans="1:11" s="82" customFormat="1">
      <c r="A61" s="81"/>
      <c r="B61" s="84"/>
      <c r="C61" s="71"/>
      <c r="D61" s="73"/>
      <c r="E61" s="83"/>
      <c r="F61" s="86"/>
      <c r="G61" s="86"/>
      <c r="H61" s="83"/>
      <c r="I61" s="87"/>
      <c r="J61" s="72"/>
    </row>
    <row r="62" spans="1:11" s="82" customFormat="1">
      <c r="A62" s="81"/>
      <c r="D62" s="73"/>
      <c r="E62" s="83"/>
      <c r="F62" s="86"/>
      <c r="G62" s="86"/>
      <c r="H62" s="83"/>
      <c r="I62" s="87"/>
    </row>
    <row r="63" spans="1:11" s="82" customFormat="1" ht="11.25" customHeight="1">
      <c r="B63" s="81"/>
      <c r="F63" s="88"/>
      <c r="G63" s="88"/>
      <c r="I63" s="88"/>
    </row>
    <row r="64" spans="1:11" s="82" customFormat="1">
      <c r="B64" s="89" t="s">
        <v>83</v>
      </c>
      <c r="C64" s="182" t="s">
        <v>61</v>
      </c>
      <c r="D64" s="182"/>
      <c r="E64" s="182"/>
      <c r="F64" s="178" t="s">
        <v>78</v>
      </c>
      <c r="G64" s="178"/>
      <c r="H64" s="178"/>
      <c r="I64" s="178"/>
      <c r="J64" s="178"/>
    </row>
    <row r="65" spans="1:17" ht="17.25" customHeight="1">
      <c r="A65" s="1">
        <f>1+A33</f>
        <v>3</v>
      </c>
      <c r="B65" s="2" t="s">
        <v>75</v>
      </c>
      <c r="C65" s="191" t="s">
        <v>13</v>
      </c>
      <c r="D65" s="191"/>
      <c r="E65" s="191"/>
      <c r="F65" s="191"/>
      <c r="G65" s="191"/>
      <c r="H65" s="191"/>
      <c r="I65" s="191"/>
      <c r="J65" s="191"/>
    </row>
    <row r="66" spans="1:17">
      <c r="B66" s="2" t="s">
        <v>14</v>
      </c>
      <c r="C66" s="191" t="s">
        <v>0</v>
      </c>
      <c r="D66" s="191"/>
      <c r="E66" s="191"/>
      <c r="F66" s="191"/>
      <c r="G66" s="191"/>
      <c r="H66" s="191"/>
      <c r="I66" s="191"/>
      <c r="J66" s="191"/>
    </row>
    <row r="67" spans="1:17">
      <c r="B67" s="2"/>
      <c r="C67" s="192" t="s">
        <v>81</v>
      </c>
      <c r="D67" s="192"/>
      <c r="E67" s="192"/>
      <c r="F67" s="192"/>
      <c r="G67" s="192"/>
      <c r="H67" s="192"/>
      <c r="I67" s="192"/>
      <c r="J67" s="192"/>
    </row>
    <row r="68" spans="1:17" ht="16.5" customHeight="1">
      <c r="A68" s="193" t="s">
        <v>15</v>
      </c>
      <c r="B68" s="193"/>
      <c r="C68" s="193"/>
      <c r="D68" s="193"/>
      <c r="E68" s="193"/>
      <c r="F68" s="193"/>
      <c r="G68" s="193"/>
      <c r="H68" s="193"/>
      <c r="I68" s="193"/>
      <c r="J68" s="193"/>
    </row>
    <row r="69" spans="1:17" ht="16.5" customHeight="1">
      <c r="A69" s="193" t="s">
        <v>124</v>
      </c>
      <c r="B69" s="193"/>
      <c r="C69" s="193"/>
      <c r="D69" s="193"/>
      <c r="E69" s="193"/>
      <c r="F69" s="193"/>
      <c r="G69" s="193"/>
      <c r="H69" s="193"/>
      <c r="I69" s="193"/>
      <c r="J69" s="193"/>
    </row>
    <row r="70" spans="1:17" s="4" customFormat="1">
      <c r="A70" s="193" t="s">
        <v>76</v>
      </c>
      <c r="B70" s="194"/>
      <c r="C70" s="194"/>
      <c r="D70" s="194"/>
      <c r="E70" s="194"/>
      <c r="F70" s="194"/>
      <c r="G70" s="194"/>
      <c r="H70" s="194"/>
      <c r="I70" s="194"/>
      <c r="J70" s="194"/>
    </row>
    <row r="71" spans="1:17" s="5" customFormat="1" ht="15.75" customHeight="1">
      <c r="B71" s="6" t="s">
        <v>16</v>
      </c>
      <c r="C71" s="195" t="str">
        <f>VLOOKUP(A65,'TH NG-GOC LUC'!$A$3:$H$21,2)</f>
        <v>Đoàn Đức Nhuận</v>
      </c>
      <c r="D71" s="195"/>
      <c r="E71" s="195"/>
      <c r="F71" s="195"/>
      <c r="G71" s="195"/>
      <c r="H71" s="195"/>
      <c r="I71" s="195"/>
      <c r="J71" s="7"/>
    </row>
    <row r="72" spans="1:17" s="5" customFormat="1" ht="15.75" customHeight="1">
      <c r="B72" s="8" t="s">
        <v>17</v>
      </c>
      <c r="C72" s="185" t="s">
        <v>18</v>
      </c>
      <c r="D72" s="185"/>
      <c r="E72" s="185"/>
      <c r="F72" s="185"/>
      <c r="G72" s="185"/>
      <c r="H72" s="185"/>
      <c r="I72" s="8"/>
      <c r="J72" s="8"/>
    </row>
    <row r="73" spans="1:17" s="5" customFormat="1" ht="15.75" customHeight="1">
      <c r="B73" s="185" t="s">
        <v>85</v>
      </c>
      <c r="C73" s="185"/>
      <c r="D73" s="185"/>
      <c r="E73" s="185"/>
      <c r="F73" s="185"/>
      <c r="G73" s="185"/>
      <c r="H73" s="185"/>
      <c r="I73" s="185"/>
      <c r="J73" s="185"/>
    </row>
    <row r="74" spans="1:17" ht="46.8">
      <c r="A74" s="9" t="s">
        <v>1</v>
      </c>
      <c r="B74" s="9" t="s">
        <v>19</v>
      </c>
      <c r="C74" s="10" t="s">
        <v>20</v>
      </c>
      <c r="D74" s="11" t="s">
        <v>21</v>
      </c>
      <c r="E74" s="10" t="s">
        <v>22</v>
      </c>
      <c r="F74" s="10" t="s">
        <v>23</v>
      </c>
      <c r="G74" s="10" t="s">
        <v>24</v>
      </c>
      <c r="H74" s="10" t="s">
        <v>25</v>
      </c>
      <c r="I74" s="10" t="s">
        <v>26</v>
      </c>
      <c r="J74" s="10" t="s">
        <v>27</v>
      </c>
    </row>
    <row r="75" spans="1:17" s="4" customFormat="1" ht="15" customHeight="1">
      <c r="A75" s="12">
        <v>1</v>
      </c>
      <c r="B75" s="13" t="s">
        <v>74</v>
      </c>
      <c r="C75" s="14" t="s">
        <v>28</v>
      </c>
      <c r="D75" s="15">
        <f>VLOOKUP(A65,'TH NG-GOC LUC'!$A$3:$H$21,5)</f>
        <v>244.6</v>
      </c>
      <c r="E75" s="16">
        <v>75000</v>
      </c>
      <c r="F75" s="16"/>
      <c r="G75" s="16"/>
      <c r="H75" s="16"/>
      <c r="I75" s="16"/>
      <c r="J75" s="17">
        <f>D75*E75</f>
        <v>18345000</v>
      </c>
    </row>
    <row r="76" spans="1:17" s="4" customFormat="1" ht="15" customHeight="1">
      <c r="A76" s="18">
        <v>2</v>
      </c>
      <c r="B76" s="19" t="s">
        <v>29</v>
      </c>
      <c r="C76" s="20" t="s">
        <v>28</v>
      </c>
      <c r="D76" s="21">
        <f>D75</f>
        <v>244.6</v>
      </c>
      <c r="E76" s="22">
        <f>5*E75</f>
        <v>375000</v>
      </c>
      <c r="F76" s="22"/>
      <c r="G76" s="22"/>
      <c r="H76" s="22"/>
      <c r="I76" s="22"/>
      <c r="J76" s="23">
        <f>D76*E76</f>
        <v>91725000</v>
      </c>
    </row>
    <row r="77" spans="1:17" ht="30" customHeight="1">
      <c r="A77" s="18">
        <v>3</v>
      </c>
      <c r="B77" s="65" t="s">
        <v>132</v>
      </c>
      <c r="C77" s="18"/>
      <c r="D77" s="24"/>
      <c r="E77" s="22"/>
      <c r="F77" s="66">
        <f>VLOOKUP(A65,'TH NG-GOC LUC'!$A$3:$H$21,8)</f>
        <v>6</v>
      </c>
      <c r="G77" s="67">
        <f>VLOOKUP(A65,'TH NG-GOC LUC'!$A$3:$H$21,7)</f>
        <v>18.815384615384616</v>
      </c>
      <c r="H77" s="68">
        <f>IF(G77&gt;70,12,IF(G77&gt;=30,6,3))</f>
        <v>3</v>
      </c>
      <c r="I77" s="25">
        <f>30</f>
        <v>30</v>
      </c>
      <c r="J77" s="23">
        <f>F77*H77*I77*13500</f>
        <v>7290000</v>
      </c>
      <c r="Q77" s="26"/>
    </row>
    <row r="78" spans="1:17" ht="30" customHeight="1">
      <c r="A78" s="90">
        <v>4</v>
      </c>
      <c r="B78" s="91" t="s">
        <v>130</v>
      </c>
      <c r="C78" s="20" t="s">
        <v>28</v>
      </c>
      <c r="D78" s="97">
        <f>D75</f>
        <v>244.6</v>
      </c>
      <c r="E78" s="92">
        <f>E75*0.3</f>
        <v>22500</v>
      </c>
      <c r="F78" s="93"/>
      <c r="G78" s="94"/>
      <c r="H78" s="95"/>
      <c r="I78" s="96"/>
      <c r="J78" s="23">
        <f>D78*E78</f>
        <v>5503500</v>
      </c>
      <c r="Q78" s="26"/>
    </row>
    <row r="79" spans="1:17" ht="15" customHeight="1">
      <c r="A79" s="27"/>
      <c r="B79" s="28" t="s">
        <v>131</v>
      </c>
      <c r="C79" s="27"/>
      <c r="D79" s="29"/>
      <c r="E79" s="30"/>
      <c r="F79" s="30"/>
      <c r="G79" s="30"/>
      <c r="H79" s="31"/>
      <c r="I79" s="31"/>
      <c r="J79" s="32">
        <f>J75+J76+J77+J78</f>
        <v>122863500</v>
      </c>
    </row>
    <row r="80" spans="1:17">
      <c r="A80" s="186" t="s">
        <v>30</v>
      </c>
      <c r="B80" s="187"/>
      <c r="C80" s="188" t="str">
        <f>[1]!vnd(J79)</f>
        <v>Một trăm hai mươi hai triệu, tám trăm sáu mươi ba ngàn, năm trăm đồng chẵn</v>
      </c>
      <c r="D80" s="188"/>
      <c r="E80" s="188"/>
      <c r="F80" s="188"/>
      <c r="G80" s="188"/>
      <c r="H80" s="188"/>
      <c r="I80" s="188"/>
      <c r="J80" s="189"/>
    </row>
    <row r="81" spans="1:11" ht="31.5" customHeight="1">
      <c r="A81" s="190" t="s">
        <v>86</v>
      </c>
      <c r="B81" s="190"/>
      <c r="C81" s="190"/>
      <c r="D81" s="190"/>
      <c r="E81" s="190"/>
      <c r="F81" s="190"/>
      <c r="G81" s="190"/>
      <c r="H81" s="190"/>
      <c r="I81" s="190"/>
      <c r="J81" s="190"/>
    </row>
    <row r="82" spans="1:11" s="72" customFormat="1" ht="15" customHeight="1">
      <c r="A82" s="184" t="s">
        <v>57</v>
      </c>
      <c r="B82" s="184"/>
      <c r="C82" s="184" t="s">
        <v>77</v>
      </c>
      <c r="D82" s="184"/>
      <c r="E82" s="184"/>
      <c r="F82" s="184"/>
      <c r="G82" s="184"/>
      <c r="H82" s="184"/>
      <c r="I82" s="184"/>
      <c r="J82" s="184"/>
    </row>
    <row r="83" spans="1:11" s="72" customFormat="1">
      <c r="A83" s="179" t="s">
        <v>58</v>
      </c>
      <c r="B83" s="179"/>
      <c r="C83" s="180" t="s">
        <v>59</v>
      </c>
      <c r="D83" s="180"/>
      <c r="E83" s="180"/>
      <c r="F83" s="180" t="s">
        <v>79</v>
      </c>
      <c r="G83" s="180"/>
      <c r="H83" s="180"/>
      <c r="I83" s="180"/>
      <c r="J83" s="180"/>
    </row>
    <row r="84" spans="1:11" s="72" customFormat="1">
      <c r="B84" s="74"/>
      <c r="C84" s="181"/>
      <c r="D84" s="181"/>
      <c r="G84" s="76"/>
      <c r="H84" s="77"/>
      <c r="I84" s="78"/>
    </row>
    <row r="85" spans="1:11" s="72" customFormat="1">
      <c r="B85" s="74"/>
      <c r="C85" s="75"/>
      <c r="D85" s="79"/>
      <c r="G85" s="76"/>
      <c r="H85" s="77"/>
      <c r="I85" s="78"/>
    </row>
    <row r="86" spans="1:11" s="72" customFormat="1">
      <c r="B86" s="74"/>
      <c r="C86" s="75"/>
      <c r="D86" s="79"/>
      <c r="G86" s="76"/>
      <c r="H86" s="77"/>
      <c r="I86" s="78"/>
    </row>
    <row r="87" spans="1:11" s="72" customFormat="1" ht="9.75" customHeight="1">
      <c r="B87" s="74"/>
      <c r="C87" s="75"/>
      <c r="D87" s="79"/>
      <c r="G87" s="76"/>
      <c r="H87" s="77"/>
      <c r="I87" s="78"/>
    </row>
    <row r="88" spans="1:11" s="72" customFormat="1">
      <c r="A88" s="80"/>
      <c r="B88" s="71"/>
      <c r="C88" s="182" t="s">
        <v>82</v>
      </c>
      <c r="D88" s="182"/>
      <c r="E88" s="182"/>
      <c r="F88" s="182" t="s">
        <v>80</v>
      </c>
      <c r="G88" s="182"/>
      <c r="H88" s="182"/>
      <c r="I88" s="182"/>
      <c r="J88" s="182"/>
    </row>
    <row r="89" spans="1:11" s="72" customFormat="1" ht="15.75" customHeight="1">
      <c r="A89" s="80"/>
      <c r="B89" s="71"/>
      <c r="C89" s="71"/>
      <c r="D89" s="71"/>
      <c r="E89" s="71"/>
      <c r="F89" s="81"/>
      <c r="G89" s="81"/>
      <c r="H89" s="81"/>
      <c r="I89" s="81"/>
    </row>
    <row r="90" spans="1:11" s="82" customFormat="1" ht="15.75" customHeight="1">
      <c r="A90" s="182" t="s">
        <v>62</v>
      </c>
      <c r="B90" s="182"/>
      <c r="C90" s="182"/>
      <c r="D90" s="182"/>
      <c r="E90" s="182"/>
      <c r="F90" s="178" t="s">
        <v>84</v>
      </c>
      <c r="G90" s="178"/>
      <c r="H90" s="178"/>
      <c r="I90" s="178"/>
      <c r="J90" s="178"/>
    </row>
    <row r="91" spans="1:11" s="82" customFormat="1" ht="15.75" customHeight="1">
      <c r="A91" s="183" t="s">
        <v>63</v>
      </c>
      <c r="B91" s="183"/>
      <c r="C91" s="184" t="s">
        <v>38</v>
      </c>
      <c r="D91" s="184"/>
      <c r="E91" s="184"/>
      <c r="F91" s="178" t="s">
        <v>60</v>
      </c>
      <c r="G91" s="178"/>
      <c r="H91" s="178"/>
      <c r="I91" s="178"/>
      <c r="J91" s="178"/>
      <c r="K91" s="72"/>
    </row>
    <row r="92" spans="1:11" s="82" customFormat="1">
      <c r="A92" s="81"/>
      <c r="B92" s="84"/>
      <c r="C92" s="71"/>
      <c r="D92" s="73"/>
      <c r="E92" s="85"/>
      <c r="F92" s="85"/>
      <c r="G92" s="177"/>
      <c r="H92" s="177"/>
      <c r="I92" s="177"/>
      <c r="J92" s="72"/>
    </row>
    <row r="93" spans="1:11" s="82" customFormat="1">
      <c r="A93" s="81"/>
      <c r="B93" s="84"/>
      <c r="C93" s="71"/>
      <c r="D93" s="73"/>
      <c r="E93" s="83"/>
      <c r="F93" s="86"/>
      <c r="G93" s="86"/>
      <c r="H93" s="83"/>
      <c r="I93" s="87"/>
      <c r="J93" s="72"/>
    </row>
    <row r="94" spans="1:11" s="82" customFormat="1">
      <c r="A94" s="81"/>
      <c r="D94" s="73"/>
      <c r="E94" s="83"/>
      <c r="F94" s="86"/>
      <c r="G94" s="86"/>
      <c r="H94" s="83"/>
      <c r="I94" s="87"/>
    </row>
    <row r="95" spans="1:11" s="82" customFormat="1" ht="11.25" customHeight="1">
      <c r="B95" s="81"/>
      <c r="F95" s="88"/>
      <c r="G95" s="88"/>
      <c r="I95" s="88"/>
    </row>
    <row r="96" spans="1:11" s="82" customFormat="1">
      <c r="B96" s="89" t="s">
        <v>83</v>
      </c>
      <c r="C96" s="182" t="s">
        <v>61</v>
      </c>
      <c r="D96" s="182"/>
      <c r="E96" s="182"/>
      <c r="F96" s="178" t="s">
        <v>78</v>
      </c>
      <c r="G96" s="178"/>
      <c r="H96" s="178"/>
      <c r="I96" s="178"/>
      <c r="J96" s="178"/>
    </row>
    <row r="97" spans="1:17" ht="17.25" customHeight="1">
      <c r="A97" s="1">
        <f>1+A65</f>
        <v>4</v>
      </c>
      <c r="B97" s="2" t="s">
        <v>75</v>
      </c>
      <c r="C97" s="191" t="s">
        <v>13</v>
      </c>
      <c r="D97" s="191"/>
      <c r="E97" s="191"/>
      <c r="F97" s="191"/>
      <c r="G97" s="191"/>
      <c r="H97" s="191"/>
      <c r="I97" s="191"/>
      <c r="J97" s="191"/>
    </row>
    <row r="98" spans="1:17">
      <c r="B98" s="2" t="s">
        <v>14</v>
      </c>
      <c r="C98" s="191" t="s">
        <v>0</v>
      </c>
      <c r="D98" s="191"/>
      <c r="E98" s="191"/>
      <c r="F98" s="191"/>
      <c r="G98" s="191"/>
      <c r="H98" s="191"/>
      <c r="I98" s="191"/>
      <c r="J98" s="191"/>
    </row>
    <row r="99" spans="1:17">
      <c r="B99" s="2"/>
      <c r="C99" s="192" t="s">
        <v>81</v>
      </c>
      <c r="D99" s="192"/>
      <c r="E99" s="192"/>
      <c r="F99" s="192"/>
      <c r="G99" s="192"/>
      <c r="H99" s="192"/>
      <c r="I99" s="192"/>
      <c r="J99" s="192"/>
    </row>
    <row r="100" spans="1:17" ht="16.5" customHeight="1">
      <c r="A100" s="193" t="s">
        <v>15</v>
      </c>
      <c r="B100" s="193"/>
      <c r="C100" s="193"/>
      <c r="D100" s="193"/>
      <c r="E100" s="193"/>
      <c r="F100" s="193"/>
      <c r="G100" s="193"/>
      <c r="H100" s="193"/>
      <c r="I100" s="193"/>
      <c r="J100" s="193"/>
    </row>
    <row r="101" spans="1:17" ht="16.5" customHeight="1">
      <c r="A101" s="193" t="s">
        <v>124</v>
      </c>
      <c r="B101" s="193"/>
      <c r="C101" s="193"/>
      <c r="D101" s="193"/>
      <c r="E101" s="193"/>
      <c r="F101" s="193"/>
      <c r="G101" s="193"/>
      <c r="H101" s="193"/>
      <c r="I101" s="193"/>
      <c r="J101" s="193"/>
    </row>
    <row r="102" spans="1:17" s="4" customFormat="1">
      <c r="A102" s="193" t="s">
        <v>76</v>
      </c>
      <c r="B102" s="194"/>
      <c r="C102" s="194"/>
      <c r="D102" s="194"/>
      <c r="E102" s="194"/>
      <c r="F102" s="194"/>
      <c r="G102" s="194"/>
      <c r="H102" s="194"/>
      <c r="I102" s="194"/>
      <c r="J102" s="194"/>
    </row>
    <row r="103" spans="1:17" s="5" customFormat="1" ht="15.75" customHeight="1">
      <c r="B103" s="6" t="s">
        <v>16</v>
      </c>
      <c r="C103" s="195" t="str">
        <f>VLOOKUP(A97,'TH NG-GOC LUC'!$A$3:$H$21,2)</f>
        <v>Đoàn Đức Viêm</v>
      </c>
      <c r="D103" s="195"/>
      <c r="E103" s="195"/>
      <c r="F103" s="195"/>
      <c r="G103" s="195"/>
      <c r="H103" s="195"/>
      <c r="I103" s="195"/>
      <c r="J103" s="7"/>
    </row>
    <row r="104" spans="1:17" s="5" customFormat="1" ht="15.75" customHeight="1">
      <c r="B104" s="8" t="s">
        <v>17</v>
      </c>
      <c r="C104" s="185" t="s">
        <v>18</v>
      </c>
      <c r="D104" s="185"/>
      <c r="E104" s="185"/>
      <c r="F104" s="185"/>
      <c r="G104" s="185"/>
      <c r="H104" s="185"/>
      <c r="I104" s="8"/>
      <c r="J104" s="8"/>
    </row>
    <row r="105" spans="1:17" s="5" customFormat="1" ht="15.75" customHeight="1">
      <c r="B105" s="185" t="s">
        <v>85</v>
      </c>
      <c r="C105" s="185"/>
      <c r="D105" s="185"/>
      <c r="E105" s="185"/>
      <c r="F105" s="185"/>
      <c r="G105" s="185"/>
      <c r="H105" s="185"/>
      <c r="I105" s="185"/>
      <c r="J105" s="185"/>
    </row>
    <row r="106" spans="1:17" ht="46.8">
      <c r="A106" s="9" t="s">
        <v>1</v>
      </c>
      <c r="B106" s="9" t="s">
        <v>19</v>
      </c>
      <c r="C106" s="10" t="s">
        <v>20</v>
      </c>
      <c r="D106" s="11" t="s">
        <v>21</v>
      </c>
      <c r="E106" s="10" t="s">
        <v>22</v>
      </c>
      <c r="F106" s="10" t="s">
        <v>23</v>
      </c>
      <c r="G106" s="10" t="s">
        <v>24</v>
      </c>
      <c r="H106" s="10" t="s">
        <v>25</v>
      </c>
      <c r="I106" s="10" t="s">
        <v>26</v>
      </c>
      <c r="J106" s="10" t="s">
        <v>27</v>
      </c>
    </row>
    <row r="107" spans="1:17" s="4" customFormat="1" ht="15" customHeight="1">
      <c r="A107" s="12">
        <v>1</v>
      </c>
      <c r="B107" s="13" t="s">
        <v>74</v>
      </c>
      <c r="C107" s="14" t="s">
        <v>28</v>
      </c>
      <c r="D107" s="15">
        <f>VLOOKUP(A97,'TH NG-GOC LUC'!$A$3:$H$21,5)</f>
        <v>297.7</v>
      </c>
      <c r="E107" s="16">
        <v>75000</v>
      </c>
      <c r="F107" s="16"/>
      <c r="G107" s="16"/>
      <c r="H107" s="16"/>
      <c r="I107" s="16"/>
      <c r="J107" s="17">
        <f>D107*E107</f>
        <v>22327500</v>
      </c>
    </row>
    <row r="108" spans="1:17" s="4" customFormat="1" ht="15" customHeight="1">
      <c r="A108" s="18">
        <v>2</v>
      </c>
      <c r="B108" s="19" t="s">
        <v>29</v>
      </c>
      <c r="C108" s="20" t="s">
        <v>28</v>
      </c>
      <c r="D108" s="21">
        <f>D107</f>
        <v>297.7</v>
      </c>
      <c r="E108" s="22">
        <f>5*E107</f>
        <v>375000</v>
      </c>
      <c r="F108" s="22"/>
      <c r="G108" s="22"/>
      <c r="H108" s="22"/>
      <c r="I108" s="22"/>
      <c r="J108" s="23">
        <f>D108*E108</f>
        <v>111637500</v>
      </c>
    </row>
    <row r="109" spans="1:17" ht="30" customHeight="1">
      <c r="A109" s="18">
        <v>3</v>
      </c>
      <c r="B109" s="65" t="s">
        <v>132</v>
      </c>
      <c r="C109" s="18"/>
      <c r="D109" s="24"/>
      <c r="E109" s="22"/>
      <c r="F109" s="66">
        <f>VLOOKUP(A97,'TH NG-GOC LUC'!$A$3:$H$21,8)</f>
        <v>2</v>
      </c>
      <c r="G109" s="67">
        <f>VLOOKUP(A97,'TH NG-GOC LUC'!$A$3:$H$21,7)</f>
        <v>16.145127176094146</v>
      </c>
      <c r="H109" s="68">
        <f>IF(G109&gt;70,12,IF(G109&gt;=30,6,3))</f>
        <v>3</v>
      </c>
      <c r="I109" s="25">
        <f>30</f>
        <v>30</v>
      </c>
      <c r="J109" s="23">
        <f>F109*H109*I109*13500</f>
        <v>2430000</v>
      </c>
      <c r="Q109" s="26"/>
    </row>
    <row r="110" spans="1:17" ht="30" customHeight="1">
      <c r="A110" s="90">
        <v>4</v>
      </c>
      <c r="B110" s="91" t="s">
        <v>130</v>
      </c>
      <c r="C110" s="20" t="s">
        <v>28</v>
      </c>
      <c r="D110" s="97">
        <f>D107</f>
        <v>297.7</v>
      </c>
      <c r="E110" s="92">
        <f>E107*0.3</f>
        <v>22500</v>
      </c>
      <c r="F110" s="93"/>
      <c r="G110" s="94"/>
      <c r="H110" s="95"/>
      <c r="I110" s="96"/>
      <c r="J110" s="23">
        <f>D110*E110</f>
        <v>6698250</v>
      </c>
      <c r="Q110" s="26"/>
    </row>
    <row r="111" spans="1:17" ht="15" customHeight="1">
      <c r="A111" s="27"/>
      <c r="B111" s="28" t="s">
        <v>131</v>
      </c>
      <c r="C111" s="27"/>
      <c r="D111" s="29"/>
      <c r="E111" s="30"/>
      <c r="F111" s="30"/>
      <c r="G111" s="30"/>
      <c r="H111" s="31"/>
      <c r="I111" s="31"/>
      <c r="J111" s="32">
        <f>J107+J108+J109+J110</f>
        <v>143093250</v>
      </c>
    </row>
    <row r="112" spans="1:17">
      <c r="A112" s="186" t="s">
        <v>30</v>
      </c>
      <c r="B112" s="187"/>
      <c r="C112" s="188" t="str">
        <f>[1]!vnd(J111)</f>
        <v>Một trăm bốn mươi ba triệu, chín mươi ba ngàn, hai trăm năm mươi đồng chẵn</v>
      </c>
      <c r="D112" s="188"/>
      <c r="E112" s="188"/>
      <c r="F112" s="188"/>
      <c r="G112" s="188"/>
      <c r="H112" s="188"/>
      <c r="I112" s="188"/>
      <c r="J112" s="189"/>
    </row>
    <row r="113" spans="1:11" ht="31.5" customHeight="1">
      <c r="A113" s="190" t="s">
        <v>86</v>
      </c>
      <c r="B113" s="190"/>
      <c r="C113" s="190"/>
      <c r="D113" s="190"/>
      <c r="E113" s="190"/>
      <c r="F113" s="190"/>
      <c r="G113" s="190"/>
      <c r="H113" s="190"/>
      <c r="I113" s="190"/>
      <c r="J113" s="190"/>
    </row>
    <row r="114" spans="1:11" s="72" customFormat="1" ht="15" customHeight="1">
      <c r="A114" s="184" t="s">
        <v>57</v>
      </c>
      <c r="B114" s="184"/>
      <c r="C114" s="184" t="s">
        <v>77</v>
      </c>
      <c r="D114" s="184"/>
      <c r="E114" s="184"/>
      <c r="F114" s="184"/>
      <c r="G114" s="184"/>
      <c r="H114" s="184"/>
      <c r="I114" s="184"/>
      <c r="J114" s="184"/>
    </row>
    <row r="115" spans="1:11" s="72" customFormat="1">
      <c r="A115" s="179" t="s">
        <v>58</v>
      </c>
      <c r="B115" s="179"/>
      <c r="C115" s="180" t="s">
        <v>59</v>
      </c>
      <c r="D115" s="180"/>
      <c r="E115" s="180"/>
      <c r="F115" s="180" t="s">
        <v>79</v>
      </c>
      <c r="G115" s="180"/>
      <c r="H115" s="180"/>
      <c r="I115" s="180"/>
      <c r="J115" s="180"/>
    </row>
    <row r="116" spans="1:11" s="72" customFormat="1">
      <c r="B116" s="74"/>
      <c r="C116" s="181"/>
      <c r="D116" s="181"/>
      <c r="G116" s="76"/>
      <c r="H116" s="77"/>
      <c r="I116" s="78"/>
    </row>
    <row r="117" spans="1:11" s="72" customFormat="1">
      <c r="B117" s="74"/>
      <c r="C117" s="75"/>
      <c r="D117" s="79"/>
      <c r="G117" s="76"/>
      <c r="H117" s="77"/>
      <c r="I117" s="78"/>
    </row>
    <row r="118" spans="1:11" s="72" customFormat="1">
      <c r="B118" s="74"/>
      <c r="C118" s="75"/>
      <c r="D118" s="79"/>
      <c r="G118" s="76"/>
      <c r="H118" s="77"/>
      <c r="I118" s="78"/>
    </row>
    <row r="119" spans="1:11" s="72" customFormat="1" ht="9.75" customHeight="1">
      <c r="B119" s="74"/>
      <c r="C119" s="75"/>
      <c r="D119" s="79"/>
      <c r="G119" s="76"/>
      <c r="H119" s="77"/>
      <c r="I119" s="78"/>
    </row>
    <row r="120" spans="1:11" s="72" customFormat="1">
      <c r="A120" s="80"/>
      <c r="B120" s="71"/>
      <c r="C120" s="182" t="s">
        <v>82</v>
      </c>
      <c r="D120" s="182"/>
      <c r="E120" s="182"/>
      <c r="F120" s="182" t="s">
        <v>80</v>
      </c>
      <c r="G120" s="182"/>
      <c r="H120" s="182"/>
      <c r="I120" s="182"/>
      <c r="J120" s="182"/>
    </row>
    <row r="121" spans="1:11" s="72" customFormat="1" ht="15.75" customHeight="1">
      <c r="A121" s="80"/>
      <c r="B121" s="71"/>
      <c r="C121" s="71"/>
      <c r="D121" s="71"/>
      <c r="E121" s="71"/>
      <c r="F121" s="81"/>
      <c r="G121" s="81"/>
      <c r="H121" s="81"/>
      <c r="I121" s="81"/>
    </row>
    <row r="122" spans="1:11" s="82" customFormat="1" ht="15.75" customHeight="1">
      <c r="A122" s="182" t="s">
        <v>62</v>
      </c>
      <c r="B122" s="182"/>
      <c r="C122" s="182"/>
      <c r="D122" s="182"/>
      <c r="E122" s="182"/>
      <c r="F122" s="178" t="s">
        <v>84</v>
      </c>
      <c r="G122" s="178"/>
      <c r="H122" s="178"/>
      <c r="I122" s="178"/>
      <c r="J122" s="178"/>
    </row>
    <row r="123" spans="1:11" s="82" customFormat="1" ht="15.75" customHeight="1">
      <c r="A123" s="183" t="s">
        <v>63</v>
      </c>
      <c r="B123" s="183"/>
      <c r="C123" s="184" t="s">
        <v>38</v>
      </c>
      <c r="D123" s="184"/>
      <c r="E123" s="184"/>
      <c r="F123" s="178" t="s">
        <v>60</v>
      </c>
      <c r="G123" s="178"/>
      <c r="H123" s="178"/>
      <c r="I123" s="178"/>
      <c r="J123" s="178"/>
      <c r="K123" s="72"/>
    </row>
    <row r="124" spans="1:11" s="82" customFormat="1">
      <c r="A124" s="81"/>
      <c r="B124" s="84"/>
      <c r="C124" s="71"/>
      <c r="D124" s="73"/>
      <c r="E124" s="85"/>
      <c r="F124" s="85"/>
      <c r="G124" s="177"/>
      <c r="H124" s="177"/>
      <c r="I124" s="177"/>
      <c r="J124" s="72"/>
    </row>
    <row r="125" spans="1:11" s="82" customFormat="1">
      <c r="A125" s="81"/>
      <c r="B125" s="84"/>
      <c r="C125" s="71"/>
      <c r="D125" s="73"/>
      <c r="E125" s="83"/>
      <c r="F125" s="86"/>
      <c r="G125" s="86"/>
      <c r="H125" s="83"/>
      <c r="I125" s="87"/>
      <c r="J125" s="72"/>
    </row>
    <row r="126" spans="1:11" s="82" customFormat="1">
      <c r="A126" s="81"/>
      <c r="D126" s="73"/>
      <c r="E126" s="83"/>
      <c r="F126" s="86"/>
      <c r="G126" s="86"/>
      <c r="H126" s="83"/>
      <c r="I126" s="87"/>
    </row>
    <row r="127" spans="1:11" s="82" customFormat="1" ht="11.25" customHeight="1">
      <c r="B127" s="81"/>
      <c r="F127" s="88"/>
      <c r="G127" s="88"/>
      <c r="I127" s="88"/>
    </row>
    <row r="128" spans="1:11" s="82" customFormat="1">
      <c r="B128" s="89" t="s">
        <v>83</v>
      </c>
      <c r="C128" s="182" t="s">
        <v>61</v>
      </c>
      <c r="D128" s="182"/>
      <c r="E128" s="182"/>
      <c r="F128" s="178" t="s">
        <v>78</v>
      </c>
      <c r="G128" s="178"/>
      <c r="H128" s="178"/>
      <c r="I128" s="178"/>
      <c r="J128" s="178"/>
    </row>
    <row r="129" spans="1:17" ht="17.25" customHeight="1">
      <c r="A129" s="1">
        <f>1+A97</f>
        <v>5</v>
      </c>
      <c r="B129" s="2" t="s">
        <v>75</v>
      </c>
      <c r="C129" s="191" t="s">
        <v>13</v>
      </c>
      <c r="D129" s="191"/>
      <c r="E129" s="191"/>
      <c r="F129" s="191"/>
      <c r="G129" s="191"/>
      <c r="H129" s="191"/>
      <c r="I129" s="191"/>
      <c r="J129" s="191"/>
    </row>
    <row r="130" spans="1:17">
      <c r="B130" s="2" t="s">
        <v>14</v>
      </c>
      <c r="C130" s="191" t="s">
        <v>0</v>
      </c>
      <c r="D130" s="191"/>
      <c r="E130" s="191"/>
      <c r="F130" s="191"/>
      <c r="G130" s="191"/>
      <c r="H130" s="191"/>
      <c r="I130" s="191"/>
      <c r="J130" s="191"/>
    </row>
    <row r="131" spans="1:17">
      <c r="B131" s="2"/>
      <c r="C131" s="192" t="s">
        <v>81</v>
      </c>
      <c r="D131" s="192"/>
      <c r="E131" s="192"/>
      <c r="F131" s="192"/>
      <c r="G131" s="192"/>
      <c r="H131" s="192"/>
      <c r="I131" s="192"/>
      <c r="J131" s="192"/>
    </row>
    <row r="132" spans="1:17" ht="16.5" customHeight="1">
      <c r="A132" s="193" t="s">
        <v>15</v>
      </c>
      <c r="B132" s="193"/>
      <c r="C132" s="193"/>
      <c r="D132" s="193"/>
      <c r="E132" s="193"/>
      <c r="F132" s="193"/>
      <c r="G132" s="193"/>
      <c r="H132" s="193"/>
      <c r="I132" s="193"/>
      <c r="J132" s="193"/>
    </row>
    <row r="133" spans="1:17" ht="16.5" customHeight="1">
      <c r="A133" s="193" t="s">
        <v>124</v>
      </c>
      <c r="B133" s="193"/>
      <c r="C133" s="193"/>
      <c r="D133" s="193"/>
      <c r="E133" s="193"/>
      <c r="F133" s="193"/>
      <c r="G133" s="193"/>
      <c r="H133" s="193"/>
      <c r="I133" s="193"/>
      <c r="J133" s="193"/>
    </row>
    <row r="134" spans="1:17" s="4" customFormat="1">
      <c r="A134" s="193" t="s">
        <v>76</v>
      </c>
      <c r="B134" s="194"/>
      <c r="C134" s="194"/>
      <c r="D134" s="194"/>
      <c r="E134" s="194"/>
      <c r="F134" s="194"/>
      <c r="G134" s="194"/>
      <c r="H134" s="194"/>
      <c r="I134" s="194"/>
      <c r="J134" s="194"/>
    </row>
    <row r="135" spans="1:17" s="5" customFormat="1" ht="15.75" customHeight="1">
      <c r="B135" s="6" t="s">
        <v>16</v>
      </c>
      <c r="C135" s="195" t="str">
        <f>VLOOKUP(A129,'TH NG-GOC LUC'!$A$3:$H$21,2)</f>
        <v>Nguyễn Văn Sơn</v>
      </c>
      <c r="D135" s="195"/>
      <c r="E135" s="195"/>
      <c r="F135" s="195"/>
      <c r="G135" s="195"/>
      <c r="H135" s="195"/>
      <c r="I135" s="195"/>
      <c r="J135" s="7"/>
    </row>
    <row r="136" spans="1:17" s="5" customFormat="1" ht="15.75" customHeight="1">
      <c r="B136" s="8" t="s">
        <v>17</v>
      </c>
      <c r="C136" s="185" t="s">
        <v>18</v>
      </c>
      <c r="D136" s="185"/>
      <c r="E136" s="185"/>
      <c r="F136" s="185"/>
      <c r="G136" s="185"/>
      <c r="H136" s="185"/>
      <c r="I136" s="8"/>
      <c r="J136" s="8"/>
    </row>
    <row r="137" spans="1:17" s="5" customFormat="1" ht="15.75" customHeight="1">
      <c r="B137" s="185" t="s">
        <v>85</v>
      </c>
      <c r="C137" s="185"/>
      <c r="D137" s="185"/>
      <c r="E137" s="185"/>
      <c r="F137" s="185"/>
      <c r="G137" s="185"/>
      <c r="H137" s="185"/>
      <c r="I137" s="185"/>
      <c r="J137" s="185"/>
    </row>
    <row r="138" spans="1:17" ht="46.8">
      <c r="A138" s="9" t="s">
        <v>1</v>
      </c>
      <c r="B138" s="9" t="s">
        <v>19</v>
      </c>
      <c r="C138" s="10" t="s">
        <v>20</v>
      </c>
      <c r="D138" s="11" t="s">
        <v>21</v>
      </c>
      <c r="E138" s="10" t="s">
        <v>22</v>
      </c>
      <c r="F138" s="10" t="s">
        <v>23</v>
      </c>
      <c r="G138" s="10" t="s">
        <v>24</v>
      </c>
      <c r="H138" s="10" t="s">
        <v>25</v>
      </c>
      <c r="I138" s="10" t="s">
        <v>26</v>
      </c>
      <c r="J138" s="10" t="s">
        <v>27</v>
      </c>
    </row>
    <row r="139" spans="1:17" s="4" customFormat="1" ht="15" customHeight="1">
      <c r="A139" s="12">
        <v>1</v>
      </c>
      <c r="B139" s="13" t="s">
        <v>74</v>
      </c>
      <c r="C139" s="14" t="s">
        <v>28</v>
      </c>
      <c r="D139" s="15">
        <f>VLOOKUP(A129,'TH NG-GOC LUC'!$A$3:$H$21,5)</f>
        <v>278.89999999999998</v>
      </c>
      <c r="E139" s="16">
        <v>75000</v>
      </c>
      <c r="F139" s="16"/>
      <c r="G139" s="16"/>
      <c r="H139" s="16"/>
      <c r="I139" s="16"/>
      <c r="J139" s="17">
        <f>D139*E139</f>
        <v>20917500</v>
      </c>
    </row>
    <row r="140" spans="1:17" s="4" customFormat="1" ht="15" customHeight="1">
      <c r="A140" s="18">
        <v>2</v>
      </c>
      <c r="B140" s="19" t="s">
        <v>29</v>
      </c>
      <c r="C140" s="20" t="s">
        <v>28</v>
      </c>
      <c r="D140" s="21">
        <f>D139</f>
        <v>278.89999999999998</v>
      </c>
      <c r="E140" s="22">
        <f>5*E139</f>
        <v>375000</v>
      </c>
      <c r="F140" s="22"/>
      <c r="G140" s="22"/>
      <c r="H140" s="22"/>
      <c r="I140" s="22"/>
      <c r="J140" s="23">
        <f>D140*E140</f>
        <v>104587499.99999999</v>
      </c>
    </row>
    <row r="141" spans="1:17" ht="30" customHeight="1">
      <c r="A141" s="18">
        <v>3</v>
      </c>
      <c r="B141" s="65" t="s">
        <v>132</v>
      </c>
      <c r="C141" s="18"/>
      <c r="D141" s="24"/>
      <c r="E141" s="22"/>
      <c r="F141" s="66">
        <f>VLOOKUP(A129,'TH NG-GOC LUC'!$A$3:$H$21,8)</f>
        <v>3</v>
      </c>
      <c r="G141" s="67">
        <f>VLOOKUP(A129,'TH NG-GOC LUC'!$A$3:$H$21,7)</f>
        <v>7.2104446742502573</v>
      </c>
      <c r="H141" s="68">
        <f>IF(G141&gt;70,12,IF(G141&gt;=30,6,3))</f>
        <v>3</v>
      </c>
      <c r="I141" s="25">
        <f>30</f>
        <v>30</v>
      </c>
      <c r="J141" s="23">
        <f>F141*H141*I141*13500</f>
        <v>3645000</v>
      </c>
      <c r="Q141" s="26"/>
    </row>
    <row r="142" spans="1:17" ht="30" customHeight="1">
      <c r="A142" s="90">
        <v>4</v>
      </c>
      <c r="B142" s="91" t="s">
        <v>130</v>
      </c>
      <c r="C142" s="20" t="s">
        <v>28</v>
      </c>
      <c r="D142" s="97">
        <f>D139</f>
        <v>278.89999999999998</v>
      </c>
      <c r="E142" s="92">
        <f>E139*0.3</f>
        <v>22500</v>
      </c>
      <c r="F142" s="93"/>
      <c r="G142" s="94"/>
      <c r="H142" s="95"/>
      <c r="I142" s="96"/>
      <c r="J142" s="23">
        <f>D142*E142</f>
        <v>6275249.9999999991</v>
      </c>
      <c r="Q142" s="26"/>
    </row>
    <row r="143" spans="1:17" ht="15" customHeight="1">
      <c r="A143" s="27"/>
      <c r="B143" s="28" t="s">
        <v>131</v>
      </c>
      <c r="C143" s="27"/>
      <c r="D143" s="29"/>
      <c r="E143" s="30"/>
      <c r="F143" s="30"/>
      <c r="G143" s="30"/>
      <c r="H143" s="31"/>
      <c r="I143" s="31"/>
      <c r="J143" s="32">
        <f>J139+J140+J141+J142</f>
        <v>135425249.99999997</v>
      </c>
    </row>
    <row r="144" spans="1:17">
      <c r="A144" s="186" t="s">
        <v>30</v>
      </c>
      <c r="B144" s="187"/>
      <c r="C144" s="188" t="str">
        <f>[1]!vnd(J143)</f>
        <v>Một trăm ba mươi lăm triệu, bốn trăm hai mươi lăm ngàn, hai trăm năm mươi đồng chẵn</v>
      </c>
      <c r="D144" s="188"/>
      <c r="E144" s="188"/>
      <c r="F144" s="188"/>
      <c r="G144" s="188"/>
      <c r="H144" s="188"/>
      <c r="I144" s="188"/>
      <c r="J144" s="189"/>
    </row>
    <row r="145" spans="1:11" ht="31.5" customHeight="1">
      <c r="A145" s="190" t="s">
        <v>86</v>
      </c>
      <c r="B145" s="190"/>
      <c r="C145" s="190"/>
      <c r="D145" s="190"/>
      <c r="E145" s="190"/>
      <c r="F145" s="190"/>
      <c r="G145" s="190"/>
      <c r="H145" s="190"/>
      <c r="I145" s="190"/>
      <c r="J145" s="190"/>
    </row>
    <row r="146" spans="1:11" s="72" customFormat="1" ht="15" customHeight="1">
      <c r="A146" s="184" t="s">
        <v>57</v>
      </c>
      <c r="B146" s="184"/>
      <c r="C146" s="184" t="s">
        <v>77</v>
      </c>
      <c r="D146" s="184"/>
      <c r="E146" s="184"/>
      <c r="F146" s="184"/>
      <c r="G146" s="184"/>
      <c r="H146" s="184"/>
      <c r="I146" s="184"/>
      <c r="J146" s="184"/>
    </row>
    <row r="147" spans="1:11" s="72" customFormat="1">
      <c r="A147" s="179" t="s">
        <v>58</v>
      </c>
      <c r="B147" s="179"/>
      <c r="C147" s="180" t="s">
        <v>59</v>
      </c>
      <c r="D147" s="180"/>
      <c r="E147" s="180"/>
      <c r="F147" s="180" t="s">
        <v>79</v>
      </c>
      <c r="G147" s="180"/>
      <c r="H147" s="180"/>
      <c r="I147" s="180"/>
      <c r="J147" s="180"/>
    </row>
    <row r="148" spans="1:11" s="72" customFormat="1">
      <c r="B148" s="74"/>
      <c r="C148" s="181"/>
      <c r="D148" s="181"/>
      <c r="G148" s="76"/>
      <c r="H148" s="77"/>
      <c r="I148" s="78"/>
    </row>
    <row r="149" spans="1:11" s="72" customFormat="1">
      <c r="B149" s="74"/>
      <c r="C149" s="75"/>
      <c r="D149" s="79"/>
      <c r="G149" s="76"/>
      <c r="H149" s="77"/>
      <c r="I149" s="78"/>
    </row>
    <row r="150" spans="1:11" s="72" customFormat="1">
      <c r="B150" s="74"/>
      <c r="C150" s="75"/>
      <c r="D150" s="79"/>
      <c r="G150" s="76"/>
      <c r="H150" s="77"/>
      <c r="I150" s="78"/>
    </row>
    <row r="151" spans="1:11" s="72" customFormat="1" ht="9.75" customHeight="1">
      <c r="B151" s="74"/>
      <c r="C151" s="75"/>
      <c r="D151" s="79"/>
      <c r="G151" s="76"/>
      <c r="H151" s="77"/>
      <c r="I151" s="78"/>
    </row>
    <row r="152" spans="1:11" s="72" customFormat="1">
      <c r="A152" s="80"/>
      <c r="B152" s="71"/>
      <c r="C152" s="182" t="s">
        <v>82</v>
      </c>
      <c r="D152" s="182"/>
      <c r="E152" s="182"/>
      <c r="F152" s="182" t="s">
        <v>80</v>
      </c>
      <c r="G152" s="182"/>
      <c r="H152" s="182"/>
      <c r="I152" s="182"/>
      <c r="J152" s="182"/>
    </row>
    <row r="153" spans="1:11" s="72" customFormat="1" ht="15.75" customHeight="1">
      <c r="A153" s="80"/>
      <c r="B153" s="71"/>
      <c r="C153" s="71"/>
      <c r="D153" s="71"/>
      <c r="E153" s="71"/>
      <c r="F153" s="81"/>
      <c r="G153" s="81"/>
      <c r="H153" s="81"/>
      <c r="I153" s="81"/>
    </row>
    <row r="154" spans="1:11" s="82" customFormat="1" ht="15.75" customHeight="1">
      <c r="A154" s="182" t="s">
        <v>62</v>
      </c>
      <c r="B154" s="182"/>
      <c r="C154" s="182"/>
      <c r="D154" s="182"/>
      <c r="E154" s="182"/>
      <c r="F154" s="178" t="s">
        <v>84</v>
      </c>
      <c r="G154" s="178"/>
      <c r="H154" s="178"/>
      <c r="I154" s="178"/>
      <c r="J154" s="178"/>
    </row>
    <row r="155" spans="1:11" s="82" customFormat="1" ht="15.75" customHeight="1">
      <c r="A155" s="183" t="s">
        <v>63</v>
      </c>
      <c r="B155" s="183"/>
      <c r="C155" s="184" t="s">
        <v>38</v>
      </c>
      <c r="D155" s="184"/>
      <c r="E155" s="184"/>
      <c r="F155" s="178" t="s">
        <v>60</v>
      </c>
      <c r="G155" s="178"/>
      <c r="H155" s="178"/>
      <c r="I155" s="178"/>
      <c r="J155" s="178"/>
      <c r="K155" s="72"/>
    </row>
    <row r="156" spans="1:11" s="82" customFormat="1">
      <c r="A156" s="81"/>
      <c r="B156" s="84"/>
      <c r="C156" s="71"/>
      <c r="D156" s="73"/>
      <c r="E156" s="85"/>
      <c r="F156" s="85"/>
      <c r="G156" s="177"/>
      <c r="H156" s="177"/>
      <c r="I156" s="177"/>
      <c r="J156" s="72"/>
    </row>
    <row r="157" spans="1:11" s="82" customFormat="1">
      <c r="A157" s="81"/>
      <c r="B157" s="84"/>
      <c r="C157" s="71"/>
      <c r="D157" s="73"/>
      <c r="E157" s="83"/>
      <c r="F157" s="86"/>
      <c r="G157" s="86"/>
      <c r="H157" s="83"/>
      <c r="I157" s="87"/>
      <c r="J157" s="72"/>
    </row>
    <row r="158" spans="1:11" s="82" customFormat="1">
      <c r="A158" s="81"/>
      <c r="D158" s="73"/>
      <c r="E158" s="83"/>
      <c r="F158" s="86"/>
      <c r="G158" s="86"/>
      <c r="H158" s="83"/>
      <c r="I158" s="87"/>
    </row>
    <row r="159" spans="1:11" s="82" customFormat="1" ht="11.25" customHeight="1">
      <c r="B159" s="81"/>
      <c r="F159" s="88"/>
      <c r="G159" s="88"/>
      <c r="I159" s="88"/>
    </row>
    <row r="160" spans="1:11" s="82" customFormat="1">
      <c r="B160" s="89" t="s">
        <v>83</v>
      </c>
      <c r="C160" s="182" t="s">
        <v>61</v>
      </c>
      <c r="D160" s="182"/>
      <c r="E160" s="182"/>
      <c r="F160" s="178" t="s">
        <v>78</v>
      </c>
      <c r="G160" s="178"/>
      <c r="H160" s="178"/>
      <c r="I160" s="178"/>
      <c r="J160" s="178"/>
    </row>
    <row r="161" spans="1:17" ht="17.25" customHeight="1">
      <c r="A161" s="1">
        <f>1+A129</f>
        <v>6</v>
      </c>
      <c r="B161" s="2" t="s">
        <v>75</v>
      </c>
      <c r="C161" s="191" t="s">
        <v>13</v>
      </c>
      <c r="D161" s="191"/>
      <c r="E161" s="191"/>
      <c r="F161" s="191"/>
      <c r="G161" s="191"/>
      <c r="H161" s="191"/>
      <c r="I161" s="191"/>
      <c r="J161" s="191"/>
    </row>
    <row r="162" spans="1:17">
      <c r="B162" s="2" t="s">
        <v>14</v>
      </c>
      <c r="C162" s="191" t="s">
        <v>0</v>
      </c>
      <c r="D162" s="191"/>
      <c r="E162" s="191"/>
      <c r="F162" s="191"/>
      <c r="G162" s="191"/>
      <c r="H162" s="191"/>
      <c r="I162" s="191"/>
      <c r="J162" s="191"/>
    </row>
    <row r="163" spans="1:17">
      <c r="B163" s="2"/>
      <c r="C163" s="192" t="s">
        <v>81</v>
      </c>
      <c r="D163" s="192"/>
      <c r="E163" s="192"/>
      <c r="F163" s="192"/>
      <c r="G163" s="192"/>
      <c r="H163" s="192"/>
      <c r="I163" s="192"/>
      <c r="J163" s="192"/>
    </row>
    <row r="164" spans="1:17" ht="16.5" customHeight="1">
      <c r="A164" s="193" t="s">
        <v>15</v>
      </c>
      <c r="B164" s="193"/>
      <c r="C164" s="193"/>
      <c r="D164" s="193"/>
      <c r="E164" s="193"/>
      <c r="F164" s="193"/>
      <c r="G164" s="193"/>
      <c r="H164" s="193"/>
      <c r="I164" s="193"/>
      <c r="J164" s="193"/>
    </row>
    <row r="165" spans="1:17" ht="16.5" customHeight="1">
      <c r="A165" s="193" t="s">
        <v>124</v>
      </c>
      <c r="B165" s="193"/>
      <c r="C165" s="193"/>
      <c r="D165" s="193"/>
      <c r="E165" s="193"/>
      <c r="F165" s="193"/>
      <c r="G165" s="193"/>
      <c r="H165" s="193"/>
      <c r="I165" s="193"/>
      <c r="J165" s="193"/>
    </row>
    <row r="166" spans="1:17" s="4" customFormat="1">
      <c r="A166" s="193" t="s">
        <v>76</v>
      </c>
      <c r="B166" s="194"/>
      <c r="C166" s="194"/>
      <c r="D166" s="194"/>
      <c r="E166" s="194"/>
      <c r="F166" s="194"/>
      <c r="G166" s="194"/>
      <c r="H166" s="194"/>
      <c r="I166" s="194"/>
      <c r="J166" s="194"/>
    </row>
    <row r="167" spans="1:17" s="5" customFormat="1" ht="15.75" customHeight="1">
      <c r="B167" s="6" t="s">
        <v>16</v>
      </c>
      <c r="C167" s="195" t="str">
        <f>VLOOKUP(A161,'TH NG-GOC LUC'!$A$3:$H$21,2)</f>
        <v>Hà Văn Kiền (Dân)</v>
      </c>
      <c r="D167" s="195"/>
      <c r="E167" s="195"/>
      <c r="F167" s="195"/>
      <c r="G167" s="195"/>
      <c r="H167" s="195"/>
      <c r="I167" s="195"/>
      <c r="J167" s="7"/>
    </row>
    <row r="168" spans="1:17" s="5" customFormat="1" ht="15.75" customHeight="1">
      <c r="B168" s="8" t="s">
        <v>17</v>
      </c>
      <c r="C168" s="185" t="s">
        <v>18</v>
      </c>
      <c r="D168" s="185"/>
      <c r="E168" s="185"/>
      <c r="F168" s="185"/>
      <c r="G168" s="185"/>
      <c r="H168" s="185"/>
      <c r="I168" s="8"/>
      <c r="J168" s="8"/>
    </row>
    <row r="169" spans="1:17" s="5" customFormat="1" ht="15.75" customHeight="1">
      <c r="B169" s="185" t="s">
        <v>85</v>
      </c>
      <c r="C169" s="185"/>
      <c r="D169" s="185"/>
      <c r="E169" s="185"/>
      <c r="F169" s="185"/>
      <c r="G169" s="185"/>
      <c r="H169" s="185"/>
      <c r="I169" s="185"/>
      <c r="J169" s="185"/>
    </row>
    <row r="170" spans="1:17" ht="46.8">
      <c r="A170" s="9" t="s">
        <v>1</v>
      </c>
      <c r="B170" s="9" t="s">
        <v>19</v>
      </c>
      <c r="C170" s="10" t="s">
        <v>20</v>
      </c>
      <c r="D170" s="11" t="s">
        <v>21</v>
      </c>
      <c r="E170" s="10" t="s">
        <v>22</v>
      </c>
      <c r="F170" s="10" t="s">
        <v>23</v>
      </c>
      <c r="G170" s="10" t="s">
        <v>24</v>
      </c>
      <c r="H170" s="10" t="s">
        <v>25</v>
      </c>
      <c r="I170" s="10" t="s">
        <v>26</v>
      </c>
      <c r="J170" s="10" t="s">
        <v>27</v>
      </c>
    </row>
    <row r="171" spans="1:17" s="4" customFormat="1" ht="15" customHeight="1">
      <c r="A171" s="12">
        <v>1</v>
      </c>
      <c r="B171" s="13" t="s">
        <v>74</v>
      </c>
      <c r="C171" s="14" t="s">
        <v>28</v>
      </c>
      <c r="D171" s="15">
        <f>VLOOKUP(A161,'TH NG-GOC LUC'!$A$3:$H$21,5)</f>
        <v>182.1</v>
      </c>
      <c r="E171" s="16">
        <v>75000</v>
      </c>
      <c r="F171" s="16"/>
      <c r="G171" s="16"/>
      <c r="H171" s="16"/>
      <c r="I171" s="16"/>
      <c r="J171" s="17">
        <f>D171*E171</f>
        <v>13657500</v>
      </c>
    </row>
    <row r="172" spans="1:17" s="4" customFormat="1" ht="15" customHeight="1">
      <c r="A172" s="18">
        <v>2</v>
      </c>
      <c r="B172" s="19" t="s">
        <v>29</v>
      </c>
      <c r="C172" s="20" t="s">
        <v>28</v>
      </c>
      <c r="D172" s="21">
        <f>D171</f>
        <v>182.1</v>
      </c>
      <c r="E172" s="22">
        <f>5*E171</f>
        <v>375000</v>
      </c>
      <c r="F172" s="22"/>
      <c r="G172" s="22"/>
      <c r="H172" s="22"/>
      <c r="I172" s="22"/>
      <c r="J172" s="23">
        <f>D172*E172</f>
        <v>68287500</v>
      </c>
    </row>
    <row r="173" spans="1:17" ht="30" customHeight="1">
      <c r="A173" s="18">
        <v>3</v>
      </c>
      <c r="B173" s="65" t="s">
        <v>132</v>
      </c>
      <c r="C173" s="18"/>
      <c r="D173" s="24"/>
      <c r="E173" s="22"/>
      <c r="F173" s="66">
        <f>VLOOKUP(A161,'TH NG-GOC LUC'!$A$3:$H$21,8)</f>
        <v>7</v>
      </c>
      <c r="G173" s="67">
        <f>VLOOKUP(A161,'TH NG-GOC LUC'!$A$3:$H$21,7)</f>
        <v>2.956168831168831</v>
      </c>
      <c r="H173" s="68">
        <f>IF(G173&gt;70,12,IF(G173&gt;=30,6,3))</f>
        <v>3</v>
      </c>
      <c r="I173" s="25">
        <f>30</f>
        <v>30</v>
      </c>
      <c r="J173" s="23">
        <f>F173*H173*I173*13500</f>
        <v>8505000</v>
      </c>
      <c r="Q173" s="26"/>
    </row>
    <row r="174" spans="1:17" ht="30" customHeight="1">
      <c r="A174" s="90">
        <v>4</v>
      </c>
      <c r="B174" s="91" t="s">
        <v>130</v>
      </c>
      <c r="C174" s="20" t="s">
        <v>28</v>
      </c>
      <c r="D174" s="97">
        <f>D171</f>
        <v>182.1</v>
      </c>
      <c r="E174" s="92">
        <f>E171*0.3</f>
        <v>22500</v>
      </c>
      <c r="F174" s="93"/>
      <c r="G174" s="94"/>
      <c r="H174" s="95"/>
      <c r="I174" s="96"/>
      <c r="J174" s="23">
        <f>D174*E174</f>
        <v>4097250</v>
      </c>
      <c r="Q174" s="26"/>
    </row>
    <row r="175" spans="1:17" ht="15" customHeight="1">
      <c r="A175" s="27"/>
      <c r="B175" s="28" t="s">
        <v>131</v>
      </c>
      <c r="C175" s="27"/>
      <c r="D175" s="29"/>
      <c r="E175" s="30"/>
      <c r="F175" s="30"/>
      <c r="G175" s="30"/>
      <c r="H175" s="31"/>
      <c r="I175" s="31"/>
      <c r="J175" s="32">
        <f>J171+J172+J173+J174</f>
        <v>94547250</v>
      </c>
    </row>
    <row r="176" spans="1:17">
      <c r="A176" s="186" t="s">
        <v>30</v>
      </c>
      <c r="B176" s="187"/>
      <c r="C176" s="188" t="str">
        <f>[1]!vnd(J175)</f>
        <v>Chín mươi bốn triệu, năm trăm bốn mươi bảy ngàn, hai trăm năm mươi đồng chẵn</v>
      </c>
      <c r="D176" s="188"/>
      <c r="E176" s="188"/>
      <c r="F176" s="188"/>
      <c r="G176" s="188"/>
      <c r="H176" s="188"/>
      <c r="I176" s="188"/>
      <c r="J176" s="189"/>
    </row>
    <row r="177" spans="1:11" ht="31.5" customHeight="1">
      <c r="A177" s="190" t="s">
        <v>86</v>
      </c>
      <c r="B177" s="190"/>
      <c r="C177" s="190"/>
      <c r="D177" s="190"/>
      <c r="E177" s="190"/>
      <c r="F177" s="190"/>
      <c r="G177" s="190"/>
      <c r="H177" s="190"/>
      <c r="I177" s="190"/>
      <c r="J177" s="190"/>
    </row>
    <row r="178" spans="1:11" s="72" customFormat="1" ht="15" customHeight="1">
      <c r="A178" s="184" t="s">
        <v>57</v>
      </c>
      <c r="B178" s="184"/>
      <c r="C178" s="184" t="s">
        <v>77</v>
      </c>
      <c r="D178" s="184"/>
      <c r="E178" s="184"/>
      <c r="F178" s="184"/>
      <c r="G178" s="184"/>
      <c r="H178" s="184"/>
      <c r="I178" s="184"/>
      <c r="J178" s="184"/>
    </row>
    <row r="179" spans="1:11" s="72" customFormat="1">
      <c r="A179" s="179" t="s">
        <v>58</v>
      </c>
      <c r="B179" s="179"/>
      <c r="C179" s="180" t="s">
        <v>59</v>
      </c>
      <c r="D179" s="180"/>
      <c r="E179" s="180"/>
      <c r="F179" s="180" t="s">
        <v>79</v>
      </c>
      <c r="G179" s="180"/>
      <c r="H179" s="180"/>
      <c r="I179" s="180"/>
      <c r="J179" s="180"/>
    </row>
    <row r="180" spans="1:11" s="72" customFormat="1">
      <c r="B180" s="74"/>
      <c r="C180" s="181"/>
      <c r="D180" s="181"/>
      <c r="G180" s="76"/>
      <c r="H180" s="77"/>
      <c r="I180" s="78"/>
    </row>
    <row r="181" spans="1:11" s="72" customFormat="1">
      <c r="B181" s="74"/>
      <c r="C181" s="75"/>
      <c r="D181" s="79"/>
      <c r="G181" s="76"/>
      <c r="H181" s="77"/>
      <c r="I181" s="78"/>
    </row>
    <row r="182" spans="1:11" s="72" customFormat="1">
      <c r="B182" s="74"/>
      <c r="C182" s="75"/>
      <c r="D182" s="79"/>
      <c r="G182" s="76"/>
      <c r="H182" s="77"/>
      <c r="I182" s="78"/>
    </row>
    <row r="183" spans="1:11" s="72" customFormat="1" ht="9.75" customHeight="1">
      <c r="B183" s="74"/>
      <c r="C183" s="75"/>
      <c r="D183" s="79"/>
      <c r="G183" s="76"/>
      <c r="H183" s="77"/>
      <c r="I183" s="78"/>
    </row>
    <row r="184" spans="1:11" s="72" customFormat="1">
      <c r="A184" s="80"/>
      <c r="B184" s="71"/>
      <c r="C184" s="182" t="s">
        <v>82</v>
      </c>
      <c r="D184" s="182"/>
      <c r="E184" s="182"/>
      <c r="F184" s="182" t="s">
        <v>80</v>
      </c>
      <c r="G184" s="182"/>
      <c r="H184" s="182"/>
      <c r="I184" s="182"/>
      <c r="J184" s="182"/>
    </row>
    <row r="185" spans="1:11" s="72" customFormat="1" ht="15.75" customHeight="1">
      <c r="A185" s="80"/>
      <c r="B185" s="71"/>
      <c r="C185" s="71"/>
      <c r="D185" s="71"/>
      <c r="E185" s="71"/>
      <c r="F185" s="81"/>
      <c r="G185" s="81"/>
      <c r="H185" s="81"/>
      <c r="I185" s="81"/>
    </row>
    <row r="186" spans="1:11" s="82" customFormat="1" ht="15.75" customHeight="1">
      <c r="A186" s="182" t="s">
        <v>62</v>
      </c>
      <c r="B186" s="182"/>
      <c r="C186" s="182"/>
      <c r="D186" s="182"/>
      <c r="E186" s="182"/>
      <c r="F186" s="178" t="s">
        <v>84</v>
      </c>
      <c r="G186" s="178"/>
      <c r="H186" s="178"/>
      <c r="I186" s="178"/>
      <c r="J186" s="178"/>
    </row>
    <row r="187" spans="1:11" s="82" customFormat="1" ht="15.75" customHeight="1">
      <c r="A187" s="183" t="s">
        <v>63</v>
      </c>
      <c r="B187" s="183"/>
      <c r="C187" s="184" t="s">
        <v>38</v>
      </c>
      <c r="D187" s="184"/>
      <c r="E187" s="184"/>
      <c r="F187" s="178" t="s">
        <v>60</v>
      </c>
      <c r="G187" s="178"/>
      <c r="H187" s="178"/>
      <c r="I187" s="178"/>
      <c r="J187" s="178"/>
      <c r="K187" s="72"/>
    </row>
    <row r="188" spans="1:11" s="82" customFormat="1">
      <c r="A188" s="81"/>
      <c r="B188" s="84"/>
      <c r="C188" s="71"/>
      <c r="D188" s="73"/>
      <c r="E188" s="85"/>
      <c r="F188" s="85"/>
      <c r="G188" s="177"/>
      <c r="H188" s="177"/>
      <c r="I188" s="177"/>
      <c r="J188" s="72"/>
    </row>
    <row r="189" spans="1:11" s="82" customFormat="1">
      <c r="A189" s="81"/>
      <c r="B189" s="84"/>
      <c r="C189" s="71"/>
      <c r="D189" s="73"/>
      <c r="E189" s="83"/>
      <c r="F189" s="86"/>
      <c r="G189" s="86"/>
      <c r="H189" s="83"/>
      <c r="I189" s="87"/>
      <c r="J189" s="72"/>
    </row>
    <row r="190" spans="1:11" s="82" customFormat="1">
      <c r="A190" s="81"/>
      <c r="D190" s="73"/>
      <c r="E190" s="83"/>
      <c r="F190" s="86"/>
      <c r="G190" s="86"/>
      <c r="H190" s="83"/>
      <c r="I190" s="87"/>
    </row>
    <row r="191" spans="1:11" s="82" customFormat="1" ht="11.25" customHeight="1">
      <c r="B191" s="81"/>
      <c r="F191" s="88"/>
      <c r="G191" s="88"/>
      <c r="I191" s="88"/>
    </row>
    <row r="192" spans="1:11" s="82" customFormat="1">
      <c r="B192" s="89" t="s">
        <v>83</v>
      </c>
      <c r="C192" s="182" t="s">
        <v>61</v>
      </c>
      <c r="D192" s="182"/>
      <c r="E192" s="182"/>
      <c r="F192" s="178" t="s">
        <v>78</v>
      </c>
      <c r="G192" s="178"/>
      <c r="H192" s="178"/>
      <c r="I192" s="178"/>
      <c r="J192" s="178"/>
    </row>
    <row r="193" spans="1:17" ht="17.25" customHeight="1">
      <c r="A193" s="1">
        <f>1+A161</f>
        <v>7</v>
      </c>
      <c r="B193" s="2" t="s">
        <v>75</v>
      </c>
      <c r="C193" s="191" t="s">
        <v>13</v>
      </c>
      <c r="D193" s="191"/>
      <c r="E193" s="191"/>
      <c r="F193" s="191"/>
      <c r="G193" s="191"/>
      <c r="H193" s="191"/>
      <c r="I193" s="191"/>
      <c r="J193" s="191"/>
    </row>
    <row r="194" spans="1:17">
      <c r="B194" s="2" t="s">
        <v>14</v>
      </c>
      <c r="C194" s="191" t="s">
        <v>0</v>
      </c>
      <c r="D194" s="191"/>
      <c r="E194" s="191"/>
      <c r="F194" s="191"/>
      <c r="G194" s="191"/>
      <c r="H194" s="191"/>
      <c r="I194" s="191"/>
      <c r="J194" s="191"/>
    </row>
    <row r="195" spans="1:17">
      <c r="B195" s="2"/>
      <c r="C195" s="192" t="s">
        <v>81</v>
      </c>
      <c r="D195" s="192"/>
      <c r="E195" s="192"/>
      <c r="F195" s="192"/>
      <c r="G195" s="192"/>
      <c r="H195" s="192"/>
      <c r="I195" s="192"/>
      <c r="J195" s="192"/>
    </row>
    <row r="196" spans="1:17" ht="16.5" customHeight="1">
      <c r="A196" s="193" t="s">
        <v>15</v>
      </c>
      <c r="B196" s="193"/>
      <c r="C196" s="193"/>
      <c r="D196" s="193"/>
      <c r="E196" s="193"/>
      <c r="F196" s="193"/>
      <c r="G196" s="193"/>
      <c r="H196" s="193"/>
      <c r="I196" s="193"/>
      <c r="J196" s="193"/>
    </row>
    <row r="197" spans="1:17" ht="16.5" customHeight="1">
      <c r="A197" s="193" t="s">
        <v>124</v>
      </c>
      <c r="B197" s="193"/>
      <c r="C197" s="193"/>
      <c r="D197" s="193"/>
      <c r="E197" s="193"/>
      <c r="F197" s="193"/>
      <c r="G197" s="193"/>
      <c r="H197" s="193"/>
      <c r="I197" s="193"/>
      <c r="J197" s="193"/>
    </row>
    <row r="198" spans="1:17" s="4" customFormat="1">
      <c r="A198" s="193" t="s">
        <v>76</v>
      </c>
      <c r="B198" s="194"/>
      <c r="C198" s="194"/>
      <c r="D198" s="194"/>
      <c r="E198" s="194"/>
      <c r="F198" s="194"/>
      <c r="G198" s="194"/>
      <c r="H198" s="194"/>
      <c r="I198" s="194"/>
      <c r="J198" s="194"/>
    </row>
    <row r="199" spans="1:17" s="5" customFormat="1" ht="15.75" customHeight="1">
      <c r="B199" s="6" t="s">
        <v>16</v>
      </c>
      <c r="C199" s="195" t="str">
        <f>VLOOKUP(A193,'TH NG-GOC LUC'!$A$3:$H$21,2)</f>
        <v>Trần Văn Thân</v>
      </c>
      <c r="D199" s="195"/>
      <c r="E199" s="195"/>
      <c r="F199" s="195"/>
      <c r="G199" s="195"/>
      <c r="H199" s="195"/>
      <c r="I199" s="195"/>
      <c r="J199" s="7"/>
    </row>
    <row r="200" spans="1:17" s="5" customFormat="1" ht="15.75" customHeight="1">
      <c r="B200" s="8" t="s">
        <v>17</v>
      </c>
      <c r="C200" s="185" t="s">
        <v>18</v>
      </c>
      <c r="D200" s="185"/>
      <c r="E200" s="185"/>
      <c r="F200" s="185"/>
      <c r="G200" s="185"/>
      <c r="H200" s="185"/>
      <c r="I200" s="8"/>
      <c r="J200" s="8"/>
    </row>
    <row r="201" spans="1:17" s="5" customFormat="1" ht="15.75" customHeight="1">
      <c r="B201" s="185" t="s">
        <v>85</v>
      </c>
      <c r="C201" s="185"/>
      <c r="D201" s="185"/>
      <c r="E201" s="185"/>
      <c r="F201" s="185"/>
      <c r="G201" s="185"/>
      <c r="H201" s="185"/>
      <c r="I201" s="185"/>
      <c r="J201" s="185"/>
    </row>
    <row r="202" spans="1:17" ht="46.8">
      <c r="A202" s="9" t="s">
        <v>1</v>
      </c>
      <c r="B202" s="9" t="s">
        <v>19</v>
      </c>
      <c r="C202" s="10" t="s">
        <v>20</v>
      </c>
      <c r="D202" s="11" t="s">
        <v>21</v>
      </c>
      <c r="E202" s="10" t="s">
        <v>22</v>
      </c>
      <c r="F202" s="10" t="s">
        <v>23</v>
      </c>
      <c r="G202" s="10" t="s">
        <v>24</v>
      </c>
      <c r="H202" s="10" t="s">
        <v>25</v>
      </c>
      <c r="I202" s="10" t="s">
        <v>26</v>
      </c>
      <c r="J202" s="10" t="s">
        <v>27</v>
      </c>
    </row>
    <row r="203" spans="1:17" s="4" customFormat="1" ht="15" customHeight="1">
      <c r="A203" s="12">
        <v>1</v>
      </c>
      <c r="B203" s="13" t="s">
        <v>74</v>
      </c>
      <c r="C203" s="14" t="s">
        <v>28</v>
      </c>
      <c r="D203" s="15">
        <f>VLOOKUP(A193,'TH NG-GOC LUC'!$A$3:$H$21,5)</f>
        <v>189.4</v>
      </c>
      <c r="E203" s="16">
        <v>75000</v>
      </c>
      <c r="F203" s="16"/>
      <c r="G203" s="16"/>
      <c r="H203" s="16"/>
      <c r="I203" s="16"/>
      <c r="J203" s="17">
        <f>D203*E203</f>
        <v>14205000</v>
      </c>
    </row>
    <row r="204" spans="1:17" s="4" customFormat="1" ht="15" customHeight="1">
      <c r="A204" s="18">
        <v>2</v>
      </c>
      <c r="B204" s="19" t="s">
        <v>29</v>
      </c>
      <c r="C204" s="20" t="s">
        <v>28</v>
      </c>
      <c r="D204" s="21">
        <f>D203</f>
        <v>189.4</v>
      </c>
      <c r="E204" s="22">
        <f>5*E203</f>
        <v>375000</v>
      </c>
      <c r="F204" s="22"/>
      <c r="G204" s="22"/>
      <c r="H204" s="22"/>
      <c r="I204" s="22"/>
      <c r="J204" s="23">
        <f>D204*E204</f>
        <v>71025000</v>
      </c>
    </row>
    <row r="205" spans="1:17" ht="30" customHeight="1">
      <c r="A205" s="18">
        <v>3</v>
      </c>
      <c r="B205" s="65" t="s">
        <v>132</v>
      </c>
      <c r="C205" s="18"/>
      <c r="D205" s="24"/>
      <c r="E205" s="22"/>
      <c r="F205" s="66">
        <f>VLOOKUP(A193,'TH NG-GOC LUC'!$A$3:$H$21,8)</f>
        <v>6</v>
      </c>
      <c r="G205" s="67">
        <f>VLOOKUP(A193,'TH NG-GOC LUC'!$A$3:$H$21,7)</f>
        <v>13.567335243553009</v>
      </c>
      <c r="H205" s="68">
        <f>IF(G205&gt;70,12,IF(G205&gt;=30,6,3))</f>
        <v>3</v>
      </c>
      <c r="I205" s="25">
        <f>30</f>
        <v>30</v>
      </c>
      <c r="J205" s="23">
        <f>F205*H205*I205*13500</f>
        <v>7290000</v>
      </c>
      <c r="Q205" s="26"/>
    </row>
    <row r="206" spans="1:17" ht="30" customHeight="1">
      <c r="A206" s="90">
        <v>4</v>
      </c>
      <c r="B206" s="91" t="s">
        <v>130</v>
      </c>
      <c r="C206" s="20" t="s">
        <v>28</v>
      </c>
      <c r="D206" s="97">
        <f>D203</f>
        <v>189.4</v>
      </c>
      <c r="E206" s="92">
        <f>E203*0.3</f>
        <v>22500</v>
      </c>
      <c r="F206" s="93"/>
      <c r="G206" s="94"/>
      <c r="H206" s="95"/>
      <c r="I206" s="96"/>
      <c r="J206" s="23">
        <f>D206*E206</f>
        <v>4261500</v>
      </c>
      <c r="Q206" s="26"/>
    </row>
    <row r="207" spans="1:17" ht="15" customHeight="1">
      <c r="A207" s="27"/>
      <c r="B207" s="28" t="s">
        <v>131</v>
      </c>
      <c r="C207" s="27"/>
      <c r="D207" s="29"/>
      <c r="E207" s="30"/>
      <c r="F207" s="30"/>
      <c r="G207" s="30"/>
      <c r="H207" s="31"/>
      <c r="I207" s="31"/>
      <c r="J207" s="32">
        <f>J203+J204+J205+J206</f>
        <v>96781500</v>
      </c>
    </row>
    <row r="208" spans="1:17">
      <c r="A208" s="186" t="s">
        <v>30</v>
      </c>
      <c r="B208" s="187"/>
      <c r="C208" s="188" t="str">
        <f>[1]!vnd(J207)</f>
        <v>Chín mươi sáu triệu, bảy trăm tám mươi mốt ngàn, năm trăm đồng chẵn</v>
      </c>
      <c r="D208" s="188"/>
      <c r="E208" s="188"/>
      <c r="F208" s="188"/>
      <c r="G208" s="188"/>
      <c r="H208" s="188"/>
      <c r="I208" s="188"/>
      <c r="J208" s="189"/>
    </row>
    <row r="209" spans="1:11" ht="31.5" customHeight="1">
      <c r="A209" s="190" t="s">
        <v>86</v>
      </c>
      <c r="B209" s="190"/>
      <c r="C209" s="190"/>
      <c r="D209" s="190"/>
      <c r="E209" s="190"/>
      <c r="F209" s="190"/>
      <c r="G209" s="190"/>
      <c r="H209" s="190"/>
      <c r="I209" s="190"/>
      <c r="J209" s="190"/>
    </row>
    <row r="210" spans="1:11" s="72" customFormat="1" ht="15" customHeight="1">
      <c r="A210" s="184" t="s">
        <v>57</v>
      </c>
      <c r="B210" s="184"/>
      <c r="C210" s="184" t="s">
        <v>77</v>
      </c>
      <c r="D210" s="184"/>
      <c r="E210" s="184"/>
      <c r="F210" s="184"/>
      <c r="G210" s="184"/>
      <c r="H210" s="184"/>
      <c r="I210" s="184"/>
      <c r="J210" s="184"/>
    </row>
    <row r="211" spans="1:11" s="72" customFormat="1">
      <c r="A211" s="179" t="s">
        <v>58</v>
      </c>
      <c r="B211" s="179"/>
      <c r="C211" s="180" t="s">
        <v>59</v>
      </c>
      <c r="D211" s="180"/>
      <c r="E211" s="180"/>
      <c r="F211" s="180" t="s">
        <v>79</v>
      </c>
      <c r="G211" s="180"/>
      <c r="H211" s="180"/>
      <c r="I211" s="180"/>
      <c r="J211" s="180"/>
    </row>
    <row r="212" spans="1:11" s="72" customFormat="1">
      <c r="B212" s="74"/>
      <c r="C212" s="181"/>
      <c r="D212" s="181"/>
      <c r="G212" s="76"/>
      <c r="H212" s="77"/>
      <c r="I212" s="78"/>
    </row>
    <row r="213" spans="1:11" s="72" customFormat="1">
      <c r="B213" s="74"/>
      <c r="C213" s="75"/>
      <c r="D213" s="79"/>
      <c r="G213" s="76"/>
      <c r="H213" s="77"/>
      <c r="I213" s="78"/>
    </row>
    <row r="214" spans="1:11" s="72" customFormat="1">
      <c r="B214" s="74"/>
      <c r="C214" s="75"/>
      <c r="D214" s="79"/>
      <c r="G214" s="76"/>
      <c r="H214" s="77"/>
      <c r="I214" s="78"/>
    </row>
    <row r="215" spans="1:11" s="72" customFormat="1" ht="9.75" customHeight="1">
      <c r="B215" s="74"/>
      <c r="C215" s="75"/>
      <c r="D215" s="79"/>
      <c r="G215" s="76"/>
      <c r="H215" s="77"/>
      <c r="I215" s="78"/>
    </row>
    <row r="216" spans="1:11" s="72" customFormat="1">
      <c r="A216" s="80"/>
      <c r="B216" s="71"/>
      <c r="C216" s="182" t="s">
        <v>82</v>
      </c>
      <c r="D216" s="182"/>
      <c r="E216" s="182"/>
      <c r="F216" s="182" t="s">
        <v>80</v>
      </c>
      <c r="G216" s="182"/>
      <c r="H216" s="182"/>
      <c r="I216" s="182"/>
      <c r="J216" s="182"/>
    </row>
    <row r="217" spans="1:11" s="72" customFormat="1" ht="15.75" customHeight="1">
      <c r="A217" s="80"/>
      <c r="B217" s="71"/>
      <c r="C217" s="71"/>
      <c r="D217" s="71"/>
      <c r="E217" s="71"/>
      <c r="F217" s="81"/>
      <c r="G217" s="81"/>
      <c r="H217" s="81"/>
      <c r="I217" s="81"/>
    </row>
    <row r="218" spans="1:11" s="82" customFormat="1" ht="15.75" customHeight="1">
      <c r="A218" s="182" t="s">
        <v>62</v>
      </c>
      <c r="B218" s="182"/>
      <c r="C218" s="182"/>
      <c r="D218" s="182"/>
      <c r="E218" s="182"/>
      <c r="F218" s="178" t="s">
        <v>84</v>
      </c>
      <c r="G218" s="178"/>
      <c r="H218" s="178"/>
      <c r="I218" s="178"/>
      <c r="J218" s="178"/>
    </row>
    <row r="219" spans="1:11" s="82" customFormat="1" ht="15.75" customHeight="1">
      <c r="A219" s="183" t="s">
        <v>63</v>
      </c>
      <c r="B219" s="183"/>
      <c r="C219" s="184" t="s">
        <v>38</v>
      </c>
      <c r="D219" s="184"/>
      <c r="E219" s="184"/>
      <c r="F219" s="178" t="s">
        <v>60</v>
      </c>
      <c r="G219" s="178"/>
      <c r="H219" s="178"/>
      <c r="I219" s="178"/>
      <c r="J219" s="178"/>
      <c r="K219" s="72"/>
    </row>
    <row r="220" spans="1:11" s="82" customFormat="1">
      <c r="A220" s="81"/>
      <c r="B220" s="84"/>
      <c r="C220" s="71"/>
      <c r="D220" s="73"/>
      <c r="E220" s="85"/>
      <c r="F220" s="85"/>
      <c r="G220" s="177"/>
      <c r="H220" s="177"/>
      <c r="I220" s="177"/>
      <c r="J220" s="72"/>
    </row>
    <row r="221" spans="1:11" s="82" customFormat="1">
      <c r="A221" s="81"/>
      <c r="B221" s="84"/>
      <c r="C221" s="71"/>
      <c r="D221" s="73"/>
      <c r="E221" s="83"/>
      <c r="F221" s="86"/>
      <c r="G221" s="86"/>
      <c r="H221" s="83"/>
      <c r="I221" s="87"/>
      <c r="J221" s="72"/>
    </row>
    <row r="222" spans="1:11" s="82" customFormat="1">
      <c r="A222" s="81"/>
      <c r="D222" s="73"/>
      <c r="E222" s="83"/>
      <c r="F222" s="86"/>
      <c r="G222" s="86"/>
      <c r="H222" s="83"/>
      <c r="I222" s="87"/>
    </row>
    <row r="223" spans="1:11" s="82" customFormat="1" ht="11.25" customHeight="1">
      <c r="B223" s="81"/>
      <c r="F223" s="88"/>
      <c r="G223" s="88"/>
      <c r="I223" s="88"/>
    </row>
    <row r="224" spans="1:11" s="82" customFormat="1">
      <c r="B224" s="89" t="s">
        <v>83</v>
      </c>
      <c r="C224" s="182" t="s">
        <v>61</v>
      </c>
      <c r="D224" s="182"/>
      <c r="E224" s="182"/>
      <c r="F224" s="178" t="s">
        <v>78</v>
      </c>
      <c r="G224" s="178"/>
      <c r="H224" s="178"/>
      <c r="I224" s="178"/>
      <c r="J224" s="178"/>
    </row>
    <row r="225" spans="1:17" ht="17.25" customHeight="1">
      <c r="A225" s="1">
        <f>1+A193</f>
        <v>8</v>
      </c>
      <c r="B225" s="2" t="s">
        <v>75</v>
      </c>
      <c r="C225" s="191" t="s">
        <v>13</v>
      </c>
      <c r="D225" s="191"/>
      <c r="E225" s="191"/>
      <c r="F225" s="191"/>
      <c r="G225" s="191"/>
      <c r="H225" s="191"/>
      <c r="I225" s="191"/>
      <c r="J225" s="191"/>
    </row>
    <row r="226" spans="1:17">
      <c r="B226" s="2" t="s">
        <v>14</v>
      </c>
      <c r="C226" s="191" t="s">
        <v>0</v>
      </c>
      <c r="D226" s="191"/>
      <c r="E226" s="191"/>
      <c r="F226" s="191"/>
      <c r="G226" s="191"/>
      <c r="H226" s="191"/>
      <c r="I226" s="191"/>
      <c r="J226" s="191"/>
    </row>
    <row r="227" spans="1:17">
      <c r="B227" s="2"/>
      <c r="C227" s="192" t="s">
        <v>81</v>
      </c>
      <c r="D227" s="192"/>
      <c r="E227" s="192"/>
      <c r="F227" s="192"/>
      <c r="G227" s="192"/>
      <c r="H227" s="192"/>
      <c r="I227" s="192"/>
      <c r="J227" s="192"/>
    </row>
    <row r="228" spans="1:17" ht="16.5" customHeight="1">
      <c r="A228" s="193" t="s">
        <v>15</v>
      </c>
      <c r="B228" s="193"/>
      <c r="C228" s="193"/>
      <c r="D228" s="193"/>
      <c r="E228" s="193"/>
      <c r="F228" s="193"/>
      <c r="G228" s="193"/>
      <c r="H228" s="193"/>
      <c r="I228" s="193"/>
      <c r="J228" s="193"/>
    </row>
    <row r="229" spans="1:17" ht="16.5" customHeight="1">
      <c r="A229" s="193" t="s">
        <v>124</v>
      </c>
      <c r="B229" s="193"/>
      <c r="C229" s="193"/>
      <c r="D229" s="193"/>
      <c r="E229" s="193"/>
      <c r="F229" s="193"/>
      <c r="G229" s="193"/>
      <c r="H229" s="193"/>
      <c r="I229" s="193"/>
      <c r="J229" s="193"/>
    </row>
    <row r="230" spans="1:17" s="4" customFormat="1">
      <c r="A230" s="193" t="s">
        <v>76</v>
      </c>
      <c r="B230" s="194"/>
      <c r="C230" s="194"/>
      <c r="D230" s="194"/>
      <c r="E230" s="194"/>
      <c r="F230" s="194"/>
      <c r="G230" s="194"/>
      <c r="H230" s="194"/>
      <c r="I230" s="194"/>
      <c r="J230" s="194"/>
    </row>
    <row r="231" spans="1:17" s="5" customFormat="1" ht="15.75" customHeight="1">
      <c r="B231" s="6" t="s">
        <v>16</v>
      </c>
      <c r="C231" s="195" t="str">
        <f>VLOOKUP(A225,'TH NG-GOC LUC'!$A$3:$H$21,2)</f>
        <v>Trịnh Hồng Quân</v>
      </c>
      <c r="D231" s="195"/>
      <c r="E231" s="195"/>
      <c r="F231" s="195"/>
      <c r="G231" s="195"/>
      <c r="H231" s="195"/>
      <c r="I231" s="195"/>
      <c r="J231" s="7"/>
    </row>
    <row r="232" spans="1:17" s="5" customFormat="1" ht="15.75" customHeight="1">
      <c r="B232" s="8" t="s">
        <v>17</v>
      </c>
      <c r="C232" s="185" t="s">
        <v>18</v>
      </c>
      <c r="D232" s="185"/>
      <c r="E232" s="185"/>
      <c r="F232" s="185"/>
      <c r="G232" s="185"/>
      <c r="H232" s="185"/>
      <c r="I232" s="8"/>
      <c r="J232" s="8"/>
    </row>
    <row r="233" spans="1:17" s="5" customFormat="1" ht="15.75" customHeight="1">
      <c r="B233" s="185" t="s">
        <v>85</v>
      </c>
      <c r="C233" s="185"/>
      <c r="D233" s="185"/>
      <c r="E233" s="185"/>
      <c r="F233" s="185"/>
      <c r="G233" s="185"/>
      <c r="H233" s="185"/>
      <c r="I233" s="185"/>
      <c r="J233" s="185"/>
    </row>
    <row r="234" spans="1:17" ht="46.8">
      <c r="A234" s="9" t="s">
        <v>1</v>
      </c>
      <c r="B234" s="9" t="s">
        <v>19</v>
      </c>
      <c r="C234" s="10" t="s">
        <v>20</v>
      </c>
      <c r="D234" s="11" t="s">
        <v>21</v>
      </c>
      <c r="E234" s="10" t="s">
        <v>22</v>
      </c>
      <c r="F234" s="10" t="s">
        <v>23</v>
      </c>
      <c r="G234" s="10" t="s">
        <v>24</v>
      </c>
      <c r="H234" s="10" t="s">
        <v>25</v>
      </c>
      <c r="I234" s="10" t="s">
        <v>26</v>
      </c>
      <c r="J234" s="10" t="s">
        <v>27</v>
      </c>
    </row>
    <row r="235" spans="1:17" s="4" customFormat="1" ht="15" customHeight="1">
      <c r="A235" s="12">
        <v>1</v>
      </c>
      <c r="B235" s="13" t="s">
        <v>74</v>
      </c>
      <c r="C235" s="14" t="s">
        <v>28</v>
      </c>
      <c r="D235" s="15">
        <f>VLOOKUP(A225,'TH NG-GOC LUC'!$A$3:$H$21,5)</f>
        <v>271.60000000000002</v>
      </c>
      <c r="E235" s="16">
        <v>75000</v>
      </c>
      <c r="F235" s="16"/>
      <c r="G235" s="16"/>
      <c r="H235" s="16"/>
      <c r="I235" s="16"/>
      <c r="J235" s="17">
        <f>D235*E235</f>
        <v>20370000</v>
      </c>
    </row>
    <row r="236" spans="1:17" s="4" customFormat="1" ht="15" customHeight="1">
      <c r="A236" s="18">
        <v>2</v>
      </c>
      <c r="B236" s="19" t="s">
        <v>29</v>
      </c>
      <c r="C236" s="20" t="s">
        <v>28</v>
      </c>
      <c r="D236" s="21">
        <f>D235</f>
        <v>271.60000000000002</v>
      </c>
      <c r="E236" s="22">
        <f>5*E235</f>
        <v>375000</v>
      </c>
      <c r="F236" s="22"/>
      <c r="G236" s="22"/>
      <c r="H236" s="22"/>
      <c r="I236" s="22"/>
      <c r="J236" s="23">
        <f>D236*E236</f>
        <v>101850000.00000001</v>
      </c>
    </row>
    <row r="237" spans="1:17" ht="30" customHeight="1">
      <c r="A237" s="18">
        <v>3</v>
      </c>
      <c r="B237" s="65" t="s">
        <v>132</v>
      </c>
      <c r="C237" s="18"/>
      <c r="D237" s="24"/>
      <c r="E237" s="22"/>
      <c r="F237" s="66">
        <f>VLOOKUP(A225,'TH NG-GOC LUC'!$A$3:$H$21,8)</f>
        <v>5</v>
      </c>
      <c r="G237" s="67">
        <f>VLOOKUP(A225,'TH NG-GOC LUC'!$A$3:$H$21,7)</f>
        <v>9.7697841726618719</v>
      </c>
      <c r="H237" s="68">
        <f>IF(G237&gt;70,12,IF(G237&gt;=30,6,3))</f>
        <v>3</v>
      </c>
      <c r="I237" s="25">
        <f>30</f>
        <v>30</v>
      </c>
      <c r="J237" s="23">
        <f>F237*H237*I237*13500</f>
        <v>6075000</v>
      </c>
      <c r="Q237" s="26"/>
    </row>
    <row r="238" spans="1:17" ht="30" customHeight="1">
      <c r="A238" s="90">
        <v>4</v>
      </c>
      <c r="B238" s="91" t="s">
        <v>130</v>
      </c>
      <c r="C238" s="20" t="s">
        <v>28</v>
      </c>
      <c r="D238" s="97">
        <f>D235</f>
        <v>271.60000000000002</v>
      </c>
      <c r="E238" s="92">
        <f>E235*0.3</f>
        <v>22500</v>
      </c>
      <c r="F238" s="93"/>
      <c r="G238" s="94"/>
      <c r="H238" s="95"/>
      <c r="I238" s="96"/>
      <c r="J238" s="23">
        <f>D238*E238</f>
        <v>6111000.0000000009</v>
      </c>
      <c r="Q238" s="26"/>
    </row>
    <row r="239" spans="1:17" ht="15" customHeight="1">
      <c r="A239" s="27"/>
      <c r="B239" s="28" t="s">
        <v>131</v>
      </c>
      <c r="C239" s="27"/>
      <c r="D239" s="29"/>
      <c r="E239" s="30"/>
      <c r="F239" s="30"/>
      <c r="G239" s="30"/>
      <c r="H239" s="31"/>
      <c r="I239" s="31"/>
      <c r="J239" s="32">
        <f>J235+J236+J237+J238</f>
        <v>134406000.00000003</v>
      </c>
    </row>
    <row r="240" spans="1:17">
      <c r="A240" s="186" t="s">
        <v>30</v>
      </c>
      <c r="B240" s="187"/>
      <c r="C240" s="188" t="str">
        <f>[1]!vnd(J239)</f>
        <v>Một trăm ba mươi bốn triệu, bốn trăm lẻ sáu ngàn đồng chẵn</v>
      </c>
      <c r="D240" s="188"/>
      <c r="E240" s="188"/>
      <c r="F240" s="188"/>
      <c r="G240" s="188"/>
      <c r="H240" s="188"/>
      <c r="I240" s="188"/>
      <c r="J240" s="189"/>
    </row>
    <row r="241" spans="1:11" ht="31.5" customHeight="1">
      <c r="A241" s="190" t="s">
        <v>86</v>
      </c>
      <c r="B241" s="190"/>
      <c r="C241" s="190"/>
      <c r="D241" s="190"/>
      <c r="E241" s="190"/>
      <c r="F241" s="190"/>
      <c r="G241" s="190"/>
      <c r="H241" s="190"/>
      <c r="I241" s="190"/>
      <c r="J241" s="190"/>
    </row>
    <row r="242" spans="1:11" s="72" customFormat="1" ht="15" customHeight="1">
      <c r="A242" s="184" t="s">
        <v>57</v>
      </c>
      <c r="B242" s="184"/>
      <c r="C242" s="184" t="s">
        <v>77</v>
      </c>
      <c r="D242" s="184"/>
      <c r="E242" s="184"/>
      <c r="F242" s="184"/>
      <c r="G242" s="184"/>
      <c r="H242" s="184"/>
      <c r="I242" s="184"/>
      <c r="J242" s="184"/>
    </row>
    <row r="243" spans="1:11" s="72" customFormat="1">
      <c r="A243" s="179" t="s">
        <v>58</v>
      </c>
      <c r="B243" s="179"/>
      <c r="C243" s="180" t="s">
        <v>59</v>
      </c>
      <c r="D243" s="180"/>
      <c r="E243" s="180"/>
      <c r="F243" s="180" t="s">
        <v>79</v>
      </c>
      <c r="G243" s="180"/>
      <c r="H243" s="180"/>
      <c r="I243" s="180"/>
      <c r="J243" s="180"/>
    </row>
    <row r="244" spans="1:11" s="72" customFormat="1">
      <c r="B244" s="74"/>
      <c r="C244" s="181"/>
      <c r="D244" s="181"/>
      <c r="G244" s="76"/>
      <c r="H244" s="77"/>
      <c r="I244" s="78"/>
    </row>
    <row r="245" spans="1:11" s="72" customFormat="1">
      <c r="B245" s="74"/>
      <c r="C245" s="75"/>
      <c r="D245" s="79"/>
      <c r="G245" s="76"/>
      <c r="H245" s="77"/>
      <c r="I245" s="78"/>
    </row>
    <row r="246" spans="1:11" s="72" customFormat="1">
      <c r="B246" s="74"/>
      <c r="C246" s="75"/>
      <c r="D246" s="79"/>
      <c r="G246" s="76"/>
      <c r="H246" s="77"/>
      <c r="I246" s="78"/>
    </row>
    <row r="247" spans="1:11" s="72" customFormat="1" ht="9.75" customHeight="1">
      <c r="B247" s="74"/>
      <c r="C247" s="75"/>
      <c r="D247" s="79"/>
      <c r="G247" s="76"/>
      <c r="H247" s="77"/>
      <c r="I247" s="78"/>
    </row>
    <row r="248" spans="1:11" s="72" customFormat="1">
      <c r="A248" s="80"/>
      <c r="B248" s="71"/>
      <c r="C248" s="182" t="s">
        <v>82</v>
      </c>
      <c r="D248" s="182"/>
      <c r="E248" s="182"/>
      <c r="F248" s="182" t="s">
        <v>80</v>
      </c>
      <c r="G248" s="182"/>
      <c r="H248" s="182"/>
      <c r="I248" s="182"/>
      <c r="J248" s="182"/>
    </row>
    <row r="249" spans="1:11" s="72" customFormat="1" ht="15.75" customHeight="1">
      <c r="A249" s="80"/>
      <c r="B249" s="71"/>
      <c r="C249" s="71"/>
      <c r="D249" s="71"/>
      <c r="E249" s="71"/>
      <c r="F249" s="81"/>
      <c r="G249" s="81"/>
      <c r="H249" s="81"/>
      <c r="I249" s="81"/>
    </row>
    <row r="250" spans="1:11" s="82" customFormat="1" ht="15.75" customHeight="1">
      <c r="A250" s="182" t="s">
        <v>62</v>
      </c>
      <c r="B250" s="182"/>
      <c r="C250" s="182"/>
      <c r="D250" s="182"/>
      <c r="E250" s="182"/>
      <c r="F250" s="178" t="s">
        <v>84</v>
      </c>
      <c r="G250" s="178"/>
      <c r="H250" s="178"/>
      <c r="I250" s="178"/>
      <c r="J250" s="178"/>
    </row>
    <row r="251" spans="1:11" s="82" customFormat="1" ht="15.75" customHeight="1">
      <c r="A251" s="183" t="s">
        <v>63</v>
      </c>
      <c r="B251" s="183"/>
      <c r="C251" s="184" t="s">
        <v>38</v>
      </c>
      <c r="D251" s="184"/>
      <c r="E251" s="184"/>
      <c r="F251" s="178" t="s">
        <v>60</v>
      </c>
      <c r="G251" s="178"/>
      <c r="H251" s="178"/>
      <c r="I251" s="178"/>
      <c r="J251" s="178"/>
      <c r="K251" s="72"/>
    </row>
    <row r="252" spans="1:11" s="82" customFormat="1">
      <c r="A252" s="81"/>
      <c r="B252" s="84"/>
      <c r="C252" s="71"/>
      <c r="D252" s="73"/>
      <c r="E252" s="85"/>
      <c r="F252" s="85"/>
      <c r="G252" s="177"/>
      <c r="H252" s="177"/>
      <c r="I252" s="177"/>
      <c r="J252" s="72"/>
    </row>
    <row r="253" spans="1:11" s="82" customFormat="1">
      <c r="A253" s="81"/>
      <c r="B253" s="84"/>
      <c r="C253" s="71"/>
      <c r="D253" s="73"/>
      <c r="E253" s="83"/>
      <c r="F253" s="86"/>
      <c r="G253" s="86"/>
      <c r="H253" s="83"/>
      <c r="I253" s="87"/>
      <c r="J253" s="72"/>
    </row>
    <row r="254" spans="1:11" s="82" customFormat="1">
      <c r="A254" s="81"/>
      <c r="D254" s="73"/>
      <c r="E254" s="83"/>
      <c r="F254" s="86"/>
      <c r="G254" s="86"/>
      <c r="H254" s="83"/>
      <c r="I254" s="87"/>
    </row>
    <row r="255" spans="1:11" s="82" customFormat="1" ht="11.25" customHeight="1">
      <c r="B255" s="81"/>
      <c r="F255" s="88"/>
      <c r="G255" s="88"/>
      <c r="I255" s="88"/>
    </row>
    <row r="256" spans="1:11" s="82" customFormat="1">
      <c r="B256" s="89" t="s">
        <v>83</v>
      </c>
      <c r="C256" s="182" t="s">
        <v>61</v>
      </c>
      <c r="D256" s="182"/>
      <c r="E256" s="182"/>
      <c r="F256" s="178" t="s">
        <v>78</v>
      </c>
      <c r="G256" s="178"/>
      <c r="H256" s="178"/>
      <c r="I256" s="178"/>
      <c r="J256" s="178"/>
    </row>
    <row r="257" spans="1:17" ht="17.25" customHeight="1">
      <c r="A257" s="1">
        <f>1+A225</f>
        <v>9</v>
      </c>
      <c r="B257" s="2" t="s">
        <v>75</v>
      </c>
      <c r="C257" s="191" t="s">
        <v>13</v>
      </c>
      <c r="D257" s="191"/>
      <c r="E257" s="191"/>
      <c r="F257" s="191"/>
      <c r="G257" s="191"/>
      <c r="H257" s="191"/>
      <c r="I257" s="191"/>
      <c r="J257" s="191"/>
    </row>
    <row r="258" spans="1:17">
      <c r="B258" s="2" t="s">
        <v>14</v>
      </c>
      <c r="C258" s="191" t="s">
        <v>0</v>
      </c>
      <c r="D258" s="191"/>
      <c r="E258" s="191"/>
      <c r="F258" s="191"/>
      <c r="G258" s="191"/>
      <c r="H258" s="191"/>
      <c r="I258" s="191"/>
      <c r="J258" s="191"/>
    </row>
    <row r="259" spans="1:17">
      <c r="B259" s="2"/>
      <c r="C259" s="192" t="s">
        <v>81</v>
      </c>
      <c r="D259" s="192"/>
      <c r="E259" s="192"/>
      <c r="F259" s="192"/>
      <c r="G259" s="192"/>
      <c r="H259" s="192"/>
      <c r="I259" s="192"/>
      <c r="J259" s="192"/>
    </row>
    <row r="260" spans="1:17" ht="16.5" customHeight="1">
      <c r="A260" s="193" t="s">
        <v>15</v>
      </c>
      <c r="B260" s="193"/>
      <c r="C260" s="193"/>
      <c r="D260" s="193"/>
      <c r="E260" s="193"/>
      <c r="F260" s="193"/>
      <c r="G260" s="193"/>
      <c r="H260" s="193"/>
      <c r="I260" s="193"/>
      <c r="J260" s="193"/>
    </row>
    <row r="261" spans="1:17" ht="16.5" customHeight="1">
      <c r="A261" s="193" t="s">
        <v>124</v>
      </c>
      <c r="B261" s="193"/>
      <c r="C261" s="193"/>
      <c r="D261" s="193"/>
      <c r="E261" s="193"/>
      <c r="F261" s="193"/>
      <c r="G261" s="193"/>
      <c r="H261" s="193"/>
      <c r="I261" s="193"/>
      <c r="J261" s="193"/>
    </row>
    <row r="262" spans="1:17" s="4" customFormat="1">
      <c r="A262" s="193" t="s">
        <v>76</v>
      </c>
      <c r="B262" s="194"/>
      <c r="C262" s="194"/>
      <c r="D262" s="194"/>
      <c r="E262" s="194"/>
      <c r="F262" s="194"/>
      <c r="G262" s="194"/>
      <c r="H262" s="194"/>
      <c r="I262" s="194"/>
      <c r="J262" s="194"/>
    </row>
    <row r="263" spans="1:17" s="5" customFormat="1" ht="15.75" customHeight="1">
      <c r="B263" s="6" t="s">
        <v>16</v>
      </c>
      <c r="C263" s="195" t="str">
        <f>VLOOKUP(A257,'TH NG-GOC LUC'!$A$3:$H$21,2)</f>
        <v>Đào Xuân Hòa</v>
      </c>
      <c r="D263" s="195"/>
      <c r="E263" s="195"/>
      <c r="F263" s="195"/>
      <c r="G263" s="195"/>
      <c r="H263" s="195"/>
      <c r="I263" s="195"/>
      <c r="J263" s="7"/>
    </row>
    <row r="264" spans="1:17" s="5" customFormat="1" ht="15.75" customHeight="1">
      <c r="B264" s="8" t="s">
        <v>17</v>
      </c>
      <c r="C264" s="185" t="s">
        <v>18</v>
      </c>
      <c r="D264" s="185"/>
      <c r="E264" s="185"/>
      <c r="F264" s="185"/>
      <c r="G264" s="185"/>
      <c r="H264" s="185"/>
      <c r="I264" s="8"/>
      <c r="J264" s="8"/>
    </row>
    <row r="265" spans="1:17" s="5" customFormat="1" ht="15.75" customHeight="1">
      <c r="B265" s="185" t="s">
        <v>85</v>
      </c>
      <c r="C265" s="185"/>
      <c r="D265" s="185"/>
      <c r="E265" s="185"/>
      <c r="F265" s="185"/>
      <c r="G265" s="185"/>
      <c r="H265" s="185"/>
      <c r="I265" s="185"/>
      <c r="J265" s="185"/>
    </row>
    <row r="266" spans="1:17" ht="46.8">
      <c r="A266" s="9" t="s">
        <v>1</v>
      </c>
      <c r="B266" s="9" t="s">
        <v>19</v>
      </c>
      <c r="C266" s="10" t="s">
        <v>20</v>
      </c>
      <c r="D266" s="11" t="s">
        <v>21</v>
      </c>
      <c r="E266" s="10" t="s">
        <v>22</v>
      </c>
      <c r="F266" s="10" t="s">
        <v>23</v>
      </c>
      <c r="G266" s="10" t="s">
        <v>24</v>
      </c>
      <c r="H266" s="10" t="s">
        <v>25</v>
      </c>
      <c r="I266" s="10" t="s">
        <v>26</v>
      </c>
      <c r="J266" s="10" t="s">
        <v>27</v>
      </c>
    </row>
    <row r="267" spans="1:17" s="4" customFormat="1" ht="15" customHeight="1">
      <c r="A267" s="12">
        <v>1</v>
      </c>
      <c r="B267" s="13" t="s">
        <v>74</v>
      </c>
      <c r="C267" s="14" t="s">
        <v>28</v>
      </c>
      <c r="D267" s="15">
        <f>VLOOKUP(A257,'TH NG-GOC LUC'!$A$3:$H$21,5)</f>
        <v>387.59999999999997</v>
      </c>
      <c r="E267" s="16">
        <v>75000</v>
      </c>
      <c r="F267" s="16"/>
      <c r="G267" s="16"/>
      <c r="H267" s="16"/>
      <c r="I267" s="16"/>
      <c r="J267" s="17">
        <f>D267*E267</f>
        <v>29069999.999999996</v>
      </c>
    </row>
    <row r="268" spans="1:17" s="4" customFormat="1" ht="15" customHeight="1">
      <c r="A268" s="18">
        <v>2</v>
      </c>
      <c r="B268" s="19" t="s">
        <v>29</v>
      </c>
      <c r="C268" s="20" t="s">
        <v>28</v>
      </c>
      <c r="D268" s="21">
        <f>D267</f>
        <v>387.59999999999997</v>
      </c>
      <c r="E268" s="22">
        <f>5*E267</f>
        <v>375000</v>
      </c>
      <c r="F268" s="22"/>
      <c r="G268" s="22"/>
      <c r="H268" s="22"/>
      <c r="I268" s="22"/>
      <c r="J268" s="23">
        <f>D268*E268</f>
        <v>145350000</v>
      </c>
    </row>
    <row r="269" spans="1:17" ht="30" customHeight="1">
      <c r="A269" s="18">
        <v>3</v>
      </c>
      <c r="B269" s="65" t="s">
        <v>132</v>
      </c>
      <c r="C269" s="18"/>
      <c r="D269" s="24"/>
      <c r="E269" s="22"/>
      <c r="F269" s="66">
        <f>VLOOKUP(A257,'TH NG-GOC LUC'!$A$3:$H$21,8)</f>
        <v>5</v>
      </c>
      <c r="G269" s="67">
        <f>VLOOKUP(A257,'TH NG-GOC LUC'!$A$3:$H$21,7)</f>
        <v>14.355555555555554</v>
      </c>
      <c r="H269" s="68">
        <f>IF(G269&gt;70,12,IF(G269&gt;=30,6,3))</f>
        <v>3</v>
      </c>
      <c r="I269" s="25">
        <f>30</f>
        <v>30</v>
      </c>
      <c r="J269" s="23">
        <f>F269*H269*I269*13500</f>
        <v>6075000</v>
      </c>
      <c r="Q269" s="26"/>
    </row>
    <row r="270" spans="1:17" ht="30" customHeight="1">
      <c r="A270" s="90">
        <v>4</v>
      </c>
      <c r="B270" s="91" t="s">
        <v>130</v>
      </c>
      <c r="C270" s="20" t="s">
        <v>28</v>
      </c>
      <c r="D270" s="97">
        <f>D267</f>
        <v>387.59999999999997</v>
      </c>
      <c r="E270" s="92">
        <f>E267*0.3</f>
        <v>22500</v>
      </c>
      <c r="F270" s="93"/>
      <c r="G270" s="94"/>
      <c r="H270" s="95"/>
      <c r="I270" s="96"/>
      <c r="J270" s="23">
        <f>D270*E270</f>
        <v>8721000</v>
      </c>
      <c r="Q270" s="26"/>
    </row>
    <row r="271" spans="1:17" ht="15" customHeight="1">
      <c r="A271" s="27"/>
      <c r="B271" s="28" t="s">
        <v>131</v>
      </c>
      <c r="C271" s="27"/>
      <c r="D271" s="29"/>
      <c r="E271" s="30"/>
      <c r="F271" s="30"/>
      <c r="G271" s="30"/>
      <c r="H271" s="31"/>
      <c r="I271" s="31"/>
      <c r="J271" s="32">
        <f>J267+J268+J269+J270</f>
        <v>189216000</v>
      </c>
    </row>
    <row r="272" spans="1:17">
      <c r="A272" s="186" t="s">
        <v>30</v>
      </c>
      <c r="B272" s="187"/>
      <c r="C272" s="188" t="str">
        <f>[1]!vnd(J271)</f>
        <v>Một trăm tám mươi chín triệu, hai trăm mười sáu ngàn đồng chẵn</v>
      </c>
      <c r="D272" s="188"/>
      <c r="E272" s="188"/>
      <c r="F272" s="188"/>
      <c r="G272" s="188"/>
      <c r="H272" s="188"/>
      <c r="I272" s="188"/>
      <c r="J272" s="189"/>
    </row>
    <row r="273" spans="1:11" ht="31.5" customHeight="1">
      <c r="A273" s="190" t="s">
        <v>86</v>
      </c>
      <c r="B273" s="190"/>
      <c r="C273" s="190"/>
      <c r="D273" s="190"/>
      <c r="E273" s="190"/>
      <c r="F273" s="190"/>
      <c r="G273" s="190"/>
      <c r="H273" s="190"/>
      <c r="I273" s="190"/>
      <c r="J273" s="190"/>
    </row>
    <row r="274" spans="1:11" s="72" customFormat="1" ht="15" customHeight="1">
      <c r="A274" s="184" t="s">
        <v>57</v>
      </c>
      <c r="B274" s="184"/>
      <c r="C274" s="184" t="s">
        <v>77</v>
      </c>
      <c r="D274" s="184"/>
      <c r="E274" s="184"/>
      <c r="F274" s="184"/>
      <c r="G274" s="184"/>
      <c r="H274" s="184"/>
      <c r="I274" s="184"/>
      <c r="J274" s="184"/>
    </row>
    <row r="275" spans="1:11" s="72" customFormat="1">
      <c r="A275" s="179" t="s">
        <v>58</v>
      </c>
      <c r="B275" s="179"/>
      <c r="C275" s="180" t="s">
        <v>59</v>
      </c>
      <c r="D275" s="180"/>
      <c r="E275" s="180"/>
      <c r="F275" s="180" t="s">
        <v>79</v>
      </c>
      <c r="G275" s="180"/>
      <c r="H275" s="180"/>
      <c r="I275" s="180"/>
      <c r="J275" s="180"/>
    </row>
    <row r="276" spans="1:11" s="72" customFormat="1">
      <c r="B276" s="74"/>
      <c r="C276" s="181"/>
      <c r="D276" s="181"/>
      <c r="G276" s="76"/>
      <c r="H276" s="77"/>
      <c r="I276" s="78"/>
    </row>
    <row r="277" spans="1:11" s="72" customFormat="1">
      <c r="B277" s="74"/>
      <c r="C277" s="75"/>
      <c r="D277" s="79"/>
      <c r="G277" s="76"/>
      <c r="H277" s="77"/>
      <c r="I277" s="78"/>
    </row>
    <row r="278" spans="1:11" s="72" customFormat="1">
      <c r="B278" s="74"/>
      <c r="C278" s="75"/>
      <c r="D278" s="79"/>
      <c r="G278" s="76"/>
      <c r="H278" s="77"/>
      <c r="I278" s="78"/>
    </row>
    <row r="279" spans="1:11" s="72" customFormat="1" ht="9.75" customHeight="1">
      <c r="B279" s="74"/>
      <c r="C279" s="75"/>
      <c r="D279" s="79"/>
      <c r="G279" s="76"/>
      <c r="H279" s="77"/>
      <c r="I279" s="78"/>
    </row>
    <row r="280" spans="1:11" s="72" customFormat="1">
      <c r="A280" s="80"/>
      <c r="B280" s="71"/>
      <c r="C280" s="182" t="s">
        <v>82</v>
      </c>
      <c r="D280" s="182"/>
      <c r="E280" s="182"/>
      <c r="F280" s="182" t="s">
        <v>80</v>
      </c>
      <c r="G280" s="182"/>
      <c r="H280" s="182"/>
      <c r="I280" s="182"/>
      <c r="J280" s="182"/>
    </row>
    <row r="281" spans="1:11" s="72" customFormat="1" ht="15.75" customHeight="1">
      <c r="A281" s="80"/>
      <c r="B281" s="71"/>
      <c r="C281" s="71"/>
      <c r="D281" s="71"/>
      <c r="E281" s="71"/>
      <c r="F281" s="81"/>
      <c r="G281" s="81"/>
      <c r="H281" s="81"/>
      <c r="I281" s="81"/>
    </row>
    <row r="282" spans="1:11" s="82" customFormat="1" ht="15.75" customHeight="1">
      <c r="A282" s="182" t="s">
        <v>62</v>
      </c>
      <c r="B282" s="182"/>
      <c r="C282" s="182"/>
      <c r="D282" s="182"/>
      <c r="E282" s="182"/>
      <c r="F282" s="178" t="s">
        <v>84</v>
      </c>
      <c r="G282" s="178"/>
      <c r="H282" s="178"/>
      <c r="I282" s="178"/>
      <c r="J282" s="178"/>
    </row>
    <row r="283" spans="1:11" s="82" customFormat="1" ht="15.75" customHeight="1">
      <c r="A283" s="183" t="s">
        <v>63</v>
      </c>
      <c r="B283" s="183"/>
      <c r="C283" s="184" t="s">
        <v>38</v>
      </c>
      <c r="D283" s="184"/>
      <c r="E283" s="184"/>
      <c r="F283" s="178" t="s">
        <v>60</v>
      </c>
      <c r="G283" s="178"/>
      <c r="H283" s="178"/>
      <c r="I283" s="178"/>
      <c r="J283" s="178"/>
      <c r="K283" s="72"/>
    </row>
    <row r="284" spans="1:11" s="82" customFormat="1">
      <c r="A284" s="81"/>
      <c r="B284" s="84"/>
      <c r="C284" s="71"/>
      <c r="D284" s="73"/>
      <c r="E284" s="85"/>
      <c r="F284" s="85"/>
      <c r="G284" s="177"/>
      <c r="H284" s="177"/>
      <c r="I284" s="177"/>
      <c r="J284" s="72"/>
    </row>
    <row r="285" spans="1:11" s="82" customFormat="1">
      <c r="A285" s="81"/>
      <c r="B285" s="84"/>
      <c r="C285" s="71"/>
      <c r="D285" s="73"/>
      <c r="E285" s="83"/>
      <c r="F285" s="86"/>
      <c r="G285" s="86"/>
      <c r="H285" s="83"/>
      <c r="I285" s="87"/>
      <c r="J285" s="72"/>
    </row>
    <row r="286" spans="1:11" s="82" customFormat="1">
      <c r="A286" s="81"/>
      <c r="D286" s="73"/>
      <c r="E286" s="83"/>
      <c r="F286" s="86"/>
      <c r="G286" s="86"/>
      <c r="H286" s="83"/>
      <c r="I286" s="87"/>
    </row>
    <row r="287" spans="1:11" s="82" customFormat="1" ht="11.25" customHeight="1">
      <c r="B287" s="81"/>
      <c r="F287" s="88"/>
      <c r="G287" s="88"/>
      <c r="I287" s="88"/>
    </row>
    <row r="288" spans="1:11" s="82" customFormat="1">
      <c r="B288" s="89" t="s">
        <v>83</v>
      </c>
      <c r="C288" s="182" t="s">
        <v>61</v>
      </c>
      <c r="D288" s="182"/>
      <c r="E288" s="182"/>
      <c r="F288" s="178" t="s">
        <v>78</v>
      </c>
      <c r="G288" s="178"/>
      <c r="H288" s="178"/>
      <c r="I288" s="178"/>
      <c r="J288" s="178"/>
    </row>
    <row r="289" spans="1:17" ht="17.25" customHeight="1">
      <c r="A289" s="1">
        <f>1+A257</f>
        <v>10</v>
      </c>
      <c r="B289" s="2" t="s">
        <v>75</v>
      </c>
      <c r="C289" s="191" t="s">
        <v>13</v>
      </c>
      <c r="D289" s="191"/>
      <c r="E289" s="191"/>
      <c r="F289" s="191"/>
      <c r="G289" s="191"/>
      <c r="H289" s="191"/>
      <c r="I289" s="191"/>
      <c r="J289" s="191"/>
    </row>
    <row r="290" spans="1:17">
      <c r="B290" s="2" t="s">
        <v>14</v>
      </c>
      <c r="C290" s="191" t="s">
        <v>0</v>
      </c>
      <c r="D290" s="191"/>
      <c r="E290" s="191"/>
      <c r="F290" s="191"/>
      <c r="G290" s="191"/>
      <c r="H290" s="191"/>
      <c r="I290" s="191"/>
      <c r="J290" s="191"/>
    </row>
    <row r="291" spans="1:17">
      <c r="B291" s="2"/>
      <c r="C291" s="192" t="s">
        <v>81</v>
      </c>
      <c r="D291" s="192"/>
      <c r="E291" s="192"/>
      <c r="F291" s="192"/>
      <c r="G291" s="192"/>
      <c r="H291" s="192"/>
      <c r="I291" s="192"/>
      <c r="J291" s="192"/>
    </row>
    <row r="292" spans="1:17" ht="16.5" customHeight="1">
      <c r="A292" s="193" t="s">
        <v>15</v>
      </c>
      <c r="B292" s="193"/>
      <c r="C292" s="193"/>
      <c r="D292" s="193"/>
      <c r="E292" s="193"/>
      <c r="F292" s="193"/>
      <c r="G292" s="193"/>
      <c r="H292" s="193"/>
      <c r="I292" s="193"/>
      <c r="J292" s="193"/>
    </row>
    <row r="293" spans="1:17" ht="16.5" customHeight="1">
      <c r="A293" s="193" t="s">
        <v>124</v>
      </c>
      <c r="B293" s="193"/>
      <c r="C293" s="193"/>
      <c r="D293" s="193"/>
      <c r="E293" s="193"/>
      <c r="F293" s="193"/>
      <c r="G293" s="193"/>
      <c r="H293" s="193"/>
      <c r="I293" s="193"/>
      <c r="J293" s="193"/>
    </row>
    <row r="294" spans="1:17" s="4" customFormat="1">
      <c r="A294" s="193" t="s">
        <v>76</v>
      </c>
      <c r="B294" s="194"/>
      <c r="C294" s="194"/>
      <c r="D294" s="194"/>
      <c r="E294" s="194"/>
      <c r="F294" s="194"/>
      <c r="G294" s="194"/>
      <c r="H294" s="194"/>
      <c r="I294" s="194"/>
      <c r="J294" s="194"/>
    </row>
    <row r="295" spans="1:17" s="5" customFormat="1" ht="15.75" customHeight="1">
      <c r="B295" s="6" t="s">
        <v>16</v>
      </c>
      <c r="C295" s="195" t="str">
        <f>VLOOKUP(A289,'TH NG-GOC LUC'!$A$3:$H$21,2)</f>
        <v>Nguyễn Thị Niềm</v>
      </c>
      <c r="D295" s="195"/>
      <c r="E295" s="195"/>
      <c r="F295" s="195"/>
      <c r="G295" s="195"/>
      <c r="H295" s="195"/>
      <c r="I295" s="195"/>
      <c r="J295" s="7"/>
    </row>
    <row r="296" spans="1:17" s="5" customFormat="1" ht="15.75" customHeight="1">
      <c r="B296" s="8" t="s">
        <v>17</v>
      </c>
      <c r="C296" s="185" t="s">
        <v>18</v>
      </c>
      <c r="D296" s="185"/>
      <c r="E296" s="185"/>
      <c r="F296" s="185"/>
      <c r="G296" s="185"/>
      <c r="H296" s="185"/>
      <c r="I296" s="8"/>
      <c r="J296" s="8"/>
    </row>
    <row r="297" spans="1:17" s="5" customFormat="1" ht="15.75" customHeight="1">
      <c r="B297" s="185" t="s">
        <v>85</v>
      </c>
      <c r="C297" s="185"/>
      <c r="D297" s="185"/>
      <c r="E297" s="185"/>
      <c r="F297" s="185"/>
      <c r="G297" s="185"/>
      <c r="H297" s="185"/>
      <c r="I297" s="185"/>
      <c r="J297" s="185"/>
    </row>
    <row r="298" spans="1:17" ht="46.8">
      <c r="A298" s="9" t="s">
        <v>1</v>
      </c>
      <c r="B298" s="9" t="s">
        <v>19</v>
      </c>
      <c r="C298" s="10" t="s">
        <v>20</v>
      </c>
      <c r="D298" s="11" t="s">
        <v>21</v>
      </c>
      <c r="E298" s="10" t="s">
        <v>22</v>
      </c>
      <c r="F298" s="10" t="s">
        <v>23</v>
      </c>
      <c r="G298" s="10" t="s">
        <v>24</v>
      </c>
      <c r="H298" s="10" t="s">
        <v>25</v>
      </c>
      <c r="I298" s="10" t="s">
        <v>26</v>
      </c>
      <c r="J298" s="10" t="s">
        <v>27</v>
      </c>
    </row>
    <row r="299" spans="1:17" s="4" customFormat="1" ht="15" customHeight="1">
      <c r="A299" s="12">
        <v>1</v>
      </c>
      <c r="B299" s="13" t="s">
        <v>74</v>
      </c>
      <c r="C299" s="14" t="s">
        <v>28</v>
      </c>
      <c r="D299" s="15">
        <f>VLOOKUP(A289,'TH NG-GOC LUC'!$A$3:$H$21,5)</f>
        <v>228.5</v>
      </c>
      <c r="E299" s="16">
        <v>75000</v>
      </c>
      <c r="F299" s="16"/>
      <c r="G299" s="16"/>
      <c r="H299" s="16"/>
      <c r="I299" s="16"/>
      <c r="J299" s="17">
        <f>D299*E299</f>
        <v>17137500</v>
      </c>
    </row>
    <row r="300" spans="1:17" s="4" customFormat="1" ht="15" customHeight="1">
      <c r="A300" s="18">
        <v>2</v>
      </c>
      <c r="B300" s="19" t="s">
        <v>29</v>
      </c>
      <c r="C300" s="20" t="s">
        <v>28</v>
      </c>
      <c r="D300" s="21">
        <f>D299</f>
        <v>228.5</v>
      </c>
      <c r="E300" s="22">
        <f>5*E299</f>
        <v>375000</v>
      </c>
      <c r="F300" s="22"/>
      <c r="G300" s="22"/>
      <c r="H300" s="22"/>
      <c r="I300" s="22"/>
      <c r="J300" s="23">
        <f>D300*E300</f>
        <v>85687500</v>
      </c>
    </row>
    <row r="301" spans="1:17" ht="30" customHeight="1">
      <c r="A301" s="18">
        <v>3</v>
      </c>
      <c r="B301" s="65" t="s">
        <v>132</v>
      </c>
      <c r="C301" s="18"/>
      <c r="D301" s="24"/>
      <c r="E301" s="22"/>
      <c r="F301" s="66">
        <f>VLOOKUP(A289,'TH NG-GOC LUC'!$A$3:$H$21,8)</f>
        <v>7</v>
      </c>
      <c r="G301" s="67">
        <f>VLOOKUP(A289,'TH NG-GOC LUC'!$A$3:$H$21,7)</f>
        <v>11.038647342995169</v>
      </c>
      <c r="H301" s="68">
        <f>IF(G301&gt;70,12,IF(G301&gt;=30,6,3))</f>
        <v>3</v>
      </c>
      <c r="I301" s="25">
        <f>30</f>
        <v>30</v>
      </c>
      <c r="J301" s="23">
        <f>F301*H301*I301*13500</f>
        <v>8505000</v>
      </c>
      <c r="Q301" s="26"/>
    </row>
    <row r="302" spans="1:17" ht="30" customHeight="1">
      <c r="A302" s="90">
        <v>4</v>
      </c>
      <c r="B302" s="91" t="s">
        <v>130</v>
      </c>
      <c r="C302" s="20" t="s">
        <v>28</v>
      </c>
      <c r="D302" s="97">
        <f>D299</f>
        <v>228.5</v>
      </c>
      <c r="E302" s="92">
        <f>E299*0.3</f>
        <v>22500</v>
      </c>
      <c r="F302" s="93"/>
      <c r="G302" s="94"/>
      <c r="H302" s="95"/>
      <c r="I302" s="96"/>
      <c r="J302" s="23">
        <f>D302*E302</f>
        <v>5141250</v>
      </c>
      <c r="Q302" s="26"/>
    </row>
    <row r="303" spans="1:17" ht="15" customHeight="1">
      <c r="A303" s="27"/>
      <c r="B303" s="28" t="s">
        <v>131</v>
      </c>
      <c r="C303" s="27"/>
      <c r="D303" s="29"/>
      <c r="E303" s="30"/>
      <c r="F303" s="30"/>
      <c r="G303" s="30"/>
      <c r="H303" s="31"/>
      <c r="I303" s="31"/>
      <c r="J303" s="32">
        <f>J299+J300+J301+J302</f>
        <v>116471250</v>
      </c>
    </row>
    <row r="304" spans="1:17">
      <c r="A304" s="186" t="s">
        <v>30</v>
      </c>
      <c r="B304" s="187"/>
      <c r="C304" s="188" t="str">
        <f>[1]!vnd(J303)</f>
        <v>Một trăm mười sáu triệu, bốn trăm bảy mươi mốt ngàn, hai trăm năm mươi đồng chẵn</v>
      </c>
      <c r="D304" s="188"/>
      <c r="E304" s="188"/>
      <c r="F304" s="188"/>
      <c r="G304" s="188"/>
      <c r="H304" s="188"/>
      <c r="I304" s="188"/>
      <c r="J304" s="189"/>
    </row>
    <row r="305" spans="1:11" ht="31.5" customHeight="1">
      <c r="A305" s="190" t="s">
        <v>86</v>
      </c>
      <c r="B305" s="190"/>
      <c r="C305" s="190"/>
      <c r="D305" s="190"/>
      <c r="E305" s="190"/>
      <c r="F305" s="190"/>
      <c r="G305" s="190"/>
      <c r="H305" s="190"/>
      <c r="I305" s="190"/>
      <c r="J305" s="190"/>
    </row>
    <row r="306" spans="1:11" s="72" customFormat="1" ht="15" customHeight="1">
      <c r="A306" s="184" t="s">
        <v>57</v>
      </c>
      <c r="B306" s="184"/>
      <c r="C306" s="184" t="s">
        <v>77</v>
      </c>
      <c r="D306" s="184"/>
      <c r="E306" s="184"/>
      <c r="F306" s="184"/>
      <c r="G306" s="184"/>
      <c r="H306" s="184"/>
      <c r="I306" s="184"/>
      <c r="J306" s="184"/>
    </row>
    <row r="307" spans="1:11" s="72" customFormat="1">
      <c r="A307" s="179" t="s">
        <v>58</v>
      </c>
      <c r="B307" s="179"/>
      <c r="C307" s="180" t="s">
        <v>59</v>
      </c>
      <c r="D307" s="180"/>
      <c r="E307" s="180"/>
      <c r="F307" s="180" t="s">
        <v>79</v>
      </c>
      <c r="G307" s="180"/>
      <c r="H307" s="180"/>
      <c r="I307" s="180"/>
      <c r="J307" s="180"/>
    </row>
    <row r="308" spans="1:11" s="72" customFormat="1">
      <c r="B308" s="74"/>
      <c r="C308" s="181"/>
      <c r="D308" s="181"/>
      <c r="G308" s="76"/>
      <c r="H308" s="77"/>
      <c r="I308" s="78"/>
    </row>
    <row r="309" spans="1:11" s="72" customFormat="1">
      <c r="B309" s="74"/>
      <c r="C309" s="75"/>
      <c r="D309" s="79"/>
      <c r="G309" s="76"/>
      <c r="H309" s="77"/>
      <c r="I309" s="78"/>
    </row>
    <row r="310" spans="1:11" s="72" customFormat="1">
      <c r="B310" s="74"/>
      <c r="C310" s="75"/>
      <c r="D310" s="79"/>
      <c r="G310" s="76"/>
      <c r="H310" s="77"/>
      <c r="I310" s="78"/>
    </row>
    <row r="311" spans="1:11" s="72" customFormat="1" ht="9.75" customHeight="1">
      <c r="B311" s="74"/>
      <c r="C311" s="75"/>
      <c r="D311" s="79"/>
      <c r="G311" s="76"/>
      <c r="H311" s="77"/>
      <c r="I311" s="78"/>
    </row>
    <row r="312" spans="1:11" s="72" customFormat="1">
      <c r="A312" s="80"/>
      <c r="B312" s="71"/>
      <c r="C312" s="182" t="s">
        <v>82</v>
      </c>
      <c r="D312" s="182"/>
      <c r="E312" s="182"/>
      <c r="F312" s="182" t="s">
        <v>80</v>
      </c>
      <c r="G312" s="182"/>
      <c r="H312" s="182"/>
      <c r="I312" s="182"/>
      <c r="J312" s="182"/>
    </row>
    <row r="313" spans="1:11" s="72" customFormat="1" ht="15.75" customHeight="1">
      <c r="A313" s="80"/>
      <c r="B313" s="71"/>
      <c r="C313" s="71"/>
      <c r="D313" s="71"/>
      <c r="E313" s="71"/>
      <c r="F313" s="81"/>
      <c r="G313" s="81"/>
      <c r="H313" s="81"/>
      <c r="I313" s="81"/>
    </row>
    <row r="314" spans="1:11" s="82" customFormat="1" ht="15.75" customHeight="1">
      <c r="A314" s="182" t="s">
        <v>62</v>
      </c>
      <c r="B314" s="182"/>
      <c r="C314" s="182"/>
      <c r="D314" s="182"/>
      <c r="E314" s="182"/>
      <c r="F314" s="178" t="s">
        <v>84</v>
      </c>
      <c r="G314" s="178"/>
      <c r="H314" s="178"/>
      <c r="I314" s="178"/>
      <c r="J314" s="178"/>
    </row>
    <row r="315" spans="1:11" s="82" customFormat="1" ht="15.75" customHeight="1">
      <c r="A315" s="183" t="s">
        <v>63</v>
      </c>
      <c r="B315" s="183"/>
      <c r="C315" s="184" t="s">
        <v>38</v>
      </c>
      <c r="D315" s="184"/>
      <c r="E315" s="184"/>
      <c r="F315" s="178" t="s">
        <v>60</v>
      </c>
      <c r="G315" s="178"/>
      <c r="H315" s="178"/>
      <c r="I315" s="178"/>
      <c r="J315" s="178"/>
      <c r="K315" s="72"/>
    </row>
    <row r="316" spans="1:11" s="82" customFormat="1">
      <c r="A316" s="81"/>
      <c r="B316" s="84"/>
      <c r="C316" s="71"/>
      <c r="D316" s="73"/>
      <c r="E316" s="85"/>
      <c r="F316" s="85"/>
      <c r="G316" s="177"/>
      <c r="H316" s="177"/>
      <c r="I316" s="177"/>
      <c r="J316" s="72"/>
    </row>
    <row r="317" spans="1:11" s="82" customFormat="1">
      <c r="A317" s="81"/>
      <c r="B317" s="84"/>
      <c r="C317" s="71"/>
      <c r="D317" s="73"/>
      <c r="E317" s="83"/>
      <c r="F317" s="86"/>
      <c r="G317" s="86"/>
      <c r="H317" s="83"/>
      <c r="I317" s="87"/>
      <c r="J317" s="72"/>
    </row>
    <row r="318" spans="1:11" s="82" customFormat="1">
      <c r="A318" s="81"/>
      <c r="D318" s="73"/>
      <c r="E318" s="83"/>
      <c r="F318" s="86"/>
      <c r="G318" s="86"/>
      <c r="H318" s="83"/>
      <c r="I318" s="87"/>
    </row>
    <row r="319" spans="1:11" s="82" customFormat="1" ht="11.25" customHeight="1">
      <c r="B319" s="81"/>
      <c r="F319" s="88"/>
      <c r="G319" s="88"/>
      <c r="I319" s="88"/>
    </row>
    <row r="320" spans="1:11" s="82" customFormat="1">
      <c r="B320" s="89" t="s">
        <v>83</v>
      </c>
      <c r="C320" s="182" t="s">
        <v>61</v>
      </c>
      <c r="D320" s="182"/>
      <c r="E320" s="182"/>
      <c r="F320" s="178" t="s">
        <v>78</v>
      </c>
      <c r="G320" s="178"/>
      <c r="H320" s="178"/>
      <c r="I320" s="178"/>
      <c r="J320" s="178"/>
    </row>
    <row r="321" spans="1:17" ht="17.25" customHeight="1">
      <c r="A321" s="1">
        <f>1+A289</f>
        <v>11</v>
      </c>
      <c r="B321" s="2" t="s">
        <v>75</v>
      </c>
      <c r="C321" s="191" t="s">
        <v>13</v>
      </c>
      <c r="D321" s="191"/>
      <c r="E321" s="191"/>
      <c r="F321" s="191"/>
      <c r="G321" s="191"/>
      <c r="H321" s="191"/>
      <c r="I321" s="191"/>
      <c r="J321" s="191"/>
    </row>
    <row r="322" spans="1:17">
      <c r="B322" s="2" t="s">
        <v>14</v>
      </c>
      <c r="C322" s="191" t="s">
        <v>0</v>
      </c>
      <c r="D322" s="191"/>
      <c r="E322" s="191"/>
      <c r="F322" s="191"/>
      <c r="G322" s="191"/>
      <c r="H322" s="191"/>
      <c r="I322" s="191"/>
      <c r="J322" s="191"/>
    </row>
    <row r="323" spans="1:17">
      <c r="B323" s="2"/>
      <c r="C323" s="192" t="s">
        <v>81</v>
      </c>
      <c r="D323" s="192"/>
      <c r="E323" s="192"/>
      <c r="F323" s="192"/>
      <c r="G323" s="192"/>
      <c r="H323" s="192"/>
      <c r="I323" s="192"/>
      <c r="J323" s="192"/>
    </row>
    <row r="324" spans="1:17" ht="16.5" customHeight="1">
      <c r="A324" s="193" t="s">
        <v>15</v>
      </c>
      <c r="B324" s="193"/>
      <c r="C324" s="193"/>
      <c r="D324" s="193"/>
      <c r="E324" s="193"/>
      <c r="F324" s="193"/>
      <c r="G324" s="193"/>
      <c r="H324" s="193"/>
      <c r="I324" s="193"/>
      <c r="J324" s="193"/>
    </row>
    <row r="325" spans="1:17" ht="16.5" customHeight="1">
      <c r="A325" s="193" t="s">
        <v>124</v>
      </c>
      <c r="B325" s="193"/>
      <c r="C325" s="193"/>
      <c r="D325" s="193"/>
      <c r="E325" s="193"/>
      <c r="F325" s="193"/>
      <c r="G325" s="193"/>
      <c r="H325" s="193"/>
      <c r="I325" s="193"/>
      <c r="J325" s="193"/>
    </row>
    <row r="326" spans="1:17" s="4" customFormat="1">
      <c r="A326" s="193" t="s">
        <v>76</v>
      </c>
      <c r="B326" s="194"/>
      <c r="C326" s="194"/>
      <c r="D326" s="194"/>
      <c r="E326" s="194"/>
      <c r="F326" s="194"/>
      <c r="G326" s="194"/>
      <c r="H326" s="194"/>
      <c r="I326" s="194"/>
      <c r="J326" s="194"/>
    </row>
    <row r="327" spans="1:17" s="5" customFormat="1" ht="15.75" customHeight="1">
      <c r="B327" s="6" t="s">
        <v>16</v>
      </c>
      <c r="C327" s="195" t="str">
        <f>VLOOKUP(A321,'TH NG-GOC LUC'!$A$3:$H$21,2)</f>
        <v>Vũ Văn Nam</v>
      </c>
      <c r="D327" s="195"/>
      <c r="E327" s="195"/>
      <c r="F327" s="195"/>
      <c r="G327" s="195"/>
      <c r="H327" s="195"/>
      <c r="I327" s="195"/>
      <c r="J327" s="7"/>
    </row>
    <row r="328" spans="1:17" s="5" customFormat="1" ht="15.75" customHeight="1">
      <c r="B328" s="8" t="s">
        <v>17</v>
      </c>
      <c r="C328" s="185" t="s">
        <v>18</v>
      </c>
      <c r="D328" s="185"/>
      <c r="E328" s="185"/>
      <c r="F328" s="185"/>
      <c r="G328" s="185"/>
      <c r="H328" s="185"/>
      <c r="I328" s="8"/>
      <c r="J328" s="8"/>
    </row>
    <row r="329" spans="1:17" s="5" customFormat="1" ht="15.75" customHeight="1">
      <c r="B329" s="185" t="s">
        <v>85</v>
      </c>
      <c r="C329" s="185"/>
      <c r="D329" s="185"/>
      <c r="E329" s="185"/>
      <c r="F329" s="185"/>
      <c r="G329" s="185"/>
      <c r="H329" s="185"/>
      <c r="I329" s="185"/>
      <c r="J329" s="185"/>
    </row>
    <row r="330" spans="1:17" ht="46.8">
      <c r="A330" s="9" t="s">
        <v>1</v>
      </c>
      <c r="B330" s="9" t="s">
        <v>19</v>
      </c>
      <c r="C330" s="10" t="s">
        <v>20</v>
      </c>
      <c r="D330" s="11" t="s">
        <v>21</v>
      </c>
      <c r="E330" s="10" t="s">
        <v>22</v>
      </c>
      <c r="F330" s="10" t="s">
        <v>23</v>
      </c>
      <c r="G330" s="10" t="s">
        <v>24</v>
      </c>
      <c r="H330" s="10" t="s">
        <v>25</v>
      </c>
      <c r="I330" s="10" t="s">
        <v>26</v>
      </c>
      <c r="J330" s="10" t="s">
        <v>27</v>
      </c>
    </row>
    <row r="331" spans="1:17" s="4" customFormat="1" ht="15" customHeight="1">
      <c r="A331" s="12">
        <v>1</v>
      </c>
      <c r="B331" s="13" t="s">
        <v>74</v>
      </c>
      <c r="C331" s="14" t="s">
        <v>28</v>
      </c>
      <c r="D331" s="15">
        <f>VLOOKUP(A321,'TH NG-GOC LUC'!$A$3:$H$21,5)</f>
        <v>504.7</v>
      </c>
      <c r="E331" s="16">
        <v>75000</v>
      </c>
      <c r="F331" s="16"/>
      <c r="G331" s="16"/>
      <c r="H331" s="16"/>
      <c r="I331" s="16"/>
      <c r="J331" s="17">
        <f>D331*E331</f>
        <v>37852500</v>
      </c>
    </row>
    <row r="332" spans="1:17" s="4" customFormat="1" ht="15" customHeight="1">
      <c r="A332" s="18">
        <v>2</v>
      </c>
      <c r="B332" s="19" t="s">
        <v>29</v>
      </c>
      <c r="C332" s="20" t="s">
        <v>28</v>
      </c>
      <c r="D332" s="21">
        <f>D331</f>
        <v>504.7</v>
      </c>
      <c r="E332" s="22">
        <f>5*E331</f>
        <v>375000</v>
      </c>
      <c r="F332" s="22"/>
      <c r="G332" s="22"/>
      <c r="H332" s="22"/>
      <c r="I332" s="22"/>
      <c r="J332" s="23">
        <f>D332*E332</f>
        <v>189262500</v>
      </c>
    </row>
    <row r="333" spans="1:17" ht="30" customHeight="1">
      <c r="A333" s="18">
        <v>3</v>
      </c>
      <c r="B333" s="65" t="s">
        <v>132</v>
      </c>
      <c r="C333" s="18"/>
      <c r="D333" s="24"/>
      <c r="E333" s="22"/>
      <c r="F333" s="66">
        <f>VLOOKUP(A321,'TH NG-GOC LUC'!$A$3:$H$21,8)</f>
        <v>7</v>
      </c>
      <c r="G333" s="67">
        <f>VLOOKUP(A321,'TH NG-GOC LUC'!$A$3:$H$21,7)</f>
        <v>12.431034482758619</v>
      </c>
      <c r="H333" s="68">
        <f>IF(G333&gt;70,12,IF(G333&gt;=30,6,3))</f>
        <v>3</v>
      </c>
      <c r="I333" s="25">
        <f>30</f>
        <v>30</v>
      </c>
      <c r="J333" s="23">
        <f>F333*H333*I333*13500</f>
        <v>8505000</v>
      </c>
      <c r="Q333" s="26"/>
    </row>
    <row r="334" spans="1:17" ht="30" customHeight="1">
      <c r="A334" s="90">
        <v>4</v>
      </c>
      <c r="B334" s="91" t="s">
        <v>130</v>
      </c>
      <c r="C334" s="20" t="s">
        <v>28</v>
      </c>
      <c r="D334" s="97">
        <f>D331</f>
        <v>504.7</v>
      </c>
      <c r="E334" s="92">
        <f>E331*0.3</f>
        <v>22500</v>
      </c>
      <c r="F334" s="93"/>
      <c r="G334" s="94"/>
      <c r="H334" s="95"/>
      <c r="I334" s="96"/>
      <c r="J334" s="23">
        <f>D334*E334</f>
        <v>11355750</v>
      </c>
      <c r="Q334" s="26"/>
    </row>
    <row r="335" spans="1:17" ht="15" customHeight="1">
      <c r="A335" s="27"/>
      <c r="B335" s="28" t="s">
        <v>131</v>
      </c>
      <c r="C335" s="27"/>
      <c r="D335" s="29"/>
      <c r="E335" s="30"/>
      <c r="F335" s="30"/>
      <c r="G335" s="30"/>
      <c r="H335" s="31"/>
      <c r="I335" s="31"/>
      <c r="J335" s="32">
        <f>J331+J332+J333+J334</f>
        <v>246975750</v>
      </c>
    </row>
    <row r="336" spans="1:17">
      <c r="A336" s="186" t="s">
        <v>30</v>
      </c>
      <c r="B336" s="187"/>
      <c r="C336" s="188" t="str">
        <f>[1]!vnd(J335)</f>
        <v>Hai trăm bốn mươi sáu triệu, chín trăm bảy mươi lăm ngàn, bảy trăm năm mươi đồng chẵn</v>
      </c>
      <c r="D336" s="188"/>
      <c r="E336" s="188"/>
      <c r="F336" s="188"/>
      <c r="G336" s="188"/>
      <c r="H336" s="188"/>
      <c r="I336" s="188"/>
      <c r="J336" s="189"/>
    </row>
    <row r="337" spans="1:11" ht="31.5" customHeight="1">
      <c r="A337" s="190" t="s">
        <v>86</v>
      </c>
      <c r="B337" s="190"/>
      <c r="C337" s="190"/>
      <c r="D337" s="190"/>
      <c r="E337" s="190"/>
      <c r="F337" s="190"/>
      <c r="G337" s="190"/>
      <c r="H337" s="190"/>
      <c r="I337" s="190"/>
      <c r="J337" s="190"/>
    </row>
    <row r="338" spans="1:11" s="72" customFormat="1" ht="15" customHeight="1">
      <c r="A338" s="184" t="s">
        <v>57</v>
      </c>
      <c r="B338" s="184"/>
      <c r="C338" s="184" t="s">
        <v>77</v>
      </c>
      <c r="D338" s="184"/>
      <c r="E338" s="184"/>
      <c r="F338" s="184"/>
      <c r="G338" s="184"/>
      <c r="H338" s="184"/>
      <c r="I338" s="184"/>
      <c r="J338" s="184"/>
    </row>
    <row r="339" spans="1:11" s="72" customFormat="1">
      <c r="A339" s="179" t="s">
        <v>58</v>
      </c>
      <c r="B339" s="179"/>
      <c r="C339" s="180" t="s">
        <v>59</v>
      </c>
      <c r="D339" s="180"/>
      <c r="E339" s="180"/>
      <c r="F339" s="180" t="s">
        <v>79</v>
      </c>
      <c r="G339" s="180"/>
      <c r="H339" s="180"/>
      <c r="I339" s="180"/>
      <c r="J339" s="180"/>
    </row>
    <row r="340" spans="1:11" s="72" customFormat="1">
      <c r="B340" s="74"/>
      <c r="C340" s="181"/>
      <c r="D340" s="181"/>
      <c r="G340" s="76"/>
      <c r="H340" s="77"/>
      <c r="I340" s="78"/>
    </row>
    <row r="341" spans="1:11" s="72" customFormat="1">
      <c r="B341" s="74"/>
      <c r="C341" s="75"/>
      <c r="D341" s="79"/>
      <c r="G341" s="76"/>
      <c r="H341" s="77"/>
      <c r="I341" s="78"/>
    </row>
    <row r="342" spans="1:11" s="72" customFormat="1">
      <c r="B342" s="74"/>
      <c r="C342" s="75"/>
      <c r="D342" s="79"/>
      <c r="G342" s="76"/>
      <c r="H342" s="77"/>
      <c r="I342" s="78"/>
    </row>
    <row r="343" spans="1:11" s="72" customFormat="1" ht="9.75" customHeight="1">
      <c r="B343" s="74"/>
      <c r="C343" s="75"/>
      <c r="D343" s="79"/>
      <c r="G343" s="76"/>
      <c r="H343" s="77"/>
      <c r="I343" s="78"/>
    </row>
    <row r="344" spans="1:11" s="72" customFormat="1">
      <c r="A344" s="80"/>
      <c r="B344" s="71"/>
      <c r="C344" s="182" t="s">
        <v>82</v>
      </c>
      <c r="D344" s="182"/>
      <c r="E344" s="182"/>
      <c r="F344" s="182" t="s">
        <v>80</v>
      </c>
      <c r="G344" s="182"/>
      <c r="H344" s="182"/>
      <c r="I344" s="182"/>
      <c r="J344" s="182"/>
    </row>
    <row r="345" spans="1:11" s="72" customFormat="1" ht="15.75" customHeight="1">
      <c r="A345" s="80"/>
      <c r="B345" s="71"/>
      <c r="C345" s="71"/>
      <c r="D345" s="71"/>
      <c r="E345" s="71"/>
      <c r="F345" s="81"/>
      <c r="G345" s="81"/>
      <c r="H345" s="81"/>
      <c r="I345" s="81"/>
    </row>
    <row r="346" spans="1:11" s="82" customFormat="1" ht="15.75" customHeight="1">
      <c r="A346" s="182" t="s">
        <v>62</v>
      </c>
      <c r="B346" s="182"/>
      <c r="C346" s="182"/>
      <c r="D346" s="182"/>
      <c r="E346" s="182"/>
      <c r="F346" s="178" t="s">
        <v>84</v>
      </c>
      <c r="G346" s="178"/>
      <c r="H346" s="178"/>
      <c r="I346" s="178"/>
      <c r="J346" s="178"/>
    </row>
    <row r="347" spans="1:11" s="82" customFormat="1" ht="15.75" customHeight="1">
      <c r="A347" s="183" t="s">
        <v>63</v>
      </c>
      <c r="B347" s="183"/>
      <c r="C347" s="184" t="s">
        <v>38</v>
      </c>
      <c r="D347" s="184"/>
      <c r="E347" s="184"/>
      <c r="F347" s="178" t="s">
        <v>60</v>
      </c>
      <c r="G347" s="178"/>
      <c r="H347" s="178"/>
      <c r="I347" s="178"/>
      <c r="J347" s="178"/>
      <c r="K347" s="72"/>
    </row>
    <row r="348" spans="1:11" s="82" customFormat="1">
      <c r="A348" s="81"/>
      <c r="B348" s="84"/>
      <c r="C348" s="71"/>
      <c r="D348" s="73"/>
      <c r="E348" s="85"/>
      <c r="F348" s="85"/>
      <c r="G348" s="177"/>
      <c r="H348" s="177"/>
      <c r="I348" s="177"/>
      <c r="J348" s="72"/>
    </row>
    <row r="349" spans="1:11" s="82" customFormat="1">
      <c r="A349" s="81"/>
      <c r="B349" s="84"/>
      <c r="C349" s="71"/>
      <c r="D349" s="73"/>
      <c r="E349" s="83"/>
      <c r="F349" s="86"/>
      <c r="G349" s="86"/>
      <c r="H349" s="83"/>
      <c r="I349" s="87"/>
      <c r="J349" s="72"/>
    </row>
    <row r="350" spans="1:11" s="82" customFormat="1">
      <c r="A350" s="81"/>
      <c r="D350" s="73"/>
      <c r="E350" s="83"/>
      <c r="F350" s="86"/>
      <c r="G350" s="86"/>
      <c r="H350" s="83"/>
      <c r="I350" s="87"/>
    </row>
    <row r="351" spans="1:11" s="82" customFormat="1" ht="11.25" customHeight="1">
      <c r="B351" s="81"/>
      <c r="F351" s="88"/>
      <c r="G351" s="88"/>
      <c r="I351" s="88"/>
    </row>
    <row r="352" spans="1:11" s="82" customFormat="1">
      <c r="B352" s="89" t="s">
        <v>83</v>
      </c>
      <c r="C352" s="182" t="s">
        <v>61</v>
      </c>
      <c r="D352" s="182"/>
      <c r="E352" s="182"/>
      <c r="F352" s="178" t="s">
        <v>78</v>
      </c>
      <c r="G352" s="178"/>
      <c r="H352" s="178"/>
      <c r="I352" s="178"/>
      <c r="J352" s="178"/>
    </row>
    <row r="353" spans="1:17" ht="17.25" customHeight="1">
      <c r="A353" s="1">
        <f>1+A321</f>
        <v>12</v>
      </c>
      <c r="B353" s="2" t="s">
        <v>75</v>
      </c>
      <c r="C353" s="191" t="s">
        <v>13</v>
      </c>
      <c r="D353" s="191"/>
      <c r="E353" s="191"/>
      <c r="F353" s="191"/>
      <c r="G353" s="191"/>
      <c r="H353" s="191"/>
      <c r="I353" s="191"/>
      <c r="J353" s="191"/>
    </row>
    <row r="354" spans="1:17">
      <c r="B354" s="2" t="s">
        <v>14</v>
      </c>
      <c r="C354" s="191" t="s">
        <v>0</v>
      </c>
      <c r="D354" s="191"/>
      <c r="E354" s="191"/>
      <c r="F354" s="191"/>
      <c r="G354" s="191"/>
      <c r="H354" s="191"/>
      <c r="I354" s="191"/>
      <c r="J354" s="191"/>
    </row>
    <row r="355" spans="1:17">
      <c r="B355" s="2"/>
      <c r="C355" s="192" t="s">
        <v>81</v>
      </c>
      <c r="D355" s="192"/>
      <c r="E355" s="192"/>
      <c r="F355" s="192"/>
      <c r="G355" s="192"/>
      <c r="H355" s="192"/>
      <c r="I355" s="192"/>
      <c r="J355" s="192"/>
    </row>
    <row r="356" spans="1:17" ht="16.5" customHeight="1">
      <c r="A356" s="193" t="s">
        <v>15</v>
      </c>
      <c r="B356" s="193"/>
      <c r="C356" s="193"/>
      <c r="D356" s="193"/>
      <c r="E356" s="193"/>
      <c r="F356" s="193"/>
      <c r="G356" s="193"/>
      <c r="H356" s="193"/>
      <c r="I356" s="193"/>
      <c r="J356" s="193"/>
    </row>
    <row r="357" spans="1:17" ht="16.5" customHeight="1">
      <c r="A357" s="193" t="s">
        <v>124</v>
      </c>
      <c r="B357" s="193"/>
      <c r="C357" s="193"/>
      <c r="D357" s="193"/>
      <c r="E357" s="193"/>
      <c r="F357" s="193"/>
      <c r="G357" s="193"/>
      <c r="H357" s="193"/>
      <c r="I357" s="193"/>
      <c r="J357" s="193"/>
    </row>
    <row r="358" spans="1:17" s="4" customFormat="1">
      <c r="A358" s="193" t="s">
        <v>76</v>
      </c>
      <c r="B358" s="194"/>
      <c r="C358" s="194"/>
      <c r="D358" s="194"/>
      <c r="E358" s="194"/>
      <c r="F358" s="194"/>
      <c r="G358" s="194"/>
      <c r="H358" s="194"/>
      <c r="I358" s="194"/>
      <c r="J358" s="194"/>
    </row>
    <row r="359" spans="1:17" s="5" customFormat="1" ht="15.75" customHeight="1">
      <c r="B359" s="6" t="s">
        <v>16</v>
      </c>
      <c r="C359" s="195" t="str">
        <f>VLOOKUP(A353,'TH NG-GOC LUC'!$A$3:$H$21,2)</f>
        <v>Phạm Văn Nghinh</v>
      </c>
      <c r="D359" s="195"/>
      <c r="E359" s="195"/>
      <c r="F359" s="195"/>
      <c r="G359" s="195"/>
      <c r="H359" s="195"/>
      <c r="I359" s="195"/>
      <c r="J359" s="7"/>
    </row>
    <row r="360" spans="1:17" s="5" customFormat="1" ht="15.75" customHeight="1">
      <c r="B360" s="8" t="s">
        <v>17</v>
      </c>
      <c r="C360" s="185" t="s">
        <v>18</v>
      </c>
      <c r="D360" s="185"/>
      <c r="E360" s="185"/>
      <c r="F360" s="185"/>
      <c r="G360" s="185"/>
      <c r="H360" s="185"/>
      <c r="I360" s="8"/>
      <c r="J360" s="8"/>
    </row>
    <row r="361" spans="1:17" s="5" customFormat="1" ht="15.75" customHeight="1">
      <c r="B361" s="185" t="s">
        <v>85</v>
      </c>
      <c r="C361" s="185"/>
      <c r="D361" s="185"/>
      <c r="E361" s="185"/>
      <c r="F361" s="185"/>
      <c r="G361" s="185"/>
      <c r="H361" s="185"/>
      <c r="I361" s="185"/>
      <c r="J361" s="185"/>
    </row>
    <row r="362" spans="1:17" ht="46.8">
      <c r="A362" s="9" t="s">
        <v>1</v>
      </c>
      <c r="B362" s="9" t="s">
        <v>19</v>
      </c>
      <c r="C362" s="10" t="s">
        <v>20</v>
      </c>
      <c r="D362" s="11" t="s">
        <v>21</v>
      </c>
      <c r="E362" s="10" t="s">
        <v>22</v>
      </c>
      <c r="F362" s="10" t="s">
        <v>23</v>
      </c>
      <c r="G362" s="10" t="s">
        <v>24</v>
      </c>
      <c r="H362" s="10" t="s">
        <v>25</v>
      </c>
      <c r="I362" s="10" t="s">
        <v>26</v>
      </c>
      <c r="J362" s="10" t="s">
        <v>27</v>
      </c>
    </row>
    <row r="363" spans="1:17" s="4" customFormat="1" ht="15" customHeight="1">
      <c r="A363" s="12">
        <v>1</v>
      </c>
      <c r="B363" s="13" t="s">
        <v>74</v>
      </c>
      <c r="C363" s="14" t="s">
        <v>28</v>
      </c>
      <c r="D363" s="15">
        <f>VLOOKUP(A353,'TH NG-GOC LUC'!$A$3:$H$21,5)</f>
        <v>25.4</v>
      </c>
      <c r="E363" s="16">
        <v>75000</v>
      </c>
      <c r="F363" s="16"/>
      <c r="G363" s="16"/>
      <c r="H363" s="16"/>
      <c r="I363" s="16"/>
      <c r="J363" s="17">
        <f>D363*E363</f>
        <v>1905000</v>
      </c>
    </row>
    <row r="364" spans="1:17" s="4" customFormat="1" ht="15" customHeight="1">
      <c r="A364" s="18">
        <v>2</v>
      </c>
      <c r="B364" s="19" t="s">
        <v>29</v>
      </c>
      <c r="C364" s="20" t="s">
        <v>28</v>
      </c>
      <c r="D364" s="21">
        <f>D363</f>
        <v>25.4</v>
      </c>
      <c r="E364" s="22">
        <f>5*E363</f>
        <v>375000</v>
      </c>
      <c r="F364" s="22"/>
      <c r="G364" s="22"/>
      <c r="H364" s="22"/>
      <c r="I364" s="22"/>
      <c r="J364" s="23">
        <f>D364*E364</f>
        <v>9525000</v>
      </c>
    </row>
    <row r="365" spans="1:17" ht="30" customHeight="1">
      <c r="A365" s="18">
        <v>3</v>
      </c>
      <c r="B365" s="65" t="s">
        <v>132</v>
      </c>
      <c r="C365" s="18"/>
      <c r="D365" s="24"/>
      <c r="E365" s="22"/>
      <c r="F365" s="66">
        <f>VLOOKUP(A353,'TH NG-GOC LUC'!$A$3:$H$21,8)</f>
        <v>5</v>
      </c>
      <c r="G365" s="67">
        <f>VLOOKUP(A353,'TH NG-GOC LUC'!$A$3:$H$21,7)</f>
        <v>0.67089276281035393</v>
      </c>
      <c r="H365" s="68">
        <f>IF(G365&gt;70,12,IF(G365&gt;=30,6,3))</f>
        <v>3</v>
      </c>
      <c r="I365" s="25">
        <f>30</f>
        <v>30</v>
      </c>
      <c r="J365" s="23">
        <f>F365*H365*I365*13500</f>
        <v>6075000</v>
      </c>
      <c r="Q365" s="26"/>
    </row>
    <row r="366" spans="1:17" ht="30" customHeight="1">
      <c r="A366" s="90">
        <v>4</v>
      </c>
      <c r="B366" s="91" t="s">
        <v>130</v>
      </c>
      <c r="C366" s="20" t="s">
        <v>28</v>
      </c>
      <c r="D366" s="97">
        <f>D363</f>
        <v>25.4</v>
      </c>
      <c r="E366" s="92">
        <f>E363*0.3</f>
        <v>22500</v>
      </c>
      <c r="F366" s="93"/>
      <c r="G366" s="94"/>
      <c r="H366" s="95"/>
      <c r="I366" s="96"/>
      <c r="J366" s="23">
        <f>D366*E366</f>
        <v>571500</v>
      </c>
      <c r="Q366" s="26"/>
    </row>
    <row r="367" spans="1:17" ht="15" customHeight="1">
      <c r="A367" s="27"/>
      <c r="B367" s="28" t="s">
        <v>131</v>
      </c>
      <c r="C367" s="27"/>
      <c r="D367" s="29"/>
      <c r="E367" s="30"/>
      <c r="F367" s="30"/>
      <c r="G367" s="30"/>
      <c r="H367" s="31"/>
      <c r="I367" s="31"/>
      <c r="J367" s="32">
        <f>J363+J364+J365+J366</f>
        <v>18076500</v>
      </c>
    </row>
    <row r="368" spans="1:17">
      <c r="A368" s="186" t="s">
        <v>30</v>
      </c>
      <c r="B368" s="187"/>
      <c r="C368" s="188" t="str">
        <f>[1]!vnd(J367)</f>
        <v>Mười tám triệu, bảy mươi sáu ngàn, năm trăm đồng chẵn</v>
      </c>
      <c r="D368" s="188"/>
      <c r="E368" s="188"/>
      <c r="F368" s="188"/>
      <c r="G368" s="188"/>
      <c r="H368" s="188"/>
      <c r="I368" s="188"/>
      <c r="J368" s="189"/>
    </row>
    <row r="369" spans="1:11" ht="31.5" customHeight="1">
      <c r="A369" s="190" t="s">
        <v>86</v>
      </c>
      <c r="B369" s="190"/>
      <c r="C369" s="190"/>
      <c r="D369" s="190"/>
      <c r="E369" s="190"/>
      <c r="F369" s="190"/>
      <c r="G369" s="190"/>
      <c r="H369" s="190"/>
      <c r="I369" s="190"/>
      <c r="J369" s="190"/>
    </row>
    <row r="370" spans="1:11" s="72" customFormat="1" ht="15" customHeight="1">
      <c r="A370" s="184" t="s">
        <v>57</v>
      </c>
      <c r="B370" s="184"/>
      <c r="C370" s="184" t="s">
        <v>77</v>
      </c>
      <c r="D370" s="184"/>
      <c r="E370" s="184"/>
      <c r="F370" s="184"/>
      <c r="G370" s="184"/>
      <c r="H370" s="184"/>
      <c r="I370" s="184"/>
      <c r="J370" s="184"/>
    </row>
    <row r="371" spans="1:11" s="72" customFormat="1">
      <c r="A371" s="179" t="s">
        <v>58</v>
      </c>
      <c r="B371" s="179"/>
      <c r="C371" s="180" t="s">
        <v>59</v>
      </c>
      <c r="D371" s="180"/>
      <c r="E371" s="180"/>
      <c r="F371" s="180" t="s">
        <v>79</v>
      </c>
      <c r="G371" s="180"/>
      <c r="H371" s="180"/>
      <c r="I371" s="180"/>
      <c r="J371" s="180"/>
    </row>
    <row r="372" spans="1:11" s="72" customFormat="1">
      <c r="B372" s="74"/>
      <c r="C372" s="181"/>
      <c r="D372" s="181"/>
      <c r="G372" s="76"/>
      <c r="H372" s="77"/>
      <c r="I372" s="78"/>
    </row>
    <row r="373" spans="1:11" s="72" customFormat="1">
      <c r="B373" s="74"/>
      <c r="C373" s="75"/>
      <c r="D373" s="79"/>
      <c r="G373" s="76"/>
      <c r="H373" s="77"/>
      <c r="I373" s="78"/>
    </row>
    <row r="374" spans="1:11" s="72" customFormat="1">
      <c r="B374" s="74"/>
      <c r="C374" s="75"/>
      <c r="D374" s="79"/>
      <c r="G374" s="76"/>
      <c r="H374" s="77"/>
      <c r="I374" s="78"/>
    </row>
    <row r="375" spans="1:11" s="72" customFormat="1" ht="9.75" customHeight="1">
      <c r="B375" s="74"/>
      <c r="C375" s="75"/>
      <c r="D375" s="79"/>
      <c r="G375" s="76"/>
      <c r="H375" s="77"/>
      <c r="I375" s="78"/>
    </row>
    <row r="376" spans="1:11" s="72" customFormat="1">
      <c r="A376" s="80"/>
      <c r="B376" s="71"/>
      <c r="C376" s="182" t="s">
        <v>82</v>
      </c>
      <c r="D376" s="182"/>
      <c r="E376" s="182"/>
      <c r="F376" s="182" t="s">
        <v>80</v>
      </c>
      <c r="G376" s="182"/>
      <c r="H376" s="182"/>
      <c r="I376" s="182"/>
      <c r="J376" s="182"/>
    </row>
    <row r="377" spans="1:11" s="72" customFormat="1" ht="15.75" customHeight="1">
      <c r="A377" s="80"/>
      <c r="B377" s="71"/>
      <c r="C377" s="71"/>
      <c r="D377" s="71"/>
      <c r="E377" s="71"/>
      <c r="F377" s="81"/>
      <c r="G377" s="81"/>
      <c r="H377" s="81"/>
      <c r="I377" s="81"/>
    </row>
    <row r="378" spans="1:11" s="82" customFormat="1" ht="15.75" customHeight="1">
      <c r="A378" s="182" t="s">
        <v>62</v>
      </c>
      <c r="B378" s="182"/>
      <c r="C378" s="182"/>
      <c r="D378" s="182"/>
      <c r="E378" s="182"/>
      <c r="F378" s="178" t="s">
        <v>84</v>
      </c>
      <c r="G378" s="178"/>
      <c r="H378" s="178"/>
      <c r="I378" s="178"/>
      <c r="J378" s="178"/>
    </row>
    <row r="379" spans="1:11" s="82" customFormat="1" ht="15.75" customHeight="1">
      <c r="A379" s="183" t="s">
        <v>63</v>
      </c>
      <c r="B379" s="183"/>
      <c r="C379" s="184" t="s">
        <v>38</v>
      </c>
      <c r="D379" s="184"/>
      <c r="E379" s="184"/>
      <c r="F379" s="178" t="s">
        <v>60</v>
      </c>
      <c r="G379" s="178"/>
      <c r="H379" s="178"/>
      <c r="I379" s="178"/>
      <c r="J379" s="178"/>
      <c r="K379" s="72"/>
    </row>
    <row r="380" spans="1:11" s="82" customFormat="1">
      <c r="A380" s="81"/>
      <c r="B380" s="84"/>
      <c r="C380" s="71"/>
      <c r="D380" s="73"/>
      <c r="E380" s="85"/>
      <c r="F380" s="85"/>
      <c r="G380" s="177"/>
      <c r="H380" s="177"/>
      <c r="I380" s="177"/>
      <c r="J380" s="72"/>
    </row>
    <row r="381" spans="1:11" s="82" customFormat="1">
      <c r="A381" s="81"/>
      <c r="B381" s="84"/>
      <c r="C381" s="71"/>
      <c r="D381" s="73"/>
      <c r="E381" s="83"/>
      <c r="F381" s="86"/>
      <c r="G381" s="86"/>
      <c r="H381" s="83"/>
      <c r="I381" s="87"/>
      <c r="J381" s="72"/>
    </row>
    <row r="382" spans="1:11" s="82" customFormat="1">
      <c r="A382" s="81"/>
      <c r="D382" s="73"/>
      <c r="E382" s="83"/>
      <c r="F382" s="86"/>
      <c r="G382" s="86"/>
      <c r="H382" s="83"/>
      <c r="I382" s="87"/>
    </row>
    <row r="383" spans="1:11" s="82" customFormat="1" ht="11.25" customHeight="1">
      <c r="B383" s="81"/>
      <c r="F383" s="88"/>
      <c r="G383" s="88"/>
      <c r="I383" s="88"/>
    </row>
    <row r="384" spans="1:11" s="82" customFormat="1">
      <c r="B384" s="89" t="s">
        <v>83</v>
      </c>
      <c r="C384" s="182" t="s">
        <v>61</v>
      </c>
      <c r="D384" s="182"/>
      <c r="E384" s="182"/>
      <c r="F384" s="178" t="s">
        <v>78</v>
      </c>
      <c r="G384" s="178"/>
      <c r="H384" s="178"/>
      <c r="I384" s="178"/>
      <c r="J384" s="178"/>
    </row>
    <row r="385" spans="1:17" ht="17.25" customHeight="1">
      <c r="A385" s="1">
        <f>1+A353</f>
        <v>13</v>
      </c>
      <c r="B385" s="2" t="s">
        <v>75</v>
      </c>
      <c r="C385" s="191" t="s">
        <v>13</v>
      </c>
      <c r="D385" s="191"/>
      <c r="E385" s="191"/>
      <c r="F385" s="191"/>
      <c r="G385" s="191"/>
      <c r="H385" s="191"/>
      <c r="I385" s="191"/>
      <c r="J385" s="191"/>
    </row>
    <row r="386" spans="1:17">
      <c r="B386" s="2" t="s">
        <v>14</v>
      </c>
      <c r="C386" s="191" t="s">
        <v>0</v>
      </c>
      <c r="D386" s="191"/>
      <c r="E386" s="191"/>
      <c r="F386" s="191"/>
      <c r="G386" s="191"/>
      <c r="H386" s="191"/>
      <c r="I386" s="191"/>
      <c r="J386" s="191"/>
    </row>
    <row r="387" spans="1:17">
      <c r="B387" s="2"/>
      <c r="C387" s="192" t="s">
        <v>81</v>
      </c>
      <c r="D387" s="192"/>
      <c r="E387" s="192"/>
      <c r="F387" s="192"/>
      <c r="G387" s="192"/>
      <c r="H387" s="192"/>
      <c r="I387" s="192"/>
      <c r="J387" s="192"/>
    </row>
    <row r="388" spans="1:17" ht="16.5" customHeight="1">
      <c r="A388" s="193" t="s">
        <v>15</v>
      </c>
      <c r="B388" s="193"/>
      <c r="C388" s="193"/>
      <c r="D388" s="193"/>
      <c r="E388" s="193"/>
      <c r="F388" s="193"/>
      <c r="G388" s="193"/>
      <c r="H388" s="193"/>
      <c r="I388" s="193"/>
      <c r="J388" s="193"/>
    </row>
    <row r="389" spans="1:17" ht="16.5" customHeight="1">
      <c r="A389" s="193" t="s">
        <v>124</v>
      </c>
      <c r="B389" s="193"/>
      <c r="C389" s="193"/>
      <c r="D389" s="193"/>
      <c r="E389" s="193"/>
      <c r="F389" s="193"/>
      <c r="G389" s="193"/>
      <c r="H389" s="193"/>
      <c r="I389" s="193"/>
      <c r="J389" s="193"/>
    </row>
    <row r="390" spans="1:17" s="4" customFormat="1">
      <c r="A390" s="193" t="s">
        <v>76</v>
      </c>
      <c r="B390" s="194"/>
      <c r="C390" s="194"/>
      <c r="D390" s="194"/>
      <c r="E390" s="194"/>
      <c r="F390" s="194"/>
      <c r="G390" s="194"/>
      <c r="H390" s="194"/>
      <c r="I390" s="194"/>
      <c r="J390" s="194"/>
    </row>
    <row r="391" spans="1:17" s="5" customFormat="1" ht="15.75" customHeight="1">
      <c r="B391" s="6" t="s">
        <v>16</v>
      </c>
      <c r="C391" s="195" t="str">
        <f>VLOOKUP(A385,'TH NG-GOC LUC'!$A$3:$H$21,2)</f>
        <v>Nguyễn Văn Dụng</v>
      </c>
      <c r="D391" s="195"/>
      <c r="E391" s="195"/>
      <c r="F391" s="195"/>
      <c r="G391" s="195"/>
      <c r="H391" s="195"/>
      <c r="I391" s="195"/>
      <c r="J391" s="7"/>
    </row>
    <row r="392" spans="1:17" s="5" customFormat="1" ht="15.75" customHeight="1">
      <c r="B392" s="8" t="s">
        <v>17</v>
      </c>
      <c r="C392" s="185" t="s">
        <v>18</v>
      </c>
      <c r="D392" s="185"/>
      <c r="E392" s="185"/>
      <c r="F392" s="185"/>
      <c r="G392" s="185"/>
      <c r="H392" s="185"/>
      <c r="I392" s="8"/>
      <c r="J392" s="8"/>
    </row>
    <row r="393" spans="1:17" s="5" customFormat="1" ht="15.75" customHeight="1">
      <c r="B393" s="185" t="s">
        <v>85</v>
      </c>
      <c r="C393" s="185"/>
      <c r="D393" s="185"/>
      <c r="E393" s="185"/>
      <c r="F393" s="185"/>
      <c r="G393" s="185"/>
      <c r="H393" s="185"/>
      <c r="I393" s="185"/>
      <c r="J393" s="185"/>
    </row>
    <row r="394" spans="1:17" ht="46.8">
      <c r="A394" s="9" t="s">
        <v>1</v>
      </c>
      <c r="B394" s="9" t="s">
        <v>19</v>
      </c>
      <c r="C394" s="10" t="s">
        <v>20</v>
      </c>
      <c r="D394" s="11" t="s">
        <v>21</v>
      </c>
      <c r="E394" s="10" t="s">
        <v>22</v>
      </c>
      <c r="F394" s="10" t="s">
        <v>23</v>
      </c>
      <c r="G394" s="10" t="s">
        <v>24</v>
      </c>
      <c r="H394" s="10" t="s">
        <v>25</v>
      </c>
      <c r="I394" s="10" t="s">
        <v>26</v>
      </c>
      <c r="J394" s="10" t="s">
        <v>27</v>
      </c>
    </row>
    <row r="395" spans="1:17" s="4" customFormat="1" ht="15" customHeight="1">
      <c r="A395" s="12">
        <v>1</v>
      </c>
      <c r="B395" s="13" t="s">
        <v>74</v>
      </c>
      <c r="C395" s="14" t="s">
        <v>28</v>
      </c>
      <c r="D395" s="15">
        <f>VLOOKUP(A385,'TH NG-GOC LUC'!$A$3:$H$21,5)</f>
        <v>102.6</v>
      </c>
      <c r="E395" s="16">
        <v>75000</v>
      </c>
      <c r="F395" s="16"/>
      <c r="G395" s="16"/>
      <c r="H395" s="16"/>
      <c r="I395" s="16"/>
      <c r="J395" s="17">
        <f>D395*E395</f>
        <v>7695000</v>
      </c>
    </row>
    <row r="396" spans="1:17" s="4" customFormat="1" ht="15" customHeight="1">
      <c r="A396" s="18">
        <v>2</v>
      </c>
      <c r="B396" s="19" t="s">
        <v>29</v>
      </c>
      <c r="C396" s="20" t="s">
        <v>28</v>
      </c>
      <c r="D396" s="21">
        <f>D395</f>
        <v>102.6</v>
      </c>
      <c r="E396" s="22">
        <f>5*E395</f>
        <v>375000</v>
      </c>
      <c r="F396" s="22"/>
      <c r="G396" s="22"/>
      <c r="H396" s="22"/>
      <c r="I396" s="22"/>
      <c r="J396" s="23">
        <f>D396*E396</f>
        <v>38475000</v>
      </c>
    </row>
    <row r="397" spans="1:17" ht="30" customHeight="1">
      <c r="A397" s="18">
        <v>3</v>
      </c>
      <c r="B397" s="65" t="s">
        <v>132</v>
      </c>
      <c r="C397" s="18"/>
      <c r="D397" s="24"/>
      <c r="E397" s="22"/>
      <c r="F397" s="66">
        <f>VLOOKUP(A385,'TH NG-GOC LUC'!$A$3:$H$21,8)</f>
        <v>4</v>
      </c>
      <c r="G397" s="67">
        <f>VLOOKUP(A385,'TH NG-GOC LUC'!$A$3:$H$21,7)</f>
        <v>9.8901098901098887</v>
      </c>
      <c r="H397" s="68">
        <f>IF(G397&gt;70,12,IF(G397&gt;=30,6,3))</f>
        <v>3</v>
      </c>
      <c r="I397" s="25">
        <f>30</f>
        <v>30</v>
      </c>
      <c r="J397" s="23">
        <f>F397*H397*I397*13500</f>
        <v>4860000</v>
      </c>
      <c r="Q397" s="26"/>
    </row>
    <row r="398" spans="1:17" ht="30" customHeight="1">
      <c r="A398" s="90">
        <v>4</v>
      </c>
      <c r="B398" s="91" t="s">
        <v>130</v>
      </c>
      <c r="C398" s="20" t="s">
        <v>28</v>
      </c>
      <c r="D398" s="97">
        <f>D395</f>
        <v>102.6</v>
      </c>
      <c r="E398" s="92">
        <f>E395*0.3</f>
        <v>22500</v>
      </c>
      <c r="F398" s="93"/>
      <c r="G398" s="94"/>
      <c r="H398" s="95"/>
      <c r="I398" s="96"/>
      <c r="J398" s="23">
        <f>D398*E398</f>
        <v>2308500</v>
      </c>
      <c r="Q398" s="26"/>
    </row>
    <row r="399" spans="1:17" ht="15" customHeight="1">
      <c r="A399" s="27"/>
      <c r="B399" s="28" t="s">
        <v>131</v>
      </c>
      <c r="C399" s="27"/>
      <c r="D399" s="29"/>
      <c r="E399" s="30"/>
      <c r="F399" s="30"/>
      <c r="G399" s="30"/>
      <c r="H399" s="31"/>
      <c r="I399" s="31"/>
      <c r="J399" s="32">
        <f>J395+J396+J397+J398</f>
        <v>53338500</v>
      </c>
    </row>
    <row r="400" spans="1:17">
      <c r="A400" s="186" t="s">
        <v>30</v>
      </c>
      <c r="B400" s="187"/>
      <c r="C400" s="188" t="str">
        <f>[1]!vnd(J399)</f>
        <v>Năm mươi ba triệu, ba trăm ba mươi tám ngàn, năm trăm đồng chẵn</v>
      </c>
      <c r="D400" s="188"/>
      <c r="E400" s="188"/>
      <c r="F400" s="188"/>
      <c r="G400" s="188"/>
      <c r="H400" s="188"/>
      <c r="I400" s="188"/>
      <c r="J400" s="189"/>
    </row>
    <row r="401" spans="1:11" ht="31.5" customHeight="1">
      <c r="A401" s="190" t="s">
        <v>86</v>
      </c>
      <c r="B401" s="190"/>
      <c r="C401" s="190"/>
      <c r="D401" s="190"/>
      <c r="E401" s="190"/>
      <c r="F401" s="190"/>
      <c r="G401" s="190"/>
      <c r="H401" s="190"/>
      <c r="I401" s="190"/>
      <c r="J401" s="190"/>
    </row>
    <row r="402" spans="1:11" s="72" customFormat="1" ht="15" customHeight="1">
      <c r="A402" s="184" t="s">
        <v>57</v>
      </c>
      <c r="B402" s="184"/>
      <c r="C402" s="184" t="s">
        <v>77</v>
      </c>
      <c r="D402" s="184"/>
      <c r="E402" s="184"/>
      <c r="F402" s="184"/>
      <c r="G402" s="184"/>
      <c r="H402" s="184"/>
      <c r="I402" s="184"/>
      <c r="J402" s="184"/>
    </row>
    <row r="403" spans="1:11" s="72" customFormat="1">
      <c r="A403" s="179" t="s">
        <v>58</v>
      </c>
      <c r="B403" s="179"/>
      <c r="C403" s="180" t="s">
        <v>59</v>
      </c>
      <c r="D403" s="180"/>
      <c r="E403" s="180"/>
      <c r="F403" s="180" t="s">
        <v>79</v>
      </c>
      <c r="G403" s="180"/>
      <c r="H403" s="180"/>
      <c r="I403" s="180"/>
      <c r="J403" s="180"/>
    </row>
    <row r="404" spans="1:11" s="72" customFormat="1">
      <c r="B404" s="74"/>
      <c r="C404" s="181"/>
      <c r="D404" s="181"/>
      <c r="G404" s="76"/>
      <c r="H404" s="77"/>
      <c r="I404" s="78"/>
    </row>
    <row r="405" spans="1:11" s="72" customFormat="1">
      <c r="B405" s="74"/>
      <c r="C405" s="75"/>
      <c r="D405" s="79"/>
      <c r="G405" s="76"/>
      <c r="H405" s="77"/>
      <c r="I405" s="78"/>
    </row>
    <row r="406" spans="1:11" s="72" customFormat="1">
      <c r="B406" s="74"/>
      <c r="C406" s="75"/>
      <c r="D406" s="79"/>
      <c r="G406" s="76"/>
      <c r="H406" s="77"/>
      <c r="I406" s="78"/>
    </row>
    <row r="407" spans="1:11" s="72" customFormat="1" ht="9.75" customHeight="1">
      <c r="B407" s="74"/>
      <c r="C407" s="75"/>
      <c r="D407" s="79"/>
      <c r="G407" s="76"/>
      <c r="H407" s="77"/>
      <c r="I407" s="78"/>
    </row>
    <row r="408" spans="1:11" s="72" customFormat="1">
      <c r="A408" s="80"/>
      <c r="B408" s="71"/>
      <c r="C408" s="182" t="s">
        <v>82</v>
      </c>
      <c r="D408" s="182"/>
      <c r="E408" s="182"/>
      <c r="F408" s="182" t="s">
        <v>80</v>
      </c>
      <c r="G408" s="182"/>
      <c r="H408" s="182"/>
      <c r="I408" s="182"/>
      <c r="J408" s="182"/>
    </row>
    <row r="409" spans="1:11" s="72" customFormat="1" ht="15.75" customHeight="1">
      <c r="A409" s="80"/>
      <c r="B409" s="71"/>
      <c r="C409" s="71"/>
      <c r="D409" s="71"/>
      <c r="E409" s="71"/>
      <c r="F409" s="81"/>
      <c r="G409" s="81"/>
      <c r="H409" s="81"/>
      <c r="I409" s="81"/>
    </row>
    <row r="410" spans="1:11" s="82" customFormat="1" ht="15.75" customHeight="1">
      <c r="A410" s="182" t="s">
        <v>62</v>
      </c>
      <c r="B410" s="182"/>
      <c r="C410" s="182"/>
      <c r="D410" s="182"/>
      <c r="E410" s="182"/>
      <c r="F410" s="178" t="s">
        <v>84</v>
      </c>
      <c r="G410" s="178"/>
      <c r="H410" s="178"/>
      <c r="I410" s="178"/>
      <c r="J410" s="178"/>
    </row>
    <row r="411" spans="1:11" s="82" customFormat="1" ht="15.75" customHeight="1">
      <c r="A411" s="183" t="s">
        <v>63</v>
      </c>
      <c r="B411" s="183"/>
      <c r="C411" s="184" t="s">
        <v>38</v>
      </c>
      <c r="D411" s="184"/>
      <c r="E411" s="184"/>
      <c r="F411" s="178" t="s">
        <v>60</v>
      </c>
      <c r="G411" s="178"/>
      <c r="H411" s="178"/>
      <c r="I411" s="178"/>
      <c r="J411" s="178"/>
      <c r="K411" s="72"/>
    </row>
    <row r="412" spans="1:11" s="82" customFormat="1">
      <c r="A412" s="81"/>
      <c r="B412" s="84"/>
      <c r="C412" s="71"/>
      <c r="D412" s="73"/>
      <c r="E412" s="85"/>
      <c r="F412" s="85"/>
      <c r="G412" s="177"/>
      <c r="H412" s="177"/>
      <c r="I412" s="177"/>
      <c r="J412" s="72"/>
    </row>
    <row r="413" spans="1:11" s="82" customFormat="1">
      <c r="A413" s="81"/>
      <c r="B413" s="84"/>
      <c r="C413" s="71"/>
      <c r="D413" s="73"/>
      <c r="E413" s="83"/>
      <c r="F413" s="86"/>
      <c r="G413" s="86"/>
      <c r="H413" s="83"/>
      <c r="I413" s="87"/>
      <c r="J413" s="72"/>
    </row>
    <row r="414" spans="1:11" s="82" customFormat="1">
      <c r="A414" s="81"/>
      <c r="D414" s="73"/>
      <c r="E414" s="83"/>
      <c r="F414" s="86"/>
      <c r="G414" s="86"/>
      <c r="H414" s="83"/>
      <c r="I414" s="87"/>
    </row>
    <row r="415" spans="1:11" s="82" customFormat="1" ht="11.25" customHeight="1">
      <c r="B415" s="81"/>
      <c r="F415" s="88"/>
      <c r="G415" s="88"/>
      <c r="I415" s="88"/>
    </row>
    <row r="416" spans="1:11" s="82" customFormat="1">
      <c r="B416" s="89" t="s">
        <v>83</v>
      </c>
      <c r="C416" s="182" t="s">
        <v>61</v>
      </c>
      <c r="D416" s="182"/>
      <c r="E416" s="182"/>
      <c r="F416" s="178" t="s">
        <v>78</v>
      </c>
      <c r="G416" s="178"/>
      <c r="H416" s="178"/>
      <c r="I416" s="178"/>
      <c r="J416" s="178"/>
    </row>
    <row r="417" spans="1:22" ht="17.25" customHeight="1">
      <c r="A417" s="1">
        <f>1+A385</f>
        <v>14</v>
      </c>
      <c r="B417" s="2" t="s">
        <v>75</v>
      </c>
      <c r="C417" s="191" t="s">
        <v>13</v>
      </c>
      <c r="D417" s="191"/>
      <c r="E417" s="191"/>
      <c r="F417" s="191"/>
      <c r="G417" s="191"/>
      <c r="H417" s="191"/>
      <c r="I417" s="191"/>
      <c r="J417" s="191"/>
    </row>
    <row r="418" spans="1:22">
      <c r="B418" s="2" t="s">
        <v>14</v>
      </c>
      <c r="C418" s="191" t="s">
        <v>0</v>
      </c>
      <c r="D418" s="191"/>
      <c r="E418" s="191"/>
      <c r="F418" s="191"/>
      <c r="G418" s="191"/>
      <c r="H418" s="191"/>
      <c r="I418" s="191"/>
      <c r="J418" s="191"/>
    </row>
    <row r="419" spans="1:22">
      <c r="B419" s="2"/>
      <c r="C419" s="192" t="s">
        <v>81</v>
      </c>
      <c r="D419" s="192"/>
      <c r="E419" s="192"/>
      <c r="F419" s="192"/>
      <c r="G419" s="192"/>
      <c r="H419" s="192"/>
      <c r="I419" s="192"/>
      <c r="J419" s="192"/>
    </row>
    <row r="420" spans="1:22" ht="16.5" customHeight="1">
      <c r="A420" s="193" t="s">
        <v>15</v>
      </c>
      <c r="B420" s="193"/>
      <c r="C420" s="193"/>
      <c r="D420" s="193"/>
      <c r="E420" s="193"/>
      <c r="F420" s="193"/>
      <c r="G420" s="193"/>
      <c r="H420" s="193"/>
      <c r="I420" s="193"/>
      <c r="J420" s="193"/>
    </row>
    <row r="421" spans="1:22" ht="16.5" customHeight="1">
      <c r="A421" s="193" t="s">
        <v>124</v>
      </c>
      <c r="B421" s="193"/>
      <c r="C421" s="193"/>
      <c r="D421" s="193"/>
      <c r="E421" s="193"/>
      <c r="F421" s="193"/>
      <c r="G421" s="193"/>
      <c r="H421" s="193"/>
      <c r="I421" s="193"/>
      <c r="J421" s="193"/>
    </row>
    <row r="422" spans="1:22" s="4" customFormat="1">
      <c r="A422" s="193" t="s">
        <v>76</v>
      </c>
      <c r="B422" s="194"/>
      <c r="C422" s="194"/>
      <c r="D422" s="194"/>
      <c r="E422" s="194"/>
      <c r="F422" s="194"/>
      <c r="G422" s="194"/>
      <c r="H422" s="194"/>
      <c r="I422" s="194"/>
      <c r="J422" s="194"/>
    </row>
    <row r="423" spans="1:22" s="5" customFormat="1" ht="15.75" customHeight="1">
      <c r="B423" s="6" t="s">
        <v>16</v>
      </c>
      <c r="C423" s="195" t="str">
        <f>VLOOKUP(A417,'TH NG-GOC LUC'!$A$3:$H$21,2)</f>
        <v>Trần Văn Căn</v>
      </c>
      <c r="D423" s="195"/>
      <c r="E423" s="195"/>
      <c r="F423" s="195"/>
      <c r="G423" s="195"/>
      <c r="H423" s="195"/>
      <c r="I423" s="195"/>
      <c r="J423" s="7"/>
    </row>
    <row r="424" spans="1:22" s="5" customFormat="1" ht="15.75" customHeight="1">
      <c r="B424" s="8" t="s">
        <v>17</v>
      </c>
      <c r="C424" s="185" t="s">
        <v>18</v>
      </c>
      <c r="D424" s="185"/>
      <c r="E424" s="185"/>
      <c r="F424" s="185"/>
      <c r="G424" s="185"/>
      <c r="H424" s="185"/>
      <c r="I424" s="8"/>
      <c r="J424" s="8"/>
    </row>
    <row r="425" spans="1:22" s="5" customFormat="1" ht="15.75" customHeight="1">
      <c r="B425" s="185" t="s">
        <v>85</v>
      </c>
      <c r="C425" s="185"/>
      <c r="D425" s="185"/>
      <c r="E425" s="185"/>
      <c r="F425" s="185"/>
      <c r="G425" s="185"/>
      <c r="H425" s="185"/>
      <c r="I425" s="185"/>
      <c r="J425" s="185"/>
    </row>
    <row r="426" spans="1:22" ht="46.8">
      <c r="A426" s="9" t="s">
        <v>1</v>
      </c>
      <c r="B426" s="9" t="s">
        <v>19</v>
      </c>
      <c r="C426" s="10" t="s">
        <v>20</v>
      </c>
      <c r="D426" s="11" t="s">
        <v>21</v>
      </c>
      <c r="E426" s="10" t="s">
        <v>22</v>
      </c>
      <c r="F426" s="10" t="s">
        <v>23</v>
      </c>
      <c r="G426" s="10" t="s">
        <v>24</v>
      </c>
      <c r="H426" s="10" t="s">
        <v>25</v>
      </c>
      <c r="I426" s="10" t="s">
        <v>26</v>
      </c>
      <c r="J426" s="10" t="s">
        <v>27</v>
      </c>
    </row>
    <row r="427" spans="1:22" s="4" customFormat="1" ht="15" customHeight="1">
      <c r="A427" s="12">
        <v>1</v>
      </c>
      <c r="B427" s="13" t="s">
        <v>74</v>
      </c>
      <c r="C427" s="14" t="s">
        <v>28</v>
      </c>
      <c r="D427" s="15">
        <f>VLOOKUP(A417,'TH NG-GOC LUC'!$A$3:$H$21,5)</f>
        <v>531.4</v>
      </c>
      <c r="E427" s="16">
        <v>75000</v>
      </c>
      <c r="F427" s="16"/>
      <c r="G427" s="16"/>
      <c r="H427" s="16"/>
      <c r="I427" s="16"/>
      <c r="J427" s="17">
        <f>D427*E427</f>
        <v>39855000</v>
      </c>
    </row>
    <row r="428" spans="1:22" s="4" customFormat="1" ht="15" customHeight="1">
      <c r="A428" s="18">
        <v>2</v>
      </c>
      <c r="B428" s="19" t="s">
        <v>29</v>
      </c>
      <c r="C428" s="20" t="s">
        <v>28</v>
      </c>
      <c r="D428" s="21">
        <f>D427</f>
        <v>531.4</v>
      </c>
      <c r="E428" s="22">
        <f>5*E427</f>
        <v>375000</v>
      </c>
      <c r="F428" s="22"/>
      <c r="G428" s="22"/>
      <c r="H428" s="22"/>
      <c r="I428" s="22"/>
      <c r="J428" s="23">
        <f>D428*E428</f>
        <v>199275000</v>
      </c>
    </row>
    <row r="429" spans="1:22" ht="30" customHeight="1">
      <c r="A429" s="18">
        <v>3</v>
      </c>
      <c r="B429" s="65" t="s">
        <v>132</v>
      </c>
      <c r="C429" s="18"/>
      <c r="D429" s="24"/>
      <c r="E429" s="22"/>
      <c r="F429" s="66">
        <f>VLOOKUP(A417,'TH NG-GOC LUC'!$A$3:$H$21,8)</f>
        <v>10</v>
      </c>
      <c r="G429" s="67">
        <f>VLOOKUP(A417,'TH NG-GOC LUC'!$A$3:$H$21,7)</f>
        <v>7.1835079418722536</v>
      </c>
      <c r="H429" s="68">
        <f>IF(G429&gt;70,12,IF(G429&gt;=30,6,3))</f>
        <v>3</v>
      </c>
      <c r="I429" s="25">
        <f>30</f>
        <v>30</v>
      </c>
      <c r="J429" s="23">
        <f>F429*H429*I429*13500</f>
        <v>12150000</v>
      </c>
      <c r="Q429" s="26"/>
    </row>
    <row r="430" spans="1:22" ht="30" customHeight="1">
      <c r="A430" s="90">
        <v>4</v>
      </c>
      <c r="B430" s="91" t="s">
        <v>130</v>
      </c>
      <c r="C430" s="20" t="s">
        <v>28</v>
      </c>
      <c r="D430" s="97">
        <f>D427</f>
        <v>531.4</v>
      </c>
      <c r="E430" s="92">
        <f>E427*0.3</f>
        <v>22500</v>
      </c>
      <c r="F430" s="93"/>
      <c r="G430" s="94"/>
      <c r="H430" s="95"/>
      <c r="I430" s="96"/>
      <c r="J430" s="23">
        <f>D430*E430</f>
        <v>11956500</v>
      </c>
      <c r="Q430" s="26"/>
      <c r="V430" s="3" t="s">
        <v>133</v>
      </c>
    </row>
    <row r="431" spans="1:22" ht="15" customHeight="1">
      <c r="A431" s="27"/>
      <c r="B431" s="28" t="s">
        <v>131</v>
      </c>
      <c r="C431" s="27"/>
      <c r="D431" s="29"/>
      <c r="E431" s="30"/>
      <c r="F431" s="30"/>
      <c r="G431" s="30"/>
      <c r="H431" s="31"/>
      <c r="I431" s="31"/>
      <c r="J431" s="32">
        <f>J427+J428+J429+J430</f>
        <v>263236500</v>
      </c>
    </row>
    <row r="432" spans="1:22">
      <c r="A432" s="186" t="s">
        <v>30</v>
      </c>
      <c r="B432" s="187"/>
      <c r="C432" s="188" t="str">
        <f>[1]!vnd(J431)</f>
        <v>Hai trăm sáu mươi ba triệu, hai trăm ba mươi sáu ngàn, năm trăm đồng chẵn</v>
      </c>
      <c r="D432" s="188"/>
      <c r="E432" s="188"/>
      <c r="F432" s="188"/>
      <c r="G432" s="188"/>
      <c r="H432" s="188"/>
      <c r="I432" s="188"/>
      <c r="J432" s="189"/>
    </row>
    <row r="433" spans="1:11" ht="31.5" customHeight="1">
      <c r="A433" s="190" t="s">
        <v>86</v>
      </c>
      <c r="B433" s="190"/>
      <c r="C433" s="190"/>
      <c r="D433" s="190"/>
      <c r="E433" s="190"/>
      <c r="F433" s="190"/>
      <c r="G433" s="190"/>
      <c r="H433" s="190"/>
      <c r="I433" s="190"/>
      <c r="J433" s="190"/>
    </row>
    <row r="434" spans="1:11" s="72" customFormat="1" ht="15" customHeight="1">
      <c r="A434" s="184" t="s">
        <v>57</v>
      </c>
      <c r="B434" s="184"/>
      <c r="C434" s="184" t="s">
        <v>77</v>
      </c>
      <c r="D434" s="184"/>
      <c r="E434" s="184"/>
      <c r="F434" s="184"/>
      <c r="G434" s="184"/>
      <c r="H434" s="184"/>
      <c r="I434" s="184"/>
      <c r="J434" s="184"/>
    </row>
    <row r="435" spans="1:11" s="72" customFormat="1">
      <c r="A435" s="179" t="s">
        <v>58</v>
      </c>
      <c r="B435" s="179"/>
      <c r="C435" s="180" t="s">
        <v>59</v>
      </c>
      <c r="D435" s="180"/>
      <c r="E435" s="180"/>
      <c r="F435" s="180" t="s">
        <v>79</v>
      </c>
      <c r="G435" s="180"/>
      <c r="H435" s="180"/>
      <c r="I435" s="180"/>
      <c r="J435" s="180"/>
    </row>
    <row r="436" spans="1:11" s="72" customFormat="1">
      <c r="B436" s="74"/>
      <c r="C436" s="181"/>
      <c r="D436" s="181"/>
      <c r="G436" s="76"/>
      <c r="H436" s="77"/>
      <c r="I436" s="78"/>
    </row>
    <row r="437" spans="1:11" s="72" customFormat="1">
      <c r="B437" s="74"/>
      <c r="C437" s="75"/>
      <c r="D437" s="79"/>
      <c r="G437" s="76"/>
      <c r="H437" s="77"/>
      <c r="I437" s="78"/>
    </row>
    <row r="438" spans="1:11" s="72" customFormat="1">
      <c r="B438" s="74"/>
      <c r="C438" s="75"/>
      <c r="D438" s="79"/>
      <c r="G438" s="76"/>
      <c r="H438" s="77"/>
      <c r="I438" s="78"/>
    </row>
    <row r="439" spans="1:11" s="72" customFormat="1" ht="9.75" customHeight="1">
      <c r="B439" s="74"/>
      <c r="C439" s="75"/>
      <c r="D439" s="79"/>
      <c r="G439" s="76"/>
      <c r="H439" s="77"/>
      <c r="I439" s="78"/>
    </row>
    <row r="440" spans="1:11" s="72" customFormat="1">
      <c r="A440" s="80"/>
      <c r="B440" s="71"/>
      <c r="C440" s="182" t="s">
        <v>82</v>
      </c>
      <c r="D440" s="182"/>
      <c r="E440" s="182"/>
      <c r="F440" s="182" t="s">
        <v>80</v>
      </c>
      <c r="G440" s="182"/>
      <c r="H440" s="182"/>
      <c r="I440" s="182"/>
      <c r="J440" s="182"/>
    </row>
    <row r="441" spans="1:11" s="72" customFormat="1" ht="15.75" customHeight="1">
      <c r="A441" s="80"/>
      <c r="B441" s="71"/>
      <c r="C441" s="71"/>
      <c r="D441" s="71"/>
      <c r="E441" s="71"/>
      <c r="F441" s="81"/>
      <c r="G441" s="81"/>
      <c r="H441" s="81"/>
      <c r="I441" s="81"/>
    </row>
    <row r="442" spans="1:11" s="82" customFormat="1" ht="15.75" customHeight="1">
      <c r="A442" s="182" t="s">
        <v>62</v>
      </c>
      <c r="B442" s="182"/>
      <c r="C442" s="182"/>
      <c r="D442" s="182"/>
      <c r="E442" s="182"/>
      <c r="F442" s="178" t="s">
        <v>84</v>
      </c>
      <c r="G442" s="178"/>
      <c r="H442" s="178"/>
      <c r="I442" s="178"/>
      <c r="J442" s="178"/>
    </row>
    <row r="443" spans="1:11" s="82" customFormat="1" ht="15.75" customHeight="1">
      <c r="A443" s="183" t="s">
        <v>63</v>
      </c>
      <c r="B443" s="183"/>
      <c r="C443" s="184" t="s">
        <v>38</v>
      </c>
      <c r="D443" s="184"/>
      <c r="E443" s="184"/>
      <c r="F443" s="178" t="s">
        <v>60</v>
      </c>
      <c r="G443" s="178"/>
      <c r="H443" s="178"/>
      <c r="I443" s="178"/>
      <c r="J443" s="178"/>
      <c r="K443" s="72"/>
    </row>
    <row r="444" spans="1:11" s="82" customFormat="1">
      <c r="A444" s="81"/>
      <c r="B444" s="84"/>
      <c r="C444" s="71"/>
      <c r="D444" s="73"/>
      <c r="E444" s="85"/>
      <c r="F444" s="85"/>
      <c r="G444" s="177"/>
      <c r="H444" s="177"/>
      <c r="I444" s="177"/>
      <c r="J444" s="72"/>
    </row>
    <row r="445" spans="1:11" s="82" customFormat="1">
      <c r="A445" s="81"/>
      <c r="B445" s="84"/>
      <c r="C445" s="71"/>
      <c r="D445" s="73"/>
      <c r="E445" s="83"/>
      <c r="F445" s="86"/>
      <c r="G445" s="86"/>
      <c r="H445" s="83"/>
      <c r="I445" s="87"/>
      <c r="J445" s="72"/>
    </row>
    <row r="446" spans="1:11" s="82" customFormat="1">
      <c r="A446" s="81"/>
      <c r="D446" s="73"/>
      <c r="E446" s="83"/>
      <c r="F446" s="86"/>
      <c r="G446" s="86"/>
      <c r="H446" s="83"/>
      <c r="I446" s="87"/>
    </row>
    <row r="447" spans="1:11" s="82" customFormat="1" ht="11.25" customHeight="1">
      <c r="B447" s="81"/>
      <c r="F447" s="88"/>
      <c r="G447" s="88"/>
      <c r="I447" s="88"/>
    </row>
    <row r="448" spans="1:11" s="82" customFormat="1">
      <c r="B448" s="89" t="s">
        <v>83</v>
      </c>
      <c r="C448" s="182" t="s">
        <v>61</v>
      </c>
      <c r="D448" s="182"/>
      <c r="E448" s="182"/>
      <c r="F448" s="178" t="s">
        <v>78</v>
      </c>
      <c r="G448" s="178"/>
      <c r="H448" s="178"/>
      <c r="I448" s="178"/>
      <c r="J448" s="178"/>
    </row>
  </sheetData>
  <mergeCells count="392">
    <mergeCell ref="F410:J410"/>
    <mergeCell ref="A410:E410"/>
    <mergeCell ref="A411:B411"/>
    <mergeCell ref="C411:E411"/>
    <mergeCell ref="A336:B336"/>
    <mergeCell ref="C336:J336"/>
    <mergeCell ref="A337:J337"/>
    <mergeCell ref="C338:J338"/>
    <mergeCell ref="A339:B339"/>
    <mergeCell ref="C339:E339"/>
    <mergeCell ref="F339:J339"/>
    <mergeCell ref="A338:B338"/>
    <mergeCell ref="C340:D340"/>
    <mergeCell ref="C344:E344"/>
    <mergeCell ref="F344:J344"/>
    <mergeCell ref="C353:J353"/>
    <mergeCell ref="C354:J354"/>
    <mergeCell ref="C355:J355"/>
    <mergeCell ref="A356:J356"/>
    <mergeCell ref="A357:J357"/>
    <mergeCell ref="F346:J346"/>
    <mergeCell ref="A346:E346"/>
    <mergeCell ref="A347:B347"/>
    <mergeCell ref="C347:E347"/>
    <mergeCell ref="C448:E448"/>
    <mergeCell ref="F448:J448"/>
    <mergeCell ref="C384:E384"/>
    <mergeCell ref="F384:J384"/>
    <mergeCell ref="A400:B400"/>
    <mergeCell ref="C400:J400"/>
    <mergeCell ref="A401:J401"/>
    <mergeCell ref="C402:J402"/>
    <mergeCell ref="A403:B403"/>
    <mergeCell ref="C403:E403"/>
    <mergeCell ref="F403:J403"/>
    <mergeCell ref="A402:B402"/>
    <mergeCell ref="C404:D404"/>
    <mergeCell ref="C408:E408"/>
    <mergeCell ref="F408:J408"/>
    <mergeCell ref="C417:J417"/>
    <mergeCell ref="F411:J411"/>
    <mergeCell ref="G412:I412"/>
    <mergeCell ref="C416:E416"/>
    <mergeCell ref="F416:J416"/>
    <mergeCell ref="A434:B434"/>
    <mergeCell ref="A422:J422"/>
    <mergeCell ref="C423:I423"/>
    <mergeCell ref="C424:H424"/>
    <mergeCell ref="A272:B272"/>
    <mergeCell ref="C272:J272"/>
    <mergeCell ref="A273:J273"/>
    <mergeCell ref="C274:J274"/>
    <mergeCell ref="A275:B275"/>
    <mergeCell ref="C275:E275"/>
    <mergeCell ref="F275:J275"/>
    <mergeCell ref="A274:B274"/>
    <mergeCell ref="C320:E320"/>
    <mergeCell ref="F320:J320"/>
    <mergeCell ref="C276:D276"/>
    <mergeCell ref="C280:E280"/>
    <mergeCell ref="F280:J280"/>
    <mergeCell ref="C289:J289"/>
    <mergeCell ref="C290:J290"/>
    <mergeCell ref="C291:J291"/>
    <mergeCell ref="A292:J292"/>
    <mergeCell ref="A293:J293"/>
    <mergeCell ref="F282:J282"/>
    <mergeCell ref="A282:E282"/>
    <mergeCell ref="A283:B283"/>
    <mergeCell ref="C283:E283"/>
    <mergeCell ref="F283:J283"/>
    <mergeCell ref="G284:I284"/>
    <mergeCell ref="A208:B208"/>
    <mergeCell ref="C208:J208"/>
    <mergeCell ref="A209:J209"/>
    <mergeCell ref="C210:J210"/>
    <mergeCell ref="A211:B211"/>
    <mergeCell ref="C211:E211"/>
    <mergeCell ref="F211:J211"/>
    <mergeCell ref="A210:B210"/>
    <mergeCell ref="C256:E256"/>
    <mergeCell ref="F256:J256"/>
    <mergeCell ref="C212:D212"/>
    <mergeCell ref="C216:E216"/>
    <mergeCell ref="F216:J216"/>
    <mergeCell ref="C225:J225"/>
    <mergeCell ref="C226:J226"/>
    <mergeCell ref="C227:J227"/>
    <mergeCell ref="A228:J228"/>
    <mergeCell ref="A229:J229"/>
    <mergeCell ref="F218:J218"/>
    <mergeCell ref="A218:E218"/>
    <mergeCell ref="A219:B219"/>
    <mergeCell ref="C219:E219"/>
    <mergeCell ref="F219:J219"/>
    <mergeCell ref="G220:I220"/>
    <mergeCell ref="A144:B144"/>
    <mergeCell ref="C144:J144"/>
    <mergeCell ref="A145:J145"/>
    <mergeCell ref="C146:J146"/>
    <mergeCell ref="A147:B147"/>
    <mergeCell ref="C147:E147"/>
    <mergeCell ref="F147:J147"/>
    <mergeCell ref="A146:B146"/>
    <mergeCell ref="C192:E192"/>
    <mergeCell ref="F192:J192"/>
    <mergeCell ref="C148:D148"/>
    <mergeCell ref="C152:E152"/>
    <mergeCell ref="F152:J152"/>
    <mergeCell ref="C161:J161"/>
    <mergeCell ref="C162:J162"/>
    <mergeCell ref="C163:J163"/>
    <mergeCell ref="A164:J164"/>
    <mergeCell ref="A165:J165"/>
    <mergeCell ref="F154:J154"/>
    <mergeCell ref="A154:E154"/>
    <mergeCell ref="A155:B155"/>
    <mergeCell ref="C155:E155"/>
    <mergeCell ref="F155:J155"/>
    <mergeCell ref="G156:I156"/>
    <mergeCell ref="A80:B80"/>
    <mergeCell ref="C80:J80"/>
    <mergeCell ref="A81:J81"/>
    <mergeCell ref="C82:J82"/>
    <mergeCell ref="A83:B83"/>
    <mergeCell ref="C83:E83"/>
    <mergeCell ref="F83:J83"/>
    <mergeCell ref="A82:B82"/>
    <mergeCell ref="C128:E128"/>
    <mergeCell ref="F128:J128"/>
    <mergeCell ref="C84:D84"/>
    <mergeCell ref="C88:E88"/>
    <mergeCell ref="F88:J88"/>
    <mergeCell ref="C97:J97"/>
    <mergeCell ref="C98:J98"/>
    <mergeCell ref="C99:J99"/>
    <mergeCell ref="A100:J100"/>
    <mergeCell ref="A101:J101"/>
    <mergeCell ref="F90:J90"/>
    <mergeCell ref="A90:E90"/>
    <mergeCell ref="A91:B91"/>
    <mergeCell ref="C91:E91"/>
    <mergeCell ref="F91:J91"/>
    <mergeCell ref="G92:I92"/>
    <mergeCell ref="C7:I7"/>
    <mergeCell ref="C8:H8"/>
    <mergeCell ref="B9:J9"/>
    <mergeCell ref="A16:B16"/>
    <mergeCell ref="C16:J16"/>
    <mergeCell ref="C1:J1"/>
    <mergeCell ref="C2:J2"/>
    <mergeCell ref="C3:J3"/>
    <mergeCell ref="A4:J4"/>
    <mergeCell ref="A6:J6"/>
    <mergeCell ref="A5:J5"/>
    <mergeCell ref="C18:J18"/>
    <mergeCell ref="C19:E19"/>
    <mergeCell ref="C24:E24"/>
    <mergeCell ref="F19:J19"/>
    <mergeCell ref="F24:J24"/>
    <mergeCell ref="F26:J26"/>
    <mergeCell ref="F27:J27"/>
    <mergeCell ref="A17:J17"/>
    <mergeCell ref="A18:B18"/>
    <mergeCell ref="A19:B19"/>
    <mergeCell ref="C20:D20"/>
    <mergeCell ref="A27:B27"/>
    <mergeCell ref="C34:J34"/>
    <mergeCell ref="C35:J35"/>
    <mergeCell ref="A36:J36"/>
    <mergeCell ref="A37:J37"/>
    <mergeCell ref="A38:J38"/>
    <mergeCell ref="F32:J32"/>
    <mergeCell ref="C27:E27"/>
    <mergeCell ref="C32:E32"/>
    <mergeCell ref="A26:E26"/>
    <mergeCell ref="C33:J33"/>
    <mergeCell ref="G28:I28"/>
    <mergeCell ref="A50:B50"/>
    <mergeCell ref="C39:I39"/>
    <mergeCell ref="C40:H40"/>
    <mergeCell ref="B41:J41"/>
    <mergeCell ref="A48:B48"/>
    <mergeCell ref="C48:J48"/>
    <mergeCell ref="A49:J49"/>
    <mergeCell ref="C50:J50"/>
    <mergeCell ref="F58:J58"/>
    <mergeCell ref="A51:B51"/>
    <mergeCell ref="C51:E51"/>
    <mergeCell ref="F51:J51"/>
    <mergeCell ref="C52:D52"/>
    <mergeCell ref="C56:E56"/>
    <mergeCell ref="F56:J56"/>
    <mergeCell ref="A58:E58"/>
    <mergeCell ref="A59:B59"/>
    <mergeCell ref="C59:E59"/>
    <mergeCell ref="F59:J59"/>
    <mergeCell ref="G60:I60"/>
    <mergeCell ref="A70:J70"/>
    <mergeCell ref="C71:I71"/>
    <mergeCell ref="C72:H72"/>
    <mergeCell ref="B73:J73"/>
    <mergeCell ref="C65:J65"/>
    <mergeCell ref="C66:J66"/>
    <mergeCell ref="C67:J67"/>
    <mergeCell ref="A68:J68"/>
    <mergeCell ref="A69:J69"/>
    <mergeCell ref="C64:E64"/>
    <mergeCell ref="F64:J64"/>
    <mergeCell ref="C96:E96"/>
    <mergeCell ref="F96:J96"/>
    <mergeCell ref="A114:B114"/>
    <mergeCell ref="A102:J102"/>
    <mergeCell ref="C103:I103"/>
    <mergeCell ref="C104:H104"/>
    <mergeCell ref="B105:J105"/>
    <mergeCell ref="A112:B112"/>
    <mergeCell ref="C112:J112"/>
    <mergeCell ref="A113:J113"/>
    <mergeCell ref="C114:J114"/>
    <mergeCell ref="F122:J122"/>
    <mergeCell ref="A115:B115"/>
    <mergeCell ref="C115:E115"/>
    <mergeCell ref="F115:J115"/>
    <mergeCell ref="C116:D116"/>
    <mergeCell ref="C120:E120"/>
    <mergeCell ref="F120:J120"/>
    <mergeCell ref="A122:E122"/>
    <mergeCell ref="A123:B123"/>
    <mergeCell ref="C123:E123"/>
    <mergeCell ref="F123:J123"/>
    <mergeCell ref="G124:I124"/>
    <mergeCell ref="A134:J134"/>
    <mergeCell ref="C135:I135"/>
    <mergeCell ref="C136:H136"/>
    <mergeCell ref="B137:J137"/>
    <mergeCell ref="C129:J129"/>
    <mergeCell ref="C130:J130"/>
    <mergeCell ref="C131:J131"/>
    <mergeCell ref="A132:J132"/>
    <mergeCell ref="A133:J133"/>
    <mergeCell ref="C160:E160"/>
    <mergeCell ref="F160:J160"/>
    <mergeCell ref="A178:B178"/>
    <mergeCell ref="A166:J166"/>
    <mergeCell ref="C167:I167"/>
    <mergeCell ref="C168:H168"/>
    <mergeCell ref="B169:J169"/>
    <mergeCell ref="A176:B176"/>
    <mergeCell ref="C176:J176"/>
    <mergeCell ref="A177:J177"/>
    <mergeCell ref="C178:J178"/>
    <mergeCell ref="F186:J186"/>
    <mergeCell ref="A179:B179"/>
    <mergeCell ref="C179:E179"/>
    <mergeCell ref="F179:J179"/>
    <mergeCell ref="C180:D180"/>
    <mergeCell ref="C184:E184"/>
    <mergeCell ref="F184:J184"/>
    <mergeCell ref="A186:E186"/>
    <mergeCell ref="A187:B187"/>
    <mergeCell ref="C187:E187"/>
    <mergeCell ref="F187:J187"/>
    <mergeCell ref="G188:I188"/>
    <mergeCell ref="A198:J198"/>
    <mergeCell ref="C199:I199"/>
    <mergeCell ref="C200:H200"/>
    <mergeCell ref="B201:J201"/>
    <mergeCell ref="C193:J193"/>
    <mergeCell ref="C194:J194"/>
    <mergeCell ref="C195:J195"/>
    <mergeCell ref="A196:J196"/>
    <mergeCell ref="A197:J197"/>
    <mergeCell ref="C224:E224"/>
    <mergeCell ref="F224:J224"/>
    <mergeCell ref="A242:B242"/>
    <mergeCell ref="A230:J230"/>
    <mergeCell ref="C231:I231"/>
    <mergeCell ref="C232:H232"/>
    <mergeCell ref="B233:J233"/>
    <mergeCell ref="A240:B240"/>
    <mergeCell ref="C240:J240"/>
    <mergeCell ref="A241:J241"/>
    <mergeCell ref="C242:J242"/>
    <mergeCell ref="F250:J250"/>
    <mergeCell ref="A243:B243"/>
    <mergeCell ref="C243:E243"/>
    <mergeCell ref="F243:J243"/>
    <mergeCell ref="C244:D244"/>
    <mergeCell ref="C248:E248"/>
    <mergeCell ref="F248:J248"/>
    <mergeCell ref="A250:E250"/>
    <mergeCell ref="A251:B251"/>
    <mergeCell ref="C251:E251"/>
    <mergeCell ref="F251:J251"/>
    <mergeCell ref="G252:I252"/>
    <mergeCell ref="A262:J262"/>
    <mergeCell ref="C263:I263"/>
    <mergeCell ref="C264:H264"/>
    <mergeCell ref="B265:J265"/>
    <mergeCell ref="C257:J257"/>
    <mergeCell ref="C258:J258"/>
    <mergeCell ref="C259:J259"/>
    <mergeCell ref="A260:J260"/>
    <mergeCell ref="A261:J261"/>
    <mergeCell ref="C288:E288"/>
    <mergeCell ref="F288:J288"/>
    <mergeCell ref="A306:B306"/>
    <mergeCell ref="A294:J294"/>
    <mergeCell ref="C295:I295"/>
    <mergeCell ref="C296:H296"/>
    <mergeCell ref="B297:J297"/>
    <mergeCell ref="A304:B304"/>
    <mergeCell ref="C304:J304"/>
    <mergeCell ref="A305:J305"/>
    <mergeCell ref="C306:J306"/>
    <mergeCell ref="F314:J314"/>
    <mergeCell ref="A307:B307"/>
    <mergeCell ref="C307:E307"/>
    <mergeCell ref="F307:J307"/>
    <mergeCell ref="C308:D308"/>
    <mergeCell ref="C312:E312"/>
    <mergeCell ref="F312:J312"/>
    <mergeCell ref="A314:E314"/>
    <mergeCell ref="A315:B315"/>
    <mergeCell ref="C315:E315"/>
    <mergeCell ref="F315:J315"/>
    <mergeCell ref="G316:I316"/>
    <mergeCell ref="A326:J326"/>
    <mergeCell ref="C327:I327"/>
    <mergeCell ref="C328:H328"/>
    <mergeCell ref="B329:J329"/>
    <mergeCell ref="C321:J321"/>
    <mergeCell ref="C322:J322"/>
    <mergeCell ref="C323:J323"/>
    <mergeCell ref="A324:J324"/>
    <mergeCell ref="A325:J325"/>
    <mergeCell ref="F347:J347"/>
    <mergeCell ref="G348:I348"/>
    <mergeCell ref="C352:E352"/>
    <mergeCell ref="F352:J352"/>
    <mergeCell ref="A370:B370"/>
    <mergeCell ref="A358:J358"/>
    <mergeCell ref="C359:I359"/>
    <mergeCell ref="C360:H360"/>
    <mergeCell ref="B361:J361"/>
    <mergeCell ref="A368:B368"/>
    <mergeCell ref="C368:J368"/>
    <mergeCell ref="A369:J369"/>
    <mergeCell ref="C370:J370"/>
    <mergeCell ref="F378:J378"/>
    <mergeCell ref="A371:B371"/>
    <mergeCell ref="C371:E371"/>
    <mergeCell ref="F371:J371"/>
    <mergeCell ref="C372:D372"/>
    <mergeCell ref="C376:E376"/>
    <mergeCell ref="F376:J376"/>
    <mergeCell ref="A378:E378"/>
    <mergeCell ref="A379:B379"/>
    <mergeCell ref="C379:E379"/>
    <mergeCell ref="F379:J379"/>
    <mergeCell ref="G380:I380"/>
    <mergeCell ref="A390:J390"/>
    <mergeCell ref="C391:I391"/>
    <mergeCell ref="C392:H392"/>
    <mergeCell ref="B393:J393"/>
    <mergeCell ref="C385:J385"/>
    <mergeCell ref="C386:J386"/>
    <mergeCell ref="C387:J387"/>
    <mergeCell ref="A388:J388"/>
    <mergeCell ref="A389:J389"/>
    <mergeCell ref="B425:J425"/>
    <mergeCell ref="A432:B432"/>
    <mergeCell ref="C432:J432"/>
    <mergeCell ref="A433:J433"/>
    <mergeCell ref="C434:J434"/>
    <mergeCell ref="C418:J418"/>
    <mergeCell ref="C419:J419"/>
    <mergeCell ref="A420:J420"/>
    <mergeCell ref="A421:J421"/>
    <mergeCell ref="G444:I444"/>
    <mergeCell ref="F442:J442"/>
    <mergeCell ref="A435:B435"/>
    <mergeCell ref="C435:E435"/>
    <mergeCell ref="F435:J435"/>
    <mergeCell ref="C436:D436"/>
    <mergeCell ref="C440:E440"/>
    <mergeCell ref="F440:J440"/>
    <mergeCell ref="A442:E442"/>
    <mergeCell ref="A443:B443"/>
    <mergeCell ref="C443:E443"/>
    <mergeCell ref="F443:J443"/>
  </mergeCells>
  <pageMargins left="0.59055118110236227" right="7.874015748031496E-2" top="0.19685039370078741" bottom="0.35433070866141736"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878"/>
  <sheetViews>
    <sheetView topLeftCell="A199" zoomScale="98" zoomScaleNormal="98" workbookViewId="0">
      <selection activeCell="L2" sqref="L2"/>
    </sheetView>
  </sheetViews>
  <sheetFormatPr defaultColWidth="9" defaultRowHeight="14.4"/>
  <cols>
    <col min="1" max="1" width="4.109375" style="42" customWidth="1"/>
    <col min="2" max="2" width="16.109375" style="42" customWidth="1"/>
    <col min="3" max="3" width="11.6640625" style="42" customWidth="1"/>
    <col min="4" max="4" width="7.5546875" style="42" customWidth="1"/>
    <col min="5" max="5" width="8.5546875" style="42" customWidth="1"/>
    <col min="6" max="6" width="8.109375" style="42" customWidth="1"/>
    <col min="7" max="7" width="9.109375" style="64" customWidth="1"/>
    <col min="8" max="8" width="10.109375" style="42" customWidth="1"/>
    <col min="9" max="9" width="13.44140625" style="42" customWidth="1"/>
    <col min="10" max="10" width="9.88671875" style="42" customWidth="1"/>
    <col min="11" max="11" width="1.88671875" style="42" customWidth="1"/>
    <col min="12" max="256" width="9" style="42"/>
    <col min="257" max="257" width="5.44140625" style="42" customWidth="1"/>
    <col min="258" max="258" width="16.109375" style="42" customWidth="1"/>
    <col min="259" max="259" width="12.6640625" style="42" customWidth="1"/>
    <col min="260" max="260" width="8.109375" style="42" customWidth="1"/>
    <col min="261" max="261" width="7.6640625" style="42" customWidth="1"/>
    <col min="262" max="262" width="7.44140625" style="42" customWidth="1"/>
    <col min="263" max="263" width="10.44140625" style="42" customWidth="1"/>
    <col min="264" max="264" width="9.44140625" style="42" customWidth="1"/>
    <col min="265" max="265" width="12.44140625" style="42" customWidth="1"/>
    <col min="266" max="266" width="12.109375" style="42" customWidth="1"/>
    <col min="267" max="267" width="4.33203125" style="42" customWidth="1"/>
    <col min="268" max="512" width="9" style="42"/>
    <col min="513" max="513" width="5.44140625" style="42" customWidth="1"/>
    <col min="514" max="514" width="16.109375" style="42" customWidth="1"/>
    <col min="515" max="515" width="12.6640625" style="42" customWidth="1"/>
    <col min="516" max="516" width="8.109375" style="42" customWidth="1"/>
    <col min="517" max="517" width="7.6640625" style="42" customWidth="1"/>
    <col min="518" max="518" width="7.44140625" style="42" customWidth="1"/>
    <col min="519" max="519" width="10.44140625" style="42" customWidth="1"/>
    <col min="520" max="520" width="9.44140625" style="42" customWidth="1"/>
    <col min="521" max="521" width="12.44140625" style="42" customWidth="1"/>
    <col min="522" max="522" width="12.109375" style="42" customWidth="1"/>
    <col min="523" max="523" width="4.33203125" style="42" customWidth="1"/>
    <col min="524" max="768" width="9" style="42"/>
    <col min="769" max="769" width="5.44140625" style="42" customWidth="1"/>
    <col min="770" max="770" width="16.109375" style="42" customWidth="1"/>
    <col min="771" max="771" width="12.6640625" style="42" customWidth="1"/>
    <col min="772" max="772" width="8.109375" style="42" customWidth="1"/>
    <col min="773" max="773" width="7.6640625" style="42" customWidth="1"/>
    <col min="774" max="774" width="7.44140625" style="42" customWidth="1"/>
    <col min="775" max="775" width="10.44140625" style="42" customWidth="1"/>
    <col min="776" max="776" width="9.44140625" style="42" customWidth="1"/>
    <col min="777" max="777" width="12.44140625" style="42" customWidth="1"/>
    <col min="778" max="778" width="12.109375" style="42" customWidth="1"/>
    <col min="779" max="779" width="4.33203125" style="42" customWidth="1"/>
    <col min="780" max="1024" width="9" style="42"/>
    <col min="1025" max="1025" width="5.44140625" style="42" customWidth="1"/>
    <col min="1026" max="1026" width="16.109375" style="42" customWidth="1"/>
    <col min="1027" max="1027" width="12.6640625" style="42" customWidth="1"/>
    <col min="1028" max="1028" width="8.109375" style="42" customWidth="1"/>
    <col min="1029" max="1029" width="7.6640625" style="42" customWidth="1"/>
    <col min="1030" max="1030" width="7.44140625" style="42" customWidth="1"/>
    <col min="1031" max="1031" width="10.44140625" style="42" customWidth="1"/>
    <col min="1032" max="1032" width="9.44140625" style="42" customWidth="1"/>
    <col min="1033" max="1033" width="12.44140625" style="42" customWidth="1"/>
    <col min="1034" max="1034" width="12.109375" style="42" customWidth="1"/>
    <col min="1035" max="1035" width="4.33203125" style="42" customWidth="1"/>
    <col min="1036" max="1280" width="9" style="42"/>
    <col min="1281" max="1281" width="5.44140625" style="42" customWidth="1"/>
    <col min="1282" max="1282" width="16.109375" style="42" customWidth="1"/>
    <col min="1283" max="1283" width="12.6640625" style="42" customWidth="1"/>
    <col min="1284" max="1284" width="8.109375" style="42" customWidth="1"/>
    <col min="1285" max="1285" width="7.6640625" style="42" customWidth="1"/>
    <col min="1286" max="1286" width="7.44140625" style="42" customWidth="1"/>
    <col min="1287" max="1287" width="10.44140625" style="42" customWidth="1"/>
    <col min="1288" max="1288" width="9.44140625" style="42" customWidth="1"/>
    <col min="1289" max="1289" width="12.44140625" style="42" customWidth="1"/>
    <col min="1290" max="1290" width="12.109375" style="42" customWidth="1"/>
    <col min="1291" max="1291" width="4.33203125" style="42" customWidth="1"/>
    <col min="1292" max="1536" width="9" style="42"/>
    <col min="1537" max="1537" width="5.44140625" style="42" customWidth="1"/>
    <col min="1538" max="1538" width="16.109375" style="42" customWidth="1"/>
    <col min="1539" max="1539" width="12.6640625" style="42" customWidth="1"/>
    <col min="1540" max="1540" width="8.109375" style="42" customWidth="1"/>
    <col min="1541" max="1541" width="7.6640625" style="42" customWidth="1"/>
    <col min="1542" max="1542" width="7.44140625" style="42" customWidth="1"/>
    <col min="1543" max="1543" width="10.44140625" style="42" customWidth="1"/>
    <col min="1544" max="1544" width="9.44140625" style="42" customWidth="1"/>
    <col min="1545" max="1545" width="12.44140625" style="42" customWidth="1"/>
    <col min="1546" max="1546" width="12.109375" style="42" customWidth="1"/>
    <col min="1547" max="1547" width="4.33203125" style="42" customWidth="1"/>
    <col min="1548" max="1792" width="9" style="42"/>
    <col min="1793" max="1793" width="5.44140625" style="42" customWidth="1"/>
    <col min="1794" max="1794" width="16.109375" style="42" customWidth="1"/>
    <col min="1795" max="1795" width="12.6640625" style="42" customWidth="1"/>
    <col min="1796" max="1796" width="8.109375" style="42" customWidth="1"/>
    <col min="1797" max="1797" width="7.6640625" style="42" customWidth="1"/>
    <col min="1798" max="1798" width="7.44140625" style="42" customWidth="1"/>
    <col min="1799" max="1799" width="10.44140625" style="42" customWidth="1"/>
    <col min="1800" max="1800" width="9.44140625" style="42" customWidth="1"/>
    <col min="1801" max="1801" width="12.44140625" style="42" customWidth="1"/>
    <col min="1802" max="1802" width="12.109375" style="42" customWidth="1"/>
    <col min="1803" max="1803" width="4.33203125" style="42" customWidth="1"/>
    <col min="1804" max="2048" width="9" style="42"/>
    <col min="2049" max="2049" width="5.44140625" style="42" customWidth="1"/>
    <col min="2050" max="2050" width="16.109375" style="42" customWidth="1"/>
    <col min="2051" max="2051" width="12.6640625" style="42" customWidth="1"/>
    <col min="2052" max="2052" width="8.109375" style="42" customWidth="1"/>
    <col min="2053" max="2053" width="7.6640625" style="42" customWidth="1"/>
    <col min="2054" max="2054" width="7.44140625" style="42" customWidth="1"/>
    <col min="2055" max="2055" width="10.44140625" style="42" customWidth="1"/>
    <col min="2056" max="2056" width="9.44140625" style="42" customWidth="1"/>
    <col min="2057" max="2057" width="12.44140625" style="42" customWidth="1"/>
    <col min="2058" max="2058" width="12.109375" style="42" customWidth="1"/>
    <col min="2059" max="2059" width="4.33203125" style="42" customWidth="1"/>
    <col min="2060" max="2304" width="9" style="42"/>
    <col min="2305" max="2305" width="5.44140625" style="42" customWidth="1"/>
    <col min="2306" max="2306" width="16.109375" style="42" customWidth="1"/>
    <col min="2307" max="2307" width="12.6640625" style="42" customWidth="1"/>
    <col min="2308" max="2308" width="8.109375" style="42" customWidth="1"/>
    <col min="2309" max="2309" width="7.6640625" style="42" customWidth="1"/>
    <col min="2310" max="2310" width="7.44140625" style="42" customWidth="1"/>
    <col min="2311" max="2311" width="10.44140625" style="42" customWidth="1"/>
    <col min="2312" max="2312" width="9.44140625" style="42" customWidth="1"/>
    <col min="2313" max="2313" width="12.44140625" style="42" customWidth="1"/>
    <col min="2314" max="2314" width="12.109375" style="42" customWidth="1"/>
    <col min="2315" max="2315" width="4.33203125" style="42" customWidth="1"/>
    <col min="2316" max="2560" width="9" style="42"/>
    <col min="2561" max="2561" width="5.44140625" style="42" customWidth="1"/>
    <col min="2562" max="2562" width="16.109375" style="42" customWidth="1"/>
    <col min="2563" max="2563" width="12.6640625" style="42" customWidth="1"/>
    <col min="2564" max="2564" width="8.109375" style="42" customWidth="1"/>
    <col min="2565" max="2565" width="7.6640625" style="42" customWidth="1"/>
    <col min="2566" max="2566" width="7.44140625" style="42" customWidth="1"/>
    <col min="2567" max="2567" width="10.44140625" style="42" customWidth="1"/>
    <col min="2568" max="2568" width="9.44140625" style="42" customWidth="1"/>
    <col min="2569" max="2569" width="12.44140625" style="42" customWidth="1"/>
    <col min="2570" max="2570" width="12.109375" style="42" customWidth="1"/>
    <col min="2571" max="2571" width="4.33203125" style="42" customWidth="1"/>
    <col min="2572" max="2816" width="9" style="42"/>
    <col min="2817" max="2817" width="5.44140625" style="42" customWidth="1"/>
    <col min="2818" max="2818" width="16.109375" style="42" customWidth="1"/>
    <col min="2819" max="2819" width="12.6640625" style="42" customWidth="1"/>
    <col min="2820" max="2820" width="8.109375" style="42" customWidth="1"/>
    <col min="2821" max="2821" width="7.6640625" style="42" customWidth="1"/>
    <col min="2822" max="2822" width="7.44140625" style="42" customWidth="1"/>
    <col min="2823" max="2823" width="10.44140625" style="42" customWidth="1"/>
    <col min="2824" max="2824" width="9.44140625" style="42" customWidth="1"/>
    <col min="2825" max="2825" width="12.44140625" style="42" customWidth="1"/>
    <col min="2826" max="2826" width="12.109375" style="42" customWidth="1"/>
    <col min="2827" max="2827" width="4.33203125" style="42" customWidth="1"/>
    <col min="2828" max="3072" width="9" style="42"/>
    <col min="3073" max="3073" width="5.44140625" style="42" customWidth="1"/>
    <col min="3074" max="3074" width="16.109375" style="42" customWidth="1"/>
    <col min="3075" max="3075" width="12.6640625" style="42" customWidth="1"/>
    <col min="3076" max="3076" width="8.109375" style="42" customWidth="1"/>
    <col min="3077" max="3077" width="7.6640625" style="42" customWidth="1"/>
    <col min="3078" max="3078" width="7.44140625" style="42" customWidth="1"/>
    <col min="3079" max="3079" width="10.44140625" style="42" customWidth="1"/>
    <col min="3080" max="3080" width="9.44140625" style="42" customWidth="1"/>
    <col min="3081" max="3081" width="12.44140625" style="42" customWidth="1"/>
    <col min="3082" max="3082" width="12.109375" style="42" customWidth="1"/>
    <col min="3083" max="3083" width="4.33203125" style="42" customWidth="1"/>
    <col min="3084" max="3328" width="9" style="42"/>
    <col min="3329" max="3329" width="5.44140625" style="42" customWidth="1"/>
    <col min="3330" max="3330" width="16.109375" style="42" customWidth="1"/>
    <col min="3331" max="3331" width="12.6640625" style="42" customWidth="1"/>
    <col min="3332" max="3332" width="8.109375" style="42" customWidth="1"/>
    <col min="3333" max="3333" width="7.6640625" style="42" customWidth="1"/>
    <col min="3334" max="3334" width="7.44140625" style="42" customWidth="1"/>
    <col min="3335" max="3335" width="10.44140625" style="42" customWidth="1"/>
    <col min="3336" max="3336" width="9.44140625" style="42" customWidth="1"/>
    <col min="3337" max="3337" width="12.44140625" style="42" customWidth="1"/>
    <col min="3338" max="3338" width="12.109375" style="42" customWidth="1"/>
    <col min="3339" max="3339" width="4.33203125" style="42" customWidth="1"/>
    <col min="3340" max="3584" width="9" style="42"/>
    <col min="3585" max="3585" width="5.44140625" style="42" customWidth="1"/>
    <col min="3586" max="3586" width="16.109375" style="42" customWidth="1"/>
    <col min="3587" max="3587" width="12.6640625" style="42" customWidth="1"/>
    <col min="3588" max="3588" width="8.109375" style="42" customWidth="1"/>
    <col min="3589" max="3589" width="7.6640625" style="42" customWidth="1"/>
    <col min="3590" max="3590" width="7.44140625" style="42" customWidth="1"/>
    <col min="3591" max="3591" width="10.44140625" style="42" customWidth="1"/>
    <col min="3592" max="3592" width="9.44140625" style="42" customWidth="1"/>
    <col min="3593" max="3593" width="12.44140625" style="42" customWidth="1"/>
    <col min="3594" max="3594" width="12.109375" style="42" customWidth="1"/>
    <col min="3595" max="3595" width="4.33203125" style="42" customWidth="1"/>
    <col min="3596" max="3840" width="9" style="42"/>
    <col min="3841" max="3841" width="5.44140625" style="42" customWidth="1"/>
    <col min="3842" max="3842" width="16.109375" style="42" customWidth="1"/>
    <col min="3843" max="3843" width="12.6640625" style="42" customWidth="1"/>
    <col min="3844" max="3844" width="8.109375" style="42" customWidth="1"/>
    <col min="3845" max="3845" width="7.6640625" style="42" customWidth="1"/>
    <col min="3846" max="3846" width="7.44140625" style="42" customWidth="1"/>
    <col min="3847" max="3847" width="10.44140625" style="42" customWidth="1"/>
    <col min="3848" max="3848" width="9.44140625" style="42" customWidth="1"/>
    <col min="3849" max="3849" width="12.44140625" style="42" customWidth="1"/>
    <col min="3850" max="3850" width="12.109375" style="42" customWidth="1"/>
    <col min="3851" max="3851" width="4.33203125" style="42" customWidth="1"/>
    <col min="3852" max="4096" width="9" style="42"/>
    <col min="4097" max="4097" width="5.44140625" style="42" customWidth="1"/>
    <col min="4098" max="4098" width="16.109375" style="42" customWidth="1"/>
    <col min="4099" max="4099" width="12.6640625" style="42" customWidth="1"/>
    <col min="4100" max="4100" width="8.109375" style="42" customWidth="1"/>
    <col min="4101" max="4101" width="7.6640625" style="42" customWidth="1"/>
    <col min="4102" max="4102" width="7.44140625" style="42" customWidth="1"/>
    <col min="4103" max="4103" width="10.44140625" style="42" customWidth="1"/>
    <col min="4104" max="4104" width="9.44140625" style="42" customWidth="1"/>
    <col min="4105" max="4105" width="12.44140625" style="42" customWidth="1"/>
    <col min="4106" max="4106" width="12.109375" style="42" customWidth="1"/>
    <col min="4107" max="4107" width="4.33203125" style="42" customWidth="1"/>
    <col min="4108" max="4352" width="9" style="42"/>
    <col min="4353" max="4353" width="5.44140625" style="42" customWidth="1"/>
    <col min="4354" max="4354" width="16.109375" style="42" customWidth="1"/>
    <col min="4355" max="4355" width="12.6640625" style="42" customWidth="1"/>
    <col min="4356" max="4356" width="8.109375" style="42" customWidth="1"/>
    <col min="4357" max="4357" width="7.6640625" style="42" customWidth="1"/>
    <col min="4358" max="4358" width="7.44140625" style="42" customWidth="1"/>
    <col min="4359" max="4359" width="10.44140625" style="42" customWidth="1"/>
    <col min="4360" max="4360" width="9.44140625" style="42" customWidth="1"/>
    <col min="4361" max="4361" width="12.44140625" style="42" customWidth="1"/>
    <col min="4362" max="4362" width="12.109375" style="42" customWidth="1"/>
    <col min="4363" max="4363" width="4.33203125" style="42" customWidth="1"/>
    <col min="4364" max="4608" width="9" style="42"/>
    <col min="4609" max="4609" width="5.44140625" style="42" customWidth="1"/>
    <col min="4610" max="4610" width="16.109375" style="42" customWidth="1"/>
    <col min="4611" max="4611" width="12.6640625" style="42" customWidth="1"/>
    <col min="4612" max="4612" width="8.109375" style="42" customWidth="1"/>
    <col min="4613" max="4613" width="7.6640625" style="42" customWidth="1"/>
    <col min="4614" max="4614" width="7.44140625" style="42" customWidth="1"/>
    <col min="4615" max="4615" width="10.44140625" style="42" customWidth="1"/>
    <col min="4616" max="4616" width="9.44140625" style="42" customWidth="1"/>
    <col min="4617" max="4617" width="12.44140625" style="42" customWidth="1"/>
    <col min="4618" max="4618" width="12.109375" style="42" customWidth="1"/>
    <col min="4619" max="4619" width="4.33203125" style="42" customWidth="1"/>
    <col min="4620" max="4864" width="9" style="42"/>
    <col min="4865" max="4865" width="5.44140625" style="42" customWidth="1"/>
    <col min="4866" max="4866" width="16.109375" style="42" customWidth="1"/>
    <col min="4867" max="4867" width="12.6640625" style="42" customWidth="1"/>
    <col min="4868" max="4868" width="8.109375" style="42" customWidth="1"/>
    <col min="4869" max="4869" width="7.6640625" style="42" customWidth="1"/>
    <col min="4870" max="4870" width="7.44140625" style="42" customWidth="1"/>
    <col min="4871" max="4871" width="10.44140625" style="42" customWidth="1"/>
    <col min="4872" max="4872" width="9.44140625" style="42" customWidth="1"/>
    <col min="4873" max="4873" width="12.44140625" style="42" customWidth="1"/>
    <col min="4874" max="4874" width="12.109375" style="42" customWidth="1"/>
    <col min="4875" max="4875" width="4.33203125" style="42" customWidth="1"/>
    <col min="4876" max="5120" width="9" style="42"/>
    <col min="5121" max="5121" width="5.44140625" style="42" customWidth="1"/>
    <col min="5122" max="5122" width="16.109375" style="42" customWidth="1"/>
    <col min="5123" max="5123" width="12.6640625" style="42" customWidth="1"/>
    <col min="5124" max="5124" width="8.109375" style="42" customWidth="1"/>
    <col min="5125" max="5125" width="7.6640625" style="42" customWidth="1"/>
    <col min="5126" max="5126" width="7.44140625" style="42" customWidth="1"/>
    <col min="5127" max="5127" width="10.44140625" style="42" customWidth="1"/>
    <col min="5128" max="5128" width="9.44140625" style="42" customWidth="1"/>
    <col min="5129" max="5129" width="12.44140625" style="42" customWidth="1"/>
    <col min="5130" max="5130" width="12.109375" style="42" customWidth="1"/>
    <col min="5131" max="5131" width="4.33203125" style="42" customWidth="1"/>
    <col min="5132" max="5376" width="9" style="42"/>
    <col min="5377" max="5377" width="5.44140625" style="42" customWidth="1"/>
    <col min="5378" max="5378" width="16.109375" style="42" customWidth="1"/>
    <col min="5379" max="5379" width="12.6640625" style="42" customWidth="1"/>
    <col min="5380" max="5380" width="8.109375" style="42" customWidth="1"/>
    <col min="5381" max="5381" width="7.6640625" style="42" customWidth="1"/>
    <col min="5382" max="5382" width="7.44140625" style="42" customWidth="1"/>
    <col min="5383" max="5383" width="10.44140625" style="42" customWidth="1"/>
    <col min="5384" max="5384" width="9.44140625" style="42" customWidth="1"/>
    <col min="5385" max="5385" width="12.44140625" style="42" customWidth="1"/>
    <col min="5386" max="5386" width="12.109375" style="42" customWidth="1"/>
    <col min="5387" max="5387" width="4.33203125" style="42" customWidth="1"/>
    <col min="5388" max="5632" width="9" style="42"/>
    <col min="5633" max="5633" width="5.44140625" style="42" customWidth="1"/>
    <col min="5634" max="5634" width="16.109375" style="42" customWidth="1"/>
    <col min="5635" max="5635" width="12.6640625" style="42" customWidth="1"/>
    <col min="5636" max="5636" width="8.109375" style="42" customWidth="1"/>
    <col min="5637" max="5637" width="7.6640625" style="42" customWidth="1"/>
    <col min="5638" max="5638" width="7.44140625" style="42" customWidth="1"/>
    <col min="5639" max="5639" width="10.44140625" style="42" customWidth="1"/>
    <col min="5640" max="5640" width="9.44140625" style="42" customWidth="1"/>
    <col min="5641" max="5641" width="12.44140625" style="42" customWidth="1"/>
    <col min="5642" max="5642" width="12.109375" style="42" customWidth="1"/>
    <col min="5643" max="5643" width="4.33203125" style="42" customWidth="1"/>
    <col min="5644" max="5888" width="9" style="42"/>
    <col min="5889" max="5889" width="5.44140625" style="42" customWidth="1"/>
    <col min="5890" max="5890" width="16.109375" style="42" customWidth="1"/>
    <col min="5891" max="5891" width="12.6640625" style="42" customWidth="1"/>
    <col min="5892" max="5892" width="8.109375" style="42" customWidth="1"/>
    <col min="5893" max="5893" width="7.6640625" style="42" customWidth="1"/>
    <col min="5894" max="5894" width="7.44140625" style="42" customWidth="1"/>
    <col min="5895" max="5895" width="10.44140625" style="42" customWidth="1"/>
    <col min="5896" max="5896" width="9.44140625" style="42" customWidth="1"/>
    <col min="5897" max="5897" width="12.44140625" style="42" customWidth="1"/>
    <col min="5898" max="5898" width="12.109375" style="42" customWidth="1"/>
    <col min="5899" max="5899" width="4.33203125" style="42" customWidth="1"/>
    <col min="5900" max="6144" width="9" style="42"/>
    <col min="6145" max="6145" width="5.44140625" style="42" customWidth="1"/>
    <col min="6146" max="6146" width="16.109375" style="42" customWidth="1"/>
    <col min="6147" max="6147" width="12.6640625" style="42" customWidth="1"/>
    <col min="6148" max="6148" width="8.109375" style="42" customWidth="1"/>
    <col min="6149" max="6149" width="7.6640625" style="42" customWidth="1"/>
    <col min="6150" max="6150" width="7.44140625" style="42" customWidth="1"/>
    <col min="6151" max="6151" width="10.44140625" style="42" customWidth="1"/>
    <col min="6152" max="6152" width="9.44140625" style="42" customWidth="1"/>
    <col min="6153" max="6153" width="12.44140625" style="42" customWidth="1"/>
    <col min="6154" max="6154" width="12.109375" style="42" customWidth="1"/>
    <col min="6155" max="6155" width="4.33203125" style="42" customWidth="1"/>
    <col min="6156" max="6400" width="9" style="42"/>
    <col min="6401" max="6401" width="5.44140625" style="42" customWidth="1"/>
    <col min="6402" max="6402" width="16.109375" style="42" customWidth="1"/>
    <col min="6403" max="6403" width="12.6640625" style="42" customWidth="1"/>
    <col min="6404" max="6404" width="8.109375" style="42" customWidth="1"/>
    <col min="6405" max="6405" width="7.6640625" style="42" customWidth="1"/>
    <col min="6406" max="6406" width="7.44140625" style="42" customWidth="1"/>
    <col min="6407" max="6407" width="10.44140625" style="42" customWidth="1"/>
    <col min="6408" max="6408" width="9.44140625" style="42" customWidth="1"/>
    <col min="6409" max="6409" width="12.44140625" style="42" customWidth="1"/>
    <col min="6410" max="6410" width="12.109375" style="42" customWidth="1"/>
    <col min="6411" max="6411" width="4.33203125" style="42" customWidth="1"/>
    <col min="6412" max="6656" width="9" style="42"/>
    <col min="6657" max="6657" width="5.44140625" style="42" customWidth="1"/>
    <col min="6658" max="6658" width="16.109375" style="42" customWidth="1"/>
    <col min="6659" max="6659" width="12.6640625" style="42" customWidth="1"/>
    <col min="6660" max="6660" width="8.109375" style="42" customWidth="1"/>
    <col min="6661" max="6661" width="7.6640625" style="42" customWidth="1"/>
    <col min="6662" max="6662" width="7.44140625" style="42" customWidth="1"/>
    <col min="6663" max="6663" width="10.44140625" style="42" customWidth="1"/>
    <col min="6664" max="6664" width="9.44140625" style="42" customWidth="1"/>
    <col min="6665" max="6665" width="12.44140625" style="42" customWidth="1"/>
    <col min="6666" max="6666" width="12.109375" style="42" customWidth="1"/>
    <col min="6667" max="6667" width="4.33203125" style="42" customWidth="1"/>
    <col min="6668" max="6912" width="9" style="42"/>
    <col min="6913" max="6913" width="5.44140625" style="42" customWidth="1"/>
    <col min="6914" max="6914" width="16.109375" style="42" customWidth="1"/>
    <col min="6915" max="6915" width="12.6640625" style="42" customWidth="1"/>
    <col min="6916" max="6916" width="8.109375" style="42" customWidth="1"/>
    <col min="6917" max="6917" width="7.6640625" style="42" customWidth="1"/>
    <col min="6918" max="6918" width="7.44140625" style="42" customWidth="1"/>
    <col min="6919" max="6919" width="10.44140625" style="42" customWidth="1"/>
    <col min="6920" max="6920" width="9.44140625" style="42" customWidth="1"/>
    <col min="6921" max="6921" width="12.44140625" style="42" customWidth="1"/>
    <col min="6922" max="6922" width="12.109375" style="42" customWidth="1"/>
    <col min="6923" max="6923" width="4.33203125" style="42" customWidth="1"/>
    <col min="6924" max="7168" width="9" style="42"/>
    <col min="7169" max="7169" width="5.44140625" style="42" customWidth="1"/>
    <col min="7170" max="7170" width="16.109375" style="42" customWidth="1"/>
    <col min="7171" max="7171" width="12.6640625" style="42" customWidth="1"/>
    <col min="7172" max="7172" width="8.109375" style="42" customWidth="1"/>
    <col min="7173" max="7173" width="7.6640625" style="42" customWidth="1"/>
    <col min="7174" max="7174" width="7.44140625" style="42" customWidth="1"/>
    <col min="7175" max="7175" width="10.44140625" style="42" customWidth="1"/>
    <col min="7176" max="7176" width="9.44140625" style="42" customWidth="1"/>
    <col min="7177" max="7177" width="12.44140625" style="42" customWidth="1"/>
    <col min="7178" max="7178" width="12.109375" style="42" customWidth="1"/>
    <col min="7179" max="7179" width="4.33203125" style="42" customWidth="1"/>
    <col min="7180" max="7424" width="9" style="42"/>
    <col min="7425" max="7425" width="5.44140625" style="42" customWidth="1"/>
    <col min="7426" max="7426" width="16.109375" style="42" customWidth="1"/>
    <col min="7427" max="7427" width="12.6640625" style="42" customWidth="1"/>
    <col min="7428" max="7428" width="8.109375" style="42" customWidth="1"/>
    <col min="7429" max="7429" width="7.6640625" style="42" customWidth="1"/>
    <col min="7430" max="7430" width="7.44140625" style="42" customWidth="1"/>
    <col min="7431" max="7431" width="10.44140625" style="42" customWidth="1"/>
    <col min="7432" max="7432" width="9.44140625" style="42" customWidth="1"/>
    <col min="7433" max="7433" width="12.44140625" style="42" customWidth="1"/>
    <col min="7434" max="7434" width="12.109375" style="42" customWidth="1"/>
    <col min="7435" max="7435" width="4.33203125" style="42" customWidth="1"/>
    <col min="7436" max="7680" width="9" style="42"/>
    <col min="7681" max="7681" width="5.44140625" style="42" customWidth="1"/>
    <col min="7682" max="7682" width="16.109375" style="42" customWidth="1"/>
    <col min="7683" max="7683" width="12.6640625" style="42" customWidth="1"/>
    <col min="7684" max="7684" width="8.109375" style="42" customWidth="1"/>
    <col min="7685" max="7685" width="7.6640625" style="42" customWidth="1"/>
    <col min="7686" max="7686" width="7.44140625" style="42" customWidth="1"/>
    <col min="7687" max="7687" width="10.44140625" style="42" customWidth="1"/>
    <col min="7688" max="7688" width="9.44140625" style="42" customWidth="1"/>
    <col min="7689" max="7689" width="12.44140625" style="42" customWidth="1"/>
    <col min="7690" max="7690" width="12.109375" style="42" customWidth="1"/>
    <col min="7691" max="7691" width="4.33203125" style="42" customWidth="1"/>
    <col min="7692" max="7936" width="9" style="42"/>
    <col min="7937" max="7937" width="5.44140625" style="42" customWidth="1"/>
    <col min="7938" max="7938" width="16.109375" style="42" customWidth="1"/>
    <col min="7939" max="7939" width="12.6640625" style="42" customWidth="1"/>
    <col min="7940" max="7940" width="8.109375" style="42" customWidth="1"/>
    <col min="7941" max="7941" width="7.6640625" style="42" customWidth="1"/>
    <col min="7942" max="7942" width="7.44140625" style="42" customWidth="1"/>
    <col min="7943" max="7943" width="10.44140625" style="42" customWidth="1"/>
    <col min="7944" max="7944" width="9.44140625" style="42" customWidth="1"/>
    <col min="7945" max="7945" width="12.44140625" style="42" customWidth="1"/>
    <col min="7946" max="7946" width="12.109375" style="42" customWidth="1"/>
    <col min="7947" max="7947" width="4.33203125" style="42" customWidth="1"/>
    <col min="7948" max="8192" width="9" style="42"/>
    <col min="8193" max="8193" width="5.44140625" style="42" customWidth="1"/>
    <col min="8194" max="8194" width="16.109375" style="42" customWidth="1"/>
    <col min="8195" max="8195" width="12.6640625" style="42" customWidth="1"/>
    <col min="8196" max="8196" width="8.109375" style="42" customWidth="1"/>
    <col min="8197" max="8197" width="7.6640625" style="42" customWidth="1"/>
    <col min="8198" max="8198" width="7.44140625" style="42" customWidth="1"/>
    <col min="8199" max="8199" width="10.44140625" style="42" customWidth="1"/>
    <col min="8200" max="8200" width="9.44140625" style="42" customWidth="1"/>
    <col min="8201" max="8201" width="12.44140625" style="42" customWidth="1"/>
    <col min="8202" max="8202" width="12.109375" style="42" customWidth="1"/>
    <col min="8203" max="8203" width="4.33203125" style="42" customWidth="1"/>
    <col min="8204" max="8448" width="9" style="42"/>
    <col min="8449" max="8449" width="5.44140625" style="42" customWidth="1"/>
    <col min="8450" max="8450" width="16.109375" style="42" customWidth="1"/>
    <col min="8451" max="8451" width="12.6640625" style="42" customWidth="1"/>
    <col min="8452" max="8452" width="8.109375" style="42" customWidth="1"/>
    <col min="8453" max="8453" width="7.6640625" style="42" customWidth="1"/>
    <col min="8454" max="8454" width="7.44140625" style="42" customWidth="1"/>
    <col min="8455" max="8455" width="10.44140625" style="42" customWidth="1"/>
    <col min="8456" max="8456" width="9.44140625" style="42" customWidth="1"/>
    <col min="8457" max="8457" width="12.44140625" style="42" customWidth="1"/>
    <col min="8458" max="8458" width="12.109375" style="42" customWidth="1"/>
    <col min="8459" max="8459" width="4.33203125" style="42" customWidth="1"/>
    <col min="8460" max="8704" width="9" style="42"/>
    <col min="8705" max="8705" width="5.44140625" style="42" customWidth="1"/>
    <col min="8706" max="8706" width="16.109375" style="42" customWidth="1"/>
    <col min="8707" max="8707" width="12.6640625" style="42" customWidth="1"/>
    <col min="8708" max="8708" width="8.109375" style="42" customWidth="1"/>
    <col min="8709" max="8709" width="7.6640625" style="42" customWidth="1"/>
    <col min="8710" max="8710" width="7.44140625" style="42" customWidth="1"/>
    <col min="8711" max="8711" width="10.44140625" style="42" customWidth="1"/>
    <col min="8712" max="8712" width="9.44140625" style="42" customWidth="1"/>
    <col min="8713" max="8713" width="12.44140625" style="42" customWidth="1"/>
    <col min="8714" max="8714" width="12.109375" style="42" customWidth="1"/>
    <col min="8715" max="8715" width="4.33203125" style="42" customWidth="1"/>
    <col min="8716" max="8960" width="9" style="42"/>
    <col min="8961" max="8961" width="5.44140625" style="42" customWidth="1"/>
    <col min="8962" max="8962" width="16.109375" style="42" customWidth="1"/>
    <col min="8963" max="8963" width="12.6640625" style="42" customWidth="1"/>
    <col min="8964" max="8964" width="8.109375" style="42" customWidth="1"/>
    <col min="8965" max="8965" width="7.6640625" style="42" customWidth="1"/>
    <col min="8966" max="8966" width="7.44140625" style="42" customWidth="1"/>
    <col min="8967" max="8967" width="10.44140625" style="42" customWidth="1"/>
    <col min="8968" max="8968" width="9.44140625" style="42" customWidth="1"/>
    <col min="8969" max="8969" width="12.44140625" style="42" customWidth="1"/>
    <col min="8970" max="8970" width="12.109375" style="42" customWidth="1"/>
    <col min="8971" max="8971" width="4.33203125" style="42" customWidth="1"/>
    <col min="8972" max="9216" width="9" style="42"/>
    <col min="9217" max="9217" width="5.44140625" style="42" customWidth="1"/>
    <col min="9218" max="9218" width="16.109375" style="42" customWidth="1"/>
    <col min="9219" max="9219" width="12.6640625" style="42" customWidth="1"/>
    <col min="9220" max="9220" width="8.109375" style="42" customWidth="1"/>
    <col min="9221" max="9221" width="7.6640625" style="42" customWidth="1"/>
    <col min="9222" max="9222" width="7.44140625" style="42" customWidth="1"/>
    <col min="9223" max="9223" width="10.44140625" style="42" customWidth="1"/>
    <col min="9224" max="9224" width="9.44140625" style="42" customWidth="1"/>
    <col min="9225" max="9225" width="12.44140625" style="42" customWidth="1"/>
    <col min="9226" max="9226" width="12.109375" style="42" customWidth="1"/>
    <col min="9227" max="9227" width="4.33203125" style="42" customWidth="1"/>
    <col min="9228" max="9472" width="9" style="42"/>
    <col min="9473" max="9473" width="5.44140625" style="42" customWidth="1"/>
    <col min="9474" max="9474" width="16.109375" style="42" customWidth="1"/>
    <col min="9475" max="9475" width="12.6640625" style="42" customWidth="1"/>
    <col min="9476" max="9476" width="8.109375" style="42" customWidth="1"/>
    <col min="9477" max="9477" width="7.6640625" style="42" customWidth="1"/>
    <col min="9478" max="9478" width="7.44140625" style="42" customWidth="1"/>
    <col min="9479" max="9479" width="10.44140625" style="42" customWidth="1"/>
    <col min="9480" max="9480" width="9.44140625" style="42" customWidth="1"/>
    <col min="9481" max="9481" width="12.44140625" style="42" customWidth="1"/>
    <col min="9482" max="9482" width="12.109375" style="42" customWidth="1"/>
    <col min="9483" max="9483" width="4.33203125" style="42" customWidth="1"/>
    <col min="9484" max="9728" width="9" style="42"/>
    <col min="9729" max="9729" width="5.44140625" style="42" customWidth="1"/>
    <col min="9730" max="9730" width="16.109375" style="42" customWidth="1"/>
    <col min="9731" max="9731" width="12.6640625" style="42" customWidth="1"/>
    <col min="9732" max="9732" width="8.109375" style="42" customWidth="1"/>
    <col min="9733" max="9733" width="7.6640625" style="42" customWidth="1"/>
    <col min="9734" max="9734" width="7.44140625" style="42" customWidth="1"/>
    <col min="9735" max="9735" width="10.44140625" style="42" customWidth="1"/>
    <col min="9736" max="9736" width="9.44140625" style="42" customWidth="1"/>
    <col min="9737" max="9737" width="12.44140625" style="42" customWidth="1"/>
    <col min="9738" max="9738" width="12.109375" style="42" customWidth="1"/>
    <col min="9739" max="9739" width="4.33203125" style="42" customWidth="1"/>
    <col min="9740" max="9984" width="9" style="42"/>
    <col min="9985" max="9985" width="5.44140625" style="42" customWidth="1"/>
    <col min="9986" max="9986" width="16.109375" style="42" customWidth="1"/>
    <col min="9987" max="9987" width="12.6640625" style="42" customWidth="1"/>
    <col min="9988" max="9988" width="8.109375" style="42" customWidth="1"/>
    <col min="9989" max="9989" width="7.6640625" style="42" customWidth="1"/>
    <col min="9990" max="9990" width="7.44140625" style="42" customWidth="1"/>
    <col min="9991" max="9991" width="10.44140625" style="42" customWidth="1"/>
    <col min="9992" max="9992" width="9.44140625" style="42" customWidth="1"/>
    <col min="9993" max="9993" width="12.44140625" style="42" customWidth="1"/>
    <col min="9994" max="9994" width="12.109375" style="42" customWidth="1"/>
    <col min="9995" max="9995" width="4.33203125" style="42" customWidth="1"/>
    <col min="9996" max="10240" width="9" style="42"/>
    <col min="10241" max="10241" width="5.44140625" style="42" customWidth="1"/>
    <col min="10242" max="10242" width="16.109375" style="42" customWidth="1"/>
    <col min="10243" max="10243" width="12.6640625" style="42" customWidth="1"/>
    <col min="10244" max="10244" width="8.109375" style="42" customWidth="1"/>
    <col min="10245" max="10245" width="7.6640625" style="42" customWidth="1"/>
    <col min="10246" max="10246" width="7.44140625" style="42" customWidth="1"/>
    <col min="10247" max="10247" width="10.44140625" style="42" customWidth="1"/>
    <col min="10248" max="10248" width="9.44140625" style="42" customWidth="1"/>
    <col min="10249" max="10249" width="12.44140625" style="42" customWidth="1"/>
    <col min="10250" max="10250" width="12.109375" style="42" customWidth="1"/>
    <col min="10251" max="10251" width="4.33203125" style="42" customWidth="1"/>
    <col min="10252" max="10496" width="9" style="42"/>
    <col min="10497" max="10497" width="5.44140625" style="42" customWidth="1"/>
    <col min="10498" max="10498" width="16.109375" style="42" customWidth="1"/>
    <col min="10499" max="10499" width="12.6640625" style="42" customWidth="1"/>
    <col min="10500" max="10500" width="8.109375" style="42" customWidth="1"/>
    <col min="10501" max="10501" width="7.6640625" style="42" customWidth="1"/>
    <col min="10502" max="10502" width="7.44140625" style="42" customWidth="1"/>
    <col min="10503" max="10503" width="10.44140625" style="42" customWidth="1"/>
    <col min="10504" max="10504" width="9.44140625" style="42" customWidth="1"/>
    <col min="10505" max="10505" width="12.44140625" style="42" customWidth="1"/>
    <col min="10506" max="10506" width="12.109375" style="42" customWidth="1"/>
    <col min="10507" max="10507" width="4.33203125" style="42" customWidth="1"/>
    <col min="10508" max="10752" width="9" style="42"/>
    <col min="10753" max="10753" width="5.44140625" style="42" customWidth="1"/>
    <col min="10754" max="10754" width="16.109375" style="42" customWidth="1"/>
    <col min="10755" max="10755" width="12.6640625" style="42" customWidth="1"/>
    <col min="10756" max="10756" width="8.109375" style="42" customWidth="1"/>
    <col min="10757" max="10757" width="7.6640625" style="42" customWidth="1"/>
    <col min="10758" max="10758" width="7.44140625" style="42" customWidth="1"/>
    <col min="10759" max="10759" width="10.44140625" style="42" customWidth="1"/>
    <col min="10760" max="10760" width="9.44140625" style="42" customWidth="1"/>
    <col min="10761" max="10761" width="12.44140625" style="42" customWidth="1"/>
    <col min="10762" max="10762" width="12.109375" style="42" customWidth="1"/>
    <col min="10763" max="10763" width="4.33203125" style="42" customWidth="1"/>
    <col min="10764" max="11008" width="9" style="42"/>
    <col min="11009" max="11009" width="5.44140625" style="42" customWidth="1"/>
    <col min="11010" max="11010" width="16.109375" style="42" customWidth="1"/>
    <col min="11011" max="11011" width="12.6640625" style="42" customWidth="1"/>
    <col min="11012" max="11012" width="8.109375" style="42" customWidth="1"/>
    <col min="11013" max="11013" width="7.6640625" style="42" customWidth="1"/>
    <col min="11014" max="11014" width="7.44140625" style="42" customWidth="1"/>
    <col min="11015" max="11015" width="10.44140625" style="42" customWidth="1"/>
    <col min="11016" max="11016" width="9.44140625" style="42" customWidth="1"/>
    <col min="11017" max="11017" width="12.44140625" style="42" customWidth="1"/>
    <col min="11018" max="11018" width="12.109375" style="42" customWidth="1"/>
    <col min="11019" max="11019" width="4.33203125" style="42" customWidth="1"/>
    <col min="11020" max="11264" width="9" style="42"/>
    <col min="11265" max="11265" width="5.44140625" style="42" customWidth="1"/>
    <col min="11266" max="11266" width="16.109375" style="42" customWidth="1"/>
    <col min="11267" max="11267" width="12.6640625" style="42" customWidth="1"/>
    <col min="11268" max="11268" width="8.109375" style="42" customWidth="1"/>
    <col min="11269" max="11269" width="7.6640625" style="42" customWidth="1"/>
    <col min="11270" max="11270" width="7.44140625" style="42" customWidth="1"/>
    <col min="11271" max="11271" width="10.44140625" style="42" customWidth="1"/>
    <col min="11272" max="11272" width="9.44140625" style="42" customWidth="1"/>
    <col min="11273" max="11273" width="12.44140625" style="42" customWidth="1"/>
    <col min="11274" max="11274" width="12.109375" style="42" customWidth="1"/>
    <col min="11275" max="11275" width="4.33203125" style="42" customWidth="1"/>
    <col min="11276" max="11520" width="9" style="42"/>
    <col min="11521" max="11521" width="5.44140625" style="42" customWidth="1"/>
    <col min="11522" max="11522" width="16.109375" style="42" customWidth="1"/>
    <col min="11523" max="11523" width="12.6640625" style="42" customWidth="1"/>
    <col min="11524" max="11524" width="8.109375" style="42" customWidth="1"/>
    <col min="11525" max="11525" width="7.6640625" style="42" customWidth="1"/>
    <col min="11526" max="11526" width="7.44140625" style="42" customWidth="1"/>
    <col min="11527" max="11527" width="10.44140625" style="42" customWidth="1"/>
    <col min="11528" max="11528" width="9.44140625" style="42" customWidth="1"/>
    <col min="11529" max="11529" width="12.44140625" style="42" customWidth="1"/>
    <col min="11530" max="11530" width="12.109375" style="42" customWidth="1"/>
    <col min="11531" max="11531" width="4.33203125" style="42" customWidth="1"/>
    <col min="11532" max="11776" width="9" style="42"/>
    <col min="11777" max="11777" width="5.44140625" style="42" customWidth="1"/>
    <col min="11778" max="11778" width="16.109375" style="42" customWidth="1"/>
    <col min="11779" max="11779" width="12.6640625" style="42" customWidth="1"/>
    <col min="11780" max="11780" width="8.109375" style="42" customWidth="1"/>
    <col min="11781" max="11781" width="7.6640625" style="42" customWidth="1"/>
    <col min="11782" max="11782" width="7.44140625" style="42" customWidth="1"/>
    <col min="11783" max="11783" width="10.44140625" style="42" customWidth="1"/>
    <col min="11784" max="11784" width="9.44140625" style="42" customWidth="1"/>
    <col min="11785" max="11785" width="12.44140625" style="42" customWidth="1"/>
    <col min="11786" max="11786" width="12.109375" style="42" customWidth="1"/>
    <col min="11787" max="11787" width="4.33203125" style="42" customWidth="1"/>
    <col min="11788" max="12032" width="9" style="42"/>
    <col min="12033" max="12033" width="5.44140625" style="42" customWidth="1"/>
    <col min="12034" max="12034" width="16.109375" style="42" customWidth="1"/>
    <col min="12035" max="12035" width="12.6640625" style="42" customWidth="1"/>
    <col min="12036" max="12036" width="8.109375" style="42" customWidth="1"/>
    <col min="12037" max="12037" width="7.6640625" style="42" customWidth="1"/>
    <col min="12038" max="12038" width="7.44140625" style="42" customWidth="1"/>
    <col min="12039" max="12039" width="10.44140625" style="42" customWidth="1"/>
    <col min="12040" max="12040" width="9.44140625" style="42" customWidth="1"/>
    <col min="12041" max="12041" width="12.44140625" style="42" customWidth="1"/>
    <col min="12042" max="12042" width="12.109375" style="42" customWidth="1"/>
    <col min="12043" max="12043" width="4.33203125" style="42" customWidth="1"/>
    <col min="12044" max="12288" width="9" style="42"/>
    <col min="12289" max="12289" width="5.44140625" style="42" customWidth="1"/>
    <col min="12290" max="12290" width="16.109375" style="42" customWidth="1"/>
    <col min="12291" max="12291" width="12.6640625" style="42" customWidth="1"/>
    <col min="12292" max="12292" width="8.109375" style="42" customWidth="1"/>
    <col min="12293" max="12293" width="7.6640625" style="42" customWidth="1"/>
    <col min="12294" max="12294" width="7.44140625" style="42" customWidth="1"/>
    <col min="12295" max="12295" width="10.44140625" style="42" customWidth="1"/>
    <col min="12296" max="12296" width="9.44140625" style="42" customWidth="1"/>
    <col min="12297" max="12297" width="12.44140625" style="42" customWidth="1"/>
    <col min="12298" max="12298" width="12.109375" style="42" customWidth="1"/>
    <col min="12299" max="12299" width="4.33203125" style="42" customWidth="1"/>
    <col min="12300" max="12544" width="9" style="42"/>
    <col min="12545" max="12545" width="5.44140625" style="42" customWidth="1"/>
    <col min="12546" max="12546" width="16.109375" style="42" customWidth="1"/>
    <col min="12547" max="12547" width="12.6640625" style="42" customWidth="1"/>
    <col min="12548" max="12548" width="8.109375" style="42" customWidth="1"/>
    <col min="12549" max="12549" width="7.6640625" style="42" customWidth="1"/>
    <col min="12550" max="12550" width="7.44140625" style="42" customWidth="1"/>
    <col min="12551" max="12551" width="10.44140625" style="42" customWidth="1"/>
    <col min="12552" max="12552" width="9.44140625" style="42" customWidth="1"/>
    <col min="12553" max="12553" width="12.44140625" style="42" customWidth="1"/>
    <col min="12554" max="12554" width="12.109375" style="42" customWidth="1"/>
    <col min="12555" max="12555" width="4.33203125" style="42" customWidth="1"/>
    <col min="12556" max="12800" width="9" style="42"/>
    <col min="12801" max="12801" width="5.44140625" style="42" customWidth="1"/>
    <col min="12802" max="12802" width="16.109375" style="42" customWidth="1"/>
    <col min="12803" max="12803" width="12.6640625" style="42" customWidth="1"/>
    <col min="12804" max="12804" width="8.109375" style="42" customWidth="1"/>
    <col min="12805" max="12805" width="7.6640625" style="42" customWidth="1"/>
    <col min="12806" max="12806" width="7.44140625" style="42" customWidth="1"/>
    <col min="12807" max="12807" width="10.44140625" style="42" customWidth="1"/>
    <col min="12808" max="12808" width="9.44140625" style="42" customWidth="1"/>
    <col min="12809" max="12809" width="12.44140625" style="42" customWidth="1"/>
    <col min="12810" max="12810" width="12.109375" style="42" customWidth="1"/>
    <col min="12811" max="12811" width="4.33203125" style="42" customWidth="1"/>
    <col min="12812" max="13056" width="9" style="42"/>
    <col min="13057" max="13057" width="5.44140625" style="42" customWidth="1"/>
    <col min="13058" max="13058" width="16.109375" style="42" customWidth="1"/>
    <col min="13059" max="13059" width="12.6640625" style="42" customWidth="1"/>
    <col min="13060" max="13060" width="8.109375" style="42" customWidth="1"/>
    <col min="13061" max="13061" width="7.6640625" style="42" customWidth="1"/>
    <col min="13062" max="13062" width="7.44140625" style="42" customWidth="1"/>
    <col min="13063" max="13063" width="10.44140625" style="42" customWidth="1"/>
    <col min="13064" max="13064" width="9.44140625" style="42" customWidth="1"/>
    <col min="13065" max="13065" width="12.44140625" style="42" customWidth="1"/>
    <col min="13066" max="13066" width="12.109375" style="42" customWidth="1"/>
    <col min="13067" max="13067" width="4.33203125" style="42" customWidth="1"/>
    <col min="13068" max="13312" width="9" style="42"/>
    <col min="13313" max="13313" width="5.44140625" style="42" customWidth="1"/>
    <col min="13314" max="13314" width="16.109375" style="42" customWidth="1"/>
    <col min="13315" max="13315" width="12.6640625" style="42" customWidth="1"/>
    <col min="13316" max="13316" width="8.109375" style="42" customWidth="1"/>
    <col min="13317" max="13317" width="7.6640625" style="42" customWidth="1"/>
    <col min="13318" max="13318" width="7.44140625" style="42" customWidth="1"/>
    <col min="13319" max="13319" width="10.44140625" style="42" customWidth="1"/>
    <col min="13320" max="13320" width="9.44140625" style="42" customWidth="1"/>
    <col min="13321" max="13321" width="12.44140625" style="42" customWidth="1"/>
    <col min="13322" max="13322" width="12.109375" style="42" customWidth="1"/>
    <col min="13323" max="13323" width="4.33203125" style="42" customWidth="1"/>
    <col min="13324" max="13568" width="9" style="42"/>
    <col min="13569" max="13569" width="5.44140625" style="42" customWidth="1"/>
    <col min="13570" max="13570" width="16.109375" style="42" customWidth="1"/>
    <col min="13571" max="13571" width="12.6640625" style="42" customWidth="1"/>
    <col min="13572" max="13572" width="8.109375" style="42" customWidth="1"/>
    <col min="13573" max="13573" width="7.6640625" style="42" customWidth="1"/>
    <col min="13574" max="13574" width="7.44140625" style="42" customWidth="1"/>
    <col min="13575" max="13575" width="10.44140625" style="42" customWidth="1"/>
    <col min="13576" max="13576" width="9.44140625" style="42" customWidth="1"/>
    <col min="13577" max="13577" width="12.44140625" style="42" customWidth="1"/>
    <col min="13578" max="13578" width="12.109375" style="42" customWidth="1"/>
    <col min="13579" max="13579" width="4.33203125" style="42" customWidth="1"/>
    <col min="13580" max="13824" width="9" style="42"/>
    <col min="13825" max="13825" width="5.44140625" style="42" customWidth="1"/>
    <col min="13826" max="13826" width="16.109375" style="42" customWidth="1"/>
    <col min="13827" max="13827" width="12.6640625" style="42" customWidth="1"/>
    <col min="13828" max="13828" width="8.109375" style="42" customWidth="1"/>
    <col min="13829" max="13829" width="7.6640625" style="42" customWidth="1"/>
    <col min="13830" max="13830" width="7.44140625" style="42" customWidth="1"/>
    <col min="13831" max="13831" width="10.44140625" style="42" customWidth="1"/>
    <col min="13832" max="13832" width="9.44140625" style="42" customWidth="1"/>
    <col min="13833" max="13833" width="12.44140625" style="42" customWidth="1"/>
    <col min="13834" max="13834" width="12.109375" style="42" customWidth="1"/>
    <col min="13835" max="13835" width="4.33203125" style="42" customWidth="1"/>
    <col min="13836" max="14080" width="9" style="42"/>
    <col min="14081" max="14081" width="5.44140625" style="42" customWidth="1"/>
    <col min="14082" max="14082" width="16.109375" style="42" customWidth="1"/>
    <col min="14083" max="14083" width="12.6640625" style="42" customWidth="1"/>
    <col min="14084" max="14084" width="8.109375" style="42" customWidth="1"/>
    <col min="14085" max="14085" width="7.6640625" style="42" customWidth="1"/>
    <col min="14086" max="14086" width="7.44140625" style="42" customWidth="1"/>
    <col min="14087" max="14087" width="10.44140625" style="42" customWidth="1"/>
    <col min="14088" max="14088" width="9.44140625" style="42" customWidth="1"/>
    <col min="14089" max="14089" width="12.44140625" style="42" customWidth="1"/>
    <col min="14090" max="14090" width="12.109375" style="42" customWidth="1"/>
    <col min="14091" max="14091" width="4.33203125" style="42" customWidth="1"/>
    <col min="14092" max="14336" width="9" style="42"/>
    <col min="14337" max="14337" width="5.44140625" style="42" customWidth="1"/>
    <col min="14338" max="14338" width="16.109375" style="42" customWidth="1"/>
    <col min="14339" max="14339" width="12.6640625" style="42" customWidth="1"/>
    <col min="14340" max="14340" width="8.109375" style="42" customWidth="1"/>
    <col min="14341" max="14341" width="7.6640625" style="42" customWidth="1"/>
    <col min="14342" max="14342" width="7.44140625" style="42" customWidth="1"/>
    <col min="14343" max="14343" width="10.44140625" style="42" customWidth="1"/>
    <col min="14344" max="14344" width="9.44140625" style="42" customWidth="1"/>
    <col min="14345" max="14345" width="12.44140625" style="42" customWidth="1"/>
    <col min="14346" max="14346" width="12.109375" style="42" customWidth="1"/>
    <col min="14347" max="14347" width="4.33203125" style="42" customWidth="1"/>
    <col min="14348" max="14592" width="9" style="42"/>
    <col min="14593" max="14593" width="5.44140625" style="42" customWidth="1"/>
    <col min="14594" max="14594" width="16.109375" style="42" customWidth="1"/>
    <col min="14595" max="14595" width="12.6640625" style="42" customWidth="1"/>
    <col min="14596" max="14596" width="8.109375" style="42" customWidth="1"/>
    <col min="14597" max="14597" width="7.6640625" style="42" customWidth="1"/>
    <col min="14598" max="14598" width="7.44140625" style="42" customWidth="1"/>
    <col min="14599" max="14599" width="10.44140625" style="42" customWidth="1"/>
    <col min="14600" max="14600" width="9.44140625" style="42" customWidth="1"/>
    <col min="14601" max="14601" width="12.44140625" style="42" customWidth="1"/>
    <col min="14602" max="14602" width="12.109375" style="42" customWidth="1"/>
    <col min="14603" max="14603" width="4.33203125" style="42" customWidth="1"/>
    <col min="14604" max="14848" width="9" style="42"/>
    <col min="14849" max="14849" width="5.44140625" style="42" customWidth="1"/>
    <col min="14850" max="14850" width="16.109375" style="42" customWidth="1"/>
    <col min="14851" max="14851" width="12.6640625" style="42" customWidth="1"/>
    <col min="14852" max="14852" width="8.109375" style="42" customWidth="1"/>
    <col min="14853" max="14853" width="7.6640625" style="42" customWidth="1"/>
    <col min="14854" max="14854" width="7.44140625" style="42" customWidth="1"/>
    <col min="14855" max="14855" width="10.44140625" style="42" customWidth="1"/>
    <col min="14856" max="14856" width="9.44140625" style="42" customWidth="1"/>
    <col min="14857" max="14857" width="12.44140625" style="42" customWidth="1"/>
    <col min="14858" max="14858" width="12.109375" style="42" customWidth="1"/>
    <col min="14859" max="14859" width="4.33203125" style="42" customWidth="1"/>
    <col min="14860" max="15104" width="9" style="42"/>
    <col min="15105" max="15105" width="5.44140625" style="42" customWidth="1"/>
    <col min="15106" max="15106" width="16.109375" style="42" customWidth="1"/>
    <col min="15107" max="15107" width="12.6640625" style="42" customWidth="1"/>
    <col min="15108" max="15108" width="8.109375" style="42" customWidth="1"/>
    <col min="15109" max="15109" width="7.6640625" style="42" customWidth="1"/>
    <col min="15110" max="15110" width="7.44140625" style="42" customWidth="1"/>
    <col min="15111" max="15111" width="10.44140625" style="42" customWidth="1"/>
    <col min="15112" max="15112" width="9.44140625" style="42" customWidth="1"/>
    <col min="15113" max="15113" width="12.44140625" style="42" customWidth="1"/>
    <col min="15114" max="15114" width="12.109375" style="42" customWidth="1"/>
    <col min="15115" max="15115" width="4.33203125" style="42" customWidth="1"/>
    <col min="15116" max="15360" width="9" style="42"/>
    <col min="15361" max="15361" width="5.44140625" style="42" customWidth="1"/>
    <col min="15362" max="15362" width="16.109375" style="42" customWidth="1"/>
    <col min="15363" max="15363" width="12.6640625" style="42" customWidth="1"/>
    <col min="15364" max="15364" width="8.109375" style="42" customWidth="1"/>
    <col min="15365" max="15365" width="7.6640625" style="42" customWidth="1"/>
    <col min="15366" max="15366" width="7.44140625" style="42" customWidth="1"/>
    <col min="15367" max="15367" width="10.44140625" style="42" customWidth="1"/>
    <col min="15368" max="15368" width="9.44140625" style="42" customWidth="1"/>
    <col min="15369" max="15369" width="12.44140625" style="42" customWidth="1"/>
    <col min="15370" max="15370" width="12.109375" style="42" customWidth="1"/>
    <col min="15371" max="15371" width="4.33203125" style="42" customWidth="1"/>
    <col min="15372" max="15616" width="9" style="42"/>
    <col min="15617" max="15617" width="5.44140625" style="42" customWidth="1"/>
    <col min="15618" max="15618" width="16.109375" style="42" customWidth="1"/>
    <col min="15619" max="15619" width="12.6640625" style="42" customWidth="1"/>
    <col min="15620" max="15620" width="8.109375" style="42" customWidth="1"/>
    <col min="15621" max="15621" width="7.6640625" style="42" customWidth="1"/>
    <col min="15622" max="15622" width="7.44140625" style="42" customWidth="1"/>
    <col min="15623" max="15623" width="10.44140625" style="42" customWidth="1"/>
    <col min="15624" max="15624" width="9.44140625" style="42" customWidth="1"/>
    <col min="15625" max="15625" width="12.44140625" style="42" customWidth="1"/>
    <col min="15626" max="15626" width="12.109375" style="42" customWidth="1"/>
    <col min="15627" max="15627" width="4.33203125" style="42" customWidth="1"/>
    <col min="15628" max="15872" width="9" style="42"/>
    <col min="15873" max="15873" width="5.44140625" style="42" customWidth="1"/>
    <col min="15874" max="15874" width="16.109375" style="42" customWidth="1"/>
    <col min="15875" max="15875" width="12.6640625" style="42" customWidth="1"/>
    <col min="15876" max="15876" width="8.109375" style="42" customWidth="1"/>
    <col min="15877" max="15877" width="7.6640625" style="42" customWidth="1"/>
    <col min="15878" max="15878" width="7.44140625" style="42" customWidth="1"/>
    <col min="15879" max="15879" width="10.44140625" style="42" customWidth="1"/>
    <col min="15880" max="15880" width="9.44140625" style="42" customWidth="1"/>
    <col min="15881" max="15881" width="12.44140625" style="42" customWidth="1"/>
    <col min="15882" max="15882" width="12.109375" style="42" customWidth="1"/>
    <col min="15883" max="15883" width="4.33203125" style="42" customWidth="1"/>
    <col min="15884" max="16128" width="9" style="42"/>
    <col min="16129" max="16129" width="5.44140625" style="42" customWidth="1"/>
    <col min="16130" max="16130" width="16.109375" style="42" customWidth="1"/>
    <col min="16131" max="16131" width="12.6640625" style="42" customWidth="1"/>
    <col min="16132" max="16132" width="8.109375" style="42" customWidth="1"/>
    <col min="16133" max="16133" width="7.6640625" style="42" customWidth="1"/>
    <col min="16134" max="16134" width="7.44140625" style="42" customWidth="1"/>
    <col min="16135" max="16135" width="10.44140625" style="42" customWidth="1"/>
    <col min="16136" max="16136" width="9.44140625" style="42" customWidth="1"/>
    <col min="16137" max="16137" width="12.44140625" style="42" customWidth="1"/>
    <col min="16138" max="16138" width="12.109375" style="42" customWidth="1"/>
    <col min="16139" max="16139" width="4.33203125" style="42" customWidth="1"/>
    <col min="16140" max="16384" width="9" style="42"/>
  </cols>
  <sheetData>
    <row r="1" spans="1:12" ht="15.6">
      <c r="A1" s="217" t="s">
        <v>75</v>
      </c>
      <c r="B1" s="217"/>
      <c r="C1" s="217"/>
      <c r="D1" s="191" t="s">
        <v>35</v>
      </c>
      <c r="E1" s="191"/>
      <c r="F1" s="191"/>
      <c r="G1" s="191"/>
      <c r="H1" s="191"/>
      <c r="I1" s="191"/>
      <c r="K1" s="41"/>
      <c r="L1" s="41">
        <v>13</v>
      </c>
    </row>
    <row r="2" spans="1:12" ht="16.8">
      <c r="A2" s="191" t="s">
        <v>14</v>
      </c>
      <c r="B2" s="215"/>
      <c r="C2" s="215"/>
      <c r="D2" s="216" t="s">
        <v>36</v>
      </c>
      <c r="E2" s="216"/>
      <c r="F2" s="216"/>
      <c r="G2" s="216"/>
      <c r="H2" s="216"/>
      <c r="I2" s="216"/>
    </row>
    <row r="3" spans="1:12" ht="13.5" customHeight="1">
      <c r="A3" s="3"/>
      <c r="B3" s="3"/>
      <c r="C3" s="3"/>
      <c r="D3" s="199" t="s">
        <v>87</v>
      </c>
      <c r="E3" s="199"/>
      <c r="F3" s="199"/>
      <c r="G3" s="199"/>
      <c r="H3" s="199"/>
      <c r="I3" s="199"/>
      <c r="J3" s="43"/>
    </row>
    <row r="4" spans="1:12" ht="14.25" customHeight="1">
      <c r="A4" s="205" t="s">
        <v>54</v>
      </c>
      <c r="B4" s="205"/>
      <c r="C4" s="205"/>
      <c r="D4" s="205"/>
      <c r="E4" s="205"/>
      <c r="F4" s="205"/>
      <c r="G4" s="205"/>
      <c r="H4" s="205"/>
      <c r="I4" s="205"/>
      <c r="J4" s="205"/>
      <c r="L4" s="41"/>
    </row>
    <row r="5" spans="1:12" ht="14.25" customHeight="1">
      <c r="A5" s="205" t="s">
        <v>124</v>
      </c>
      <c r="B5" s="205"/>
      <c r="C5" s="205"/>
      <c r="D5" s="205"/>
      <c r="E5" s="205"/>
      <c r="F5" s="205"/>
      <c r="G5" s="205"/>
      <c r="H5" s="205"/>
      <c r="I5" s="205"/>
      <c r="J5" s="205"/>
      <c r="L5" s="41"/>
    </row>
    <row r="6" spans="1:12" ht="16.5" customHeight="1">
      <c r="A6" s="204" t="s">
        <v>76</v>
      </c>
      <c r="B6" s="205"/>
      <c r="C6" s="205"/>
      <c r="D6" s="205"/>
      <c r="E6" s="205"/>
      <c r="F6" s="205"/>
      <c r="G6" s="205"/>
      <c r="H6" s="205"/>
      <c r="I6" s="205"/>
      <c r="J6" s="205"/>
    </row>
    <row r="7" spans="1:12" s="69" customFormat="1" ht="15.6">
      <c r="A7" s="3"/>
      <c r="B7" s="3" t="s">
        <v>125</v>
      </c>
      <c r="C7" s="3"/>
      <c r="D7" s="3"/>
      <c r="E7" s="3"/>
      <c r="F7" s="3"/>
      <c r="G7" s="38"/>
      <c r="H7" s="3"/>
      <c r="I7" s="3"/>
    </row>
    <row r="8" spans="1:12" s="69" customFormat="1" ht="15.6">
      <c r="A8" s="70"/>
      <c r="B8" s="3" t="s">
        <v>88</v>
      </c>
      <c r="C8" s="3"/>
      <c r="D8" s="3"/>
      <c r="E8" s="3"/>
      <c r="F8" s="40"/>
      <c r="G8" s="38"/>
      <c r="H8" s="3"/>
      <c r="I8" s="3"/>
    </row>
    <row r="9" spans="1:12" s="69" customFormat="1" ht="15.6">
      <c r="A9" s="3"/>
      <c r="B9" s="3" t="s">
        <v>64</v>
      </c>
      <c r="C9" s="3"/>
      <c r="D9" s="3"/>
      <c r="E9" s="3"/>
      <c r="F9" s="3"/>
      <c r="G9" s="38"/>
      <c r="H9" s="3"/>
      <c r="I9" s="3"/>
    </row>
    <row r="10" spans="1:12" s="69" customFormat="1" ht="15.6">
      <c r="A10" s="3" t="s">
        <v>126</v>
      </c>
      <c r="B10" s="3"/>
      <c r="C10" s="3"/>
      <c r="D10" s="3"/>
      <c r="E10" s="3"/>
      <c r="F10" s="3"/>
      <c r="G10" s="38"/>
      <c r="H10" s="3"/>
      <c r="I10" s="3"/>
    </row>
    <row r="11" spans="1:12" ht="15" customHeight="1">
      <c r="A11" s="3"/>
      <c r="B11" s="33" t="s">
        <v>37</v>
      </c>
      <c r="C11" s="3"/>
      <c r="D11" s="3"/>
      <c r="E11" s="3"/>
      <c r="F11" s="3"/>
      <c r="G11" s="38"/>
      <c r="H11" s="3"/>
      <c r="I11" s="3"/>
    </row>
    <row r="12" spans="1:12" ht="15" customHeight="1">
      <c r="A12" s="3"/>
      <c r="B12" s="35" t="s">
        <v>65</v>
      </c>
      <c r="C12" s="40"/>
      <c r="D12" s="40"/>
      <c r="E12" s="40"/>
      <c r="F12" s="34"/>
      <c r="G12" s="38"/>
      <c r="H12" s="3"/>
      <c r="I12" s="3"/>
    </row>
    <row r="13" spans="1:12" ht="15" customHeight="1">
      <c r="A13" s="3"/>
      <c r="B13" s="3" t="s">
        <v>72</v>
      </c>
      <c r="C13" s="3"/>
      <c r="D13" s="3"/>
      <c r="E13" s="3"/>
      <c r="F13" s="3"/>
      <c r="G13" s="38"/>
      <c r="H13" s="3"/>
      <c r="I13" s="3" t="s">
        <v>73</v>
      </c>
    </row>
    <row r="14" spans="1:12" ht="15" customHeight="1">
      <c r="A14" s="3"/>
      <c r="B14" s="3" t="s">
        <v>103</v>
      </c>
      <c r="C14" s="3"/>
      <c r="D14" s="3"/>
      <c r="E14" s="3"/>
      <c r="F14" s="3"/>
      <c r="G14" s="38"/>
      <c r="H14" s="3"/>
      <c r="I14" s="3" t="s">
        <v>39</v>
      </c>
    </row>
    <row r="15" spans="1:12" s="45" customFormat="1" ht="15" customHeight="1">
      <c r="A15" s="44"/>
      <c r="B15" s="35" t="s">
        <v>89</v>
      </c>
      <c r="C15" s="3"/>
      <c r="D15" s="3"/>
      <c r="E15" s="3"/>
      <c r="F15" s="3"/>
      <c r="G15" s="38"/>
      <c r="H15" s="44"/>
      <c r="I15" s="44"/>
    </row>
    <row r="16" spans="1:12" s="45" customFormat="1" ht="15" customHeight="1">
      <c r="A16" s="44"/>
      <c r="B16" s="3" t="s">
        <v>90</v>
      </c>
      <c r="C16" s="3"/>
      <c r="D16" s="3"/>
      <c r="E16" s="3" t="s">
        <v>91</v>
      </c>
      <c r="F16" s="3"/>
      <c r="G16" s="38"/>
      <c r="H16" s="44"/>
      <c r="I16" s="44"/>
    </row>
    <row r="17" spans="1:10" s="45" customFormat="1" ht="15" customHeight="1">
      <c r="A17" s="44"/>
      <c r="B17" s="3" t="s">
        <v>92</v>
      </c>
      <c r="C17" s="3"/>
      <c r="D17" s="3"/>
      <c r="E17" s="3" t="s">
        <v>66</v>
      </c>
      <c r="F17" s="3"/>
      <c r="G17" s="38"/>
      <c r="H17" s="44"/>
      <c r="I17" s="44"/>
    </row>
    <row r="18" spans="1:10" s="45" customFormat="1" ht="15" customHeight="1">
      <c r="A18" s="44"/>
      <c r="B18" s="39" t="s">
        <v>128</v>
      </c>
      <c r="C18" s="39"/>
      <c r="D18" s="3"/>
      <c r="E18" s="3" t="s">
        <v>129</v>
      </c>
      <c r="F18" s="3"/>
      <c r="G18" s="38"/>
      <c r="H18" s="44"/>
      <c r="I18" s="44"/>
    </row>
    <row r="19" spans="1:10" ht="15" customHeight="1">
      <c r="A19" s="3"/>
      <c r="B19" s="35" t="s">
        <v>40</v>
      </c>
      <c r="C19" s="3"/>
      <c r="D19" s="3"/>
      <c r="E19" s="3"/>
      <c r="F19" s="3"/>
      <c r="G19" s="38"/>
      <c r="H19" s="3"/>
      <c r="I19" s="3"/>
    </row>
    <row r="20" spans="1:10" s="45" customFormat="1" ht="15" customHeight="1">
      <c r="A20" s="44"/>
      <c r="B20" s="3" t="s">
        <v>127</v>
      </c>
      <c r="C20" s="3"/>
      <c r="D20" s="3"/>
      <c r="E20" s="3" t="s">
        <v>104</v>
      </c>
      <c r="F20" s="3"/>
      <c r="G20" s="3"/>
      <c r="H20" s="3"/>
      <c r="I20" s="3"/>
      <c r="J20" s="3"/>
    </row>
    <row r="21" spans="1:10" ht="15" customHeight="1">
      <c r="A21" s="3"/>
      <c r="B21" s="35" t="s">
        <v>41</v>
      </c>
      <c r="C21" s="3"/>
      <c r="D21" s="3"/>
      <c r="E21" s="3"/>
      <c r="F21" s="3"/>
      <c r="G21" s="38"/>
      <c r="H21" s="3"/>
      <c r="I21" s="3"/>
    </row>
    <row r="22" spans="1:10" s="46" customFormat="1" ht="15" customHeight="1">
      <c r="B22" s="3" t="s">
        <v>42</v>
      </c>
      <c r="C22" s="47"/>
      <c r="D22" s="37" t="str">
        <f>VLOOKUP(L1,'TH NG-GOC LUC'!$A$3:$H$21,2)</f>
        <v>Nguyễn Văn Dụng</v>
      </c>
      <c r="G22" s="48"/>
    </row>
    <row r="23" spans="1:10" ht="15" customHeight="1">
      <c r="A23" s="3"/>
      <c r="B23" s="3" t="s">
        <v>43</v>
      </c>
      <c r="C23" s="2"/>
      <c r="D23" s="2"/>
      <c r="E23" s="3"/>
      <c r="F23" s="3"/>
      <c r="G23" s="38"/>
      <c r="H23" s="3"/>
      <c r="I23" s="3"/>
    </row>
    <row r="24" spans="1:10" ht="15" customHeight="1">
      <c r="A24" s="3"/>
      <c r="B24" s="33" t="s">
        <v>44</v>
      </c>
      <c r="C24" s="3"/>
      <c r="D24" s="3"/>
      <c r="E24" s="3"/>
      <c r="F24" s="3"/>
      <c r="G24" s="38"/>
      <c r="H24" s="3"/>
      <c r="I24" s="3"/>
    </row>
    <row r="25" spans="1:10" ht="31.2">
      <c r="A25" s="49" t="s">
        <v>1</v>
      </c>
      <c r="B25" s="206" t="s">
        <v>45</v>
      </c>
      <c r="C25" s="207"/>
      <c r="D25" s="207"/>
      <c r="E25" s="208"/>
      <c r="F25" s="49" t="s">
        <v>46</v>
      </c>
      <c r="G25" s="50" t="s">
        <v>21</v>
      </c>
      <c r="H25" s="49" t="s">
        <v>3</v>
      </c>
      <c r="I25" s="209" t="s">
        <v>5</v>
      </c>
      <c r="J25" s="210"/>
    </row>
    <row r="26" spans="1:10" ht="21" customHeight="1">
      <c r="A26" s="12">
        <v>1</v>
      </c>
      <c r="B26" s="211" t="s">
        <v>47</v>
      </c>
      <c r="C26" s="211"/>
      <c r="D26" s="211"/>
      <c r="E26" s="211"/>
      <c r="F26" s="14" t="s">
        <v>28</v>
      </c>
      <c r="G26" s="51">
        <f>VLOOKUP(L1,'TH NG-GOC LUC'!$A$3:$H$21,5)</f>
        <v>102.6</v>
      </c>
      <c r="H26" s="12" t="s">
        <v>6</v>
      </c>
      <c r="I26" s="52" t="s">
        <v>48</v>
      </c>
      <c r="J26" s="212">
        <f>VLOOKUP(L1,'TH NG-GOC LUC'!$A$3:$H$21,4)</f>
        <v>945</v>
      </c>
    </row>
    <row r="27" spans="1:10" s="3" customFormat="1" ht="21" customHeight="1">
      <c r="A27" s="18">
        <v>2</v>
      </c>
      <c r="B27" s="214" t="s">
        <v>49</v>
      </c>
      <c r="C27" s="214"/>
      <c r="D27" s="214"/>
      <c r="E27" s="214"/>
      <c r="F27" s="20" t="s">
        <v>50</v>
      </c>
      <c r="G27" s="54">
        <f>VLOOKUP(L1,'TH NG-GOC LUC'!$A$3:$H$21,8)</f>
        <v>4</v>
      </c>
      <c r="H27" s="18"/>
      <c r="I27" s="53"/>
      <c r="J27" s="213"/>
    </row>
    <row r="28" spans="1:10" s="3" customFormat="1" ht="21" customHeight="1">
      <c r="A28" s="55">
        <v>3</v>
      </c>
      <c r="B28" s="201" t="s">
        <v>51</v>
      </c>
      <c r="C28" s="201"/>
      <c r="D28" s="201"/>
      <c r="E28" s="201"/>
      <c r="F28" s="56" t="s">
        <v>28</v>
      </c>
      <c r="G28" s="57">
        <f>VLOOKUP(L1,'TH NG-GOC LUC'!$A$3:$H$21,6)</f>
        <v>1037.4000000000001</v>
      </c>
      <c r="H28" s="55"/>
      <c r="I28" s="202"/>
      <c r="J28" s="203"/>
    </row>
    <row r="29" spans="1:10" s="3" customFormat="1" ht="17.25" customHeight="1">
      <c r="A29" s="34"/>
      <c r="B29" s="3" t="s">
        <v>97</v>
      </c>
      <c r="D29" s="34"/>
      <c r="E29" s="34"/>
      <c r="F29" s="58"/>
      <c r="G29" s="38"/>
      <c r="H29" s="34"/>
    </row>
    <row r="30" spans="1:10" s="3" customFormat="1" ht="17.25" customHeight="1">
      <c r="A30" s="3" t="s">
        <v>98</v>
      </c>
      <c r="C30" s="59"/>
      <c r="D30" s="34"/>
      <c r="E30" s="34"/>
      <c r="F30" s="34"/>
      <c r="G30" s="38"/>
      <c r="H30" s="34"/>
      <c r="I30" s="59"/>
    </row>
    <row r="31" spans="1:10" s="3" customFormat="1" ht="17.25" customHeight="1">
      <c r="B31" s="3" t="s">
        <v>99</v>
      </c>
      <c r="C31" s="59"/>
      <c r="D31" s="34"/>
      <c r="E31" s="34"/>
      <c r="F31" s="34"/>
      <c r="G31" s="38"/>
      <c r="H31" s="34"/>
      <c r="I31" s="59"/>
    </row>
    <row r="32" spans="1:10" s="3" customFormat="1" ht="17.25" customHeight="1">
      <c r="A32" s="3" t="s">
        <v>100</v>
      </c>
      <c r="C32" s="59"/>
      <c r="D32" s="34"/>
      <c r="E32" s="34"/>
      <c r="F32" s="34"/>
      <c r="G32" s="38"/>
      <c r="H32" s="34"/>
      <c r="I32" s="59"/>
    </row>
    <row r="33" spans="1:11" s="3" customFormat="1" ht="17.25" customHeight="1">
      <c r="A33" s="3" t="s">
        <v>101</v>
      </c>
      <c r="C33" s="59"/>
      <c r="D33" s="34"/>
      <c r="E33" s="34"/>
      <c r="F33" s="34"/>
      <c r="G33" s="38"/>
      <c r="H33" s="34"/>
      <c r="I33" s="59"/>
    </row>
    <row r="34" spans="1:11" s="3" customFormat="1" ht="17.25" customHeight="1">
      <c r="A34" s="3" t="s">
        <v>102</v>
      </c>
      <c r="C34" s="59"/>
      <c r="D34" s="34"/>
      <c r="E34" s="34"/>
      <c r="F34" s="34"/>
      <c r="G34" s="38"/>
      <c r="H34" s="34"/>
      <c r="I34" s="59"/>
    </row>
    <row r="35" spans="1:11" s="3" customFormat="1" ht="17.25" customHeight="1">
      <c r="A35" s="198" t="s">
        <v>55</v>
      </c>
      <c r="B35" s="198"/>
      <c r="C35" s="198" t="s">
        <v>52</v>
      </c>
      <c r="D35" s="198"/>
      <c r="E35" s="191" t="s">
        <v>93</v>
      </c>
      <c r="F35" s="191"/>
      <c r="G35" s="191"/>
      <c r="H35" s="191"/>
      <c r="I35" s="191"/>
      <c r="J35" s="191"/>
    </row>
    <row r="36" spans="1:11" s="3" customFormat="1" ht="15" customHeight="1">
      <c r="A36" s="191" t="s">
        <v>56</v>
      </c>
      <c r="B36" s="191"/>
      <c r="C36" s="198"/>
      <c r="D36" s="198"/>
      <c r="E36" s="197" t="s">
        <v>67</v>
      </c>
      <c r="F36" s="197"/>
      <c r="G36" s="197"/>
      <c r="H36" s="197"/>
      <c r="I36" s="200" t="s">
        <v>79</v>
      </c>
      <c r="J36" s="197"/>
    </row>
    <row r="37" spans="1:11" s="3" customFormat="1" ht="19.5" customHeight="1">
      <c r="B37" s="60"/>
      <c r="C37" s="35"/>
      <c r="D37" s="35"/>
      <c r="E37" s="35"/>
      <c r="F37" s="35"/>
      <c r="G37" s="61"/>
      <c r="H37" s="35"/>
      <c r="I37" s="33"/>
    </row>
    <row r="38" spans="1:11" s="3" customFormat="1" ht="19.5" customHeight="1">
      <c r="B38" s="62"/>
      <c r="C38" s="40"/>
      <c r="D38" s="40"/>
      <c r="E38" s="33"/>
      <c r="F38" s="33"/>
      <c r="G38" s="36"/>
      <c r="H38" s="40"/>
      <c r="I38" s="33"/>
    </row>
    <row r="39" spans="1:11" s="3" customFormat="1" ht="29.25" customHeight="1">
      <c r="C39" s="35"/>
      <c r="D39" s="35"/>
      <c r="E39" s="35"/>
      <c r="F39" s="63"/>
      <c r="G39" s="38"/>
      <c r="H39" s="40"/>
      <c r="I39" s="33"/>
    </row>
    <row r="40" spans="1:11" s="3" customFormat="1" ht="15" customHeight="1">
      <c r="A40" s="191"/>
      <c r="B40" s="191"/>
      <c r="C40" s="191"/>
      <c r="D40" s="191"/>
      <c r="E40" s="191" t="s">
        <v>82</v>
      </c>
      <c r="F40" s="191"/>
      <c r="G40" s="191"/>
      <c r="H40" s="191"/>
      <c r="I40" s="191" t="s">
        <v>80</v>
      </c>
      <c r="J40" s="191"/>
    </row>
    <row r="41" spans="1:11" s="3" customFormat="1" ht="15" customHeight="1">
      <c r="A41" s="2"/>
      <c r="B41" s="2"/>
      <c r="C41" s="191" t="s">
        <v>68</v>
      </c>
      <c r="D41" s="191"/>
      <c r="E41" s="191"/>
      <c r="F41" s="191"/>
      <c r="G41" s="191"/>
      <c r="H41" s="191"/>
      <c r="I41" s="191"/>
      <c r="J41" s="191"/>
    </row>
    <row r="42" spans="1:11" s="3" customFormat="1" ht="12" customHeight="1">
      <c r="A42" s="197" t="s">
        <v>31</v>
      </c>
      <c r="B42" s="197"/>
      <c r="C42" s="198" t="s">
        <v>69</v>
      </c>
      <c r="D42" s="198"/>
      <c r="E42" s="198"/>
      <c r="F42" s="198"/>
      <c r="G42" s="198"/>
      <c r="H42" s="197" t="s">
        <v>71</v>
      </c>
      <c r="I42" s="197"/>
      <c r="J42" s="197"/>
    </row>
    <row r="43" spans="1:11" s="3" customFormat="1" ht="16.5" customHeight="1">
      <c r="A43" s="199" t="s">
        <v>53</v>
      </c>
      <c r="B43" s="199"/>
      <c r="C43" s="198"/>
      <c r="D43" s="198"/>
      <c r="E43" s="198"/>
      <c r="F43" s="198"/>
      <c r="G43" s="198"/>
      <c r="H43" s="197"/>
      <c r="I43" s="197"/>
      <c r="J43" s="197"/>
    </row>
    <row r="44" spans="1:11" s="3" customFormat="1" ht="25.5" customHeight="1">
      <c r="A44" s="2"/>
      <c r="B44" s="2"/>
      <c r="C44" s="196" t="s">
        <v>94</v>
      </c>
      <c r="D44" s="196"/>
      <c r="E44" s="196"/>
      <c r="F44" s="196"/>
      <c r="G44" s="196"/>
      <c r="H44" s="33"/>
      <c r="I44" s="2"/>
      <c r="J44" s="2"/>
    </row>
    <row r="45" spans="1:11" s="3" customFormat="1" ht="25.5" customHeight="1">
      <c r="A45" s="2"/>
      <c r="B45" s="2"/>
      <c r="C45" s="196" t="s">
        <v>95</v>
      </c>
      <c r="D45" s="196"/>
      <c r="E45" s="196"/>
      <c r="F45" s="196"/>
      <c r="G45" s="196"/>
      <c r="H45" s="33"/>
      <c r="I45" s="2"/>
      <c r="J45" s="2"/>
    </row>
    <row r="46" spans="1:11" s="3" customFormat="1" ht="25.5" customHeight="1">
      <c r="A46" s="2"/>
      <c r="B46" s="2"/>
      <c r="C46" s="196" t="s">
        <v>96</v>
      </c>
      <c r="D46" s="196"/>
      <c r="E46" s="196"/>
      <c r="F46" s="196"/>
      <c r="G46" s="196"/>
      <c r="H46" s="191" t="s">
        <v>70</v>
      </c>
      <c r="I46" s="191"/>
      <c r="J46" s="191"/>
      <c r="K46" s="33"/>
    </row>
    <row r="53" spans="1:12" ht="15.6">
      <c r="A53" s="217" t="s">
        <v>75</v>
      </c>
      <c r="B53" s="217"/>
      <c r="C53" s="217"/>
      <c r="D53" s="191" t="s">
        <v>35</v>
      </c>
      <c r="E53" s="191"/>
      <c r="F53" s="191"/>
      <c r="G53" s="191"/>
      <c r="H53" s="191"/>
      <c r="I53" s="191"/>
      <c r="K53" s="41"/>
      <c r="L53" s="41">
        <f>1+L1</f>
        <v>14</v>
      </c>
    </row>
    <row r="54" spans="1:12" ht="16.8">
      <c r="A54" s="191" t="s">
        <v>14</v>
      </c>
      <c r="B54" s="215"/>
      <c r="C54" s="215"/>
      <c r="D54" s="216" t="s">
        <v>36</v>
      </c>
      <c r="E54" s="216"/>
      <c r="F54" s="216"/>
      <c r="G54" s="216"/>
      <c r="H54" s="216"/>
      <c r="I54" s="216"/>
    </row>
    <row r="55" spans="1:12" ht="13.5" customHeight="1">
      <c r="A55" s="3"/>
      <c r="B55" s="3"/>
      <c r="C55" s="3"/>
      <c r="D55" s="199" t="s">
        <v>87</v>
      </c>
      <c r="E55" s="199"/>
      <c r="F55" s="199"/>
      <c r="G55" s="199"/>
      <c r="H55" s="199"/>
      <c r="I55" s="199"/>
      <c r="J55" s="43"/>
    </row>
    <row r="56" spans="1:12" ht="14.25" customHeight="1">
      <c r="A56" s="205" t="s">
        <v>54</v>
      </c>
      <c r="B56" s="205"/>
      <c r="C56" s="205"/>
      <c r="D56" s="205"/>
      <c r="E56" s="205"/>
      <c r="F56" s="205"/>
      <c r="G56" s="205"/>
      <c r="H56" s="205"/>
      <c r="I56" s="205"/>
      <c r="J56" s="205"/>
      <c r="L56" s="41"/>
    </row>
    <row r="57" spans="1:12" ht="14.25" customHeight="1">
      <c r="A57" s="205" t="s">
        <v>124</v>
      </c>
      <c r="B57" s="205"/>
      <c r="C57" s="205"/>
      <c r="D57" s="205"/>
      <c r="E57" s="205"/>
      <c r="F57" s="205"/>
      <c r="G57" s="205"/>
      <c r="H57" s="205"/>
      <c r="I57" s="205"/>
      <c r="J57" s="205"/>
      <c r="L57" s="41"/>
    </row>
    <row r="58" spans="1:12" ht="16.5" customHeight="1">
      <c r="A58" s="204" t="s">
        <v>76</v>
      </c>
      <c r="B58" s="205"/>
      <c r="C58" s="205"/>
      <c r="D58" s="205"/>
      <c r="E58" s="205"/>
      <c r="F58" s="205"/>
      <c r="G58" s="205"/>
      <c r="H58" s="205"/>
      <c r="I58" s="205"/>
      <c r="J58" s="205"/>
    </row>
    <row r="59" spans="1:12" s="69" customFormat="1" ht="15.6">
      <c r="A59" s="3"/>
      <c r="B59" s="3" t="s">
        <v>125</v>
      </c>
      <c r="C59" s="3"/>
      <c r="D59" s="3"/>
      <c r="E59" s="3"/>
      <c r="F59" s="3"/>
      <c r="G59" s="38"/>
      <c r="H59" s="3"/>
      <c r="I59" s="3"/>
    </row>
    <row r="60" spans="1:12" s="69" customFormat="1" ht="15.6">
      <c r="A60" s="70"/>
      <c r="B60" s="3" t="s">
        <v>88</v>
      </c>
      <c r="C60" s="3"/>
      <c r="D60" s="3"/>
      <c r="E60" s="3"/>
      <c r="F60" s="40"/>
      <c r="G60" s="38"/>
      <c r="H60" s="3"/>
      <c r="I60" s="3"/>
    </row>
    <row r="61" spans="1:12" s="69" customFormat="1" ht="15.6">
      <c r="A61" s="3"/>
      <c r="B61" s="3" t="s">
        <v>64</v>
      </c>
      <c r="C61" s="3"/>
      <c r="D61" s="3"/>
      <c r="E61" s="3"/>
      <c r="F61" s="3"/>
      <c r="G61" s="38"/>
      <c r="H61" s="3"/>
      <c r="I61" s="3"/>
    </row>
    <row r="62" spans="1:12" s="69" customFormat="1" ht="15.6">
      <c r="A62" s="3" t="s">
        <v>126</v>
      </c>
      <c r="B62" s="3"/>
      <c r="C62" s="3"/>
      <c r="D62" s="3"/>
      <c r="E62" s="3"/>
      <c r="F62" s="3"/>
      <c r="G62" s="38"/>
      <c r="H62" s="3"/>
      <c r="I62" s="3"/>
    </row>
    <row r="63" spans="1:12" ht="15" customHeight="1">
      <c r="A63" s="3"/>
      <c r="B63" s="33" t="s">
        <v>37</v>
      </c>
      <c r="C63" s="3"/>
      <c r="D63" s="3"/>
      <c r="E63" s="3"/>
      <c r="F63" s="3"/>
      <c r="G63" s="38"/>
      <c r="H63" s="3"/>
      <c r="I63" s="3"/>
    </row>
    <row r="64" spans="1:12" ht="15" customHeight="1">
      <c r="A64" s="3"/>
      <c r="B64" s="35" t="s">
        <v>65</v>
      </c>
      <c r="C64" s="40"/>
      <c r="D64" s="40"/>
      <c r="E64" s="40"/>
      <c r="F64" s="34"/>
      <c r="G64" s="38"/>
      <c r="H64" s="3"/>
      <c r="I64" s="3"/>
    </row>
    <row r="65" spans="1:10" ht="15" customHeight="1">
      <c r="A65" s="3"/>
      <c r="B65" s="3" t="s">
        <v>72</v>
      </c>
      <c r="C65" s="3"/>
      <c r="D65" s="3"/>
      <c r="E65" s="3"/>
      <c r="F65" s="3"/>
      <c r="G65" s="38"/>
      <c r="H65" s="3"/>
      <c r="I65" s="3" t="s">
        <v>73</v>
      </c>
    </row>
    <row r="66" spans="1:10" ht="15" customHeight="1">
      <c r="A66" s="3"/>
      <c r="B66" s="3" t="s">
        <v>103</v>
      </c>
      <c r="C66" s="3"/>
      <c r="D66" s="3"/>
      <c r="E66" s="3"/>
      <c r="F66" s="3"/>
      <c r="G66" s="38"/>
      <c r="H66" s="3"/>
      <c r="I66" s="3" t="s">
        <v>39</v>
      </c>
    </row>
    <row r="67" spans="1:10" s="45" customFormat="1" ht="15" customHeight="1">
      <c r="A67" s="44"/>
      <c r="B67" s="35" t="s">
        <v>89</v>
      </c>
      <c r="C67" s="3"/>
      <c r="D67" s="3"/>
      <c r="E67" s="3"/>
      <c r="F67" s="3"/>
      <c r="G67" s="38"/>
      <c r="H67" s="44"/>
      <c r="I67" s="44"/>
    </row>
    <row r="68" spans="1:10" s="45" customFormat="1" ht="15" customHeight="1">
      <c r="A68" s="44"/>
      <c r="B68" s="3" t="s">
        <v>90</v>
      </c>
      <c r="C68" s="3"/>
      <c r="D68" s="3"/>
      <c r="E68" s="3" t="s">
        <v>91</v>
      </c>
      <c r="F68" s="3"/>
      <c r="G68" s="38"/>
      <c r="H68" s="44"/>
      <c r="I68" s="44"/>
    </row>
    <row r="69" spans="1:10" s="45" customFormat="1" ht="15" customHeight="1">
      <c r="A69" s="44"/>
      <c r="B69" s="3" t="s">
        <v>92</v>
      </c>
      <c r="C69" s="3"/>
      <c r="D69" s="3"/>
      <c r="E69" s="3" t="s">
        <v>66</v>
      </c>
      <c r="F69" s="3"/>
      <c r="G69" s="38"/>
      <c r="H69" s="44"/>
      <c r="I69" s="44"/>
    </row>
    <row r="70" spans="1:10" s="45" customFormat="1" ht="15" customHeight="1">
      <c r="A70" s="44"/>
      <c r="B70" s="39" t="s">
        <v>128</v>
      </c>
      <c r="C70" s="39"/>
      <c r="D70" s="3"/>
      <c r="E70" s="3" t="s">
        <v>129</v>
      </c>
      <c r="F70" s="3"/>
      <c r="G70" s="38"/>
      <c r="H70" s="44"/>
      <c r="I70" s="44"/>
    </row>
    <row r="71" spans="1:10" ht="15" customHeight="1">
      <c r="A71" s="3"/>
      <c r="B71" s="35" t="s">
        <v>40</v>
      </c>
      <c r="C71" s="3"/>
      <c r="D71" s="3"/>
      <c r="E71" s="3"/>
      <c r="F71" s="3"/>
      <c r="G71" s="38"/>
      <c r="H71" s="3"/>
      <c r="I71" s="3"/>
    </row>
    <row r="72" spans="1:10" s="45" customFormat="1" ht="15" customHeight="1">
      <c r="A72" s="44"/>
      <c r="B72" s="3" t="s">
        <v>127</v>
      </c>
      <c r="C72" s="3"/>
      <c r="D72" s="3"/>
      <c r="E72" s="3" t="s">
        <v>104</v>
      </c>
      <c r="F72" s="3"/>
      <c r="G72" s="3"/>
      <c r="H72" s="3"/>
      <c r="I72" s="3"/>
      <c r="J72" s="3"/>
    </row>
    <row r="73" spans="1:10" ht="15" customHeight="1">
      <c r="A73" s="3"/>
      <c r="B73" s="35" t="s">
        <v>41</v>
      </c>
      <c r="C73" s="3"/>
      <c r="D73" s="3"/>
      <c r="E73" s="3"/>
      <c r="F73" s="3"/>
      <c r="G73" s="38"/>
      <c r="H73" s="3"/>
      <c r="I73" s="3"/>
    </row>
    <row r="74" spans="1:10" s="46" customFormat="1" ht="15" customHeight="1">
      <c r="B74" s="3" t="s">
        <v>42</v>
      </c>
      <c r="C74" s="47"/>
      <c r="D74" s="37" t="str">
        <f>VLOOKUP(L53,'TH NG-GOC LUC'!$A$3:$H$21,2)</f>
        <v>Trần Văn Căn</v>
      </c>
      <c r="G74" s="48"/>
    </row>
    <row r="75" spans="1:10" ht="15" customHeight="1">
      <c r="A75" s="3"/>
      <c r="B75" s="3" t="s">
        <v>43</v>
      </c>
      <c r="C75" s="2"/>
      <c r="D75" s="2"/>
      <c r="E75" s="3"/>
      <c r="F75" s="3"/>
      <c r="G75" s="38"/>
      <c r="H75" s="3"/>
      <c r="I75" s="3"/>
    </row>
    <row r="76" spans="1:10" ht="15" customHeight="1">
      <c r="A76" s="3"/>
      <c r="B76" s="33" t="s">
        <v>44</v>
      </c>
      <c r="C76" s="3"/>
      <c r="D76" s="3"/>
      <c r="E76" s="3"/>
      <c r="F76" s="3"/>
      <c r="G76" s="38"/>
      <c r="H76" s="3"/>
      <c r="I76" s="3"/>
    </row>
    <row r="77" spans="1:10" ht="31.2">
      <c r="A77" s="49" t="s">
        <v>1</v>
      </c>
      <c r="B77" s="206" t="s">
        <v>45</v>
      </c>
      <c r="C77" s="207"/>
      <c r="D77" s="207"/>
      <c r="E77" s="208"/>
      <c r="F77" s="49" t="s">
        <v>46</v>
      </c>
      <c r="G77" s="50" t="s">
        <v>21</v>
      </c>
      <c r="H77" s="49" t="s">
        <v>3</v>
      </c>
      <c r="I77" s="209" t="s">
        <v>5</v>
      </c>
      <c r="J77" s="210"/>
    </row>
    <row r="78" spans="1:10" ht="21" customHeight="1">
      <c r="A78" s="12">
        <v>1</v>
      </c>
      <c r="B78" s="211" t="s">
        <v>47</v>
      </c>
      <c r="C78" s="211"/>
      <c r="D78" s="211"/>
      <c r="E78" s="211"/>
      <c r="F78" s="14" t="s">
        <v>28</v>
      </c>
      <c r="G78" s="51">
        <f>VLOOKUP(L53,'TH NG-GOC LUC'!$A$3:$H$21,5)</f>
        <v>531.4</v>
      </c>
      <c r="H78" s="12" t="s">
        <v>6</v>
      </c>
      <c r="I78" s="52" t="s">
        <v>48</v>
      </c>
      <c r="J78" s="212">
        <f>VLOOKUP(L53,'TH NG-GOC LUC'!$A$3:$H$21,4)</f>
        <v>946</v>
      </c>
    </row>
    <row r="79" spans="1:10" s="3" customFormat="1" ht="21" customHeight="1">
      <c r="A79" s="18">
        <v>2</v>
      </c>
      <c r="B79" s="214" t="s">
        <v>49</v>
      </c>
      <c r="C79" s="214"/>
      <c r="D79" s="214"/>
      <c r="E79" s="214"/>
      <c r="F79" s="20" t="s">
        <v>50</v>
      </c>
      <c r="G79" s="54">
        <f>VLOOKUP(L53,'TH NG-GOC LUC'!$A$3:$H$21,8)</f>
        <v>10</v>
      </c>
      <c r="H79" s="18"/>
      <c r="I79" s="53"/>
      <c r="J79" s="213"/>
    </row>
    <row r="80" spans="1:10" s="3" customFormat="1" ht="21" customHeight="1">
      <c r="A80" s="55">
        <v>3</v>
      </c>
      <c r="B80" s="201" t="s">
        <v>51</v>
      </c>
      <c r="C80" s="201"/>
      <c r="D80" s="201"/>
      <c r="E80" s="201"/>
      <c r="F80" s="56" t="s">
        <v>28</v>
      </c>
      <c r="G80" s="57">
        <f>VLOOKUP(L53,'TH NG-GOC LUC'!$A$3:$H$21,6)</f>
        <v>7397.5</v>
      </c>
      <c r="H80" s="55"/>
      <c r="I80" s="202"/>
      <c r="J80" s="203"/>
    </row>
    <row r="81" spans="1:10" s="3" customFormat="1" ht="17.25" customHeight="1">
      <c r="A81" s="34"/>
      <c r="B81" s="3" t="s">
        <v>97</v>
      </c>
      <c r="D81" s="34"/>
      <c r="E81" s="34"/>
      <c r="F81" s="58"/>
      <c r="G81" s="38"/>
      <c r="H81" s="34"/>
    </row>
    <row r="82" spans="1:10" s="3" customFormat="1" ht="17.25" customHeight="1">
      <c r="A82" s="3" t="s">
        <v>98</v>
      </c>
      <c r="C82" s="59"/>
      <c r="D82" s="34"/>
      <c r="E82" s="34"/>
      <c r="F82" s="34"/>
      <c r="G82" s="38"/>
      <c r="H82" s="34"/>
      <c r="I82" s="59"/>
    </row>
    <row r="83" spans="1:10" s="3" customFormat="1" ht="17.25" customHeight="1">
      <c r="B83" s="3" t="s">
        <v>99</v>
      </c>
      <c r="C83" s="59"/>
      <c r="D83" s="34"/>
      <c r="E83" s="34"/>
      <c r="F83" s="34"/>
      <c r="G83" s="38"/>
      <c r="H83" s="34"/>
      <c r="I83" s="59"/>
    </row>
    <row r="84" spans="1:10" s="3" customFormat="1" ht="17.25" customHeight="1">
      <c r="A84" s="3" t="s">
        <v>100</v>
      </c>
      <c r="C84" s="59"/>
      <c r="D84" s="34"/>
      <c r="E84" s="34"/>
      <c r="F84" s="34"/>
      <c r="G84" s="38"/>
      <c r="H84" s="34"/>
      <c r="I84" s="59"/>
    </row>
    <row r="85" spans="1:10" s="3" customFormat="1" ht="17.25" customHeight="1">
      <c r="A85" s="3" t="s">
        <v>101</v>
      </c>
      <c r="C85" s="59"/>
      <c r="D85" s="34"/>
      <c r="E85" s="34"/>
      <c r="F85" s="34"/>
      <c r="G85" s="38"/>
      <c r="H85" s="34"/>
      <c r="I85" s="59"/>
    </row>
    <row r="86" spans="1:10" s="3" customFormat="1" ht="17.25" customHeight="1">
      <c r="A86" s="3" t="s">
        <v>102</v>
      </c>
      <c r="C86" s="59"/>
      <c r="D86" s="34"/>
      <c r="E86" s="34"/>
      <c r="F86" s="34"/>
      <c r="G86" s="38"/>
      <c r="H86" s="34"/>
      <c r="I86" s="59"/>
    </row>
    <row r="87" spans="1:10" s="3" customFormat="1" ht="17.25" customHeight="1">
      <c r="A87" s="198" t="s">
        <v>55</v>
      </c>
      <c r="B87" s="198"/>
      <c r="C87" s="198" t="s">
        <v>52</v>
      </c>
      <c r="D87" s="198"/>
      <c r="E87" s="191" t="s">
        <v>93</v>
      </c>
      <c r="F87" s="191"/>
      <c r="G87" s="191"/>
      <c r="H87" s="191"/>
      <c r="I87" s="191"/>
      <c r="J87" s="191"/>
    </row>
    <row r="88" spans="1:10" s="3" customFormat="1" ht="15" customHeight="1">
      <c r="A88" s="191" t="s">
        <v>56</v>
      </c>
      <c r="B88" s="191"/>
      <c r="C88" s="198"/>
      <c r="D88" s="198"/>
      <c r="E88" s="197" t="s">
        <v>67</v>
      </c>
      <c r="F88" s="197"/>
      <c r="G88" s="197"/>
      <c r="H88" s="197"/>
      <c r="I88" s="200" t="s">
        <v>79</v>
      </c>
      <c r="J88" s="197"/>
    </row>
    <row r="89" spans="1:10" s="3" customFormat="1" ht="19.5" customHeight="1">
      <c r="B89" s="60"/>
      <c r="C89" s="35"/>
      <c r="D89" s="35"/>
      <c r="E89" s="35"/>
      <c r="F89" s="35"/>
      <c r="G89" s="61"/>
      <c r="H89" s="35"/>
      <c r="I89" s="33"/>
    </row>
    <row r="90" spans="1:10" s="3" customFormat="1" ht="19.5" customHeight="1">
      <c r="B90" s="62"/>
      <c r="C90" s="40"/>
      <c r="D90" s="40"/>
      <c r="E90" s="33"/>
      <c r="F90" s="33"/>
      <c r="G90" s="36"/>
      <c r="H90" s="40"/>
      <c r="I90" s="33"/>
    </row>
    <row r="91" spans="1:10" s="3" customFormat="1" ht="29.25" customHeight="1">
      <c r="C91" s="35"/>
      <c r="D91" s="35"/>
      <c r="E91" s="35"/>
      <c r="F91" s="63"/>
      <c r="G91" s="38"/>
      <c r="H91" s="40"/>
      <c r="I91" s="33"/>
    </row>
    <row r="92" spans="1:10" s="3" customFormat="1" ht="15" customHeight="1">
      <c r="A92" s="191"/>
      <c r="B92" s="191"/>
      <c r="C92" s="191"/>
      <c r="D92" s="191"/>
      <c r="E92" s="191" t="s">
        <v>82</v>
      </c>
      <c r="F92" s="191"/>
      <c r="G92" s="191"/>
      <c r="H92" s="191"/>
      <c r="I92" s="191" t="s">
        <v>80</v>
      </c>
      <c r="J92" s="191"/>
    </row>
    <row r="93" spans="1:10" s="3" customFormat="1" ht="15" customHeight="1">
      <c r="A93" s="2"/>
      <c r="B93" s="2"/>
      <c r="C93" s="191" t="s">
        <v>68</v>
      </c>
      <c r="D93" s="191"/>
      <c r="E93" s="191"/>
      <c r="F93" s="191"/>
      <c r="G93" s="191"/>
      <c r="H93" s="191"/>
      <c r="I93" s="191"/>
      <c r="J93" s="191"/>
    </row>
    <row r="94" spans="1:10" s="3" customFormat="1" ht="12" customHeight="1">
      <c r="A94" s="197" t="s">
        <v>31</v>
      </c>
      <c r="B94" s="197"/>
      <c r="C94" s="198" t="s">
        <v>69</v>
      </c>
      <c r="D94" s="198"/>
      <c r="E94" s="198"/>
      <c r="F94" s="198"/>
      <c r="G94" s="198"/>
      <c r="H94" s="197" t="s">
        <v>71</v>
      </c>
      <c r="I94" s="197"/>
      <c r="J94" s="197"/>
    </row>
    <row r="95" spans="1:10" s="3" customFormat="1" ht="16.5" customHeight="1">
      <c r="A95" s="199" t="s">
        <v>53</v>
      </c>
      <c r="B95" s="199"/>
      <c r="C95" s="198"/>
      <c r="D95" s="198"/>
      <c r="E95" s="198"/>
      <c r="F95" s="198"/>
      <c r="G95" s="198"/>
      <c r="H95" s="197"/>
      <c r="I95" s="197"/>
      <c r="J95" s="197"/>
    </row>
    <row r="96" spans="1:10" s="3" customFormat="1" ht="25.5" customHeight="1">
      <c r="A96" s="2"/>
      <c r="B96" s="2"/>
      <c r="C96" s="196" t="s">
        <v>94</v>
      </c>
      <c r="D96" s="196"/>
      <c r="E96" s="196"/>
      <c r="F96" s="196"/>
      <c r="G96" s="196"/>
      <c r="H96" s="33"/>
      <c r="I96" s="2"/>
      <c r="J96" s="2"/>
    </row>
    <row r="97" spans="1:12" s="3" customFormat="1" ht="25.5" customHeight="1">
      <c r="A97" s="2"/>
      <c r="B97" s="2"/>
      <c r="C97" s="196" t="s">
        <v>95</v>
      </c>
      <c r="D97" s="196"/>
      <c r="E97" s="196"/>
      <c r="F97" s="196"/>
      <c r="G97" s="196"/>
      <c r="H97" s="33"/>
      <c r="I97" s="2"/>
      <c r="J97" s="2"/>
    </row>
    <row r="98" spans="1:12" s="3" customFormat="1" ht="25.5" customHeight="1">
      <c r="A98" s="2"/>
      <c r="B98" s="2"/>
      <c r="C98" s="196" t="s">
        <v>96</v>
      </c>
      <c r="D98" s="196"/>
      <c r="E98" s="196"/>
      <c r="F98" s="196"/>
      <c r="G98" s="196"/>
      <c r="H98" s="191" t="s">
        <v>70</v>
      </c>
      <c r="I98" s="191"/>
      <c r="J98" s="191"/>
      <c r="K98" s="33"/>
    </row>
    <row r="105" spans="1:12" ht="15.6">
      <c r="A105" s="217" t="s">
        <v>75</v>
      </c>
      <c r="B105" s="217"/>
      <c r="C105" s="217"/>
      <c r="D105" s="191" t="s">
        <v>35</v>
      </c>
      <c r="E105" s="191"/>
      <c r="F105" s="191"/>
      <c r="G105" s="191"/>
      <c r="H105" s="191"/>
      <c r="I105" s="191"/>
      <c r="K105" s="41"/>
      <c r="L105" s="41">
        <f>1+L53</f>
        <v>15</v>
      </c>
    </row>
    <row r="106" spans="1:12" ht="16.8">
      <c r="A106" s="191" t="s">
        <v>14</v>
      </c>
      <c r="B106" s="215"/>
      <c r="C106" s="215"/>
      <c r="D106" s="216" t="s">
        <v>36</v>
      </c>
      <c r="E106" s="216"/>
      <c r="F106" s="216"/>
      <c r="G106" s="216"/>
      <c r="H106" s="216"/>
      <c r="I106" s="216"/>
    </row>
    <row r="107" spans="1:12" ht="13.5" customHeight="1">
      <c r="A107" s="3"/>
      <c r="B107" s="3"/>
      <c r="C107" s="3"/>
      <c r="D107" s="199" t="s">
        <v>87</v>
      </c>
      <c r="E107" s="199"/>
      <c r="F107" s="199"/>
      <c r="G107" s="199"/>
      <c r="H107" s="199"/>
      <c r="I107" s="199"/>
      <c r="J107" s="43"/>
    </row>
    <row r="108" spans="1:12" ht="14.25" customHeight="1">
      <c r="A108" s="205" t="s">
        <v>54</v>
      </c>
      <c r="B108" s="205"/>
      <c r="C108" s="205"/>
      <c r="D108" s="205"/>
      <c r="E108" s="205"/>
      <c r="F108" s="205"/>
      <c r="G108" s="205"/>
      <c r="H108" s="205"/>
      <c r="I108" s="205"/>
      <c r="J108" s="205"/>
      <c r="L108" s="41"/>
    </row>
    <row r="109" spans="1:12" ht="14.25" customHeight="1">
      <c r="A109" s="205" t="s">
        <v>124</v>
      </c>
      <c r="B109" s="205"/>
      <c r="C109" s="205"/>
      <c r="D109" s="205"/>
      <c r="E109" s="205"/>
      <c r="F109" s="205"/>
      <c r="G109" s="205"/>
      <c r="H109" s="205"/>
      <c r="I109" s="205"/>
      <c r="J109" s="205"/>
      <c r="L109" s="41"/>
    </row>
    <row r="110" spans="1:12" ht="16.5" customHeight="1">
      <c r="A110" s="204" t="s">
        <v>76</v>
      </c>
      <c r="B110" s="205"/>
      <c r="C110" s="205"/>
      <c r="D110" s="205"/>
      <c r="E110" s="205"/>
      <c r="F110" s="205"/>
      <c r="G110" s="205"/>
      <c r="H110" s="205"/>
      <c r="I110" s="205"/>
      <c r="J110" s="205"/>
    </row>
    <row r="111" spans="1:12" s="69" customFormat="1" ht="15.6">
      <c r="A111" s="3"/>
      <c r="B111" s="3" t="s">
        <v>125</v>
      </c>
      <c r="C111" s="3"/>
      <c r="D111" s="3"/>
      <c r="E111" s="3"/>
      <c r="F111" s="3"/>
      <c r="G111" s="38"/>
      <c r="H111" s="3"/>
      <c r="I111" s="3"/>
    </row>
    <row r="112" spans="1:12" s="69" customFormat="1" ht="15.6">
      <c r="A112" s="70"/>
      <c r="B112" s="3" t="s">
        <v>88</v>
      </c>
      <c r="C112" s="3"/>
      <c r="D112" s="3"/>
      <c r="E112" s="3"/>
      <c r="F112" s="40"/>
      <c r="G112" s="38"/>
      <c r="H112" s="3"/>
      <c r="I112" s="3"/>
    </row>
    <row r="113" spans="1:10" s="69" customFormat="1" ht="15.6">
      <c r="A113" s="3"/>
      <c r="B113" s="3" t="s">
        <v>64</v>
      </c>
      <c r="C113" s="3"/>
      <c r="D113" s="3"/>
      <c r="E113" s="3"/>
      <c r="F113" s="3"/>
      <c r="G113" s="38"/>
      <c r="H113" s="3"/>
      <c r="I113" s="3"/>
    </row>
    <row r="114" spans="1:10" s="69" customFormat="1" ht="15.6">
      <c r="A114" s="3" t="s">
        <v>126</v>
      </c>
      <c r="B114" s="3"/>
      <c r="C114" s="3"/>
      <c r="D114" s="3"/>
      <c r="E114" s="3"/>
      <c r="F114" s="3"/>
      <c r="G114" s="38"/>
      <c r="H114" s="3"/>
      <c r="I114" s="3"/>
    </row>
    <row r="115" spans="1:10" ht="15" customHeight="1">
      <c r="A115" s="3"/>
      <c r="B115" s="33" t="s">
        <v>37</v>
      </c>
      <c r="C115" s="3"/>
      <c r="D115" s="3"/>
      <c r="E115" s="3"/>
      <c r="F115" s="3"/>
      <c r="G115" s="38"/>
      <c r="H115" s="3"/>
      <c r="I115" s="3"/>
    </row>
    <row r="116" spans="1:10" ht="15" customHeight="1">
      <c r="A116" s="3"/>
      <c r="B116" s="35" t="s">
        <v>65</v>
      </c>
      <c r="C116" s="40"/>
      <c r="D116" s="40"/>
      <c r="E116" s="40"/>
      <c r="F116" s="34"/>
      <c r="G116" s="38"/>
      <c r="H116" s="3"/>
      <c r="I116" s="3"/>
    </row>
    <row r="117" spans="1:10" ht="15" customHeight="1">
      <c r="A117" s="3"/>
      <c r="B117" s="3" t="s">
        <v>72</v>
      </c>
      <c r="C117" s="3"/>
      <c r="D117" s="3"/>
      <c r="E117" s="3"/>
      <c r="F117" s="3"/>
      <c r="G117" s="38"/>
      <c r="H117" s="3"/>
      <c r="I117" s="3" t="s">
        <v>73</v>
      </c>
    </row>
    <row r="118" spans="1:10" ht="15" customHeight="1">
      <c r="A118" s="3"/>
      <c r="B118" s="3" t="s">
        <v>103</v>
      </c>
      <c r="C118" s="3"/>
      <c r="D118" s="3"/>
      <c r="E118" s="3"/>
      <c r="F118" s="3"/>
      <c r="G118" s="38"/>
      <c r="H118" s="3"/>
      <c r="I118" s="3" t="s">
        <v>39</v>
      </c>
    </row>
    <row r="119" spans="1:10" s="45" customFormat="1" ht="15" customHeight="1">
      <c r="A119" s="44"/>
      <c r="B119" s="35" t="s">
        <v>89</v>
      </c>
      <c r="C119" s="3"/>
      <c r="D119" s="3"/>
      <c r="E119" s="3"/>
      <c r="F119" s="3"/>
      <c r="G119" s="38"/>
      <c r="H119" s="44"/>
      <c r="I119" s="44"/>
    </row>
    <row r="120" spans="1:10" s="45" customFormat="1" ht="15" customHeight="1">
      <c r="A120" s="44"/>
      <c r="B120" s="3" t="s">
        <v>90</v>
      </c>
      <c r="C120" s="3"/>
      <c r="D120" s="3"/>
      <c r="E120" s="3" t="s">
        <v>91</v>
      </c>
      <c r="F120" s="3"/>
      <c r="G120" s="38"/>
      <c r="H120" s="44"/>
      <c r="I120" s="44"/>
    </row>
    <row r="121" spans="1:10" s="45" customFormat="1" ht="15" customHeight="1">
      <c r="A121" s="44"/>
      <c r="B121" s="3" t="s">
        <v>92</v>
      </c>
      <c r="C121" s="3"/>
      <c r="D121" s="3"/>
      <c r="E121" s="3" t="s">
        <v>66</v>
      </c>
      <c r="F121" s="3"/>
      <c r="G121" s="38"/>
      <c r="H121" s="44"/>
      <c r="I121" s="44"/>
    </row>
    <row r="122" spans="1:10" s="45" customFormat="1" ht="15" customHeight="1">
      <c r="A122" s="44"/>
      <c r="B122" s="39" t="s">
        <v>128</v>
      </c>
      <c r="C122" s="39"/>
      <c r="D122" s="3"/>
      <c r="E122" s="3" t="s">
        <v>129</v>
      </c>
      <c r="F122" s="3"/>
      <c r="G122" s="38"/>
      <c r="H122" s="44"/>
      <c r="I122" s="44"/>
    </row>
    <row r="123" spans="1:10" ht="15" customHeight="1">
      <c r="A123" s="3"/>
      <c r="B123" s="35" t="s">
        <v>40</v>
      </c>
      <c r="C123" s="3"/>
      <c r="D123" s="3"/>
      <c r="E123" s="3"/>
      <c r="F123" s="3"/>
      <c r="G123" s="38"/>
      <c r="H123" s="3"/>
      <c r="I123" s="3"/>
    </row>
    <row r="124" spans="1:10" s="45" customFormat="1" ht="15" customHeight="1">
      <c r="A124" s="44"/>
      <c r="B124" s="3" t="s">
        <v>127</v>
      </c>
      <c r="C124" s="3"/>
      <c r="D124" s="3"/>
      <c r="E124" s="3" t="s">
        <v>104</v>
      </c>
      <c r="F124" s="3"/>
      <c r="G124" s="3"/>
      <c r="H124" s="3"/>
      <c r="I124" s="3"/>
      <c r="J124" s="3"/>
    </row>
    <row r="125" spans="1:10" ht="15" customHeight="1">
      <c r="A125" s="3"/>
      <c r="B125" s="35" t="s">
        <v>41</v>
      </c>
      <c r="C125" s="3"/>
      <c r="D125" s="3"/>
      <c r="E125" s="3"/>
      <c r="F125" s="3"/>
      <c r="G125" s="38"/>
      <c r="H125" s="3"/>
      <c r="I125" s="3"/>
    </row>
    <row r="126" spans="1:10" s="46" customFormat="1" ht="15" customHeight="1">
      <c r="B126" s="3" t="s">
        <v>42</v>
      </c>
      <c r="C126" s="47"/>
      <c r="D126" s="37" t="str">
        <f>VLOOKUP(L105,'TH NG-GOC LUC'!$A$3:$H$21,2)</f>
        <v>Phạm Duy Xứ</v>
      </c>
      <c r="G126" s="48"/>
    </row>
    <row r="127" spans="1:10" ht="15" customHeight="1">
      <c r="A127" s="3"/>
      <c r="B127" s="3" t="s">
        <v>43</v>
      </c>
      <c r="C127" s="2"/>
      <c r="D127" s="2"/>
      <c r="E127" s="3"/>
      <c r="F127" s="3"/>
      <c r="G127" s="38"/>
      <c r="H127" s="3"/>
      <c r="I127" s="3"/>
    </row>
    <row r="128" spans="1:10" ht="15" customHeight="1">
      <c r="A128" s="3"/>
      <c r="B128" s="33" t="s">
        <v>44</v>
      </c>
      <c r="C128" s="3"/>
      <c r="D128" s="3"/>
      <c r="E128" s="3"/>
      <c r="F128" s="3"/>
      <c r="G128" s="38"/>
      <c r="H128" s="3"/>
      <c r="I128" s="3"/>
    </row>
    <row r="129" spans="1:10" ht="31.2">
      <c r="A129" s="49" t="s">
        <v>1</v>
      </c>
      <c r="B129" s="206" t="s">
        <v>45</v>
      </c>
      <c r="C129" s="207"/>
      <c r="D129" s="207"/>
      <c r="E129" s="208"/>
      <c r="F129" s="49" t="s">
        <v>46</v>
      </c>
      <c r="G129" s="50" t="s">
        <v>21</v>
      </c>
      <c r="H129" s="49" t="s">
        <v>3</v>
      </c>
      <c r="I129" s="209" t="s">
        <v>5</v>
      </c>
      <c r="J129" s="210"/>
    </row>
    <row r="130" spans="1:10" ht="21" customHeight="1">
      <c r="A130" s="12">
        <v>1</v>
      </c>
      <c r="B130" s="211" t="s">
        <v>47</v>
      </c>
      <c r="C130" s="211"/>
      <c r="D130" s="211"/>
      <c r="E130" s="211"/>
      <c r="F130" s="14" t="s">
        <v>28</v>
      </c>
      <c r="G130" s="51">
        <f>VLOOKUP(L105,'TH NG-GOC LUC'!$A$3:$H$21,5)</f>
        <v>84.6</v>
      </c>
      <c r="H130" s="12" t="s">
        <v>6</v>
      </c>
      <c r="I130" s="52" t="s">
        <v>48</v>
      </c>
      <c r="J130" s="212">
        <f>VLOOKUP(L105,'TH NG-GOC LUC'!$A$3:$H$21,4)</f>
        <v>1412</v>
      </c>
    </row>
    <row r="131" spans="1:10" s="3" customFormat="1" ht="21" customHeight="1">
      <c r="A131" s="18">
        <v>2</v>
      </c>
      <c r="B131" s="214" t="s">
        <v>49</v>
      </c>
      <c r="C131" s="214"/>
      <c r="D131" s="214"/>
      <c r="E131" s="214"/>
      <c r="F131" s="20" t="s">
        <v>50</v>
      </c>
      <c r="G131" s="54">
        <f>VLOOKUP(L105,'TH NG-GOC LUC'!$A$3:$H$21,8)</f>
        <v>8</v>
      </c>
      <c r="H131" s="18"/>
      <c r="I131" s="53"/>
      <c r="J131" s="213"/>
    </row>
    <row r="132" spans="1:10" s="3" customFormat="1" ht="21" customHeight="1">
      <c r="A132" s="55">
        <v>3</v>
      </c>
      <c r="B132" s="201" t="s">
        <v>51</v>
      </c>
      <c r="C132" s="201"/>
      <c r="D132" s="201"/>
      <c r="E132" s="201"/>
      <c r="F132" s="56" t="s">
        <v>28</v>
      </c>
      <c r="G132" s="57">
        <f>VLOOKUP(L105,'TH NG-GOC LUC'!$A$3:$H$21,6)</f>
        <v>3134</v>
      </c>
      <c r="H132" s="55"/>
      <c r="I132" s="202"/>
      <c r="J132" s="203"/>
    </row>
    <row r="133" spans="1:10" s="3" customFormat="1" ht="17.25" customHeight="1">
      <c r="A133" s="34"/>
      <c r="B133" s="3" t="s">
        <v>97</v>
      </c>
      <c r="D133" s="34"/>
      <c r="E133" s="34"/>
      <c r="F133" s="58"/>
      <c r="G133" s="38"/>
      <c r="H133" s="34"/>
    </row>
    <row r="134" spans="1:10" s="3" customFormat="1" ht="17.25" customHeight="1">
      <c r="A134" s="3" t="s">
        <v>98</v>
      </c>
      <c r="C134" s="59"/>
      <c r="D134" s="34"/>
      <c r="E134" s="34"/>
      <c r="F134" s="34"/>
      <c r="G134" s="38"/>
      <c r="H134" s="34"/>
      <c r="I134" s="59"/>
    </row>
    <row r="135" spans="1:10" s="3" customFormat="1" ht="17.25" customHeight="1">
      <c r="B135" s="3" t="s">
        <v>99</v>
      </c>
      <c r="C135" s="59"/>
      <c r="D135" s="34"/>
      <c r="E135" s="34"/>
      <c r="F135" s="34"/>
      <c r="G135" s="38"/>
      <c r="H135" s="34"/>
      <c r="I135" s="59"/>
    </row>
    <row r="136" spans="1:10" s="3" customFormat="1" ht="17.25" customHeight="1">
      <c r="A136" s="3" t="s">
        <v>100</v>
      </c>
      <c r="C136" s="59"/>
      <c r="D136" s="34"/>
      <c r="E136" s="34"/>
      <c r="F136" s="34"/>
      <c r="G136" s="38"/>
      <c r="H136" s="34"/>
      <c r="I136" s="59"/>
    </row>
    <row r="137" spans="1:10" s="3" customFormat="1" ht="17.25" customHeight="1">
      <c r="A137" s="3" t="s">
        <v>101</v>
      </c>
      <c r="C137" s="59"/>
      <c r="D137" s="34"/>
      <c r="E137" s="34"/>
      <c r="F137" s="34"/>
      <c r="G137" s="38"/>
      <c r="H137" s="34"/>
      <c r="I137" s="59"/>
    </row>
    <row r="138" spans="1:10" s="3" customFormat="1" ht="17.25" customHeight="1">
      <c r="A138" s="3" t="s">
        <v>102</v>
      </c>
      <c r="C138" s="59"/>
      <c r="D138" s="34"/>
      <c r="E138" s="34"/>
      <c r="F138" s="34"/>
      <c r="G138" s="38"/>
      <c r="H138" s="34"/>
      <c r="I138" s="59"/>
    </row>
    <row r="139" spans="1:10" s="3" customFormat="1" ht="17.25" customHeight="1">
      <c r="A139" s="198" t="s">
        <v>55</v>
      </c>
      <c r="B139" s="198"/>
      <c r="C139" s="198" t="s">
        <v>52</v>
      </c>
      <c r="D139" s="198"/>
      <c r="E139" s="191" t="s">
        <v>93</v>
      </c>
      <c r="F139" s="191"/>
      <c r="G139" s="191"/>
      <c r="H139" s="191"/>
      <c r="I139" s="191"/>
      <c r="J139" s="191"/>
    </row>
    <row r="140" spans="1:10" s="3" customFormat="1" ht="15" customHeight="1">
      <c r="A140" s="191" t="s">
        <v>56</v>
      </c>
      <c r="B140" s="191"/>
      <c r="C140" s="198"/>
      <c r="D140" s="198"/>
      <c r="E140" s="197" t="s">
        <v>67</v>
      </c>
      <c r="F140" s="197"/>
      <c r="G140" s="197"/>
      <c r="H140" s="197"/>
      <c r="I140" s="200" t="s">
        <v>79</v>
      </c>
      <c r="J140" s="197"/>
    </row>
    <row r="141" spans="1:10" s="3" customFormat="1" ht="19.5" customHeight="1">
      <c r="B141" s="60"/>
      <c r="C141" s="35"/>
      <c r="D141" s="35"/>
      <c r="E141" s="35"/>
      <c r="F141" s="35"/>
      <c r="G141" s="61"/>
      <c r="H141" s="35"/>
      <c r="I141" s="33"/>
    </row>
    <row r="142" spans="1:10" s="3" customFormat="1" ht="19.5" customHeight="1">
      <c r="B142" s="62"/>
      <c r="C142" s="40"/>
      <c r="D142" s="40"/>
      <c r="E142" s="33"/>
      <c r="F142" s="33"/>
      <c r="G142" s="36"/>
      <c r="H142" s="40"/>
      <c r="I142" s="33"/>
    </row>
    <row r="143" spans="1:10" s="3" customFormat="1" ht="29.25" customHeight="1">
      <c r="C143" s="35"/>
      <c r="D143" s="35"/>
      <c r="E143" s="35"/>
      <c r="F143" s="63"/>
      <c r="G143" s="38"/>
      <c r="H143" s="40"/>
      <c r="I143" s="33"/>
    </row>
    <row r="144" spans="1:10" s="3" customFormat="1" ht="15" customHeight="1">
      <c r="A144" s="191"/>
      <c r="B144" s="191"/>
      <c r="C144" s="191"/>
      <c r="D144" s="191"/>
      <c r="E144" s="191" t="s">
        <v>82</v>
      </c>
      <c r="F144" s="191"/>
      <c r="G144" s="191"/>
      <c r="H144" s="191"/>
      <c r="I144" s="191" t="s">
        <v>80</v>
      </c>
      <c r="J144" s="191"/>
    </row>
    <row r="145" spans="1:12" s="3" customFormat="1" ht="15" customHeight="1">
      <c r="A145" s="2"/>
      <c r="B145" s="2"/>
      <c r="C145" s="191" t="s">
        <v>68</v>
      </c>
      <c r="D145" s="191"/>
      <c r="E145" s="191"/>
      <c r="F145" s="191"/>
      <c r="G145" s="191"/>
      <c r="H145" s="191"/>
      <c r="I145" s="191"/>
      <c r="J145" s="191"/>
    </row>
    <row r="146" spans="1:12" s="3" customFormat="1" ht="12" customHeight="1">
      <c r="A146" s="197" t="s">
        <v>31</v>
      </c>
      <c r="B146" s="197"/>
      <c r="C146" s="198" t="s">
        <v>69</v>
      </c>
      <c r="D146" s="198"/>
      <c r="E146" s="198"/>
      <c r="F146" s="198"/>
      <c r="G146" s="198"/>
      <c r="H146" s="197" t="s">
        <v>71</v>
      </c>
      <c r="I146" s="197"/>
      <c r="J146" s="197"/>
    </row>
    <row r="147" spans="1:12" s="3" customFormat="1" ht="16.5" customHeight="1">
      <c r="A147" s="199" t="s">
        <v>53</v>
      </c>
      <c r="B147" s="199"/>
      <c r="C147" s="198"/>
      <c r="D147" s="198"/>
      <c r="E147" s="198"/>
      <c r="F147" s="198"/>
      <c r="G147" s="198"/>
      <c r="H147" s="197"/>
      <c r="I147" s="197"/>
      <c r="J147" s="197"/>
    </row>
    <row r="148" spans="1:12" s="3" customFormat="1" ht="25.5" customHeight="1">
      <c r="A148" s="2"/>
      <c r="B148" s="2"/>
      <c r="C148" s="196" t="s">
        <v>94</v>
      </c>
      <c r="D148" s="196"/>
      <c r="E148" s="196"/>
      <c r="F148" s="196"/>
      <c r="G148" s="196"/>
      <c r="H148" s="33"/>
      <c r="I148" s="2"/>
      <c r="J148" s="2"/>
    </row>
    <row r="149" spans="1:12" s="3" customFormat="1" ht="25.5" customHeight="1">
      <c r="A149" s="2"/>
      <c r="B149" s="2"/>
      <c r="C149" s="196" t="s">
        <v>95</v>
      </c>
      <c r="D149" s="196"/>
      <c r="E149" s="196"/>
      <c r="F149" s="196"/>
      <c r="G149" s="196"/>
      <c r="H149" s="33"/>
      <c r="I149" s="2"/>
      <c r="J149" s="2"/>
    </row>
    <row r="150" spans="1:12" s="3" customFormat="1" ht="25.5" customHeight="1">
      <c r="A150" s="2"/>
      <c r="B150" s="2"/>
      <c r="C150" s="196" t="s">
        <v>96</v>
      </c>
      <c r="D150" s="196"/>
      <c r="E150" s="196"/>
      <c r="F150" s="196"/>
      <c r="G150" s="196"/>
      <c r="H150" s="191" t="s">
        <v>70</v>
      </c>
      <c r="I150" s="191"/>
      <c r="J150" s="191"/>
      <c r="K150" s="33"/>
    </row>
    <row r="157" spans="1:12" ht="15.6">
      <c r="A157" s="217" t="s">
        <v>75</v>
      </c>
      <c r="B157" s="217"/>
      <c r="C157" s="217"/>
      <c r="D157" s="191" t="s">
        <v>35</v>
      </c>
      <c r="E157" s="191"/>
      <c r="F157" s="191"/>
      <c r="G157" s="191"/>
      <c r="H157" s="191"/>
      <c r="I157" s="191"/>
      <c r="K157" s="41"/>
      <c r="L157" s="41">
        <f>1+L105</f>
        <v>16</v>
      </c>
    </row>
    <row r="158" spans="1:12" ht="16.8">
      <c r="A158" s="191" t="s">
        <v>14</v>
      </c>
      <c r="B158" s="215"/>
      <c r="C158" s="215"/>
      <c r="D158" s="216" t="s">
        <v>36</v>
      </c>
      <c r="E158" s="216"/>
      <c r="F158" s="216"/>
      <c r="G158" s="216"/>
      <c r="H158" s="216"/>
      <c r="I158" s="216"/>
    </row>
    <row r="159" spans="1:12" ht="13.5" customHeight="1">
      <c r="A159" s="3"/>
      <c r="B159" s="3"/>
      <c r="C159" s="3"/>
      <c r="D159" s="199" t="s">
        <v>87</v>
      </c>
      <c r="E159" s="199"/>
      <c r="F159" s="199"/>
      <c r="G159" s="199"/>
      <c r="H159" s="199"/>
      <c r="I159" s="199"/>
      <c r="J159" s="43"/>
    </row>
    <row r="160" spans="1:12" ht="14.25" customHeight="1">
      <c r="A160" s="205" t="s">
        <v>54</v>
      </c>
      <c r="B160" s="205"/>
      <c r="C160" s="205"/>
      <c r="D160" s="205"/>
      <c r="E160" s="205"/>
      <c r="F160" s="205"/>
      <c r="G160" s="205"/>
      <c r="H160" s="205"/>
      <c r="I160" s="205"/>
      <c r="J160" s="205"/>
      <c r="L160" s="41"/>
    </row>
    <row r="161" spans="1:12" ht="14.25" customHeight="1">
      <c r="A161" s="205" t="s">
        <v>124</v>
      </c>
      <c r="B161" s="205"/>
      <c r="C161" s="205"/>
      <c r="D161" s="205"/>
      <c r="E161" s="205"/>
      <c r="F161" s="205"/>
      <c r="G161" s="205"/>
      <c r="H161" s="205"/>
      <c r="I161" s="205"/>
      <c r="J161" s="205"/>
      <c r="L161" s="41"/>
    </row>
    <row r="162" spans="1:12" ht="16.5" customHeight="1">
      <c r="A162" s="204" t="s">
        <v>76</v>
      </c>
      <c r="B162" s="205"/>
      <c r="C162" s="205"/>
      <c r="D162" s="205"/>
      <c r="E162" s="205"/>
      <c r="F162" s="205"/>
      <c r="G162" s="205"/>
      <c r="H162" s="205"/>
      <c r="I162" s="205"/>
      <c r="J162" s="205"/>
    </row>
    <row r="163" spans="1:12" s="69" customFormat="1" ht="15.6">
      <c r="A163" s="3"/>
      <c r="B163" s="3" t="s">
        <v>125</v>
      </c>
      <c r="C163" s="3"/>
      <c r="D163" s="3"/>
      <c r="E163" s="3"/>
      <c r="F163" s="3"/>
      <c r="G163" s="38"/>
      <c r="H163" s="3"/>
      <c r="I163" s="3"/>
    </row>
    <row r="164" spans="1:12" s="69" customFormat="1" ht="15.6">
      <c r="A164" s="70"/>
      <c r="B164" s="3" t="s">
        <v>88</v>
      </c>
      <c r="C164" s="3"/>
      <c r="D164" s="3"/>
      <c r="E164" s="3"/>
      <c r="F164" s="40"/>
      <c r="G164" s="38"/>
      <c r="H164" s="3"/>
      <c r="I164" s="3"/>
    </row>
    <row r="165" spans="1:12" s="69" customFormat="1" ht="15.6">
      <c r="A165" s="3"/>
      <c r="B165" s="3" t="s">
        <v>64</v>
      </c>
      <c r="C165" s="3"/>
      <c r="D165" s="3"/>
      <c r="E165" s="3"/>
      <c r="F165" s="3"/>
      <c r="G165" s="38"/>
      <c r="H165" s="3"/>
      <c r="I165" s="3"/>
    </row>
    <row r="166" spans="1:12" s="69" customFormat="1" ht="15.6">
      <c r="A166" s="3" t="s">
        <v>126</v>
      </c>
      <c r="B166" s="3"/>
      <c r="C166" s="3"/>
      <c r="D166" s="3"/>
      <c r="E166" s="3"/>
      <c r="F166" s="3"/>
      <c r="G166" s="38"/>
      <c r="H166" s="3"/>
      <c r="I166" s="3"/>
    </row>
    <row r="167" spans="1:12" ht="15" customHeight="1">
      <c r="A167" s="3"/>
      <c r="B167" s="33" t="s">
        <v>37</v>
      </c>
      <c r="C167" s="3"/>
      <c r="D167" s="3"/>
      <c r="E167" s="3"/>
      <c r="F167" s="3"/>
      <c r="G167" s="38"/>
      <c r="H167" s="3"/>
      <c r="I167" s="3"/>
    </row>
    <row r="168" spans="1:12" ht="15" customHeight="1">
      <c r="A168" s="3"/>
      <c r="B168" s="35" t="s">
        <v>65</v>
      </c>
      <c r="C168" s="40"/>
      <c r="D168" s="40"/>
      <c r="E168" s="40"/>
      <c r="F168" s="34"/>
      <c r="G168" s="38"/>
      <c r="H168" s="3"/>
      <c r="I168" s="3"/>
    </row>
    <row r="169" spans="1:12" ht="15" customHeight="1">
      <c r="A169" s="3"/>
      <c r="B169" s="3" t="s">
        <v>72</v>
      </c>
      <c r="C169" s="3"/>
      <c r="D169" s="3"/>
      <c r="E169" s="3"/>
      <c r="F169" s="3"/>
      <c r="G169" s="38"/>
      <c r="H169" s="3"/>
      <c r="I169" s="3" t="s">
        <v>73</v>
      </c>
    </row>
    <row r="170" spans="1:12" ht="15" customHeight="1">
      <c r="A170" s="3"/>
      <c r="B170" s="3" t="s">
        <v>103</v>
      </c>
      <c r="C170" s="3"/>
      <c r="D170" s="3"/>
      <c r="E170" s="3"/>
      <c r="F170" s="3"/>
      <c r="G170" s="38"/>
      <c r="H170" s="3"/>
      <c r="I170" s="3" t="s">
        <v>39</v>
      </c>
    </row>
    <row r="171" spans="1:12" s="45" customFormat="1" ht="15" customHeight="1">
      <c r="A171" s="44"/>
      <c r="B171" s="35" t="s">
        <v>89</v>
      </c>
      <c r="C171" s="3"/>
      <c r="D171" s="3"/>
      <c r="E171" s="3"/>
      <c r="F171" s="3"/>
      <c r="G171" s="38"/>
      <c r="H171" s="44"/>
      <c r="I171" s="44"/>
    </row>
    <row r="172" spans="1:12" s="45" customFormat="1" ht="15" customHeight="1">
      <c r="A172" s="44"/>
      <c r="B172" s="3" t="s">
        <v>90</v>
      </c>
      <c r="C172" s="3"/>
      <c r="D172" s="3"/>
      <c r="E172" s="3" t="s">
        <v>91</v>
      </c>
      <c r="F172" s="3"/>
      <c r="G172" s="38"/>
      <c r="H172" s="44"/>
      <c r="I172" s="44"/>
    </row>
    <row r="173" spans="1:12" s="45" customFormat="1" ht="15" customHeight="1">
      <c r="A173" s="44"/>
      <c r="B173" s="3" t="s">
        <v>92</v>
      </c>
      <c r="C173" s="3"/>
      <c r="D173" s="3"/>
      <c r="E173" s="3" t="s">
        <v>66</v>
      </c>
      <c r="F173" s="3"/>
      <c r="G173" s="38"/>
      <c r="H173" s="44"/>
      <c r="I173" s="44"/>
    </row>
    <row r="174" spans="1:12" s="45" customFormat="1" ht="15" customHeight="1">
      <c r="A174" s="44"/>
      <c r="B174" s="39" t="s">
        <v>128</v>
      </c>
      <c r="C174" s="39"/>
      <c r="D174" s="3"/>
      <c r="E174" s="3" t="s">
        <v>129</v>
      </c>
      <c r="F174" s="3"/>
      <c r="G174" s="38"/>
      <c r="H174" s="44"/>
      <c r="I174" s="44"/>
    </row>
    <row r="175" spans="1:12" ht="15" customHeight="1">
      <c r="A175" s="3"/>
      <c r="B175" s="35" t="s">
        <v>40</v>
      </c>
      <c r="C175" s="3"/>
      <c r="D175" s="3"/>
      <c r="E175" s="3"/>
      <c r="F175" s="3"/>
      <c r="G175" s="38"/>
      <c r="H175" s="3"/>
      <c r="I175" s="3"/>
    </row>
    <row r="176" spans="1:12" s="45" customFormat="1" ht="15" customHeight="1">
      <c r="A176" s="44"/>
      <c r="B176" s="3" t="s">
        <v>127</v>
      </c>
      <c r="C176" s="3"/>
      <c r="D176" s="3"/>
      <c r="E176" s="3" t="s">
        <v>104</v>
      </c>
      <c r="F176" s="3"/>
      <c r="G176" s="3"/>
      <c r="H176" s="3"/>
      <c r="I176" s="3"/>
      <c r="J176" s="3"/>
    </row>
    <row r="177" spans="1:10" ht="15" customHeight="1">
      <c r="A177" s="3"/>
      <c r="B177" s="35" t="s">
        <v>41</v>
      </c>
      <c r="C177" s="3"/>
      <c r="D177" s="3"/>
      <c r="E177" s="3"/>
      <c r="F177" s="3"/>
      <c r="G177" s="38"/>
      <c r="H177" s="3"/>
      <c r="I177" s="3"/>
    </row>
    <row r="178" spans="1:10" s="46" customFormat="1" ht="15" customHeight="1">
      <c r="B178" s="3" t="s">
        <v>42</v>
      </c>
      <c r="C178" s="47"/>
      <c r="D178" s="37" t="str">
        <f>VLOOKUP(L157,'TH NG-GOC LUC'!$A$3:$H$21,2)</f>
        <v>Phạm Xuân Trong</v>
      </c>
      <c r="G178" s="48"/>
    </row>
    <row r="179" spans="1:10" ht="15" customHeight="1">
      <c r="A179" s="3"/>
      <c r="B179" s="3" t="s">
        <v>43</v>
      </c>
      <c r="C179" s="2"/>
      <c r="D179" s="2"/>
      <c r="E179" s="3"/>
      <c r="F179" s="3"/>
      <c r="G179" s="38"/>
      <c r="H179" s="3"/>
      <c r="I179" s="3"/>
    </row>
    <row r="180" spans="1:10" ht="15" customHeight="1">
      <c r="A180" s="3"/>
      <c r="B180" s="33" t="s">
        <v>44</v>
      </c>
      <c r="C180" s="3"/>
      <c r="D180" s="3"/>
      <c r="E180" s="3"/>
      <c r="F180" s="3"/>
      <c r="G180" s="38"/>
      <c r="H180" s="3"/>
      <c r="I180" s="3"/>
    </row>
    <row r="181" spans="1:10" ht="31.2">
      <c r="A181" s="49" t="s">
        <v>1</v>
      </c>
      <c r="B181" s="206" t="s">
        <v>45</v>
      </c>
      <c r="C181" s="207"/>
      <c r="D181" s="207"/>
      <c r="E181" s="208"/>
      <c r="F181" s="49" t="s">
        <v>46</v>
      </c>
      <c r="G181" s="50" t="s">
        <v>21</v>
      </c>
      <c r="H181" s="49" t="s">
        <v>3</v>
      </c>
      <c r="I181" s="209" t="s">
        <v>5</v>
      </c>
      <c r="J181" s="210"/>
    </row>
    <row r="182" spans="1:10" ht="21" customHeight="1">
      <c r="A182" s="12">
        <v>1</v>
      </c>
      <c r="B182" s="211" t="s">
        <v>47</v>
      </c>
      <c r="C182" s="211"/>
      <c r="D182" s="211"/>
      <c r="E182" s="211"/>
      <c r="F182" s="14" t="s">
        <v>28</v>
      </c>
      <c r="G182" s="51">
        <f>VLOOKUP(L157,'TH NG-GOC LUC'!$A$3:$H$21,5)</f>
        <v>180.6</v>
      </c>
      <c r="H182" s="12" t="s">
        <v>6</v>
      </c>
      <c r="I182" s="52" t="s">
        <v>48</v>
      </c>
      <c r="J182" s="212">
        <f>VLOOKUP(L157,'TH NG-GOC LUC'!$A$3:$H$21,4)</f>
        <v>1413</v>
      </c>
    </row>
    <row r="183" spans="1:10" s="3" customFormat="1" ht="21" customHeight="1">
      <c r="A183" s="18">
        <v>2</v>
      </c>
      <c r="B183" s="214" t="s">
        <v>49</v>
      </c>
      <c r="C183" s="214"/>
      <c r="D183" s="214"/>
      <c r="E183" s="214"/>
      <c r="F183" s="20" t="s">
        <v>50</v>
      </c>
      <c r="G183" s="54">
        <f>VLOOKUP(L157,'TH NG-GOC LUC'!$A$3:$H$21,8)</f>
        <v>5</v>
      </c>
      <c r="H183" s="18"/>
      <c r="I183" s="53"/>
      <c r="J183" s="213"/>
    </row>
    <row r="184" spans="1:10" s="3" customFormat="1" ht="21" customHeight="1">
      <c r="A184" s="55">
        <v>3</v>
      </c>
      <c r="B184" s="201" t="s">
        <v>51</v>
      </c>
      <c r="C184" s="201"/>
      <c r="D184" s="201"/>
      <c r="E184" s="201"/>
      <c r="F184" s="56" t="s">
        <v>28</v>
      </c>
      <c r="G184" s="57">
        <f>VLOOKUP(L157,'TH NG-GOC LUC'!$A$3:$H$21,6)</f>
        <v>6588</v>
      </c>
      <c r="H184" s="55"/>
      <c r="I184" s="202"/>
      <c r="J184" s="203"/>
    </row>
    <row r="185" spans="1:10" s="3" customFormat="1" ht="17.25" customHeight="1">
      <c r="A185" s="34"/>
      <c r="B185" s="3" t="s">
        <v>97</v>
      </c>
      <c r="D185" s="34"/>
      <c r="E185" s="34"/>
      <c r="F185" s="58"/>
      <c r="G185" s="38"/>
      <c r="H185" s="34"/>
    </row>
    <row r="186" spans="1:10" s="3" customFormat="1" ht="17.25" customHeight="1">
      <c r="A186" s="3" t="s">
        <v>98</v>
      </c>
      <c r="C186" s="59"/>
      <c r="D186" s="34"/>
      <c r="E186" s="34"/>
      <c r="F186" s="34"/>
      <c r="G186" s="38"/>
      <c r="H186" s="34"/>
      <c r="I186" s="59"/>
    </row>
    <row r="187" spans="1:10" s="3" customFormat="1" ht="17.25" customHeight="1">
      <c r="B187" s="3" t="s">
        <v>99</v>
      </c>
      <c r="C187" s="59"/>
      <c r="D187" s="34"/>
      <c r="E187" s="34"/>
      <c r="F187" s="34"/>
      <c r="G187" s="38"/>
      <c r="H187" s="34"/>
      <c r="I187" s="59"/>
    </row>
    <row r="188" spans="1:10" s="3" customFormat="1" ht="17.25" customHeight="1">
      <c r="A188" s="3" t="s">
        <v>100</v>
      </c>
      <c r="C188" s="59"/>
      <c r="D188" s="34"/>
      <c r="E188" s="34"/>
      <c r="F188" s="34"/>
      <c r="G188" s="38"/>
      <c r="H188" s="34"/>
      <c r="I188" s="59"/>
    </row>
    <row r="189" spans="1:10" s="3" customFormat="1" ht="17.25" customHeight="1">
      <c r="A189" s="3" t="s">
        <v>101</v>
      </c>
      <c r="C189" s="59"/>
      <c r="D189" s="34"/>
      <c r="E189" s="34"/>
      <c r="F189" s="34"/>
      <c r="G189" s="38"/>
      <c r="H189" s="34"/>
      <c r="I189" s="59"/>
    </row>
    <row r="190" spans="1:10" s="3" customFormat="1" ht="17.25" customHeight="1">
      <c r="A190" s="3" t="s">
        <v>102</v>
      </c>
      <c r="C190" s="59"/>
      <c r="D190" s="34"/>
      <c r="E190" s="34"/>
      <c r="F190" s="34"/>
      <c r="G190" s="38"/>
      <c r="H190" s="34"/>
      <c r="I190" s="59"/>
    </row>
    <row r="191" spans="1:10" s="3" customFormat="1" ht="17.25" customHeight="1">
      <c r="A191" s="198" t="s">
        <v>55</v>
      </c>
      <c r="B191" s="198"/>
      <c r="C191" s="198" t="s">
        <v>52</v>
      </c>
      <c r="D191" s="198"/>
      <c r="E191" s="191" t="s">
        <v>93</v>
      </c>
      <c r="F191" s="191"/>
      <c r="G191" s="191"/>
      <c r="H191" s="191"/>
      <c r="I191" s="191"/>
      <c r="J191" s="191"/>
    </row>
    <row r="192" spans="1:10" s="3" customFormat="1" ht="15" customHeight="1">
      <c r="A192" s="191" t="s">
        <v>56</v>
      </c>
      <c r="B192" s="191"/>
      <c r="C192" s="198"/>
      <c r="D192" s="198"/>
      <c r="E192" s="197" t="s">
        <v>67</v>
      </c>
      <c r="F192" s="197"/>
      <c r="G192" s="197"/>
      <c r="H192" s="197"/>
      <c r="I192" s="200" t="s">
        <v>79</v>
      </c>
      <c r="J192" s="197"/>
    </row>
    <row r="193" spans="1:11" s="3" customFormat="1" ht="19.5" customHeight="1">
      <c r="B193" s="60"/>
      <c r="C193" s="35"/>
      <c r="D193" s="35"/>
      <c r="E193" s="35"/>
      <c r="F193" s="35"/>
      <c r="G193" s="61"/>
      <c r="H193" s="35"/>
      <c r="I193" s="33"/>
    </row>
    <row r="194" spans="1:11" s="3" customFormat="1" ht="19.5" customHeight="1">
      <c r="B194" s="62"/>
      <c r="C194" s="40"/>
      <c r="D194" s="40"/>
      <c r="E194" s="33"/>
      <c r="F194" s="33"/>
      <c r="G194" s="36"/>
      <c r="H194" s="40"/>
      <c r="I194" s="33"/>
    </row>
    <row r="195" spans="1:11" s="3" customFormat="1" ht="29.25" customHeight="1">
      <c r="C195" s="35"/>
      <c r="D195" s="35"/>
      <c r="E195" s="35"/>
      <c r="F195" s="63"/>
      <c r="G195" s="38"/>
      <c r="H195" s="40"/>
      <c r="I195" s="33"/>
    </row>
    <row r="196" spans="1:11" s="3" customFormat="1" ht="15" customHeight="1">
      <c r="A196" s="191"/>
      <c r="B196" s="191"/>
      <c r="C196" s="191"/>
      <c r="D196" s="191"/>
      <c r="E196" s="191" t="s">
        <v>82</v>
      </c>
      <c r="F196" s="191"/>
      <c r="G196" s="191"/>
      <c r="H196" s="191"/>
      <c r="I196" s="191" t="s">
        <v>80</v>
      </c>
      <c r="J196" s="191"/>
    </row>
    <row r="197" spans="1:11" s="3" customFormat="1" ht="15" customHeight="1">
      <c r="A197" s="2"/>
      <c r="B197" s="2"/>
      <c r="C197" s="191" t="s">
        <v>68</v>
      </c>
      <c r="D197" s="191"/>
      <c r="E197" s="191"/>
      <c r="F197" s="191"/>
      <c r="G197" s="191"/>
      <c r="H197" s="191"/>
      <c r="I197" s="191"/>
      <c r="J197" s="191"/>
    </row>
    <row r="198" spans="1:11" s="3" customFormat="1" ht="12" customHeight="1">
      <c r="A198" s="197" t="s">
        <v>31</v>
      </c>
      <c r="B198" s="197"/>
      <c r="C198" s="198" t="s">
        <v>69</v>
      </c>
      <c r="D198" s="198"/>
      <c r="E198" s="198"/>
      <c r="F198" s="198"/>
      <c r="G198" s="198"/>
      <c r="H198" s="197" t="s">
        <v>71</v>
      </c>
      <c r="I198" s="197"/>
      <c r="J198" s="197"/>
    </row>
    <row r="199" spans="1:11" s="3" customFormat="1" ht="16.5" customHeight="1">
      <c r="A199" s="199" t="s">
        <v>53</v>
      </c>
      <c r="B199" s="199"/>
      <c r="C199" s="198"/>
      <c r="D199" s="198"/>
      <c r="E199" s="198"/>
      <c r="F199" s="198"/>
      <c r="G199" s="198"/>
      <c r="H199" s="197"/>
      <c r="I199" s="197"/>
      <c r="J199" s="197"/>
    </row>
    <row r="200" spans="1:11" s="3" customFormat="1" ht="25.5" customHeight="1">
      <c r="A200" s="2"/>
      <c r="B200" s="2"/>
      <c r="C200" s="196" t="s">
        <v>94</v>
      </c>
      <c r="D200" s="196"/>
      <c r="E200" s="196"/>
      <c r="F200" s="196"/>
      <c r="G200" s="196"/>
      <c r="H200" s="33"/>
      <c r="I200" s="2"/>
      <c r="J200" s="2"/>
    </row>
    <row r="201" spans="1:11" s="3" customFormat="1" ht="25.5" customHeight="1">
      <c r="A201" s="2"/>
      <c r="B201" s="2"/>
      <c r="C201" s="196" t="s">
        <v>95</v>
      </c>
      <c r="D201" s="196"/>
      <c r="E201" s="196"/>
      <c r="F201" s="196"/>
      <c r="G201" s="196"/>
      <c r="H201" s="33"/>
      <c r="I201" s="2"/>
      <c r="J201" s="2"/>
    </row>
    <row r="202" spans="1:11" s="3" customFormat="1" ht="25.5" customHeight="1">
      <c r="A202" s="2"/>
      <c r="B202" s="2"/>
      <c r="C202" s="196" t="s">
        <v>96</v>
      </c>
      <c r="D202" s="196"/>
      <c r="E202" s="196"/>
      <c r="F202" s="196"/>
      <c r="G202" s="196"/>
      <c r="H202" s="191" t="s">
        <v>70</v>
      </c>
      <c r="I202" s="191"/>
      <c r="J202" s="191"/>
      <c r="K202" s="33"/>
    </row>
    <row r="209" spans="1:12" ht="15.6">
      <c r="A209" s="217" t="s">
        <v>75</v>
      </c>
      <c r="B209" s="217"/>
      <c r="C209" s="217"/>
      <c r="D209" s="191" t="s">
        <v>35</v>
      </c>
      <c r="E209" s="191"/>
      <c r="F209" s="191"/>
      <c r="G209" s="191"/>
      <c r="H209" s="191"/>
      <c r="I209" s="191"/>
      <c r="K209" s="41"/>
      <c r="L209" s="41">
        <f>1+L157</f>
        <v>17</v>
      </c>
    </row>
    <row r="210" spans="1:12" ht="16.8">
      <c r="A210" s="191" t="s">
        <v>14</v>
      </c>
      <c r="B210" s="215"/>
      <c r="C210" s="215"/>
      <c r="D210" s="216" t="s">
        <v>36</v>
      </c>
      <c r="E210" s="216"/>
      <c r="F210" s="216"/>
      <c r="G210" s="216"/>
      <c r="H210" s="216"/>
      <c r="I210" s="216"/>
    </row>
    <row r="211" spans="1:12" ht="13.5" customHeight="1">
      <c r="A211" s="3"/>
      <c r="B211" s="3"/>
      <c r="C211" s="3"/>
      <c r="D211" s="199" t="s">
        <v>87</v>
      </c>
      <c r="E211" s="199"/>
      <c r="F211" s="199"/>
      <c r="G211" s="199"/>
      <c r="H211" s="199"/>
      <c r="I211" s="199"/>
      <c r="J211" s="43"/>
    </row>
    <row r="212" spans="1:12" ht="14.25" customHeight="1">
      <c r="A212" s="205" t="s">
        <v>54</v>
      </c>
      <c r="B212" s="205"/>
      <c r="C212" s="205"/>
      <c r="D212" s="205"/>
      <c r="E212" s="205"/>
      <c r="F212" s="205"/>
      <c r="G212" s="205"/>
      <c r="H212" s="205"/>
      <c r="I212" s="205"/>
      <c r="J212" s="205"/>
      <c r="L212" s="41"/>
    </row>
    <row r="213" spans="1:12" ht="14.25" customHeight="1">
      <c r="A213" s="205" t="s">
        <v>124</v>
      </c>
      <c r="B213" s="205"/>
      <c r="C213" s="205"/>
      <c r="D213" s="205"/>
      <c r="E213" s="205"/>
      <c r="F213" s="205"/>
      <c r="G213" s="205"/>
      <c r="H213" s="205"/>
      <c r="I213" s="205"/>
      <c r="J213" s="205"/>
      <c r="L213" s="41"/>
    </row>
    <row r="214" spans="1:12" ht="16.5" customHeight="1">
      <c r="A214" s="204" t="s">
        <v>76</v>
      </c>
      <c r="B214" s="205"/>
      <c r="C214" s="205"/>
      <c r="D214" s="205"/>
      <c r="E214" s="205"/>
      <c r="F214" s="205"/>
      <c r="G214" s="205"/>
      <c r="H214" s="205"/>
      <c r="I214" s="205"/>
      <c r="J214" s="205"/>
    </row>
    <row r="215" spans="1:12" s="69" customFormat="1" ht="15.6">
      <c r="A215" s="3"/>
      <c r="B215" s="3" t="s">
        <v>125</v>
      </c>
      <c r="C215" s="3"/>
      <c r="D215" s="3"/>
      <c r="E215" s="3"/>
      <c r="F215" s="3"/>
      <c r="G215" s="38"/>
      <c r="H215" s="3"/>
      <c r="I215" s="3"/>
    </row>
    <row r="216" spans="1:12" s="69" customFormat="1" ht="15.6">
      <c r="A216" s="70"/>
      <c r="B216" s="3" t="s">
        <v>88</v>
      </c>
      <c r="C216" s="3"/>
      <c r="D216" s="3"/>
      <c r="E216" s="3"/>
      <c r="F216" s="40"/>
      <c r="G216" s="38"/>
      <c r="H216" s="3"/>
      <c r="I216" s="3"/>
    </row>
    <row r="217" spans="1:12" s="69" customFormat="1" ht="15.6">
      <c r="A217" s="3"/>
      <c r="B217" s="3" t="s">
        <v>64</v>
      </c>
      <c r="C217" s="3"/>
      <c r="D217" s="3"/>
      <c r="E217" s="3"/>
      <c r="F217" s="3"/>
      <c r="G217" s="38"/>
      <c r="H217" s="3"/>
      <c r="I217" s="3"/>
    </row>
    <row r="218" spans="1:12" s="69" customFormat="1" ht="15.6">
      <c r="A218" s="3" t="s">
        <v>126</v>
      </c>
      <c r="B218" s="3"/>
      <c r="C218" s="3"/>
      <c r="D218" s="3"/>
      <c r="E218" s="3"/>
      <c r="F218" s="3"/>
      <c r="G218" s="38"/>
      <c r="H218" s="3"/>
      <c r="I218" s="3"/>
    </row>
    <row r="219" spans="1:12" ht="15" customHeight="1">
      <c r="A219" s="3"/>
      <c r="B219" s="33" t="s">
        <v>37</v>
      </c>
      <c r="C219" s="3"/>
      <c r="D219" s="3"/>
      <c r="E219" s="3"/>
      <c r="F219" s="3"/>
      <c r="G219" s="38"/>
      <c r="H219" s="3"/>
      <c r="I219" s="3"/>
    </row>
    <row r="220" spans="1:12" ht="15" customHeight="1">
      <c r="A220" s="3"/>
      <c r="B220" s="35" t="s">
        <v>65</v>
      </c>
      <c r="C220" s="40"/>
      <c r="D220" s="40"/>
      <c r="E220" s="40"/>
      <c r="F220" s="34"/>
      <c r="G220" s="38"/>
      <c r="H220" s="3"/>
      <c r="I220" s="3"/>
    </row>
    <row r="221" spans="1:12" ht="15" customHeight="1">
      <c r="A221" s="3"/>
      <c r="B221" s="3" t="s">
        <v>72</v>
      </c>
      <c r="C221" s="3"/>
      <c r="D221" s="3"/>
      <c r="E221" s="3"/>
      <c r="F221" s="3"/>
      <c r="G221" s="38"/>
      <c r="H221" s="3"/>
      <c r="I221" s="3" t="s">
        <v>73</v>
      </c>
    </row>
    <row r="222" spans="1:12" ht="15" customHeight="1">
      <c r="A222" s="3"/>
      <c r="B222" s="3" t="s">
        <v>103</v>
      </c>
      <c r="C222" s="3"/>
      <c r="D222" s="3"/>
      <c r="E222" s="3"/>
      <c r="F222" s="3"/>
      <c r="G222" s="38"/>
      <c r="H222" s="3"/>
      <c r="I222" s="3" t="s">
        <v>39</v>
      </c>
    </row>
    <row r="223" spans="1:12" s="45" customFormat="1" ht="15" customHeight="1">
      <c r="A223" s="44"/>
      <c r="B223" s="35" t="s">
        <v>89</v>
      </c>
      <c r="C223" s="3"/>
      <c r="D223" s="3"/>
      <c r="E223" s="3"/>
      <c r="F223" s="3"/>
      <c r="G223" s="38"/>
      <c r="H223" s="44"/>
      <c r="I223" s="44"/>
    </row>
    <row r="224" spans="1:12" s="45" customFormat="1" ht="15" customHeight="1">
      <c r="A224" s="44"/>
      <c r="B224" s="3" t="s">
        <v>90</v>
      </c>
      <c r="C224" s="3"/>
      <c r="D224" s="3"/>
      <c r="E224" s="3" t="s">
        <v>91</v>
      </c>
      <c r="F224" s="3"/>
      <c r="G224" s="38"/>
      <c r="H224" s="44"/>
      <c r="I224" s="44"/>
    </row>
    <row r="225" spans="1:10" s="45" customFormat="1" ht="15" customHeight="1">
      <c r="A225" s="44"/>
      <c r="B225" s="3" t="s">
        <v>92</v>
      </c>
      <c r="C225" s="3"/>
      <c r="D225" s="3"/>
      <c r="E225" s="3" t="s">
        <v>66</v>
      </c>
      <c r="F225" s="3"/>
      <c r="G225" s="38"/>
      <c r="H225" s="44"/>
      <c r="I225" s="44"/>
    </row>
    <row r="226" spans="1:10" s="45" customFormat="1" ht="15" customHeight="1">
      <c r="A226" s="44"/>
      <c r="B226" s="39" t="s">
        <v>128</v>
      </c>
      <c r="C226" s="39"/>
      <c r="D226" s="3"/>
      <c r="E226" s="3" t="s">
        <v>129</v>
      </c>
      <c r="F226" s="3"/>
      <c r="G226" s="38"/>
      <c r="H226" s="44"/>
      <c r="I226" s="44"/>
    </row>
    <row r="227" spans="1:10" ht="15" customHeight="1">
      <c r="A227" s="3"/>
      <c r="B227" s="35" t="s">
        <v>40</v>
      </c>
      <c r="C227" s="3"/>
      <c r="D227" s="3"/>
      <c r="E227" s="3"/>
      <c r="F227" s="3"/>
      <c r="G227" s="38"/>
      <c r="H227" s="3"/>
      <c r="I227" s="3"/>
    </row>
    <row r="228" spans="1:10" s="45" customFormat="1" ht="15" customHeight="1">
      <c r="A228" s="44"/>
      <c r="B228" s="3" t="s">
        <v>127</v>
      </c>
      <c r="C228" s="3"/>
      <c r="D228" s="3"/>
      <c r="E228" s="3" t="s">
        <v>104</v>
      </c>
      <c r="F228" s="3"/>
      <c r="G228" s="3"/>
      <c r="H228" s="3"/>
      <c r="I228" s="3"/>
      <c r="J228" s="3"/>
    </row>
    <row r="229" spans="1:10" ht="15" customHeight="1">
      <c r="A229" s="3"/>
      <c r="B229" s="35" t="s">
        <v>41</v>
      </c>
      <c r="C229" s="3"/>
      <c r="D229" s="3"/>
      <c r="E229" s="3"/>
      <c r="F229" s="3"/>
      <c r="G229" s="38"/>
      <c r="H229" s="3"/>
      <c r="I229" s="3"/>
    </row>
    <row r="230" spans="1:10" s="46" customFormat="1" ht="15" customHeight="1">
      <c r="B230" s="3" t="s">
        <v>42</v>
      </c>
      <c r="C230" s="47"/>
      <c r="D230" s="37" t="str">
        <f>VLOOKUP(L209,'TH NG-GOC LUC'!$A$3:$H$21,2)</f>
        <v>Phạm Như Hoạt</v>
      </c>
      <c r="G230" s="48"/>
    </row>
    <row r="231" spans="1:10" ht="15" customHeight="1">
      <c r="A231" s="3"/>
      <c r="B231" s="3" t="s">
        <v>43</v>
      </c>
      <c r="C231" s="2"/>
      <c r="D231" s="2"/>
      <c r="E231" s="3"/>
      <c r="F231" s="3"/>
      <c r="G231" s="38"/>
      <c r="H231" s="3"/>
      <c r="I231" s="3"/>
    </row>
    <row r="232" spans="1:10" ht="15" customHeight="1">
      <c r="A232" s="3"/>
      <c r="B232" s="33" t="s">
        <v>44</v>
      </c>
      <c r="C232" s="3"/>
      <c r="D232" s="3"/>
      <c r="E232" s="3"/>
      <c r="F232" s="3"/>
      <c r="G232" s="38"/>
      <c r="H232" s="3"/>
      <c r="I232" s="3"/>
    </row>
    <row r="233" spans="1:10" ht="31.2">
      <c r="A233" s="49" t="s">
        <v>1</v>
      </c>
      <c r="B233" s="206" t="s">
        <v>45</v>
      </c>
      <c r="C233" s="207"/>
      <c r="D233" s="207"/>
      <c r="E233" s="208"/>
      <c r="F233" s="49" t="s">
        <v>46</v>
      </c>
      <c r="G233" s="50" t="s">
        <v>21</v>
      </c>
      <c r="H233" s="49" t="s">
        <v>3</v>
      </c>
      <c r="I233" s="209" t="s">
        <v>5</v>
      </c>
      <c r="J233" s="210"/>
    </row>
    <row r="234" spans="1:10" ht="21" customHeight="1">
      <c r="A234" s="12">
        <v>1</v>
      </c>
      <c r="B234" s="211" t="s">
        <v>47</v>
      </c>
      <c r="C234" s="211"/>
      <c r="D234" s="211"/>
      <c r="E234" s="211"/>
      <c r="F234" s="14" t="s">
        <v>28</v>
      </c>
      <c r="G234" s="51">
        <f>VLOOKUP(L209,'TH NG-GOC LUC'!$A$3:$H$21,5)</f>
        <v>60.6</v>
      </c>
      <c r="H234" s="12" t="s">
        <v>6</v>
      </c>
      <c r="I234" s="52" t="s">
        <v>48</v>
      </c>
      <c r="J234" s="212">
        <f>VLOOKUP(L209,'TH NG-GOC LUC'!$A$3:$H$21,4)</f>
        <v>1414</v>
      </c>
    </row>
    <row r="235" spans="1:10" s="3" customFormat="1" ht="21" customHeight="1">
      <c r="A235" s="18">
        <v>2</v>
      </c>
      <c r="B235" s="214" t="s">
        <v>49</v>
      </c>
      <c r="C235" s="214"/>
      <c r="D235" s="214"/>
      <c r="E235" s="214"/>
      <c r="F235" s="20" t="s">
        <v>50</v>
      </c>
      <c r="G235" s="54">
        <f>VLOOKUP(L209,'TH NG-GOC LUC'!$A$3:$H$21,8)</f>
        <v>9</v>
      </c>
      <c r="H235" s="18"/>
      <c r="I235" s="53"/>
      <c r="J235" s="213"/>
    </row>
    <row r="236" spans="1:10" s="3" customFormat="1" ht="21" customHeight="1">
      <c r="A236" s="55">
        <v>3</v>
      </c>
      <c r="B236" s="201" t="s">
        <v>51</v>
      </c>
      <c r="C236" s="201"/>
      <c r="D236" s="201"/>
      <c r="E236" s="201"/>
      <c r="F236" s="56" t="s">
        <v>28</v>
      </c>
      <c r="G236" s="57">
        <f>VLOOKUP(L209,'TH NG-GOC LUC'!$A$3:$H$21,6)</f>
        <v>5609</v>
      </c>
      <c r="H236" s="55"/>
      <c r="I236" s="202"/>
      <c r="J236" s="203"/>
    </row>
    <row r="237" spans="1:10" s="3" customFormat="1" ht="17.25" customHeight="1">
      <c r="A237" s="34"/>
      <c r="B237" s="3" t="s">
        <v>97</v>
      </c>
      <c r="D237" s="34"/>
      <c r="E237" s="34"/>
      <c r="F237" s="58"/>
      <c r="G237" s="38"/>
      <c r="H237" s="34"/>
    </row>
    <row r="238" spans="1:10" s="3" customFormat="1" ht="17.25" customHeight="1">
      <c r="A238" s="3" t="s">
        <v>98</v>
      </c>
      <c r="C238" s="59"/>
      <c r="D238" s="34"/>
      <c r="E238" s="34"/>
      <c r="F238" s="34"/>
      <c r="G238" s="38"/>
      <c r="H238" s="34"/>
      <c r="I238" s="59"/>
    </row>
    <row r="239" spans="1:10" s="3" customFormat="1" ht="17.25" customHeight="1">
      <c r="B239" s="3" t="s">
        <v>99</v>
      </c>
      <c r="C239" s="59"/>
      <c r="D239" s="34"/>
      <c r="E239" s="34"/>
      <c r="F239" s="34"/>
      <c r="G239" s="38"/>
      <c r="H239" s="34"/>
      <c r="I239" s="59"/>
    </row>
    <row r="240" spans="1:10" s="3" customFormat="1" ht="17.25" customHeight="1">
      <c r="A240" s="3" t="s">
        <v>100</v>
      </c>
      <c r="C240" s="59"/>
      <c r="D240" s="34"/>
      <c r="E240" s="34"/>
      <c r="F240" s="34"/>
      <c r="G240" s="38"/>
      <c r="H240" s="34"/>
      <c r="I240" s="59"/>
    </row>
    <row r="241" spans="1:11" s="3" customFormat="1" ht="17.25" customHeight="1">
      <c r="A241" s="3" t="s">
        <v>101</v>
      </c>
      <c r="C241" s="59"/>
      <c r="D241" s="34"/>
      <c r="E241" s="34"/>
      <c r="F241" s="34"/>
      <c r="G241" s="38"/>
      <c r="H241" s="34"/>
      <c r="I241" s="59"/>
    </row>
    <row r="242" spans="1:11" s="3" customFormat="1" ht="17.25" customHeight="1">
      <c r="A242" s="3" t="s">
        <v>102</v>
      </c>
      <c r="C242" s="59"/>
      <c r="D242" s="34"/>
      <c r="E242" s="34"/>
      <c r="F242" s="34"/>
      <c r="G242" s="38"/>
      <c r="H242" s="34"/>
      <c r="I242" s="59"/>
    </row>
    <row r="243" spans="1:11" s="3" customFormat="1" ht="17.25" customHeight="1">
      <c r="A243" s="198" t="s">
        <v>55</v>
      </c>
      <c r="B243" s="198"/>
      <c r="C243" s="198" t="s">
        <v>52</v>
      </c>
      <c r="D243" s="198"/>
      <c r="E243" s="191" t="s">
        <v>93</v>
      </c>
      <c r="F243" s="191"/>
      <c r="G243" s="191"/>
      <c r="H243" s="191"/>
      <c r="I243" s="191"/>
      <c r="J243" s="191"/>
    </row>
    <row r="244" spans="1:11" s="3" customFormat="1" ht="15" customHeight="1">
      <c r="A244" s="191" t="s">
        <v>56</v>
      </c>
      <c r="B244" s="191"/>
      <c r="C244" s="198"/>
      <c r="D244" s="198"/>
      <c r="E244" s="197" t="s">
        <v>67</v>
      </c>
      <c r="F244" s="197"/>
      <c r="G244" s="197"/>
      <c r="H244" s="197"/>
      <c r="I244" s="200" t="s">
        <v>79</v>
      </c>
      <c r="J244" s="197"/>
    </row>
    <row r="245" spans="1:11" s="3" customFormat="1" ht="19.5" customHeight="1">
      <c r="B245" s="60"/>
      <c r="C245" s="35"/>
      <c r="D245" s="35"/>
      <c r="E245" s="35"/>
      <c r="F245" s="35"/>
      <c r="G245" s="61"/>
      <c r="H245" s="35"/>
      <c r="I245" s="33"/>
    </row>
    <row r="246" spans="1:11" s="3" customFormat="1" ht="19.5" customHeight="1">
      <c r="B246" s="62"/>
      <c r="C246" s="40"/>
      <c r="D246" s="40"/>
      <c r="E246" s="33"/>
      <c r="F246" s="33"/>
      <c r="G246" s="36"/>
      <c r="H246" s="40"/>
      <c r="I246" s="33"/>
    </row>
    <row r="247" spans="1:11" s="3" customFormat="1" ht="29.25" customHeight="1">
      <c r="C247" s="35"/>
      <c r="D247" s="35"/>
      <c r="E247" s="35"/>
      <c r="F247" s="63"/>
      <c r="G247" s="38"/>
      <c r="H247" s="40"/>
      <c r="I247" s="33"/>
    </row>
    <row r="248" spans="1:11" s="3" customFormat="1" ht="15" customHeight="1">
      <c r="A248" s="191"/>
      <c r="B248" s="191"/>
      <c r="C248" s="191"/>
      <c r="D248" s="191"/>
      <c r="E248" s="191" t="s">
        <v>82</v>
      </c>
      <c r="F248" s="191"/>
      <c r="G248" s="191"/>
      <c r="H248" s="191"/>
      <c r="I248" s="191" t="s">
        <v>80</v>
      </c>
      <c r="J248" s="191"/>
    </row>
    <row r="249" spans="1:11" s="3" customFormat="1" ht="15" customHeight="1">
      <c r="A249" s="2"/>
      <c r="B249" s="2"/>
      <c r="C249" s="191" t="s">
        <v>68</v>
      </c>
      <c r="D249" s="191"/>
      <c r="E249" s="191"/>
      <c r="F249" s="191"/>
      <c r="G249" s="191"/>
      <c r="H249" s="191"/>
      <c r="I249" s="191"/>
      <c r="J249" s="191"/>
    </row>
    <row r="250" spans="1:11" s="3" customFormat="1" ht="12" customHeight="1">
      <c r="A250" s="197" t="s">
        <v>31</v>
      </c>
      <c r="B250" s="197"/>
      <c r="C250" s="198" t="s">
        <v>69</v>
      </c>
      <c r="D250" s="198"/>
      <c r="E250" s="198"/>
      <c r="F250" s="198"/>
      <c r="G250" s="198"/>
      <c r="H250" s="197" t="s">
        <v>71</v>
      </c>
      <c r="I250" s="197"/>
      <c r="J250" s="197"/>
    </row>
    <row r="251" spans="1:11" s="3" customFormat="1" ht="16.5" customHeight="1">
      <c r="A251" s="199" t="s">
        <v>53</v>
      </c>
      <c r="B251" s="199"/>
      <c r="C251" s="198"/>
      <c r="D251" s="198"/>
      <c r="E251" s="198"/>
      <c r="F251" s="198"/>
      <c r="G251" s="198"/>
      <c r="H251" s="197"/>
      <c r="I251" s="197"/>
      <c r="J251" s="197"/>
    </row>
    <row r="252" spans="1:11" s="3" customFormat="1" ht="25.5" customHeight="1">
      <c r="A252" s="2"/>
      <c r="B252" s="2"/>
      <c r="C252" s="196" t="s">
        <v>94</v>
      </c>
      <c r="D252" s="196"/>
      <c r="E252" s="196"/>
      <c r="F252" s="196"/>
      <c r="G252" s="196"/>
      <c r="H252" s="33"/>
      <c r="I252" s="2"/>
      <c r="J252" s="2"/>
    </row>
    <row r="253" spans="1:11" s="3" customFormat="1" ht="25.5" customHeight="1">
      <c r="A253" s="2"/>
      <c r="B253" s="2"/>
      <c r="C253" s="196" t="s">
        <v>95</v>
      </c>
      <c r="D253" s="196"/>
      <c r="E253" s="196"/>
      <c r="F253" s="196"/>
      <c r="G253" s="196"/>
      <c r="H253" s="33"/>
      <c r="I253" s="2"/>
      <c r="J253" s="2"/>
    </row>
    <row r="254" spans="1:11" s="3" customFormat="1" ht="25.5" customHeight="1">
      <c r="A254" s="2"/>
      <c r="B254" s="2"/>
      <c r="C254" s="196" t="s">
        <v>96</v>
      </c>
      <c r="D254" s="196"/>
      <c r="E254" s="196"/>
      <c r="F254" s="196"/>
      <c r="G254" s="196"/>
      <c r="H254" s="191" t="s">
        <v>70</v>
      </c>
      <c r="I254" s="191"/>
      <c r="J254" s="191"/>
      <c r="K254" s="33"/>
    </row>
    <row r="261" spans="1:12" ht="15.6">
      <c r="A261" s="217" t="s">
        <v>75</v>
      </c>
      <c r="B261" s="217"/>
      <c r="C261" s="217"/>
      <c r="D261" s="191" t="s">
        <v>35</v>
      </c>
      <c r="E261" s="191"/>
      <c r="F261" s="191"/>
      <c r="G261" s="191"/>
      <c r="H261" s="191"/>
      <c r="I261" s="191"/>
      <c r="K261" s="41"/>
      <c r="L261" s="41">
        <f>1+L209</f>
        <v>18</v>
      </c>
    </row>
    <row r="262" spans="1:12" ht="16.8">
      <c r="A262" s="191" t="s">
        <v>14</v>
      </c>
      <c r="B262" s="215"/>
      <c r="C262" s="215"/>
      <c r="D262" s="216" t="s">
        <v>36</v>
      </c>
      <c r="E262" s="216"/>
      <c r="F262" s="216"/>
      <c r="G262" s="216"/>
      <c r="H262" s="216"/>
      <c r="I262" s="216"/>
    </row>
    <row r="263" spans="1:12" ht="13.5" customHeight="1">
      <c r="A263" s="3"/>
      <c r="B263" s="3"/>
      <c r="C263" s="3"/>
      <c r="D263" s="199" t="s">
        <v>87</v>
      </c>
      <c r="E263" s="199"/>
      <c r="F263" s="199"/>
      <c r="G263" s="199"/>
      <c r="H263" s="199"/>
      <c r="I263" s="199"/>
      <c r="J263" s="43"/>
    </row>
    <row r="264" spans="1:12" ht="14.25" customHeight="1">
      <c r="A264" s="205" t="s">
        <v>54</v>
      </c>
      <c r="B264" s="205"/>
      <c r="C264" s="205"/>
      <c r="D264" s="205"/>
      <c r="E264" s="205"/>
      <c r="F264" s="205"/>
      <c r="G264" s="205"/>
      <c r="H264" s="205"/>
      <c r="I264" s="205"/>
      <c r="J264" s="205"/>
      <c r="L264" s="41"/>
    </row>
    <row r="265" spans="1:12" ht="14.25" customHeight="1">
      <c r="A265" s="205" t="s">
        <v>124</v>
      </c>
      <c r="B265" s="205"/>
      <c r="C265" s="205"/>
      <c r="D265" s="205"/>
      <c r="E265" s="205"/>
      <c r="F265" s="205"/>
      <c r="G265" s="205"/>
      <c r="H265" s="205"/>
      <c r="I265" s="205"/>
      <c r="J265" s="205"/>
      <c r="L265" s="41"/>
    </row>
    <row r="266" spans="1:12" ht="16.5" customHeight="1">
      <c r="A266" s="204" t="s">
        <v>76</v>
      </c>
      <c r="B266" s="205"/>
      <c r="C266" s="205"/>
      <c r="D266" s="205"/>
      <c r="E266" s="205"/>
      <c r="F266" s="205"/>
      <c r="G266" s="205"/>
      <c r="H266" s="205"/>
      <c r="I266" s="205"/>
      <c r="J266" s="205"/>
    </row>
    <row r="267" spans="1:12" s="69" customFormat="1" ht="15.6">
      <c r="A267" s="3"/>
      <c r="B267" s="3" t="s">
        <v>125</v>
      </c>
      <c r="C267" s="3"/>
      <c r="D267" s="3"/>
      <c r="E267" s="3"/>
      <c r="F267" s="3"/>
      <c r="G267" s="38"/>
      <c r="H267" s="3"/>
      <c r="I267" s="3"/>
    </row>
    <row r="268" spans="1:12" s="69" customFormat="1" ht="15.6">
      <c r="A268" s="70"/>
      <c r="B268" s="3" t="s">
        <v>88</v>
      </c>
      <c r="C268" s="3"/>
      <c r="D268" s="3"/>
      <c r="E268" s="3"/>
      <c r="F268" s="40"/>
      <c r="G268" s="38"/>
      <c r="H268" s="3"/>
      <c r="I268" s="3"/>
    </row>
    <row r="269" spans="1:12" s="69" customFormat="1" ht="15.6">
      <c r="A269" s="3"/>
      <c r="B269" s="3" t="s">
        <v>64</v>
      </c>
      <c r="C269" s="3"/>
      <c r="D269" s="3"/>
      <c r="E269" s="3"/>
      <c r="F269" s="3"/>
      <c r="G269" s="38"/>
      <c r="H269" s="3"/>
      <c r="I269" s="3"/>
    </row>
    <row r="270" spans="1:12" s="69" customFormat="1" ht="15.6">
      <c r="A270" s="3" t="s">
        <v>126</v>
      </c>
      <c r="B270" s="3"/>
      <c r="C270" s="3"/>
      <c r="D270" s="3"/>
      <c r="E270" s="3"/>
      <c r="F270" s="3"/>
      <c r="G270" s="38"/>
      <c r="H270" s="3"/>
      <c r="I270" s="3"/>
    </row>
    <row r="271" spans="1:12" ht="15" customHeight="1">
      <c r="A271" s="3"/>
      <c r="B271" s="33" t="s">
        <v>37</v>
      </c>
      <c r="C271" s="3"/>
      <c r="D271" s="3"/>
      <c r="E271" s="3"/>
      <c r="F271" s="3"/>
      <c r="G271" s="38"/>
      <c r="H271" s="3"/>
      <c r="I271" s="3"/>
    </row>
    <row r="272" spans="1:12" ht="15" customHeight="1">
      <c r="A272" s="3"/>
      <c r="B272" s="35" t="s">
        <v>65</v>
      </c>
      <c r="C272" s="40"/>
      <c r="D272" s="40"/>
      <c r="E272" s="40"/>
      <c r="F272" s="34"/>
      <c r="G272" s="38"/>
      <c r="H272" s="3"/>
      <c r="I272" s="3"/>
    </row>
    <row r="273" spans="1:10" ht="15" customHeight="1">
      <c r="A273" s="3"/>
      <c r="B273" s="3" t="s">
        <v>72</v>
      </c>
      <c r="C273" s="3"/>
      <c r="D273" s="3"/>
      <c r="E273" s="3"/>
      <c r="F273" s="3"/>
      <c r="G273" s="38"/>
      <c r="H273" s="3"/>
      <c r="I273" s="3" t="s">
        <v>73</v>
      </c>
    </row>
    <row r="274" spans="1:10" ht="15" customHeight="1">
      <c r="A274" s="3"/>
      <c r="B274" s="3" t="s">
        <v>103</v>
      </c>
      <c r="C274" s="3"/>
      <c r="D274" s="3"/>
      <c r="E274" s="3"/>
      <c r="F274" s="3"/>
      <c r="G274" s="38"/>
      <c r="H274" s="3"/>
      <c r="I274" s="3" t="s">
        <v>39</v>
      </c>
    </row>
    <row r="275" spans="1:10" s="45" customFormat="1" ht="15" customHeight="1">
      <c r="A275" s="44"/>
      <c r="B275" s="35" t="s">
        <v>89</v>
      </c>
      <c r="C275" s="3"/>
      <c r="D275" s="3"/>
      <c r="E275" s="3"/>
      <c r="F275" s="3"/>
      <c r="G275" s="38"/>
      <c r="H275" s="44"/>
      <c r="I275" s="44"/>
    </row>
    <row r="276" spans="1:10" s="45" customFormat="1" ht="15" customHeight="1">
      <c r="A276" s="44"/>
      <c r="B276" s="3" t="s">
        <v>90</v>
      </c>
      <c r="C276" s="3"/>
      <c r="D276" s="3"/>
      <c r="E276" s="3" t="s">
        <v>91</v>
      </c>
      <c r="F276" s="3"/>
      <c r="G276" s="38"/>
      <c r="H276" s="44"/>
      <c r="I276" s="44"/>
    </row>
    <row r="277" spans="1:10" s="45" customFormat="1" ht="15" customHeight="1">
      <c r="A277" s="44"/>
      <c r="B277" s="3" t="s">
        <v>92</v>
      </c>
      <c r="C277" s="3"/>
      <c r="D277" s="3"/>
      <c r="E277" s="3" t="s">
        <v>66</v>
      </c>
      <c r="F277" s="3"/>
      <c r="G277" s="38"/>
      <c r="H277" s="44"/>
      <c r="I277" s="44"/>
    </row>
    <row r="278" spans="1:10" s="45" customFormat="1" ht="15" customHeight="1">
      <c r="A278" s="44"/>
      <c r="B278" s="39" t="s">
        <v>128</v>
      </c>
      <c r="C278" s="39"/>
      <c r="D278" s="3"/>
      <c r="E278" s="3" t="s">
        <v>129</v>
      </c>
      <c r="F278" s="3"/>
      <c r="G278" s="38"/>
      <c r="H278" s="44"/>
      <c r="I278" s="44"/>
    </row>
    <row r="279" spans="1:10" ht="15" customHeight="1">
      <c r="A279" s="3"/>
      <c r="B279" s="35" t="s">
        <v>40</v>
      </c>
      <c r="C279" s="3"/>
      <c r="D279" s="3"/>
      <c r="E279" s="3"/>
      <c r="F279" s="3"/>
      <c r="G279" s="38"/>
      <c r="H279" s="3"/>
      <c r="I279" s="3"/>
    </row>
    <row r="280" spans="1:10" s="45" customFormat="1" ht="15" customHeight="1">
      <c r="A280" s="44"/>
      <c r="B280" s="3" t="s">
        <v>127</v>
      </c>
      <c r="C280" s="3"/>
      <c r="D280" s="3"/>
      <c r="E280" s="3" t="s">
        <v>104</v>
      </c>
      <c r="F280" s="3"/>
      <c r="G280" s="3"/>
      <c r="H280" s="3"/>
      <c r="I280" s="3"/>
      <c r="J280" s="3"/>
    </row>
    <row r="281" spans="1:10" ht="15" customHeight="1">
      <c r="A281" s="3"/>
      <c r="B281" s="35" t="s">
        <v>41</v>
      </c>
      <c r="C281" s="3"/>
      <c r="D281" s="3"/>
      <c r="E281" s="3"/>
      <c r="F281" s="3"/>
      <c r="G281" s="38"/>
      <c r="H281" s="3"/>
      <c r="I281" s="3"/>
    </row>
    <row r="282" spans="1:10" s="46" customFormat="1" ht="15" customHeight="1">
      <c r="B282" s="3" t="s">
        <v>42</v>
      </c>
      <c r="C282" s="47"/>
      <c r="D282" s="37" t="str">
        <f>VLOOKUP(L261,'TH NG-GOC LUC'!$A$3:$H$21,2)</f>
        <v>Phạm Như Hoạt</v>
      </c>
      <c r="G282" s="48"/>
    </row>
    <row r="283" spans="1:10" ht="15" customHeight="1">
      <c r="A283" s="3"/>
      <c r="B283" s="3" t="s">
        <v>43</v>
      </c>
      <c r="C283" s="2"/>
      <c r="D283" s="2"/>
      <c r="E283" s="3"/>
      <c r="F283" s="3"/>
      <c r="G283" s="38"/>
      <c r="H283" s="3"/>
      <c r="I283" s="3"/>
    </row>
    <row r="284" spans="1:10" ht="15" customHeight="1">
      <c r="A284" s="3"/>
      <c r="B284" s="33" t="s">
        <v>44</v>
      </c>
      <c r="C284" s="3"/>
      <c r="D284" s="3"/>
      <c r="E284" s="3"/>
      <c r="F284" s="3"/>
      <c r="G284" s="38"/>
      <c r="H284" s="3"/>
      <c r="I284" s="3"/>
    </row>
    <row r="285" spans="1:10" ht="31.2">
      <c r="A285" s="49" t="s">
        <v>1</v>
      </c>
      <c r="B285" s="206" t="s">
        <v>45</v>
      </c>
      <c r="C285" s="207"/>
      <c r="D285" s="207"/>
      <c r="E285" s="208"/>
      <c r="F285" s="49" t="s">
        <v>46</v>
      </c>
      <c r="G285" s="50" t="s">
        <v>21</v>
      </c>
      <c r="H285" s="49" t="s">
        <v>3</v>
      </c>
      <c r="I285" s="209" t="s">
        <v>5</v>
      </c>
      <c r="J285" s="210"/>
    </row>
    <row r="286" spans="1:10" ht="21" customHeight="1">
      <c r="A286" s="12">
        <v>1</v>
      </c>
      <c r="B286" s="211" t="s">
        <v>47</v>
      </c>
      <c r="C286" s="211"/>
      <c r="D286" s="211"/>
      <c r="E286" s="211"/>
      <c r="F286" s="14" t="s">
        <v>28</v>
      </c>
      <c r="G286" s="51">
        <f>VLOOKUP(L261,'TH NG-GOC LUC'!$A$3:$H$21,5)</f>
        <v>60.6</v>
      </c>
      <c r="H286" s="12" t="s">
        <v>6</v>
      </c>
      <c r="I286" s="52" t="s">
        <v>48</v>
      </c>
      <c r="J286" s="212">
        <f>VLOOKUP(L261,'TH NG-GOC LUC'!$A$3:$H$21,4)</f>
        <v>1414</v>
      </c>
    </row>
    <row r="287" spans="1:10" s="3" customFormat="1" ht="21" customHeight="1">
      <c r="A287" s="18">
        <v>2</v>
      </c>
      <c r="B287" s="214" t="s">
        <v>49</v>
      </c>
      <c r="C287" s="214"/>
      <c r="D287" s="214"/>
      <c r="E287" s="214"/>
      <c r="F287" s="20" t="s">
        <v>50</v>
      </c>
      <c r="G287" s="54">
        <f>VLOOKUP(L261,'TH NG-GOC LUC'!$A$3:$H$21,8)</f>
        <v>9</v>
      </c>
      <c r="H287" s="18"/>
      <c r="I287" s="53"/>
      <c r="J287" s="213"/>
    </row>
    <row r="288" spans="1:10" s="3" customFormat="1" ht="21" customHeight="1">
      <c r="A288" s="55">
        <v>3</v>
      </c>
      <c r="B288" s="201" t="s">
        <v>51</v>
      </c>
      <c r="C288" s="201"/>
      <c r="D288" s="201"/>
      <c r="E288" s="201"/>
      <c r="F288" s="56" t="s">
        <v>28</v>
      </c>
      <c r="G288" s="57">
        <f>VLOOKUP(L261,'TH NG-GOC LUC'!$A$3:$H$21,6)</f>
        <v>5609</v>
      </c>
      <c r="H288" s="55"/>
      <c r="I288" s="202"/>
      <c r="J288" s="203"/>
    </row>
    <row r="289" spans="1:10" s="3" customFormat="1" ht="17.25" customHeight="1">
      <c r="A289" s="34"/>
      <c r="B289" s="3" t="s">
        <v>97</v>
      </c>
      <c r="D289" s="34"/>
      <c r="E289" s="34"/>
      <c r="F289" s="58"/>
      <c r="G289" s="38"/>
      <c r="H289" s="34"/>
    </row>
    <row r="290" spans="1:10" s="3" customFormat="1" ht="17.25" customHeight="1">
      <c r="A290" s="3" t="s">
        <v>98</v>
      </c>
      <c r="C290" s="59"/>
      <c r="D290" s="34"/>
      <c r="E290" s="34"/>
      <c r="F290" s="34"/>
      <c r="G290" s="38"/>
      <c r="H290" s="34"/>
      <c r="I290" s="59"/>
    </row>
    <row r="291" spans="1:10" s="3" customFormat="1" ht="17.25" customHeight="1">
      <c r="B291" s="3" t="s">
        <v>99</v>
      </c>
      <c r="C291" s="59"/>
      <c r="D291" s="34"/>
      <c r="E291" s="34"/>
      <c r="F291" s="34"/>
      <c r="G291" s="38"/>
      <c r="H291" s="34"/>
      <c r="I291" s="59"/>
    </row>
    <row r="292" spans="1:10" s="3" customFormat="1" ht="17.25" customHeight="1">
      <c r="A292" s="3" t="s">
        <v>100</v>
      </c>
      <c r="C292" s="59"/>
      <c r="D292" s="34"/>
      <c r="E292" s="34"/>
      <c r="F292" s="34"/>
      <c r="G292" s="38"/>
      <c r="H292" s="34"/>
      <c r="I292" s="59"/>
    </row>
    <row r="293" spans="1:10" s="3" customFormat="1" ht="17.25" customHeight="1">
      <c r="A293" s="3" t="s">
        <v>101</v>
      </c>
      <c r="C293" s="59"/>
      <c r="D293" s="34"/>
      <c r="E293" s="34"/>
      <c r="F293" s="34"/>
      <c r="G293" s="38"/>
      <c r="H293" s="34"/>
      <c r="I293" s="59"/>
    </row>
    <row r="294" spans="1:10" s="3" customFormat="1" ht="17.25" customHeight="1">
      <c r="A294" s="3" t="s">
        <v>102</v>
      </c>
      <c r="C294" s="59"/>
      <c r="D294" s="34"/>
      <c r="E294" s="34"/>
      <c r="F294" s="34"/>
      <c r="G294" s="38"/>
      <c r="H294" s="34"/>
      <c r="I294" s="59"/>
    </row>
    <row r="295" spans="1:10" s="3" customFormat="1" ht="17.25" customHeight="1">
      <c r="A295" s="198" t="s">
        <v>55</v>
      </c>
      <c r="B295" s="198"/>
      <c r="C295" s="198" t="s">
        <v>52</v>
      </c>
      <c r="D295" s="198"/>
      <c r="E295" s="191" t="s">
        <v>93</v>
      </c>
      <c r="F295" s="191"/>
      <c r="G295" s="191"/>
      <c r="H295" s="191"/>
      <c r="I295" s="191"/>
      <c r="J295" s="191"/>
    </row>
    <row r="296" spans="1:10" s="3" customFormat="1" ht="15" customHeight="1">
      <c r="A296" s="191" t="s">
        <v>56</v>
      </c>
      <c r="B296" s="191"/>
      <c r="C296" s="198"/>
      <c r="D296" s="198"/>
      <c r="E296" s="197" t="s">
        <v>67</v>
      </c>
      <c r="F296" s="197"/>
      <c r="G296" s="197"/>
      <c r="H296" s="197"/>
      <c r="I296" s="200" t="s">
        <v>79</v>
      </c>
      <c r="J296" s="197"/>
    </row>
    <row r="297" spans="1:10" s="3" customFormat="1" ht="19.5" customHeight="1">
      <c r="B297" s="60"/>
      <c r="C297" s="35"/>
      <c r="D297" s="35"/>
      <c r="E297" s="35"/>
      <c r="F297" s="35"/>
      <c r="G297" s="61"/>
      <c r="H297" s="35"/>
      <c r="I297" s="33"/>
    </row>
    <row r="298" spans="1:10" s="3" customFormat="1" ht="19.5" customHeight="1">
      <c r="B298" s="62"/>
      <c r="C298" s="40"/>
      <c r="D298" s="40"/>
      <c r="E298" s="33"/>
      <c r="F298" s="33"/>
      <c r="G298" s="36"/>
      <c r="H298" s="40"/>
      <c r="I298" s="33"/>
    </row>
    <row r="299" spans="1:10" s="3" customFormat="1" ht="29.25" customHeight="1">
      <c r="C299" s="35"/>
      <c r="D299" s="35"/>
      <c r="E299" s="35"/>
      <c r="F299" s="63"/>
      <c r="G299" s="38"/>
      <c r="H299" s="40"/>
      <c r="I299" s="33"/>
    </row>
    <row r="300" spans="1:10" s="3" customFormat="1" ht="15" customHeight="1">
      <c r="A300" s="191"/>
      <c r="B300" s="191"/>
      <c r="C300" s="191"/>
      <c r="D300" s="191"/>
      <c r="E300" s="191" t="s">
        <v>82</v>
      </c>
      <c r="F300" s="191"/>
      <c r="G300" s="191"/>
      <c r="H300" s="191"/>
      <c r="I300" s="191" t="s">
        <v>80</v>
      </c>
      <c r="J300" s="191"/>
    </row>
    <row r="301" spans="1:10" s="3" customFormat="1" ht="15" customHeight="1">
      <c r="A301" s="2"/>
      <c r="B301" s="2"/>
      <c r="C301" s="191" t="s">
        <v>68</v>
      </c>
      <c r="D301" s="191"/>
      <c r="E301" s="191"/>
      <c r="F301" s="191"/>
      <c r="G301" s="191"/>
      <c r="H301" s="191"/>
      <c r="I301" s="191"/>
      <c r="J301" s="191"/>
    </row>
    <row r="302" spans="1:10" s="3" customFormat="1" ht="12" customHeight="1">
      <c r="A302" s="197" t="s">
        <v>31</v>
      </c>
      <c r="B302" s="197"/>
      <c r="C302" s="198" t="s">
        <v>69</v>
      </c>
      <c r="D302" s="198"/>
      <c r="E302" s="198"/>
      <c r="F302" s="198"/>
      <c r="G302" s="198"/>
      <c r="H302" s="197" t="s">
        <v>71</v>
      </c>
      <c r="I302" s="197"/>
      <c r="J302" s="197"/>
    </row>
    <row r="303" spans="1:10" s="3" customFormat="1" ht="16.5" customHeight="1">
      <c r="A303" s="199" t="s">
        <v>53</v>
      </c>
      <c r="B303" s="199"/>
      <c r="C303" s="198"/>
      <c r="D303" s="198"/>
      <c r="E303" s="198"/>
      <c r="F303" s="198"/>
      <c r="G303" s="198"/>
      <c r="H303" s="197"/>
      <c r="I303" s="197"/>
      <c r="J303" s="197"/>
    </row>
    <row r="304" spans="1:10" s="3" customFormat="1" ht="25.5" customHeight="1">
      <c r="A304" s="2"/>
      <c r="B304" s="2"/>
      <c r="C304" s="196" t="s">
        <v>94</v>
      </c>
      <c r="D304" s="196"/>
      <c r="E304" s="196"/>
      <c r="F304" s="196"/>
      <c r="G304" s="196"/>
      <c r="H304" s="33"/>
      <c r="I304" s="2"/>
      <c r="J304" s="2"/>
    </row>
    <row r="305" spans="1:12" s="3" customFormat="1" ht="25.5" customHeight="1">
      <c r="A305" s="2"/>
      <c r="B305" s="2"/>
      <c r="C305" s="196" t="s">
        <v>95</v>
      </c>
      <c r="D305" s="196"/>
      <c r="E305" s="196"/>
      <c r="F305" s="196"/>
      <c r="G305" s="196"/>
      <c r="H305" s="33"/>
      <c r="I305" s="2"/>
      <c r="J305" s="2"/>
    </row>
    <row r="306" spans="1:12" s="3" customFormat="1" ht="25.5" customHeight="1">
      <c r="A306" s="2"/>
      <c r="B306" s="2"/>
      <c r="C306" s="196" t="s">
        <v>96</v>
      </c>
      <c r="D306" s="196"/>
      <c r="E306" s="196"/>
      <c r="F306" s="196"/>
      <c r="G306" s="196"/>
      <c r="H306" s="191" t="s">
        <v>70</v>
      </c>
      <c r="I306" s="191"/>
      <c r="J306" s="191"/>
      <c r="K306" s="33"/>
    </row>
    <row r="313" spans="1:12" ht="15.6">
      <c r="A313" s="217" t="s">
        <v>75</v>
      </c>
      <c r="B313" s="217"/>
      <c r="C313" s="217"/>
      <c r="D313" s="191" t="s">
        <v>35</v>
      </c>
      <c r="E313" s="191"/>
      <c r="F313" s="191"/>
      <c r="G313" s="191"/>
      <c r="H313" s="191"/>
      <c r="I313" s="191"/>
      <c r="K313" s="41"/>
      <c r="L313" s="41">
        <f>1+L261</f>
        <v>19</v>
      </c>
    </row>
    <row r="314" spans="1:12" ht="16.8">
      <c r="A314" s="191" t="s">
        <v>14</v>
      </c>
      <c r="B314" s="215"/>
      <c r="C314" s="215"/>
      <c r="D314" s="216" t="s">
        <v>36</v>
      </c>
      <c r="E314" s="216"/>
      <c r="F314" s="216"/>
      <c r="G314" s="216"/>
      <c r="H314" s="216"/>
      <c r="I314" s="216"/>
    </row>
    <row r="315" spans="1:12" ht="13.5" customHeight="1">
      <c r="A315" s="3"/>
      <c r="B315" s="3"/>
      <c r="C315" s="3"/>
      <c r="D315" s="199" t="s">
        <v>87</v>
      </c>
      <c r="E315" s="199"/>
      <c r="F315" s="199"/>
      <c r="G315" s="199"/>
      <c r="H315" s="199"/>
      <c r="I315" s="199"/>
      <c r="J315" s="43"/>
    </row>
    <row r="316" spans="1:12" ht="14.25" customHeight="1">
      <c r="A316" s="205" t="s">
        <v>54</v>
      </c>
      <c r="B316" s="205"/>
      <c r="C316" s="205"/>
      <c r="D316" s="205"/>
      <c r="E316" s="205"/>
      <c r="F316" s="205"/>
      <c r="G316" s="205"/>
      <c r="H316" s="205"/>
      <c r="I316" s="205"/>
      <c r="J316" s="205"/>
      <c r="L316" s="41"/>
    </row>
    <row r="317" spans="1:12" ht="14.25" customHeight="1">
      <c r="A317" s="205" t="s">
        <v>124</v>
      </c>
      <c r="B317" s="205"/>
      <c r="C317" s="205"/>
      <c r="D317" s="205"/>
      <c r="E317" s="205"/>
      <c r="F317" s="205"/>
      <c r="G317" s="205"/>
      <c r="H317" s="205"/>
      <c r="I317" s="205"/>
      <c r="J317" s="205"/>
      <c r="L317" s="41"/>
    </row>
    <row r="318" spans="1:12" ht="16.5" customHeight="1">
      <c r="A318" s="204" t="s">
        <v>76</v>
      </c>
      <c r="B318" s="205"/>
      <c r="C318" s="205"/>
      <c r="D318" s="205"/>
      <c r="E318" s="205"/>
      <c r="F318" s="205"/>
      <c r="G318" s="205"/>
      <c r="H318" s="205"/>
      <c r="I318" s="205"/>
      <c r="J318" s="205"/>
    </row>
    <row r="319" spans="1:12" s="69" customFormat="1" ht="15.6">
      <c r="A319" s="3"/>
      <c r="B319" s="3" t="s">
        <v>125</v>
      </c>
      <c r="C319" s="3"/>
      <c r="D319" s="3"/>
      <c r="E319" s="3"/>
      <c r="F319" s="3"/>
      <c r="G319" s="38"/>
      <c r="H319" s="3"/>
      <c r="I319" s="3"/>
    </row>
    <row r="320" spans="1:12" s="69" customFormat="1" ht="15.6">
      <c r="A320" s="70"/>
      <c r="B320" s="3" t="s">
        <v>88</v>
      </c>
      <c r="C320" s="3"/>
      <c r="D320" s="3"/>
      <c r="E320" s="3"/>
      <c r="F320" s="40"/>
      <c r="G320" s="38"/>
      <c r="H320" s="3"/>
      <c r="I320" s="3"/>
    </row>
    <row r="321" spans="1:10" s="69" customFormat="1" ht="15.6">
      <c r="A321" s="3"/>
      <c r="B321" s="3" t="s">
        <v>64</v>
      </c>
      <c r="C321" s="3"/>
      <c r="D321" s="3"/>
      <c r="E321" s="3"/>
      <c r="F321" s="3"/>
      <c r="G321" s="38"/>
      <c r="H321" s="3"/>
      <c r="I321" s="3"/>
    </row>
    <row r="322" spans="1:10" s="69" customFormat="1" ht="15.6">
      <c r="A322" s="3" t="s">
        <v>126</v>
      </c>
      <c r="B322" s="3"/>
      <c r="C322" s="3"/>
      <c r="D322" s="3"/>
      <c r="E322" s="3"/>
      <c r="F322" s="3"/>
      <c r="G322" s="38"/>
      <c r="H322" s="3"/>
      <c r="I322" s="3"/>
    </row>
    <row r="323" spans="1:10" ht="15" customHeight="1">
      <c r="A323" s="3"/>
      <c r="B323" s="33" t="s">
        <v>37</v>
      </c>
      <c r="C323" s="3"/>
      <c r="D323" s="3"/>
      <c r="E323" s="3"/>
      <c r="F323" s="3"/>
      <c r="G323" s="38"/>
      <c r="H323" s="3"/>
      <c r="I323" s="3"/>
    </row>
    <row r="324" spans="1:10" ht="15" customHeight="1">
      <c r="A324" s="3"/>
      <c r="B324" s="35" t="s">
        <v>65</v>
      </c>
      <c r="C324" s="40"/>
      <c r="D324" s="40"/>
      <c r="E324" s="40"/>
      <c r="F324" s="34"/>
      <c r="G324" s="38"/>
      <c r="H324" s="3"/>
      <c r="I324" s="3"/>
    </row>
    <row r="325" spans="1:10" ht="15" customHeight="1">
      <c r="A325" s="3"/>
      <c r="B325" s="3" t="s">
        <v>72</v>
      </c>
      <c r="C325" s="3"/>
      <c r="D325" s="3"/>
      <c r="E325" s="3"/>
      <c r="F325" s="3"/>
      <c r="G325" s="38"/>
      <c r="H325" s="3"/>
      <c r="I325" s="3" t="s">
        <v>73</v>
      </c>
    </row>
    <row r="326" spans="1:10" ht="15" customHeight="1">
      <c r="A326" s="3"/>
      <c r="B326" s="3" t="s">
        <v>103</v>
      </c>
      <c r="C326" s="3"/>
      <c r="D326" s="3"/>
      <c r="E326" s="3"/>
      <c r="F326" s="3"/>
      <c r="G326" s="38"/>
      <c r="H326" s="3"/>
      <c r="I326" s="3" t="s">
        <v>39</v>
      </c>
    </row>
    <row r="327" spans="1:10" s="45" customFormat="1" ht="15" customHeight="1">
      <c r="A327" s="44"/>
      <c r="B327" s="35" t="s">
        <v>89</v>
      </c>
      <c r="C327" s="3"/>
      <c r="D327" s="3"/>
      <c r="E327" s="3"/>
      <c r="F327" s="3"/>
      <c r="G327" s="38"/>
      <c r="H327" s="44"/>
      <c r="I327" s="44"/>
    </row>
    <row r="328" spans="1:10" s="45" customFormat="1" ht="15" customHeight="1">
      <c r="A328" s="44"/>
      <c r="B328" s="3" t="s">
        <v>90</v>
      </c>
      <c r="C328" s="3"/>
      <c r="D328" s="3"/>
      <c r="E328" s="3" t="s">
        <v>91</v>
      </c>
      <c r="F328" s="3"/>
      <c r="G328" s="38"/>
      <c r="H328" s="44"/>
      <c r="I328" s="44"/>
    </row>
    <row r="329" spans="1:10" s="45" customFormat="1" ht="15" customHeight="1">
      <c r="A329" s="44"/>
      <c r="B329" s="3" t="s">
        <v>92</v>
      </c>
      <c r="C329" s="3"/>
      <c r="D329" s="3"/>
      <c r="E329" s="3" t="s">
        <v>66</v>
      </c>
      <c r="F329" s="3"/>
      <c r="G329" s="38"/>
      <c r="H329" s="44"/>
      <c r="I329" s="44"/>
    </row>
    <row r="330" spans="1:10" s="45" customFormat="1" ht="15" customHeight="1">
      <c r="A330" s="44"/>
      <c r="B330" s="39" t="s">
        <v>128</v>
      </c>
      <c r="C330" s="39"/>
      <c r="D330" s="3"/>
      <c r="E330" s="3" t="s">
        <v>129</v>
      </c>
      <c r="F330" s="3"/>
      <c r="G330" s="38"/>
      <c r="H330" s="44"/>
      <c r="I330" s="44"/>
    </row>
    <row r="331" spans="1:10" ht="15" customHeight="1">
      <c r="A331" s="3"/>
      <c r="B331" s="35" t="s">
        <v>40</v>
      </c>
      <c r="C331" s="3"/>
      <c r="D331" s="3"/>
      <c r="E331" s="3"/>
      <c r="F331" s="3"/>
      <c r="G331" s="38"/>
      <c r="H331" s="3"/>
      <c r="I331" s="3"/>
    </row>
    <row r="332" spans="1:10" s="45" customFormat="1" ht="15" customHeight="1">
      <c r="A332" s="44"/>
      <c r="B332" s="3" t="s">
        <v>127</v>
      </c>
      <c r="C332" s="3"/>
      <c r="D332" s="3"/>
      <c r="E332" s="3" t="s">
        <v>104</v>
      </c>
      <c r="F332" s="3"/>
      <c r="G332" s="3"/>
      <c r="H332" s="3"/>
      <c r="I332" s="3"/>
      <c r="J332" s="3"/>
    </row>
    <row r="333" spans="1:10" ht="15" customHeight="1">
      <c r="A333" s="3"/>
      <c r="B333" s="35" t="s">
        <v>41</v>
      </c>
      <c r="C333" s="3"/>
      <c r="D333" s="3"/>
      <c r="E333" s="3"/>
      <c r="F333" s="3"/>
      <c r="G333" s="38"/>
      <c r="H333" s="3"/>
      <c r="I333" s="3"/>
    </row>
    <row r="334" spans="1:10" s="46" customFormat="1" ht="15" customHeight="1">
      <c r="B334" s="3" t="s">
        <v>42</v>
      </c>
      <c r="C334" s="47"/>
      <c r="D334" s="37" t="str">
        <f>VLOOKUP(L313,'TH NG-GOC LUC'!$A$3:$H$21,2)</f>
        <v>Phạm Như Hoạt</v>
      </c>
      <c r="G334" s="48"/>
    </row>
    <row r="335" spans="1:10" ht="15" customHeight="1">
      <c r="A335" s="3"/>
      <c r="B335" s="3" t="s">
        <v>43</v>
      </c>
      <c r="C335" s="2"/>
      <c r="D335" s="2"/>
      <c r="E335" s="3"/>
      <c r="F335" s="3"/>
      <c r="G335" s="38"/>
      <c r="H335" s="3"/>
      <c r="I335" s="3"/>
    </row>
    <row r="336" spans="1:10" ht="15" customHeight="1">
      <c r="A336" s="3"/>
      <c r="B336" s="33" t="s">
        <v>44</v>
      </c>
      <c r="C336" s="3"/>
      <c r="D336" s="3"/>
      <c r="E336" s="3"/>
      <c r="F336" s="3"/>
      <c r="G336" s="38"/>
      <c r="H336" s="3"/>
      <c r="I336" s="3"/>
    </row>
    <row r="337" spans="1:10" ht="31.2">
      <c r="A337" s="49" t="s">
        <v>1</v>
      </c>
      <c r="B337" s="206" t="s">
        <v>45</v>
      </c>
      <c r="C337" s="207"/>
      <c r="D337" s="207"/>
      <c r="E337" s="208"/>
      <c r="F337" s="49" t="s">
        <v>46</v>
      </c>
      <c r="G337" s="50" t="s">
        <v>21</v>
      </c>
      <c r="H337" s="49" t="s">
        <v>3</v>
      </c>
      <c r="I337" s="209" t="s">
        <v>5</v>
      </c>
      <c r="J337" s="210"/>
    </row>
    <row r="338" spans="1:10" ht="21" customHeight="1">
      <c r="A338" s="12">
        <v>1</v>
      </c>
      <c r="B338" s="211" t="s">
        <v>47</v>
      </c>
      <c r="C338" s="211"/>
      <c r="D338" s="211"/>
      <c r="E338" s="211"/>
      <c r="F338" s="14" t="s">
        <v>28</v>
      </c>
      <c r="G338" s="51">
        <f>VLOOKUP(L313,'TH NG-GOC LUC'!$A$3:$H$21,5)</f>
        <v>60.6</v>
      </c>
      <c r="H338" s="12" t="s">
        <v>6</v>
      </c>
      <c r="I338" s="52" t="s">
        <v>48</v>
      </c>
      <c r="J338" s="212">
        <f>VLOOKUP(L313,'TH NG-GOC LUC'!$A$3:$H$21,4)</f>
        <v>1414</v>
      </c>
    </row>
    <row r="339" spans="1:10" s="3" customFormat="1" ht="21" customHeight="1">
      <c r="A339" s="18">
        <v>2</v>
      </c>
      <c r="B339" s="214" t="s">
        <v>49</v>
      </c>
      <c r="C339" s="214"/>
      <c r="D339" s="214"/>
      <c r="E339" s="214"/>
      <c r="F339" s="20" t="s">
        <v>50</v>
      </c>
      <c r="G339" s="54">
        <f>VLOOKUP(L313,'TH NG-GOC LUC'!$A$3:$H$21,8)</f>
        <v>9</v>
      </c>
      <c r="H339" s="18"/>
      <c r="I339" s="53"/>
      <c r="J339" s="213"/>
    </row>
    <row r="340" spans="1:10" s="3" customFormat="1" ht="21" customHeight="1">
      <c r="A340" s="55">
        <v>3</v>
      </c>
      <c r="B340" s="201" t="s">
        <v>51</v>
      </c>
      <c r="C340" s="201"/>
      <c r="D340" s="201"/>
      <c r="E340" s="201"/>
      <c r="F340" s="56" t="s">
        <v>28</v>
      </c>
      <c r="G340" s="57">
        <f>VLOOKUP(L313,'TH NG-GOC LUC'!$A$3:$H$21,6)</f>
        <v>5609</v>
      </c>
      <c r="H340" s="55"/>
      <c r="I340" s="202"/>
      <c r="J340" s="203"/>
    </row>
    <row r="341" spans="1:10" s="3" customFormat="1" ht="17.25" customHeight="1">
      <c r="A341" s="34"/>
      <c r="B341" s="3" t="s">
        <v>97</v>
      </c>
      <c r="D341" s="34"/>
      <c r="E341" s="34"/>
      <c r="F341" s="58"/>
      <c r="G341" s="38"/>
      <c r="H341" s="34"/>
    </row>
    <row r="342" spans="1:10" s="3" customFormat="1" ht="17.25" customHeight="1">
      <c r="A342" s="3" t="s">
        <v>98</v>
      </c>
      <c r="C342" s="59"/>
      <c r="D342" s="34"/>
      <c r="E342" s="34"/>
      <c r="F342" s="34"/>
      <c r="G342" s="38"/>
      <c r="H342" s="34"/>
      <c r="I342" s="59"/>
    </row>
    <row r="343" spans="1:10" s="3" customFormat="1" ht="17.25" customHeight="1">
      <c r="B343" s="3" t="s">
        <v>99</v>
      </c>
      <c r="C343" s="59"/>
      <c r="D343" s="34"/>
      <c r="E343" s="34"/>
      <c r="F343" s="34"/>
      <c r="G343" s="38"/>
      <c r="H343" s="34"/>
      <c r="I343" s="59"/>
    </row>
    <row r="344" spans="1:10" s="3" customFormat="1" ht="17.25" customHeight="1">
      <c r="A344" s="3" t="s">
        <v>100</v>
      </c>
      <c r="C344" s="59"/>
      <c r="D344" s="34"/>
      <c r="E344" s="34"/>
      <c r="F344" s="34"/>
      <c r="G344" s="38"/>
      <c r="H344" s="34"/>
      <c r="I344" s="59"/>
    </row>
    <row r="345" spans="1:10" s="3" customFormat="1" ht="17.25" customHeight="1">
      <c r="A345" s="3" t="s">
        <v>101</v>
      </c>
      <c r="C345" s="59"/>
      <c r="D345" s="34"/>
      <c r="E345" s="34"/>
      <c r="F345" s="34"/>
      <c r="G345" s="38"/>
      <c r="H345" s="34"/>
      <c r="I345" s="59"/>
    </row>
    <row r="346" spans="1:10" s="3" customFormat="1" ht="17.25" customHeight="1">
      <c r="A346" s="3" t="s">
        <v>102</v>
      </c>
      <c r="C346" s="59"/>
      <c r="D346" s="34"/>
      <c r="E346" s="34"/>
      <c r="F346" s="34"/>
      <c r="G346" s="38"/>
      <c r="H346" s="34"/>
      <c r="I346" s="59"/>
    </row>
    <row r="347" spans="1:10" s="3" customFormat="1" ht="17.25" customHeight="1">
      <c r="A347" s="198" t="s">
        <v>55</v>
      </c>
      <c r="B347" s="198"/>
      <c r="C347" s="198" t="s">
        <v>52</v>
      </c>
      <c r="D347" s="198"/>
      <c r="E347" s="191" t="s">
        <v>93</v>
      </c>
      <c r="F347" s="191"/>
      <c r="G347" s="191"/>
      <c r="H347" s="191"/>
      <c r="I347" s="191"/>
      <c r="J347" s="191"/>
    </row>
    <row r="348" spans="1:10" s="3" customFormat="1" ht="15" customHeight="1">
      <c r="A348" s="191" t="s">
        <v>56</v>
      </c>
      <c r="B348" s="191"/>
      <c r="C348" s="198"/>
      <c r="D348" s="198"/>
      <c r="E348" s="197" t="s">
        <v>67</v>
      </c>
      <c r="F348" s="197"/>
      <c r="G348" s="197"/>
      <c r="H348" s="197"/>
      <c r="I348" s="200" t="s">
        <v>79</v>
      </c>
      <c r="J348" s="197"/>
    </row>
    <row r="349" spans="1:10" s="3" customFormat="1" ht="19.5" customHeight="1">
      <c r="B349" s="60"/>
      <c r="C349" s="35"/>
      <c r="D349" s="35"/>
      <c r="E349" s="35"/>
      <c r="F349" s="35"/>
      <c r="G349" s="61"/>
      <c r="H349" s="35"/>
      <c r="I349" s="33"/>
    </row>
    <row r="350" spans="1:10" s="3" customFormat="1" ht="19.5" customHeight="1">
      <c r="B350" s="62"/>
      <c r="C350" s="40"/>
      <c r="D350" s="40"/>
      <c r="E350" s="33"/>
      <c r="F350" s="33"/>
      <c r="G350" s="36"/>
      <c r="H350" s="40"/>
      <c r="I350" s="33"/>
    </row>
    <row r="351" spans="1:10" s="3" customFormat="1" ht="29.25" customHeight="1">
      <c r="C351" s="35"/>
      <c r="D351" s="35"/>
      <c r="E351" s="35"/>
      <c r="F351" s="63"/>
      <c r="G351" s="38"/>
      <c r="H351" s="40"/>
      <c r="I351" s="33"/>
    </row>
    <row r="352" spans="1:10" s="3" customFormat="1" ht="15" customHeight="1">
      <c r="A352" s="191"/>
      <c r="B352" s="191"/>
      <c r="C352" s="191"/>
      <c r="D352" s="191"/>
      <c r="E352" s="191" t="s">
        <v>82</v>
      </c>
      <c r="F352" s="191"/>
      <c r="G352" s="191"/>
      <c r="H352" s="191"/>
      <c r="I352" s="191" t="s">
        <v>80</v>
      </c>
      <c r="J352" s="191"/>
    </row>
    <row r="353" spans="1:12" s="3" customFormat="1" ht="15" customHeight="1">
      <c r="A353" s="2"/>
      <c r="B353" s="2"/>
      <c r="C353" s="191" t="s">
        <v>68</v>
      </c>
      <c r="D353" s="191"/>
      <c r="E353" s="191"/>
      <c r="F353" s="191"/>
      <c r="G353" s="191"/>
      <c r="H353" s="191"/>
      <c r="I353" s="191"/>
      <c r="J353" s="191"/>
    </row>
    <row r="354" spans="1:12" s="3" customFormat="1" ht="12" customHeight="1">
      <c r="A354" s="197" t="s">
        <v>31</v>
      </c>
      <c r="B354" s="197"/>
      <c r="C354" s="198" t="s">
        <v>69</v>
      </c>
      <c r="D354" s="198"/>
      <c r="E354" s="198"/>
      <c r="F354" s="198"/>
      <c r="G354" s="198"/>
      <c r="H354" s="197" t="s">
        <v>71</v>
      </c>
      <c r="I354" s="197"/>
      <c r="J354" s="197"/>
    </row>
    <row r="355" spans="1:12" s="3" customFormat="1" ht="16.5" customHeight="1">
      <c r="A355" s="199" t="s">
        <v>53</v>
      </c>
      <c r="B355" s="199"/>
      <c r="C355" s="198"/>
      <c r="D355" s="198"/>
      <c r="E355" s="198"/>
      <c r="F355" s="198"/>
      <c r="G355" s="198"/>
      <c r="H355" s="197"/>
      <c r="I355" s="197"/>
      <c r="J355" s="197"/>
    </row>
    <row r="356" spans="1:12" s="3" customFormat="1" ht="25.5" customHeight="1">
      <c r="A356" s="2"/>
      <c r="B356" s="2"/>
      <c r="C356" s="196" t="s">
        <v>94</v>
      </c>
      <c r="D356" s="196"/>
      <c r="E356" s="196"/>
      <c r="F356" s="196"/>
      <c r="G356" s="196"/>
      <c r="H356" s="33"/>
      <c r="I356" s="2"/>
      <c r="J356" s="2"/>
    </row>
    <row r="357" spans="1:12" s="3" customFormat="1" ht="25.5" customHeight="1">
      <c r="A357" s="2"/>
      <c r="B357" s="2"/>
      <c r="C357" s="196" t="s">
        <v>95</v>
      </c>
      <c r="D357" s="196"/>
      <c r="E357" s="196"/>
      <c r="F357" s="196"/>
      <c r="G357" s="196"/>
      <c r="H357" s="33"/>
      <c r="I357" s="2"/>
      <c r="J357" s="2"/>
    </row>
    <row r="358" spans="1:12" s="3" customFormat="1" ht="25.5" customHeight="1">
      <c r="A358" s="2"/>
      <c r="B358" s="2"/>
      <c r="C358" s="196" t="s">
        <v>96</v>
      </c>
      <c r="D358" s="196"/>
      <c r="E358" s="196"/>
      <c r="F358" s="196"/>
      <c r="G358" s="196"/>
      <c r="H358" s="191" t="s">
        <v>70</v>
      </c>
      <c r="I358" s="191"/>
      <c r="J358" s="191"/>
      <c r="K358" s="33"/>
    </row>
    <row r="365" spans="1:12" ht="15.6">
      <c r="A365" s="217" t="s">
        <v>75</v>
      </c>
      <c r="B365" s="217"/>
      <c r="C365" s="217"/>
      <c r="D365" s="191" t="s">
        <v>35</v>
      </c>
      <c r="E365" s="191"/>
      <c r="F365" s="191"/>
      <c r="G365" s="191"/>
      <c r="H365" s="191"/>
      <c r="I365" s="191"/>
      <c r="K365" s="41"/>
      <c r="L365" s="41">
        <f>1+L313</f>
        <v>20</v>
      </c>
    </row>
    <row r="366" spans="1:12" ht="16.8">
      <c r="A366" s="191" t="s">
        <v>14</v>
      </c>
      <c r="B366" s="215"/>
      <c r="C366" s="215"/>
      <c r="D366" s="216" t="s">
        <v>36</v>
      </c>
      <c r="E366" s="216"/>
      <c r="F366" s="216"/>
      <c r="G366" s="216"/>
      <c r="H366" s="216"/>
      <c r="I366" s="216"/>
    </row>
    <row r="367" spans="1:12" ht="13.5" customHeight="1">
      <c r="A367" s="3"/>
      <c r="B367" s="3"/>
      <c r="C367" s="3"/>
      <c r="D367" s="199" t="s">
        <v>87</v>
      </c>
      <c r="E367" s="199"/>
      <c r="F367" s="199"/>
      <c r="G367" s="199"/>
      <c r="H367" s="199"/>
      <c r="I367" s="199"/>
      <c r="J367" s="43"/>
    </row>
    <row r="368" spans="1:12" ht="14.25" customHeight="1">
      <c r="A368" s="205" t="s">
        <v>54</v>
      </c>
      <c r="B368" s="205"/>
      <c r="C368" s="205"/>
      <c r="D368" s="205"/>
      <c r="E368" s="205"/>
      <c r="F368" s="205"/>
      <c r="G368" s="205"/>
      <c r="H368" s="205"/>
      <c r="I368" s="205"/>
      <c r="J368" s="205"/>
      <c r="L368" s="41"/>
    </row>
    <row r="369" spans="1:12" ht="14.25" customHeight="1">
      <c r="A369" s="205" t="s">
        <v>124</v>
      </c>
      <c r="B369" s="205"/>
      <c r="C369" s="205"/>
      <c r="D369" s="205"/>
      <c r="E369" s="205"/>
      <c r="F369" s="205"/>
      <c r="G369" s="205"/>
      <c r="H369" s="205"/>
      <c r="I369" s="205"/>
      <c r="J369" s="205"/>
      <c r="L369" s="41"/>
    </row>
    <row r="370" spans="1:12" ht="16.5" customHeight="1">
      <c r="A370" s="204" t="s">
        <v>76</v>
      </c>
      <c r="B370" s="205"/>
      <c r="C370" s="205"/>
      <c r="D370" s="205"/>
      <c r="E370" s="205"/>
      <c r="F370" s="205"/>
      <c r="G370" s="205"/>
      <c r="H370" s="205"/>
      <c r="I370" s="205"/>
      <c r="J370" s="205"/>
    </row>
    <row r="371" spans="1:12" s="69" customFormat="1" ht="15.6">
      <c r="A371" s="3"/>
      <c r="B371" s="3" t="s">
        <v>125</v>
      </c>
      <c r="C371" s="3"/>
      <c r="D371" s="3"/>
      <c r="E371" s="3"/>
      <c r="F371" s="3"/>
      <c r="G371" s="38"/>
      <c r="H371" s="3"/>
      <c r="I371" s="3"/>
    </row>
    <row r="372" spans="1:12" s="69" customFormat="1" ht="15.6">
      <c r="A372" s="70"/>
      <c r="B372" s="3" t="s">
        <v>88</v>
      </c>
      <c r="C372" s="3"/>
      <c r="D372" s="3"/>
      <c r="E372" s="3"/>
      <c r="F372" s="40"/>
      <c r="G372" s="38"/>
      <c r="H372" s="3"/>
      <c r="I372" s="3"/>
    </row>
    <row r="373" spans="1:12" s="69" customFormat="1" ht="15.6">
      <c r="A373" s="3"/>
      <c r="B373" s="3" t="s">
        <v>64</v>
      </c>
      <c r="C373" s="3"/>
      <c r="D373" s="3"/>
      <c r="E373" s="3"/>
      <c r="F373" s="3"/>
      <c r="G373" s="38"/>
      <c r="H373" s="3"/>
      <c r="I373" s="3"/>
    </row>
    <row r="374" spans="1:12" s="69" customFormat="1" ht="15.6">
      <c r="A374" s="3" t="s">
        <v>126</v>
      </c>
      <c r="B374" s="3"/>
      <c r="C374" s="3"/>
      <c r="D374" s="3"/>
      <c r="E374" s="3"/>
      <c r="F374" s="3"/>
      <c r="G374" s="38"/>
      <c r="H374" s="3"/>
      <c r="I374" s="3"/>
    </row>
    <row r="375" spans="1:12" ht="15" customHeight="1">
      <c r="A375" s="3"/>
      <c r="B375" s="33" t="s">
        <v>37</v>
      </c>
      <c r="C375" s="3"/>
      <c r="D375" s="3"/>
      <c r="E375" s="3"/>
      <c r="F375" s="3"/>
      <c r="G375" s="38"/>
      <c r="H375" s="3"/>
      <c r="I375" s="3"/>
    </row>
    <row r="376" spans="1:12" ht="15" customHeight="1">
      <c r="A376" s="3"/>
      <c r="B376" s="35" t="s">
        <v>65</v>
      </c>
      <c r="C376" s="40"/>
      <c r="D376" s="40"/>
      <c r="E376" s="40"/>
      <c r="F376" s="34"/>
      <c r="G376" s="38"/>
      <c r="H376" s="3"/>
      <c r="I376" s="3"/>
    </row>
    <row r="377" spans="1:12" ht="15" customHeight="1">
      <c r="A377" s="3"/>
      <c r="B377" s="3" t="s">
        <v>72</v>
      </c>
      <c r="C377" s="3"/>
      <c r="D377" s="3"/>
      <c r="E377" s="3"/>
      <c r="F377" s="3"/>
      <c r="G377" s="38"/>
      <c r="H377" s="3"/>
      <c r="I377" s="3" t="s">
        <v>73</v>
      </c>
    </row>
    <row r="378" spans="1:12" ht="15" customHeight="1">
      <c r="A378" s="3"/>
      <c r="B378" s="3" t="s">
        <v>103</v>
      </c>
      <c r="C378" s="3"/>
      <c r="D378" s="3"/>
      <c r="E378" s="3"/>
      <c r="F378" s="3"/>
      <c r="G378" s="38"/>
      <c r="H378" s="3"/>
      <c r="I378" s="3" t="s">
        <v>39</v>
      </c>
    </row>
    <row r="379" spans="1:12" s="45" customFormat="1" ht="15" customHeight="1">
      <c r="A379" s="44"/>
      <c r="B379" s="35" t="s">
        <v>89</v>
      </c>
      <c r="C379" s="3"/>
      <c r="D379" s="3"/>
      <c r="E379" s="3"/>
      <c r="F379" s="3"/>
      <c r="G379" s="38"/>
      <c r="H379" s="44"/>
      <c r="I379" s="44"/>
    </row>
    <row r="380" spans="1:12" s="45" customFormat="1" ht="15" customHeight="1">
      <c r="A380" s="44"/>
      <c r="B380" s="3" t="s">
        <v>90</v>
      </c>
      <c r="C380" s="3"/>
      <c r="D380" s="3"/>
      <c r="E380" s="3" t="s">
        <v>91</v>
      </c>
      <c r="F380" s="3"/>
      <c r="G380" s="38"/>
      <c r="H380" s="44"/>
      <c r="I380" s="44"/>
    </row>
    <row r="381" spans="1:12" s="45" customFormat="1" ht="15" customHeight="1">
      <c r="A381" s="44"/>
      <c r="B381" s="3" t="s">
        <v>92</v>
      </c>
      <c r="C381" s="3"/>
      <c r="D381" s="3"/>
      <c r="E381" s="3" t="s">
        <v>66</v>
      </c>
      <c r="F381" s="3"/>
      <c r="G381" s="38"/>
      <c r="H381" s="44"/>
      <c r="I381" s="44"/>
    </row>
    <row r="382" spans="1:12" s="45" customFormat="1" ht="15" customHeight="1">
      <c r="A382" s="44"/>
      <c r="B382" s="39" t="s">
        <v>128</v>
      </c>
      <c r="C382" s="39"/>
      <c r="D382" s="3"/>
      <c r="E382" s="3" t="s">
        <v>129</v>
      </c>
      <c r="F382" s="3"/>
      <c r="G382" s="38"/>
      <c r="H382" s="44"/>
      <c r="I382" s="44"/>
    </row>
    <row r="383" spans="1:12" ht="15" customHeight="1">
      <c r="A383" s="3"/>
      <c r="B383" s="35" t="s">
        <v>40</v>
      </c>
      <c r="C383" s="3"/>
      <c r="D383" s="3"/>
      <c r="E383" s="3"/>
      <c r="F383" s="3"/>
      <c r="G383" s="38"/>
      <c r="H383" s="3"/>
      <c r="I383" s="3"/>
    </row>
    <row r="384" spans="1:12" s="45" customFormat="1" ht="15" customHeight="1">
      <c r="A384" s="44"/>
      <c r="B384" s="3" t="s">
        <v>127</v>
      </c>
      <c r="C384" s="3"/>
      <c r="D384" s="3"/>
      <c r="E384" s="3" t="s">
        <v>104</v>
      </c>
      <c r="F384" s="3"/>
      <c r="G384" s="3"/>
      <c r="H384" s="3"/>
      <c r="I384" s="3"/>
      <c r="J384" s="3"/>
    </row>
    <row r="385" spans="1:10" ht="15" customHeight="1">
      <c r="A385" s="3"/>
      <c r="B385" s="35" t="s">
        <v>41</v>
      </c>
      <c r="C385" s="3"/>
      <c r="D385" s="3"/>
      <c r="E385" s="3"/>
      <c r="F385" s="3"/>
      <c r="G385" s="38"/>
      <c r="H385" s="3"/>
      <c r="I385" s="3"/>
    </row>
    <row r="386" spans="1:10" s="46" customFormat="1" ht="15" customHeight="1">
      <c r="B386" s="3" t="s">
        <v>42</v>
      </c>
      <c r="C386" s="47"/>
      <c r="D386" s="37" t="str">
        <f>VLOOKUP(L365,'TH NG-GOC LUC'!$A$3:$H$21,2)</f>
        <v>Phạm Như Hoạt</v>
      </c>
      <c r="G386" s="48"/>
    </row>
    <row r="387" spans="1:10" ht="15" customHeight="1">
      <c r="A387" s="3"/>
      <c r="B387" s="3" t="s">
        <v>43</v>
      </c>
      <c r="C387" s="2"/>
      <c r="D387" s="2"/>
      <c r="E387" s="3"/>
      <c r="F387" s="3"/>
      <c r="G387" s="38"/>
      <c r="H387" s="3"/>
      <c r="I387" s="3"/>
    </row>
    <row r="388" spans="1:10" ht="15" customHeight="1">
      <c r="A388" s="3"/>
      <c r="B388" s="33" t="s">
        <v>44</v>
      </c>
      <c r="C388" s="3"/>
      <c r="D388" s="3"/>
      <c r="E388" s="3"/>
      <c r="F388" s="3"/>
      <c r="G388" s="38"/>
      <c r="H388" s="3"/>
      <c r="I388" s="3"/>
    </row>
    <row r="389" spans="1:10" ht="31.2">
      <c r="A389" s="49" t="s">
        <v>1</v>
      </c>
      <c r="B389" s="206" t="s">
        <v>45</v>
      </c>
      <c r="C389" s="207"/>
      <c r="D389" s="207"/>
      <c r="E389" s="208"/>
      <c r="F389" s="49" t="s">
        <v>46</v>
      </c>
      <c r="G389" s="50" t="s">
        <v>21</v>
      </c>
      <c r="H389" s="49" t="s">
        <v>3</v>
      </c>
      <c r="I389" s="209" t="s">
        <v>5</v>
      </c>
      <c r="J389" s="210"/>
    </row>
    <row r="390" spans="1:10" ht="21" customHeight="1">
      <c r="A390" s="12">
        <v>1</v>
      </c>
      <c r="B390" s="211" t="s">
        <v>47</v>
      </c>
      <c r="C390" s="211"/>
      <c r="D390" s="211"/>
      <c r="E390" s="211"/>
      <c r="F390" s="14" t="s">
        <v>28</v>
      </c>
      <c r="G390" s="51">
        <f>VLOOKUP(L365,'TH NG-GOC LUC'!$A$3:$H$21,5)</f>
        <v>60.6</v>
      </c>
      <c r="H390" s="12" t="s">
        <v>6</v>
      </c>
      <c r="I390" s="52" t="s">
        <v>48</v>
      </c>
      <c r="J390" s="212">
        <f>VLOOKUP(L365,'TH NG-GOC LUC'!$A$3:$H$21,4)</f>
        <v>1414</v>
      </c>
    </row>
    <row r="391" spans="1:10" s="3" customFormat="1" ht="21" customHeight="1">
      <c r="A391" s="18">
        <v>2</v>
      </c>
      <c r="B391" s="214" t="s">
        <v>49</v>
      </c>
      <c r="C391" s="214"/>
      <c r="D391" s="214"/>
      <c r="E391" s="214"/>
      <c r="F391" s="20" t="s">
        <v>50</v>
      </c>
      <c r="G391" s="54">
        <f>VLOOKUP(L365,'TH NG-GOC LUC'!$A$3:$H$21,8)</f>
        <v>9</v>
      </c>
      <c r="H391" s="18"/>
      <c r="I391" s="53"/>
      <c r="J391" s="213"/>
    </row>
    <row r="392" spans="1:10" s="3" customFormat="1" ht="21" customHeight="1">
      <c r="A392" s="55">
        <v>3</v>
      </c>
      <c r="B392" s="201" t="s">
        <v>51</v>
      </c>
      <c r="C392" s="201"/>
      <c r="D392" s="201"/>
      <c r="E392" s="201"/>
      <c r="F392" s="56" t="s">
        <v>28</v>
      </c>
      <c r="G392" s="57">
        <f>VLOOKUP(L365,'TH NG-GOC LUC'!$A$3:$H$21,6)</f>
        <v>5609</v>
      </c>
      <c r="H392" s="55"/>
      <c r="I392" s="202"/>
      <c r="J392" s="203"/>
    </row>
    <row r="393" spans="1:10" s="3" customFormat="1" ht="17.25" customHeight="1">
      <c r="A393" s="34"/>
      <c r="B393" s="3" t="s">
        <v>97</v>
      </c>
      <c r="D393" s="34"/>
      <c r="E393" s="34"/>
      <c r="F393" s="58"/>
      <c r="G393" s="38"/>
      <c r="H393" s="34"/>
    </row>
    <row r="394" spans="1:10" s="3" customFormat="1" ht="17.25" customHeight="1">
      <c r="A394" s="3" t="s">
        <v>98</v>
      </c>
      <c r="C394" s="59"/>
      <c r="D394" s="34"/>
      <c r="E394" s="34"/>
      <c r="F394" s="34"/>
      <c r="G394" s="38"/>
      <c r="H394" s="34"/>
      <c r="I394" s="59"/>
    </row>
    <row r="395" spans="1:10" s="3" customFormat="1" ht="17.25" customHeight="1">
      <c r="B395" s="3" t="s">
        <v>99</v>
      </c>
      <c r="C395" s="59"/>
      <c r="D395" s="34"/>
      <c r="E395" s="34"/>
      <c r="F395" s="34"/>
      <c r="G395" s="38"/>
      <c r="H395" s="34"/>
      <c r="I395" s="59"/>
    </row>
    <row r="396" spans="1:10" s="3" customFormat="1" ht="17.25" customHeight="1">
      <c r="A396" s="3" t="s">
        <v>100</v>
      </c>
      <c r="C396" s="59"/>
      <c r="D396" s="34"/>
      <c r="E396" s="34"/>
      <c r="F396" s="34"/>
      <c r="G396" s="38"/>
      <c r="H396" s="34"/>
      <c r="I396" s="59"/>
    </row>
    <row r="397" spans="1:10" s="3" customFormat="1" ht="17.25" customHeight="1">
      <c r="A397" s="3" t="s">
        <v>101</v>
      </c>
      <c r="C397" s="59"/>
      <c r="D397" s="34"/>
      <c r="E397" s="34"/>
      <c r="F397" s="34"/>
      <c r="G397" s="38"/>
      <c r="H397" s="34"/>
      <c r="I397" s="59"/>
    </row>
    <row r="398" spans="1:10" s="3" customFormat="1" ht="17.25" customHeight="1">
      <c r="A398" s="3" t="s">
        <v>102</v>
      </c>
      <c r="C398" s="59"/>
      <c r="D398" s="34"/>
      <c r="E398" s="34"/>
      <c r="F398" s="34"/>
      <c r="G398" s="38"/>
      <c r="H398" s="34"/>
      <c r="I398" s="59"/>
    </row>
    <row r="399" spans="1:10" s="3" customFormat="1" ht="17.25" customHeight="1">
      <c r="A399" s="198" t="s">
        <v>55</v>
      </c>
      <c r="B399" s="198"/>
      <c r="C399" s="198" t="s">
        <v>52</v>
      </c>
      <c r="D399" s="198"/>
      <c r="E399" s="191" t="s">
        <v>93</v>
      </c>
      <c r="F399" s="191"/>
      <c r="G399" s="191"/>
      <c r="H399" s="191"/>
      <c r="I399" s="191"/>
      <c r="J399" s="191"/>
    </row>
    <row r="400" spans="1:10" s="3" customFormat="1" ht="15" customHeight="1">
      <c r="A400" s="191" t="s">
        <v>56</v>
      </c>
      <c r="B400" s="191"/>
      <c r="C400" s="198"/>
      <c r="D400" s="198"/>
      <c r="E400" s="197" t="s">
        <v>67</v>
      </c>
      <c r="F400" s="197"/>
      <c r="G400" s="197"/>
      <c r="H400" s="197"/>
      <c r="I400" s="200" t="s">
        <v>79</v>
      </c>
      <c r="J400" s="197"/>
    </row>
    <row r="401" spans="1:11" s="3" customFormat="1" ht="19.5" customHeight="1">
      <c r="B401" s="60"/>
      <c r="C401" s="35"/>
      <c r="D401" s="35"/>
      <c r="E401" s="35"/>
      <c r="F401" s="35"/>
      <c r="G401" s="61"/>
      <c r="H401" s="35"/>
      <c r="I401" s="33"/>
    </row>
    <row r="402" spans="1:11" s="3" customFormat="1" ht="19.5" customHeight="1">
      <c r="B402" s="62"/>
      <c r="C402" s="40"/>
      <c r="D402" s="40"/>
      <c r="E402" s="33"/>
      <c r="F402" s="33"/>
      <c r="G402" s="36"/>
      <c r="H402" s="40"/>
      <c r="I402" s="33"/>
    </row>
    <row r="403" spans="1:11" s="3" customFormat="1" ht="29.25" customHeight="1">
      <c r="C403" s="35"/>
      <c r="D403" s="35"/>
      <c r="E403" s="35"/>
      <c r="F403" s="63"/>
      <c r="G403" s="38"/>
      <c r="H403" s="40"/>
      <c r="I403" s="33"/>
    </row>
    <row r="404" spans="1:11" s="3" customFormat="1" ht="15" customHeight="1">
      <c r="A404" s="191"/>
      <c r="B404" s="191"/>
      <c r="C404" s="191"/>
      <c r="D404" s="191"/>
      <c r="E404" s="191" t="s">
        <v>82</v>
      </c>
      <c r="F404" s="191"/>
      <c r="G404" s="191"/>
      <c r="H404" s="191"/>
      <c r="I404" s="191" t="s">
        <v>80</v>
      </c>
      <c r="J404" s="191"/>
    </row>
    <row r="405" spans="1:11" s="3" customFormat="1" ht="15" customHeight="1">
      <c r="A405" s="2"/>
      <c r="B405" s="2"/>
      <c r="C405" s="191" t="s">
        <v>68</v>
      </c>
      <c r="D405" s="191"/>
      <c r="E405" s="191"/>
      <c r="F405" s="191"/>
      <c r="G405" s="191"/>
      <c r="H405" s="191"/>
      <c r="I405" s="191"/>
      <c r="J405" s="191"/>
    </row>
    <row r="406" spans="1:11" s="3" customFormat="1" ht="12" customHeight="1">
      <c r="A406" s="197" t="s">
        <v>31</v>
      </c>
      <c r="B406" s="197"/>
      <c r="C406" s="198" t="s">
        <v>69</v>
      </c>
      <c r="D406" s="198"/>
      <c r="E406" s="198"/>
      <c r="F406" s="198"/>
      <c r="G406" s="198"/>
      <c r="H406" s="197" t="s">
        <v>71</v>
      </c>
      <c r="I406" s="197"/>
      <c r="J406" s="197"/>
    </row>
    <row r="407" spans="1:11" s="3" customFormat="1" ht="16.5" customHeight="1">
      <c r="A407" s="199" t="s">
        <v>53</v>
      </c>
      <c r="B407" s="199"/>
      <c r="C407" s="198"/>
      <c r="D407" s="198"/>
      <c r="E407" s="198"/>
      <c r="F407" s="198"/>
      <c r="G407" s="198"/>
      <c r="H407" s="197"/>
      <c r="I407" s="197"/>
      <c r="J407" s="197"/>
    </row>
    <row r="408" spans="1:11" s="3" customFormat="1" ht="25.5" customHeight="1">
      <c r="A408" s="2"/>
      <c r="B408" s="2"/>
      <c r="C408" s="196" t="s">
        <v>94</v>
      </c>
      <c r="D408" s="196"/>
      <c r="E408" s="196"/>
      <c r="F408" s="196"/>
      <c r="G408" s="196"/>
      <c r="H408" s="33"/>
      <c r="I408" s="2"/>
      <c r="J408" s="2"/>
    </row>
    <row r="409" spans="1:11" s="3" customFormat="1" ht="25.5" customHeight="1">
      <c r="A409" s="2"/>
      <c r="B409" s="2"/>
      <c r="C409" s="196" t="s">
        <v>95</v>
      </c>
      <c r="D409" s="196"/>
      <c r="E409" s="196"/>
      <c r="F409" s="196"/>
      <c r="G409" s="196"/>
      <c r="H409" s="33"/>
      <c r="I409" s="2"/>
      <c r="J409" s="2"/>
    </row>
    <row r="410" spans="1:11" s="3" customFormat="1" ht="25.5" customHeight="1">
      <c r="A410" s="2"/>
      <c r="B410" s="2"/>
      <c r="C410" s="196" t="s">
        <v>96</v>
      </c>
      <c r="D410" s="196"/>
      <c r="E410" s="196"/>
      <c r="F410" s="196"/>
      <c r="G410" s="196"/>
      <c r="H410" s="191" t="s">
        <v>70</v>
      </c>
      <c r="I410" s="191"/>
      <c r="J410" s="191"/>
      <c r="K410" s="33"/>
    </row>
    <row r="417" spans="1:12" ht="15.6">
      <c r="A417" s="217" t="s">
        <v>75</v>
      </c>
      <c r="B417" s="217"/>
      <c r="C417" s="217"/>
      <c r="D417" s="191" t="s">
        <v>35</v>
      </c>
      <c r="E417" s="191"/>
      <c r="F417" s="191"/>
      <c r="G417" s="191"/>
      <c r="H417" s="191"/>
      <c r="I417" s="191"/>
      <c r="K417" s="41"/>
      <c r="L417" s="41">
        <f>1+L365</f>
        <v>21</v>
      </c>
    </row>
    <row r="418" spans="1:12" ht="16.8">
      <c r="A418" s="191" t="s">
        <v>14</v>
      </c>
      <c r="B418" s="215"/>
      <c r="C418" s="215"/>
      <c r="D418" s="216" t="s">
        <v>36</v>
      </c>
      <c r="E418" s="216"/>
      <c r="F418" s="216"/>
      <c r="G418" s="216"/>
      <c r="H418" s="216"/>
      <c r="I418" s="216"/>
    </row>
    <row r="419" spans="1:12" ht="13.5" customHeight="1">
      <c r="A419" s="3"/>
      <c r="B419" s="3"/>
      <c r="C419" s="3"/>
      <c r="D419" s="199" t="s">
        <v>87</v>
      </c>
      <c r="E419" s="199"/>
      <c r="F419" s="199"/>
      <c r="G419" s="199"/>
      <c r="H419" s="199"/>
      <c r="I419" s="199"/>
      <c r="J419" s="43"/>
    </row>
    <row r="420" spans="1:12" ht="14.25" customHeight="1">
      <c r="A420" s="205" t="s">
        <v>54</v>
      </c>
      <c r="B420" s="205"/>
      <c r="C420" s="205"/>
      <c r="D420" s="205"/>
      <c r="E420" s="205"/>
      <c r="F420" s="205"/>
      <c r="G420" s="205"/>
      <c r="H420" s="205"/>
      <c r="I420" s="205"/>
      <c r="J420" s="205"/>
      <c r="L420" s="41"/>
    </row>
    <row r="421" spans="1:12" ht="14.25" customHeight="1">
      <c r="A421" s="205" t="s">
        <v>124</v>
      </c>
      <c r="B421" s="205"/>
      <c r="C421" s="205"/>
      <c r="D421" s="205"/>
      <c r="E421" s="205"/>
      <c r="F421" s="205"/>
      <c r="G421" s="205"/>
      <c r="H421" s="205"/>
      <c r="I421" s="205"/>
      <c r="J421" s="205"/>
      <c r="L421" s="41"/>
    </row>
    <row r="422" spans="1:12" ht="16.5" customHeight="1">
      <c r="A422" s="204" t="s">
        <v>76</v>
      </c>
      <c r="B422" s="205"/>
      <c r="C422" s="205"/>
      <c r="D422" s="205"/>
      <c r="E422" s="205"/>
      <c r="F422" s="205"/>
      <c r="G422" s="205"/>
      <c r="H422" s="205"/>
      <c r="I422" s="205"/>
      <c r="J422" s="205"/>
    </row>
    <row r="423" spans="1:12" s="69" customFormat="1" ht="15.6">
      <c r="A423" s="3"/>
      <c r="B423" s="3" t="s">
        <v>125</v>
      </c>
      <c r="C423" s="3"/>
      <c r="D423" s="3"/>
      <c r="E423" s="3"/>
      <c r="F423" s="3"/>
      <c r="G423" s="38"/>
      <c r="H423" s="3"/>
      <c r="I423" s="3"/>
    </row>
    <row r="424" spans="1:12" s="69" customFormat="1" ht="15.6">
      <c r="A424" s="70"/>
      <c r="B424" s="3" t="s">
        <v>88</v>
      </c>
      <c r="C424" s="3"/>
      <c r="D424" s="3"/>
      <c r="E424" s="3"/>
      <c r="F424" s="40"/>
      <c r="G424" s="38"/>
      <c r="H424" s="3"/>
      <c r="I424" s="3"/>
    </row>
    <row r="425" spans="1:12" s="69" customFormat="1" ht="15.6">
      <c r="A425" s="3"/>
      <c r="B425" s="3" t="s">
        <v>64</v>
      </c>
      <c r="C425" s="3"/>
      <c r="D425" s="3"/>
      <c r="E425" s="3"/>
      <c r="F425" s="3"/>
      <c r="G425" s="38"/>
      <c r="H425" s="3"/>
      <c r="I425" s="3"/>
    </row>
    <row r="426" spans="1:12" s="69" customFormat="1" ht="15.6">
      <c r="A426" s="3" t="s">
        <v>126</v>
      </c>
      <c r="B426" s="3"/>
      <c r="C426" s="3"/>
      <c r="D426" s="3"/>
      <c r="E426" s="3"/>
      <c r="F426" s="3"/>
      <c r="G426" s="38"/>
      <c r="H426" s="3"/>
      <c r="I426" s="3"/>
    </row>
    <row r="427" spans="1:12" ht="15" customHeight="1">
      <c r="A427" s="3"/>
      <c r="B427" s="33" t="s">
        <v>37</v>
      </c>
      <c r="C427" s="3"/>
      <c r="D427" s="3"/>
      <c r="E427" s="3"/>
      <c r="F427" s="3"/>
      <c r="G427" s="38"/>
      <c r="H427" s="3"/>
      <c r="I427" s="3"/>
    </row>
    <row r="428" spans="1:12" ht="15" customHeight="1">
      <c r="A428" s="3"/>
      <c r="B428" s="35" t="s">
        <v>65</v>
      </c>
      <c r="C428" s="40"/>
      <c r="D428" s="40"/>
      <c r="E428" s="40"/>
      <c r="F428" s="34"/>
      <c r="G428" s="38"/>
      <c r="H428" s="3"/>
      <c r="I428" s="3"/>
    </row>
    <row r="429" spans="1:12" ht="15" customHeight="1">
      <c r="A429" s="3"/>
      <c r="B429" s="3" t="s">
        <v>72</v>
      </c>
      <c r="C429" s="3"/>
      <c r="D429" s="3"/>
      <c r="E429" s="3"/>
      <c r="F429" s="3"/>
      <c r="G429" s="38"/>
      <c r="H429" s="3"/>
      <c r="I429" s="3" t="s">
        <v>73</v>
      </c>
    </row>
    <row r="430" spans="1:12" ht="15" customHeight="1">
      <c r="A430" s="3"/>
      <c r="B430" s="3" t="s">
        <v>103</v>
      </c>
      <c r="C430" s="3"/>
      <c r="D430" s="3"/>
      <c r="E430" s="3"/>
      <c r="F430" s="3"/>
      <c r="G430" s="38"/>
      <c r="H430" s="3"/>
      <c r="I430" s="3" t="s">
        <v>39</v>
      </c>
    </row>
    <row r="431" spans="1:12" s="45" customFormat="1" ht="15" customHeight="1">
      <c r="A431" s="44"/>
      <c r="B431" s="35" t="s">
        <v>89</v>
      </c>
      <c r="C431" s="3"/>
      <c r="D431" s="3"/>
      <c r="E431" s="3"/>
      <c r="F431" s="3"/>
      <c r="G431" s="38"/>
      <c r="H431" s="44"/>
      <c r="I431" s="44"/>
    </row>
    <row r="432" spans="1:12" s="45" customFormat="1" ht="15" customHeight="1">
      <c r="A432" s="44"/>
      <c r="B432" s="3" t="s">
        <v>90</v>
      </c>
      <c r="C432" s="3"/>
      <c r="D432" s="3"/>
      <c r="E432" s="3" t="s">
        <v>91</v>
      </c>
      <c r="F432" s="3"/>
      <c r="G432" s="38"/>
      <c r="H432" s="44"/>
      <c r="I432" s="44"/>
    </row>
    <row r="433" spans="1:10" s="45" customFormat="1" ht="15" customHeight="1">
      <c r="A433" s="44"/>
      <c r="B433" s="3" t="s">
        <v>92</v>
      </c>
      <c r="C433" s="3"/>
      <c r="D433" s="3"/>
      <c r="E433" s="3" t="s">
        <v>66</v>
      </c>
      <c r="F433" s="3"/>
      <c r="G433" s="38"/>
      <c r="H433" s="44"/>
      <c r="I433" s="44"/>
    </row>
    <row r="434" spans="1:10" s="45" customFormat="1" ht="15" customHeight="1">
      <c r="A434" s="44"/>
      <c r="B434" s="39" t="s">
        <v>128</v>
      </c>
      <c r="C434" s="39"/>
      <c r="D434" s="3"/>
      <c r="E434" s="3" t="s">
        <v>129</v>
      </c>
      <c r="F434" s="3"/>
      <c r="G434" s="38"/>
      <c r="H434" s="44"/>
      <c r="I434" s="44"/>
    </row>
    <row r="435" spans="1:10" ht="15" customHeight="1">
      <c r="A435" s="3"/>
      <c r="B435" s="35" t="s">
        <v>40</v>
      </c>
      <c r="C435" s="3"/>
      <c r="D435" s="3"/>
      <c r="E435" s="3"/>
      <c r="F435" s="3"/>
      <c r="G435" s="38"/>
      <c r="H435" s="3"/>
      <c r="I435" s="3"/>
    </row>
    <row r="436" spans="1:10" s="45" customFormat="1" ht="15" customHeight="1">
      <c r="A436" s="44"/>
      <c r="B436" s="3" t="s">
        <v>127</v>
      </c>
      <c r="C436" s="3"/>
      <c r="D436" s="3"/>
      <c r="E436" s="3" t="s">
        <v>104</v>
      </c>
      <c r="F436" s="3"/>
      <c r="G436" s="3"/>
      <c r="H436" s="3"/>
      <c r="I436" s="3"/>
      <c r="J436" s="3"/>
    </row>
    <row r="437" spans="1:10" ht="15" customHeight="1">
      <c r="A437" s="3"/>
      <c r="B437" s="35" t="s">
        <v>41</v>
      </c>
      <c r="C437" s="3"/>
      <c r="D437" s="3"/>
      <c r="E437" s="3"/>
      <c r="F437" s="3"/>
      <c r="G437" s="38"/>
      <c r="H437" s="3"/>
      <c r="I437" s="3"/>
    </row>
    <row r="438" spans="1:10" s="46" customFormat="1" ht="15" customHeight="1">
      <c r="B438" s="3" t="s">
        <v>42</v>
      </c>
      <c r="C438" s="47"/>
      <c r="D438" s="37" t="str">
        <f>VLOOKUP(L417,'TH NG-GOC LUC'!$A$3:$H$21,2)</f>
        <v>Phạm Như Hoạt</v>
      </c>
      <c r="G438" s="48"/>
    </row>
    <row r="439" spans="1:10" ht="15" customHeight="1">
      <c r="A439" s="3"/>
      <c r="B439" s="3" t="s">
        <v>43</v>
      </c>
      <c r="C439" s="2"/>
      <c r="D439" s="2"/>
      <c r="E439" s="3"/>
      <c r="F439" s="3"/>
      <c r="G439" s="38"/>
      <c r="H439" s="3"/>
      <c r="I439" s="3"/>
    </row>
    <row r="440" spans="1:10" ht="15" customHeight="1">
      <c r="A440" s="3"/>
      <c r="B440" s="33" t="s">
        <v>44</v>
      </c>
      <c r="C440" s="3"/>
      <c r="D440" s="3"/>
      <c r="E440" s="3"/>
      <c r="F440" s="3"/>
      <c r="G440" s="38"/>
      <c r="H440" s="3"/>
      <c r="I440" s="3"/>
    </row>
    <row r="441" spans="1:10" ht="31.2">
      <c r="A441" s="49" t="s">
        <v>1</v>
      </c>
      <c r="B441" s="206" t="s">
        <v>45</v>
      </c>
      <c r="C441" s="207"/>
      <c r="D441" s="207"/>
      <c r="E441" s="208"/>
      <c r="F441" s="49" t="s">
        <v>46</v>
      </c>
      <c r="G441" s="50" t="s">
        <v>21</v>
      </c>
      <c r="H441" s="49" t="s">
        <v>3</v>
      </c>
      <c r="I441" s="209" t="s">
        <v>5</v>
      </c>
      <c r="J441" s="210"/>
    </row>
    <row r="442" spans="1:10" ht="21" customHeight="1">
      <c r="A442" s="12">
        <v>1</v>
      </c>
      <c r="B442" s="211" t="s">
        <v>47</v>
      </c>
      <c r="C442" s="211"/>
      <c r="D442" s="211"/>
      <c r="E442" s="211"/>
      <c r="F442" s="14" t="s">
        <v>28</v>
      </c>
      <c r="G442" s="51">
        <f>VLOOKUP(L417,'TH NG-GOC LUC'!$A$3:$H$21,5)</f>
        <v>60.6</v>
      </c>
      <c r="H442" s="12" t="s">
        <v>6</v>
      </c>
      <c r="I442" s="52" t="s">
        <v>48</v>
      </c>
      <c r="J442" s="212">
        <f>VLOOKUP(L417,'TH NG-GOC LUC'!$A$3:$H$21,4)</f>
        <v>1414</v>
      </c>
    </row>
    <row r="443" spans="1:10" s="3" customFormat="1" ht="21" customHeight="1">
      <c r="A443" s="18">
        <v>2</v>
      </c>
      <c r="B443" s="214" t="s">
        <v>49</v>
      </c>
      <c r="C443" s="214"/>
      <c r="D443" s="214"/>
      <c r="E443" s="214"/>
      <c r="F443" s="20" t="s">
        <v>50</v>
      </c>
      <c r="G443" s="54">
        <f>VLOOKUP(L417,'TH NG-GOC LUC'!$A$3:$H$21,8)</f>
        <v>9</v>
      </c>
      <c r="H443" s="18"/>
      <c r="I443" s="53"/>
      <c r="J443" s="213"/>
    </row>
    <row r="444" spans="1:10" s="3" customFormat="1" ht="21" customHeight="1">
      <c r="A444" s="55">
        <v>3</v>
      </c>
      <c r="B444" s="201" t="s">
        <v>51</v>
      </c>
      <c r="C444" s="201"/>
      <c r="D444" s="201"/>
      <c r="E444" s="201"/>
      <c r="F444" s="56" t="s">
        <v>28</v>
      </c>
      <c r="G444" s="57">
        <f>VLOOKUP(L417,'TH NG-GOC LUC'!$A$3:$H$21,6)</f>
        <v>5609</v>
      </c>
      <c r="H444" s="55"/>
      <c r="I444" s="202"/>
      <c r="J444" s="203"/>
    </row>
    <row r="445" spans="1:10" s="3" customFormat="1" ht="17.25" customHeight="1">
      <c r="A445" s="34"/>
      <c r="B445" s="3" t="s">
        <v>97</v>
      </c>
      <c r="D445" s="34"/>
      <c r="E445" s="34"/>
      <c r="F445" s="58"/>
      <c r="G445" s="38"/>
      <c r="H445" s="34"/>
    </row>
    <row r="446" spans="1:10" s="3" customFormat="1" ht="17.25" customHeight="1">
      <c r="A446" s="3" t="s">
        <v>98</v>
      </c>
      <c r="C446" s="59"/>
      <c r="D446" s="34"/>
      <c r="E446" s="34"/>
      <c r="F446" s="34"/>
      <c r="G446" s="38"/>
      <c r="H446" s="34"/>
      <c r="I446" s="59"/>
    </row>
    <row r="447" spans="1:10" s="3" customFormat="1" ht="17.25" customHeight="1">
      <c r="B447" s="3" t="s">
        <v>99</v>
      </c>
      <c r="C447" s="59"/>
      <c r="D447" s="34"/>
      <c r="E447" s="34"/>
      <c r="F447" s="34"/>
      <c r="G447" s="38"/>
      <c r="H447" s="34"/>
      <c r="I447" s="59"/>
    </row>
    <row r="448" spans="1:10" s="3" customFormat="1" ht="17.25" customHeight="1">
      <c r="A448" s="3" t="s">
        <v>100</v>
      </c>
      <c r="C448" s="59"/>
      <c r="D448" s="34"/>
      <c r="E448" s="34"/>
      <c r="F448" s="34"/>
      <c r="G448" s="38"/>
      <c r="H448" s="34"/>
      <c r="I448" s="59"/>
    </row>
    <row r="449" spans="1:11" s="3" customFormat="1" ht="17.25" customHeight="1">
      <c r="A449" s="3" t="s">
        <v>101</v>
      </c>
      <c r="C449" s="59"/>
      <c r="D449" s="34"/>
      <c r="E449" s="34"/>
      <c r="F449" s="34"/>
      <c r="G449" s="38"/>
      <c r="H449" s="34"/>
      <c r="I449" s="59"/>
    </row>
    <row r="450" spans="1:11" s="3" customFormat="1" ht="17.25" customHeight="1">
      <c r="A450" s="3" t="s">
        <v>102</v>
      </c>
      <c r="C450" s="59"/>
      <c r="D450" s="34"/>
      <c r="E450" s="34"/>
      <c r="F450" s="34"/>
      <c r="G450" s="38"/>
      <c r="H450" s="34"/>
      <c r="I450" s="59"/>
    </row>
    <row r="451" spans="1:11" s="3" customFormat="1" ht="17.25" customHeight="1">
      <c r="A451" s="198" t="s">
        <v>55</v>
      </c>
      <c r="B451" s="198"/>
      <c r="C451" s="198" t="s">
        <v>52</v>
      </c>
      <c r="D451" s="198"/>
      <c r="E451" s="191" t="s">
        <v>93</v>
      </c>
      <c r="F451" s="191"/>
      <c r="G451" s="191"/>
      <c r="H451" s="191"/>
      <c r="I451" s="191"/>
      <c r="J451" s="191"/>
    </row>
    <row r="452" spans="1:11" s="3" customFormat="1" ht="15" customHeight="1">
      <c r="A452" s="191" t="s">
        <v>56</v>
      </c>
      <c r="B452" s="191"/>
      <c r="C452" s="198"/>
      <c r="D452" s="198"/>
      <c r="E452" s="197" t="s">
        <v>67</v>
      </c>
      <c r="F452" s="197"/>
      <c r="G452" s="197"/>
      <c r="H452" s="197"/>
      <c r="I452" s="200" t="s">
        <v>79</v>
      </c>
      <c r="J452" s="197"/>
    </row>
    <row r="453" spans="1:11" s="3" customFormat="1" ht="19.5" customHeight="1">
      <c r="B453" s="60"/>
      <c r="C453" s="35"/>
      <c r="D453" s="35"/>
      <c r="E453" s="35"/>
      <c r="F453" s="35"/>
      <c r="G453" s="61"/>
      <c r="H453" s="35"/>
      <c r="I453" s="33"/>
    </row>
    <row r="454" spans="1:11" s="3" customFormat="1" ht="19.5" customHeight="1">
      <c r="B454" s="62"/>
      <c r="C454" s="40"/>
      <c r="D454" s="40"/>
      <c r="E454" s="33"/>
      <c r="F454" s="33"/>
      <c r="G454" s="36"/>
      <c r="H454" s="40"/>
      <c r="I454" s="33"/>
    </row>
    <row r="455" spans="1:11" s="3" customFormat="1" ht="29.25" customHeight="1">
      <c r="C455" s="35"/>
      <c r="D455" s="35"/>
      <c r="E455" s="35"/>
      <c r="F455" s="63"/>
      <c r="G455" s="38"/>
      <c r="H455" s="40"/>
      <c r="I455" s="33"/>
    </row>
    <row r="456" spans="1:11" s="3" customFormat="1" ht="15" customHeight="1">
      <c r="A456" s="191"/>
      <c r="B456" s="191"/>
      <c r="C456" s="191"/>
      <c r="D456" s="191"/>
      <c r="E456" s="191" t="s">
        <v>82</v>
      </c>
      <c r="F456" s="191"/>
      <c r="G456" s="191"/>
      <c r="H456" s="191"/>
      <c r="I456" s="191" t="s">
        <v>80</v>
      </c>
      <c r="J456" s="191"/>
    </row>
    <row r="457" spans="1:11" s="3" customFormat="1" ht="15" customHeight="1">
      <c r="A457" s="2"/>
      <c r="B457" s="2"/>
      <c r="C457" s="191" t="s">
        <v>68</v>
      </c>
      <c r="D457" s="191"/>
      <c r="E457" s="191"/>
      <c r="F457" s="191"/>
      <c r="G457" s="191"/>
      <c r="H457" s="191"/>
      <c r="I457" s="191"/>
      <c r="J457" s="191"/>
    </row>
    <row r="458" spans="1:11" s="3" customFormat="1" ht="12" customHeight="1">
      <c r="A458" s="197" t="s">
        <v>31</v>
      </c>
      <c r="B458" s="197"/>
      <c r="C458" s="198" t="s">
        <v>69</v>
      </c>
      <c r="D458" s="198"/>
      <c r="E458" s="198"/>
      <c r="F458" s="198"/>
      <c r="G458" s="198"/>
      <c r="H458" s="197" t="s">
        <v>71</v>
      </c>
      <c r="I458" s="197"/>
      <c r="J458" s="197"/>
    </row>
    <row r="459" spans="1:11" s="3" customFormat="1" ht="16.5" customHeight="1">
      <c r="A459" s="199" t="s">
        <v>53</v>
      </c>
      <c r="B459" s="199"/>
      <c r="C459" s="198"/>
      <c r="D459" s="198"/>
      <c r="E459" s="198"/>
      <c r="F459" s="198"/>
      <c r="G459" s="198"/>
      <c r="H459" s="197"/>
      <c r="I459" s="197"/>
      <c r="J459" s="197"/>
    </row>
    <row r="460" spans="1:11" s="3" customFormat="1" ht="25.5" customHeight="1">
      <c r="A460" s="2"/>
      <c r="B460" s="2"/>
      <c r="C460" s="196" t="s">
        <v>94</v>
      </c>
      <c r="D460" s="196"/>
      <c r="E460" s="196"/>
      <c r="F460" s="196"/>
      <c r="G460" s="196"/>
      <c r="H460" s="33"/>
      <c r="I460" s="2"/>
      <c r="J460" s="2"/>
    </row>
    <row r="461" spans="1:11" s="3" customFormat="1" ht="25.5" customHeight="1">
      <c r="A461" s="2"/>
      <c r="B461" s="2"/>
      <c r="C461" s="196" t="s">
        <v>95</v>
      </c>
      <c r="D461" s="196"/>
      <c r="E461" s="196"/>
      <c r="F461" s="196"/>
      <c r="G461" s="196"/>
      <c r="H461" s="33"/>
      <c r="I461" s="2"/>
      <c r="J461" s="2"/>
    </row>
    <row r="462" spans="1:11" s="3" customFormat="1" ht="25.5" customHeight="1">
      <c r="A462" s="2"/>
      <c r="B462" s="2"/>
      <c r="C462" s="196" t="s">
        <v>96</v>
      </c>
      <c r="D462" s="196"/>
      <c r="E462" s="196"/>
      <c r="F462" s="196"/>
      <c r="G462" s="196"/>
      <c r="H462" s="191" t="s">
        <v>70</v>
      </c>
      <c r="I462" s="191"/>
      <c r="J462" s="191"/>
      <c r="K462" s="33"/>
    </row>
    <row r="469" spans="1:12" ht="15.6">
      <c r="A469" s="217" t="s">
        <v>75</v>
      </c>
      <c r="B469" s="217"/>
      <c r="C469" s="217"/>
      <c r="D469" s="191" t="s">
        <v>35</v>
      </c>
      <c r="E469" s="191"/>
      <c r="F469" s="191"/>
      <c r="G469" s="191"/>
      <c r="H469" s="191"/>
      <c r="I469" s="191"/>
      <c r="K469" s="41"/>
      <c r="L469" s="41">
        <f>1+L417</f>
        <v>22</v>
      </c>
    </row>
    <row r="470" spans="1:12" ht="16.8">
      <c r="A470" s="191" t="s">
        <v>14</v>
      </c>
      <c r="B470" s="215"/>
      <c r="C470" s="215"/>
      <c r="D470" s="216" t="s">
        <v>36</v>
      </c>
      <c r="E470" s="216"/>
      <c r="F470" s="216"/>
      <c r="G470" s="216"/>
      <c r="H470" s="216"/>
      <c r="I470" s="216"/>
    </row>
    <row r="471" spans="1:12" ht="13.5" customHeight="1">
      <c r="A471" s="3"/>
      <c r="B471" s="3"/>
      <c r="C471" s="3"/>
      <c r="D471" s="199" t="s">
        <v>87</v>
      </c>
      <c r="E471" s="199"/>
      <c r="F471" s="199"/>
      <c r="G471" s="199"/>
      <c r="H471" s="199"/>
      <c r="I471" s="199"/>
      <c r="J471" s="43"/>
    </row>
    <row r="472" spans="1:12" ht="14.25" customHeight="1">
      <c r="A472" s="205" t="s">
        <v>54</v>
      </c>
      <c r="B472" s="205"/>
      <c r="C472" s="205"/>
      <c r="D472" s="205"/>
      <c r="E472" s="205"/>
      <c r="F472" s="205"/>
      <c r="G472" s="205"/>
      <c r="H472" s="205"/>
      <c r="I472" s="205"/>
      <c r="J472" s="205"/>
      <c r="L472" s="41"/>
    </row>
    <row r="473" spans="1:12" ht="14.25" customHeight="1">
      <c r="A473" s="205" t="s">
        <v>124</v>
      </c>
      <c r="B473" s="205"/>
      <c r="C473" s="205"/>
      <c r="D473" s="205"/>
      <c r="E473" s="205"/>
      <c r="F473" s="205"/>
      <c r="G473" s="205"/>
      <c r="H473" s="205"/>
      <c r="I473" s="205"/>
      <c r="J473" s="205"/>
      <c r="L473" s="41"/>
    </row>
    <row r="474" spans="1:12" ht="16.5" customHeight="1">
      <c r="A474" s="204" t="s">
        <v>76</v>
      </c>
      <c r="B474" s="205"/>
      <c r="C474" s="205"/>
      <c r="D474" s="205"/>
      <c r="E474" s="205"/>
      <c r="F474" s="205"/>
      <c r="G474" s="205"/>
      <c r="H474" s="205"/>
      <c r="I474" s="205"/>
      <c r="J474" s="205"/>
    </row>
    <row r="475" spans="1:12" s="69" customFormat="1" ht="15.6">
      <c r="A475" s="3"/>
      <c r="B475" s="3" t="s">
        <v>125</v>
      </c>
      <c r="C475" s="3"/>
      <c r="D475" s="3"/>
      <c r="E475" s="3"/>
      <c r="F475" s="3"/>
      <c r="G475" s="38"/>
      <c r="H475" s="3"/>
      <c r="I475" s="3"/>
    </row>
    <row r="476" spans="1:12" s="69" customFormat="1" ht="15.6">
      <c r="A476" s="70"/>
      <c r="B476" s="3" t="s">
        <v>88</v>
      </c>
      <c r="C476" s="3"/>
      <c r="D476" s="3"/>
      <c r="E476" s="3"/>
      <c r="F476" s="40"/>
      <c r="G476" s="38"/>
      <c r="H476" s="3"/>
      <c r="I476" s="3"/>
    </row>
    <row r="477" spans="1:12" s="69" customFormat="1" ht="15.6">
      <c r="A477" s="3"/>
      <c r="B477" s="3" t="s">
        <v>64</v>
      </c>
      <c r="C477" s="3"/>
      <c r="D477" s="3"/>
      <c r="E477" s="3"/>
      <c r="F477" s="3"/>
      <c r="G477" s="38"/>
      <c r="H477" s="3"/>
      <c r="I477" s="3"/>
    </row>
    <row r="478" spans="1:12" s="69" customFormat="1" ht="15.6">
      <c r="A478" s="3" t="s">
        <v>126</v>
      </c>
      <c r="B478" s="3"/>
      <c r="C478" s="3"/>
      <c r="D478" s="3"/>
      <c r="E478" s="3"/>
      <c r="F478" s="3"/>
      <c r="G478" s="38"/>
      <c r="H478" s="3"/>
      <c r="I478" s="3"/>
    </row>
    <row r="479" spans="1:12" ht="15" customHeight="1">
      <c r="A479" s="3"/>
      <c r="B479" s="33" t="s">
        <v>37</v>
      </c>
      <c r="C479" s="3"/>
      <c r="D479" s="3"/>
      <c r="E479" s="3"/>
      <c r="F479" s="3"/>
      <c r="G479" s="38"/>
      <c r="H479" s="3"/>
      <c r="I479" s="3"/>
    </row>
    <row r="480" spans="1:12" ht="15" customHeight="1">
      <c r="A480" s="3"/>
      <c r="B480" s="35" t="s">
        <v>65</v>
      </c>
      <c r="C480" s="40"/>
      <c r="D480" s="40"/>
      <c r="E480" s="40"/>
      <c r="F480" s="34"/>
      <c r="G480" s="38"/>
      <c r="H480" s="3"/>
      <c r="I480" s="3"/>
    </row>
    <row r="481" spans="1:10" ht="15" customHeight="1">
      <c r="A481" s="3"/>
      <c r="B481" s="3" t="s">
        <v>72</v>
      </c>
      <c r="C481" s="3"/>
      <c r="D481" s="3"/>
      <c r="E481" s="3"/>
      <c r="F481" s="3"/>
      <c r="G481" s="38"/>
      <c r="H481" s="3"/>
      <c r="I481" s="3" t="s">
        <v>73</v>
      </c>
    </row>
    <row r="482" spans="1:10" ht="15" customHeight="1">
      <c r="A482" s="3"/>
      <c r="B482" s="3" t="s">
        <v>103</v>
      </c>
      <c r="C482" s="3"/>
      <c r="D482" s="3"/>
      <c r="E482" s="3"/>
      <c r="F482" s="3"/>
      <c r="G482" s="38"/>
      <c r="H482" s="3"/>
      <c r="I482" s="3" t="s">
        <v>39</v>
      </c>
    </row>
    <row r="483" spans="1:10" s="45" customFormat="1" ht="15" customHeight="1">
      <c r="A483" s="44"/>
      <c r="B483" s="35" t="s">
        <v>89</v>
      </c>
      <c r="C483" s="3"/>
      <c r="D483" s="3"/>
      <c r="E483" s="3"/>
      <c r="F483" s="3"/>
      <c r="G483" s="38"/>
      <c r="H483" s="44"/>
      <c r="I483" s="44"/>
    </row>
    <row r="484" spans="1:10" s="45" customFormat="1" ht="15" customHeight="1">
      <c r="A484" s="44"/>
      <c r="B484" s="3" t="s">
        <v>90</v>
      </c>
      <c r="C484" s="3"/>
      <c r="D484" s="3"/>
      <c r="E484" s="3" t="s">
        <v>91</v>
      </c>
      <c r="F484" s="3"/>
      <c r="G484" s="38"/>
      <c r="H484" s="44"/>
      <c r="I484" s="44"/>
    </row>
    <row r="485" spans="1:10" s="45" customFormat="1" ht="15" customHeight="1">
      <c r="A485" s="44"/>
      <c r="B485" s="3" t="s">
        <v>92</v>
      </c>
      <c r="C485" s="3"/>
      <c r="D485" s="3"/>
      <c r="E485" s="3" t="s">
        <v>66</v>
      </c>
      <c r="F485" s="3"/>
      <c r="G485" s="38"/>
      <c r="H485" s="44"/>
      <c r="I485" s="44"/>
    </row>
    <row r="486" spans="1:10" s="45" customFormat="1" ht="15" customHeight="1">
      <c r="A486" s="44"/>
      <c r="B486" s="39" t="s">
        <v>128</v>
      </c>
      <c r="C486" s="39"/>
      <c r="D486" s="3"/>
      <c r="E486" s="3" t="s">
        <v>129</v>
      </c>
      <c r="F486" s="3"/>
      <c r="G486" s="38"/>
      <c r="H486" s="44"/>
      <c r="I486" s="44"/>
    </row>
    <row r="487" spans="1:10" ht="15" customHeight="1">
      <c r="A487" s="3"/>
      <c r="B487" s="35" t="s">
        <v>40</v>
      </c>
      <c r="C487" s="3"/>
      <c r="D487" s="3"/>
      <c r="E487" s="3"/>
      <c r="F487" s="3"/>
      <c r="G487" s="38"/>
      <c r="H487" s="3"/>
      <c r="I487" s="3"/>
    </row>
    <row r="488" spans="1:10" s="45" customFormat="1" ht="15" customHeight="1">
      <c r="A488" s="44"/>
      <c r="B488" s="3" t="s">
        <v>127</v>
      </c>
      <c r="C488" s="3"/>
      <c r="D488" s="3"/>
      <c r="E488" s="3" t="s">
        <v>104</v>
      </c>
      <c r="F488" s="3"/>
      <c r="G488" s="3"/>
      <c r="H488" s="3"/>
      <c r="I488" s="3"/>
      <c r="J488" s="3"/>
    </row>
    <row r="489" spans="1:10" ht="15" customHeight="1">
      <c r="A489" s="3"/>
      <c r="B489" s="35" t="s">
        <v>41</v>
      </c>
      <c r="C489" s="3"/>
      <c r="D489" s="3"/>
      <c r="E489" s="3"/>
      <c r="F489" s="3"/>
      <c r="G489" s="38"/>
      <c r="H489" s="3"/>
      <c r="I489" s="3"/>
    </row>
    <row r="490" spans="1:10" s="46" customFormat="1" ht="15" customHeight="1">
      <c r="B490" s="3" t="s">
        <v>42</v>
      </c>
      <c r="C490" s="47"/>
      <c r="D490" s="37" t="str">
        <f>VLOOKUP(L469,'TH NG-GOC LUC'!$A$3:$H$21,2)</f>
        <v>Phạm Như Hoạt</v>
      </c>
      <c r="G490" s="48"/>
    </row>
    <row r="491" spans="1:10" ht="15" customHeight="1">
      <c r="A491" s="3"/>
      <c r="B491" s="3" t="s">
        <v>43</v>
      </c>
      <c r="C491" s="2"/>
      <c r="D491" s="2"/>
      <c r="E491" s="3"/>
      <c r="F491" s="3"/>
      <c r="G491" s="38"/>
      <c r="H491" s="3"/>
      <c r="I491" s="3"/>
    </row>
    <row r="492" spans="1:10" ht="15" customHeight="1">
      <c r="A492" s="3"/>
      <c r="B492" s="33" t="s">
        <v>44</v>
      </c>
      <c r="C492" s="3"/>
      <c r="D492" s="3"/>
      <c r="E492" s="3"/>
      <c r="F492" s="3"/>
      <c r="G492" s="38"/>
      <c r="H492" s="3"/>
      <c r="I492" s="3"/>
    </row>
    <row r="493" spans="1:10" ht="31.2">
      <c r="A493" s="49" t="s">
        <v>1</v>
      </c>
      <c r="B493" s="206" t="s">
        <v>45</v>
      </c>
      <c r="C493" s="207"/>
      <c r="D493" s="207"/>
      <c r="E493" s="208"/>
      <c r="F493" s="49" t="s">
        <v>46</v>
      </c>
      <c r="G493" s="50" t="s">
        <v>21</v>
      </c>
      <c r="H493" s="49" t="s">
        <v>3</v>
      </c>
      <c r="I493" s="209" t="s">
        <v>5</v>
      </c>
      <c r="J493" s="210"/>
    </row>
    <row r="494" spans="1:10" ht="21" customHeight="1">
      <c r="A494" s="12">
        <v>1</v>
      </c>
      <c r="B494" s="211" t="s">
        <v>47</v>
      </c>
      <c r="C494" s="211"/>
      <c r="D494" s="211"/>
      <c r="E494" s="211"/>
      <c r="F494" s="14" t="s">
        <v>28</v>
      </c>
      <c r="G494" s="51">
        <f>VLOOKUP(L469,'TH NG-GOC LUC'!$A$3:$H$21,5)</f>
        <v>60.6</v>
      </c>
      <c r="H494" s="12" t="s">
        <v>6</v>
      </c>
      <c r="I494" s="52" t="s">
        <v>48</v>
      </c>
      <c r="J494" s="212">
        <f>VLOOKUP(L469,'TH NG-GOC LUC'!$A$3:$H$21,4)</f>
        <v>1414</v>
      </c>
    </row>
    <row r="495" spans="1:10" s="3" customFormat="1" ht="21" customHeight="1">
      <c r="A495" s="18">
        <v>2</v>
      </c>
      <c r="B495" s="214" t="s">
        <v>49</v>
      </c>
      <c r="C495" s="214"/>
      <c r="D495" s="214"/>
      <c r="E495" s="214"/>
      <c r="F495" s="20" t="s">
        <v>50</v>
      </c>
      <c r="G495" s="54">
        <f>VLOOKUP(L469,'TH NG-GOC LUC'!$A$3:$H$21,8)</f>
        <v>9</v>
      </c>
      <c r="H495" s="18"/>
      <c r="I495" s="53"/>
      <c r="J495" s="213"/>
    </row>
    <row r="496" spans="1:10" s="3" customFormat="1" ht="21" customHeight="1">
      <c r="A496" s="55">
        <v>3</v>
      </c>
      <c r="B496" s="201" t="s">
        <v>51</v>
      </c>
      <c r="C496" s="201"/>
      <c r="D496" s="201"/>
      <c r="E496" s="201"/>
      <c r="F496" s="56" t="s">
        <v>28</v>
      </c>
      <c r="G496" s="57">
        <f>VLOOKUP(L469,'TH NG-GOC LUC'!$A$3:$H$21,6)</f>
        <v>5609</v>
      </c>
      <c r="H496" s="55"/>
      <c r="I496" s="202"/>
      <c r="J496" s="203"/>
    </row>
    <row r="497" spans="1:10" s="3" customFormat="1" ht="17.25" customHeight="1">
      <c r="A497" s="34"/>
      <c r="B497" s="3" t="s">
        <v>97</v>
      </c>
      <c r="D497" s="34"/>
      <c r="E497" s="34"/>
      <c r="F497" s="58"/>
      <c r="G497" s="38"/>
      <c r="H497" s="34"/>
    </row>
    <row r="498" spans="1:10" s="3" customFormat="1" ht="17.25" customHeight="1">
      <c r="A498" s="3" t="s">
        <v>98</v>
      </c>
      <c r="C498" s="59"/>
      <c r="D498" s="34"/>
      <c r="E498" s="34"/>
      <c r="F498" s="34"/>
      <c r="G498" s="38"/>
      <c r="H498" s="34"/>
      <c r="I498" s="59"/>
    </row>
    <row r="499" spans="1:10" s="3" customFormat="1" ht="17.25" customHeight="1">
      <c r="B499" s="3" t="s">
        <v>99</v>
      </c>
      <c r="C499" s="59"/>
      <c r="D499" s="34"/>
      <c r="E499" s="34"/>
      <c r="F499" s="34"/>
      <c r="G499" s="38"/>
      <c r="H499" s="34"/>
      <c r="I499" s="59"/>
    </row>
    <row r="500" spans="1:10" s="3" customFormat="1" ht="17.25" customHeight="1">
      <c r="A500" s="3" t="s">
        <v>100</v>
      </c>
      <c r="C500" s="59"/>
      <c r="D500" s="34"/>
      <c r="E500" s="34"/>
      <c r="F500" s="34"/>
      <c r="G500" s="38"/>
      <c r="H500" s="34"/>
      <c r="I500" s="59"/>
    </row>
    <row r="501" spans="1:10" s="3" customFormat="1" ht="17.25" customHeight="1">
      <c r="A501" s="3" t="s">
        <v>101</v>
      </c>
      <c r="C501" s="59"/>
      <c r="D501" s="34"/>
      <c r="E501" s="34"/>
      <c r="F501" s="34"/>
      <c r="G501" s="38"/>
      <c r="H501" s="34"/>
      <c r="I501" s="59"/>
    </row>
    <row r="502" spans="1:10" s="3" customFormat="1" ht="17.25" customHeight="1">
      <c r="A502" s="3" t="s">
        <v>102</v>
      </c>
      <c r="C502" s="59"/>
      <c r="D502" s="34"/>
      <c r="E502" s="34"/>
      <c r="F502" s="34"/>
      <c r="G502" s="38"/>
      <c r="H502" s="34"/>
      <c r="I502" s="59"/>
    </row>
    <row r="503" spans="1:10" s="3" customFormat="1" ht="17.25" customHeight="1">
      <c r="A503" s="198" t="s">
        <v>55</v>
      </c>
      <c r="B503" s="198"/>
      <c r="C503" s="198" t="s">
        <v>52</v>
      </c>
      <c r="D503" s="198"/>
      <c r="E503" s="191" t="s">
        <v>93</v>
      </c>
      <c r="F503" s="191"/>
      <c r="G503" s="191"/>
      <c r="H503" s="191"/>
      <c r="I503" s="191"/>
      <c r="J503" s="191"/>
    </row>
    <row r="504" spans="1:10" s="3" customFormat="1" ht="15" customHeight="1">
      <c r="A504" s="191" t="s">
        <v>56</v>
      </c>
      <c r="B504" s="191"/>
      <c r="C504" s="198"/>
      <c r="D504" s="198"/>
      <c r="E504" s="197" t="s">
        <v>67</v>
      </c>
      <c r="F504" s="197"/>
      <c r="G504" s="197"/>
      <c r="H504" s="197"/>
      <c r="I504" s="200" t="s">
        <v>79</v>
      </c>
      <c r="J504" s="197"/>
    </row>
    <row r="505" spans="1:10" s="3" customFormat="1" ht="19.5" customHeight="1">
      <c r="B505" s="60"/>
      <c r="C505" s="35"/>
      <c r="D505" s="35"/>
      <c r="E505" s="35"/>
      <c r="F505" s="35"/>
      <c r="G505" s="61"/>
      <c r="H505" s="35"/>
      <c r="I505" s="33"/>
    </row>
    <row r="506" spans="1:10" s="3" customFormat="1" ht="19.5" customHeight="1">
      <c r="B506" s="62"/>
      <c r="C506" s="40"/>
      <c r="D506" s="40"/>
      <c r="E506" s="33"/>
      <c r="F506" s="33"/>
      <c r="G506" s="36"/>
      <c r="H506" s="40"/>
      <c r="I506" s="33"/>
    </row>
    <row r="507" spans="1:10" s="3" customFormat="1" ht="29.25" customHeight="1">
      <c r="C507" s="35"/>
      <c r="D507" s="35"/>
      <c r="E507" s="35"/>
      <c r="F507" s="63"/>
      <c r="G507" s="38"/>
      <c r="H507" s="40"/>
      <c r="I507" s="33"/>
    </row>
    <row r="508" spans="1:10" s="3" customFormat="1" ht="15" customHeight="1">
      <c r="A508" s="191"/>
      <c r="B508" s="191"/>
      <c r="C508" s="191"/>
      <c r="D508" s="191"/>
      <c r="E508" s="191" t="s">
        <v>82</v>
      </c>
      <c r="F508" s="191"/>
      <c r="G508" s="191"/>
      <c r="H508" s="191"/>
      <c r="I508" s="191" t="s">
        <v>80</v>
      </c>
      <c r="J508" s="191"/>
    </row>
    <row r="509" spans="1:10" s="3" customFormat="1" ht="15" customHeight="1">
      <c r="A509" s="2"/>
      <c r="B509" s="2"/>
      <c r="C509" s="191" t="s">
        <v>68</v>
      </c>
      <c r="D509" s="191"/>
      <c r="E509" s="191"/>
      <c r="F509" s="191"/>
      <c r="G509" s="191"/>
      <c r="H509" s="191"/>
      <c r="I509" s="191"/>
      <c r="J509" s="191"/>
    </row>
    <row r="510" spans="1:10" s="3" customFormat="1" ht="12" customHeight="1">
      <c r="A510" s="197" t="s">
        <v>31</v>
      </c>
      <c r="B510" s="197"/>
      <c r="C510" s="198" t="s">
        <v>69</v>
      </c>
      <c r="D510" s="198"/>
      <c r="E510" s="198"/>
      <c r="F510" s="198"/>
      <c r="G510" s="198"/>
      <c r="H510" s="197" t="s">
        <v>71</v>
      </c>
      <c r="I510" s="197"/>
      <c r="J510" s="197"/>
    </row>
    <row r="511" spans="1:10" s="3" customFormat="1" ht="16.5" customHeight="1">
      <c r="A511" s="199" t="s">
        <v>53</v>
      </c>
      <c r="B511" s="199"/>
      <c r="C511" s="198"/>
      <c r="D511" s="198"/>
      <c r="E511" s="198"/>
      <c r="F511" s="198"/>
      <c r="G511" s="198"/>
      <c r="H511" s="197"/>
      <c r="I511" s="197"/>
      <c r="J511" s="197"/>
    </row>
    <row r="512" spans="1:10" s="3" customFormat="1" ht="25.5" customHeight="1">
      <c r="A512" s="2"/>
      <c r="B512" s="2"/>
      <c r="C512" s="196" t="s">
        <v>94</v>
      </c>
      <c r="D512" s="196"/>
      <c r="E512" s="196"/>
      <c r="F512" s="196"/>
      <c r="G512" s="196"/>
      <c r="H512" s="33"/>
      <c r="I512" s="2"/>
      <c r="J512" s="2"/>
    </row>
    <row r="513" spans="1:12" s="3" customFormat="1" ht="25.5" customHeight="1">
      <c r="A513" s="2"/>
      <c r="B513" s="2"/>
      <c r="C513" s="196" t="s">
        <v>95</v>
      </c>
      <c r="D513" s="196"/>
      <c r="E513" s="196"/>
      <c r="F513" s="196"/>
      <c r="G513" s="196"/>
      <c r="H513" s="33"/>
      <c r="I513" s="2"/>
      <c r="J513" s="2"/>
    </row>
    <row r="514" spans="1:12" s="3" customFormat="1" ht="25.5" customHeight="1">
      <c r="A514" s="2"/>
      <c r="B514" s="2"/>
      <c r="C514" s="196" t="s">
        <v>96</v>
      </c>
      <c r="D514" s="196"/>
      <c r="E514" s="196"/>
      <c r="F514" s="196"/>
      <c r="G514" s="196"/>
      <c r="H514" s="191" t="s">
        <v>70</v>
      </c>
      <c r="I514" s="191"/>
      <c r="J514" s="191"/>
      <c r="K514" s="33"/>
    </row>
    <row r="521" spans="1:12" ht="15.6">
      <c r="A521" s="217" t="s">
        <v>75</v>
      </c>
      <c r="B521" s="217"/>
      <c r="C521" s="217"/>
      <c r="D521" s="191" t="s">
        <v>35</v>
      </c>
      <c r="E521" s="191"/>
      <c r="F521" s="191"/>
      <c r="G521" s="191"/>
      <c r="H521" s="191"/>
      <c r="I521" s="191"/>
      <c r="K521" s="41"/>
      <c r="L521" s="41">
        <f>1+L469</f>
        <v>23</v>
      </c>
    </row>
    <row r="522" spans="1:12" ht="16.8">
      <c r="A522" s="191" t="s">
        <v>14</v>
      </c>
      <c r="B522" s="215"/>
      <c r="C522" s="215"/>
      <c r="D522" s="216" t="s">
        <v>36</v>
      </c>
      <c r="E522" s="216"/>
      <c r="F522" s="216"/>
      <c r="G522" s="216"/>
      <c r="H522" s="216"/>
      <c r="I522" s="216"/>
    </row>
    <row r="523" spans="1:12" ht="13.5" customHeight="1">
      <c r="A523" s="3"/>
      <c r="B523" s="3"/>
      <c r="C523" s="3"/>
      <c r="D523" s="199" t="s">
        <v>87</v>
      </c>
      <c r="E523" s="199"/>
      <c r="F523" s="199"/>
      <c r="G523" s="199"/>
      <c r="H523" s="199"/>
      <c r="I523" s="199"/>
      <c r="J523" s="43"/>
    </row>
    <row r="524" spans="1:12" ht="14.25" customHeight="1">
      <c r="A524" s="205" t="s">
        <v>54</v>
      </c>
      <c r="B524" s="205"/>
      <c r="C524" s="205"/>
      <c r="D524" s="205"/>
      <c r="E524" s="205"/>
      <c r="F524" s="205"/>
      <c r="G524" s="205"/>
      <c r="H524" s="205"/>
      <c r="I524" s="205"/>
      <c r="J524" s="205"/>
      <c r="L524" s="41"/>
    </row>
    <row r="525" spans="1:12" ht="14.25" customHeight="1">
      <c r="A525" s="205" t="s">
        <v>124</v>
      </c>
      <c r="B525" s="205"/>
      <c r="C525" s="205"/>
      <c r="D525" s="205"/>
      <c r="E525" s="205"/>
      <c r="F525" s="205"/>
      <c r="G525" s="205"/>
      <c r="H525" s="205"/>
      <c r="I525" s="205"/>
      <c r="J525" s="205"/>
      <c r="L525" s="41"/>
    </row>
    <row r="526" spans="1:12" ht="16.5" customHeight="1">
      <c r="A526" s="204" t="s">
        <v>76</v>
      </c>
      <c r="B526" s="205"/>
      <c r="C526" s="205"/>
      <c r="D526" s="205"/>
      <c r="E526" s="205"/>
      <c r="F526" s="205"/>
      <c r="G526" s="205"/>
      <c r="H526" s="205"/>
      <c r="I526" s="205"/>
      <c r="J526" s="205"/>
    </row>
    <row r="527" spans="1:12" s="69" customFormat="1" ht="15.6">
      <c r="A527" s="3"/>
      <c r="B527" s="3" t="s">
        <v>125</v>
      </c>
      <c r="C527" s="3"/>
      <c r="D527" s="3"/>
      <c r="E527" s="3"/>
      <c r="F527" s="3"/>
      <c r="G527" s="38"/>
      <c r="H527" s="3"/>
      <c r="I527" s="3"/>
    </row>
    <row r="528" spans="1:12" s="69" customFormat="1" ht="15.6">
      <c r="A528" s="70"/>
      <c r="B528" s="3" t="s">
        <v>88</v>
      </c>
      <c r="C528" s="3"/>
      <c r="D528" s="3"/>
      <c r="E528" s="3"/>
      <c r="F528" s="40"/>
      <c r="G528" s="38"/>
      <c r="H528" s="3"/>
      <c r="I528" s="3"/>
    </row>
    <row r="529" spans="1:10" s="69" customFormat="1" ht="15.6">
      <c r="A529" s="3"/>
      <c r="B529" s="3" t="s">
        <v>64</v>
      </c>
      <c r="C529" s="3"/>
      <c r="D529" s="3"/>
      <c r="E529" s="3"/>
      <c r="F529" s="3"/>
      <c r="G529" s="38"/>
      <c r="H529" s="3"/>
      <c r="I529" s="3"/>
    </row>
    <row r="530" spans="1:10" s="69" customFormat="1" ht="15.6">
      <c r="A530" s="3" t="s">
        <v>126</v>
      </c>
      <c r="B530" s="3"/>
      <c r="C530" s="3"/>
      <c r="D530" s="3"/>
      <c r="E530" s="3"/>
      <c r="F530" s="3"/>
      <c r="G530" s="38"/>
      <c r="H530" s="3"/>
      <c r="I530" s="3"/>
    </row>
    <row r="531" spans="1:10" ht="15" customHeight="1">
      <c r="A531" s="3"/>
      <c r="B531" s="33" t="s">
        <v>37</v>
      </c>
      <c r="C531" s="3"/>
      <c r="D531" s="3"/>
      <c r="E531" s="3"/>
      <c r="F531" s="3"/>
      <c r="G531" s="38"/>
      <c r="H531" s="3"/>
      <c r="I531" s="3"/>
    </row>
    <row r="532" spans="1:10" ht="15" customHeight="1">
      <c r="A532" s="3"/>
      <c r="B532" s="35" t="s">
        <v>65</v>
      </c>
      <c r="C532" s="40"/>
      <c r="D532" s="40"/>
      <c r="E532" s="40"/>
      <c r="F532" s="34"/>
      <c r="G532" s="38"/>
      <c r="H532" s="3"/>
      <c r="I532" s="3"/>
    </row>
    <row r="533" spans="1:10" ht="15" customHeight="1">
      <c r="A533" s="3"/>
      <c r="B533" s="3" t="s">
        <v>72</v>
      </c>
      <c r="C533" s="3"/>
      <c r="D533" s="3"/>
      <c r="E533" s="3"/>
      <c r="F533" s="3"/>
      <c r="G533" s="38"/>
      <c r="H533" s="3"/>
      <c r="I533" s="3" t="s">
        <v>73</v>
      </c>
    </row>
    <row r="534" spans="1:10" ht="15" customHeight="1">
      <c r="A534" s="3"/>
      <c r="B534" s="3" t="s">
        <v>103</v>
      </c>
      <c r="C534" s="3"/>
      <c r="D534" s="3"/>
      <c r="E534" s="3"/>
      <c r="F534" s="3"/>
      <c r="G534" s="38"/>
      <c r="H534" s="3"/>
      <c r="I534" s="3" t="s">
        <v>39</v>
      </c>
    </row>
    <row r="535" spans="1:10" s="45" customFormat="1" ht="15" customHeight="1">
      <c r="A535" s="44"/>
      <c r="B535" s="35" t="s">
        <v>89</v>
      </c>
      <c r="C535" s="3"/>
      <c r="D535" s="3"/>
      <c r="E535" s="3"/>
      <c r="F535" s="3"/>
      <c r="G535" s="38"/>
      <c r="H535" s="44"/>
      <c r="I535" s="44"/>
    </row>
    <row r="536" spans="1:10" s="45" customFormat="1" ht="15" customHeight="1">
      <c r="A536" s="44"/>
      <c r="B536" s="3" t="s">
        <v>90</v>
      </c>
      <c r="C536" s="3"/>
      <c r="D536" s="3"/>
      <c r="E536" s="3" t="s">
        <v>91</v>
      </c>
      <c r="F536" s="3"/>
      <c r="G536" s="38"/>
      <c r="H536" s="44"/>
      <c r="I536" s="44"/>
    </row>
    <row r="537" spans="1:10" s="45" customFormat="1" ht="15" customHeight="1">
      <c r="A537" s="44"/>
      <c r="B537" s="3" t="s">
        <v>92</v>
      </c>
      <c r="C537" s="3"/>
      <c r="D537" s="3"/>
      <c r="E537" s="3" t="s">
        <v>66</v>
      </c>
      <c r="F537" s="3"/>
      <c r="G537" s="38"/>
      <c r="H537" s="44"/>
      <c r="I537" s="44"/>
    </row>
    <row r="538" spans="1:10" s="45" customFormat="1" ht="15" customHeight="1">
      <c r="A538" s="44"/>
      <c r="B538" s="39" t="s">
        <v>128</v>
      </c>
      <c r="C538" s="39"/>
      <c r="D538" s="3"/>
      <c r="E538" s="3" t="s">
        <v>129</v>
      </c>
      <c r="F538" s="3"/>
      <c r="G538" s="38"/>
      <c r="H538" s="44"/>
      <c r="I538" s="44"/>
    </row>
    <row r="539" spans="1:10" ht="15" customHeight="1">
      <c r="A539" s="3"/>
      <c r="B539" s="35" t="s">
        <v>40</v>
      </c>
      <c r="C539" s="3"/>
      <c r="D539" s="3"/>
      <c r="E539" s="3"/>
      <c r="F539" s="3"/>
      <c r="G539" s="38"/>
      <c r="H539" s="3"/>
      <c r="I539" s="3"/>
    </row>
    <row r="540" spans="1:10" s="45" customFormat="1" ht="15" customHeight="1">
      <c r="A540" s="44"/>
      <c r="B540" s="3" t="s">
        <v>127</v>
      </c>
      <c r="C540" s="3"/>
      <c r="D540" s="3"/>
      <c r="E540" s="3" t="s">
        <v>104</v>
      </c>
      <c r="F540" s="3"/>
      <c r="G540" s="3"/>
      <c r="H540" s="3"/>
      <c r="I540" s="3"/>
      <c r="J540" s="3"/>
    </row>
    <row r="541" spans="1:10" ht="15" customHeight="1">
      <c r="A541" s="3"/>
      <c r="B541" s="35" t="s">
        <v>41</v>
      </c>
      <c r="C541" s="3"/>
      <c r="D541" s="3"/>
      <c r="E541" s="3"/>
      <c r="F541" s="3"/>
      <c r="G541" s="38"/>
      <c r="H541" s="3"/>
      <c r="I541" s="3"/>
    </row>
    <row r="542" spans="1:10" s="46" customFormat="1" ht="15" customHeight="1">
      <c r="B542" s="3" t="s">
        <v>42</v>
      </c>
      <c r="C542" s="47"/>
      <c r="D542" s="37" t="str">
        <f>VLOOKUP(L521,'TH NG-GOC LUC'!$A$3:$H$21,2)</f>
        <v>Phạm Như Hoạt</v>
      </c>
      <c r="G542" s="48"/>
    </row>
    <row r="543" spans="1:10" ht="15" customHeight="1">
      <c r="A543" s="3"/>
      <c r="B543" s="3" t="s">
        <v>43</v>
      </c>
      <c r="C543" s="2"/>
      <c r="D543" s="2"/>
      <c r="E543" s="3"/>
      <c r="F543" s="3"/>
      <c r="G543" s="38"/>
      <c r="H543" s="3"/>
      <c r="I543" s="3"/>
    </row>
    <row r="544" spans="1:10" ht="15" customHeight="1">
      <c r="A544" s="3"/>
      <c r="B544" s="33" t="s">
        <v>44</v>
      </c>
      <c r="C544" s="3"/>
      <c r="D544" s="3"/>
      <c r="E544" s="3"/>
      <c r="F544" s="3"/>
      <c r="G544" s="38"/>
      <c r="H544" s="3"/>
      <c r="I544" s="3"/>
    </row>
    <row r="545" spans="1:10" ht="31.2">
      <c r="A545" s="49" t="s">
        <v>1</v>
      </c>
      <c r="B545" s="206" t="s">
        <v>45</v>
      </c>
      <c r="C545" s="207"/>
      <c r="D545" s="207"/>
      <c r="E545" s="208"/>
      <c r="F545" s="49" t="s">
        <v>46</v>
      </c>
      <c r="G545" s="50" t="s">
        <v>21</v>
      </c>
      <c r="H545" s="49" t="s">
        <v>3</v>
      </c>
      <c r="I545" s="209" t="s">
        <v>5</v>
      </c>
      <c r="J545" s="210"/>
    </row>
    <row r="546" spans="1:10" ht="21" customHeight="1">
      <c r="A546" s="12">
        <v>1</v>
      </c>
      <c r="B546" s="211" t="s">
        <v>47</v>
      </c>
      <c r="C546" s="211"/>
      <c r="D546" s="211"/>
      <c r="E546" s="211"/>
      <c r="F546" s="14" t="s">
        <v>28</v>
      </c>
      <c r="G546" s="51">
        <f>VLOOKUP(L521,'TH NG-GOC LUC'!$A$3:$H$21,5)</f>
        <v>60.6</v>
      </c>
      <c r="H546" s="12" t="s">
        <v>6</v>
      </c>
      <c r="I546" s="52" t="s">
        <v>48</v>
      </c>
      <c r="J546" s="212">
        <f>VLOOKUP(L521,'TH NG-GOC LUC'!$A$3:$H$21,4)</f>
        <v>1414</v>
      </c>
    </row>
    <row r="547" spans="1:10" s="3" customFormat="1" ht="21" customHeight="1">
      <c r="A547" s="18">
        <v>2</v>
      </c>
      <c r="B547" s="214" t="s">
        <v>49</v>
      </c>
      <c r="C547" s="214"/>
      <c r="D547" s="214"/>
      <c r="E547" s="214"/>
      <c r="F547" s="20" t="s">
        <v>50</v>
      </c>
      <c r="G547" s="54">
        <f>VLOOKUP(L521,'TH NG-GOC LUC'!$A$3:$H$21,8)</f>
        <v>9</v>
      </c>
      <c r="H547" s="18"/>
      <c r="I547" s="53"/>
      <c r="J547" s="213"/>
    </row>
    <row r="548" spans="1:10" s="3" customFormat="1" ht="21" customHeight="1">
      <c r="A548" s="55">
        <v>3</v>
      </c>
      <c r="B548" s="201" t="s">
        <v>51</v>
      </c>
      <c r="C548" s="201"/>
      <c r="D548" s="201"/>
      <c r="E548" s="201"/>
      <c r="F548" s="56" t="s">
        <v>28</v>
      </c>
      <c r="G548" s="57">
        <f>VLOOKUP(L521,'TH NG-GOC LUC'!$A$3:$H$21,6)</f>
        <v>5609</v>
      </c>
      <c r="H548" s="55"/>
      <c r="I548" s="202"/>
      <c r="J548" s="203"/>
    </row>
    <row r="549" spans="1:10" s="3" customFormat="1" ht="17.25" customHeight="1">
      <c r="A549" s="34"/>
      <c r="B549" s="3" t="s">
        <v>97</v>
      </c>
      <c r="D549" s="34"/>
      <c r="E549" s="34"/>
      <c r="F549" s="58"/>
      <c r="G549" s="38"/>
      <c r="H549" s="34"/>
    </row>
    <row r="550" spans="1:10" s="3" customFormat="1" ht="17.25" customHeight="1">
      <c r="A550" s="3" t="s">
        <v>98</v>
      </c>
      <c r="C550" s="59"/>
      <c r="D550" s="34"/>
      <c r="E550" s="34"/>
      <c r="F550" s="34"/>
      <c r="G550" s="38"/>
      <c r="H550" s="34"/>
      <c r="I550" s="59"/>
    </row>
    <row r="551" spans="1:10" s="3" customFormat="1" ht="17.25" customHeight="1">
      <c r="B551" s="3" t="s">
        <v>99</v>
      </c>
      <c r="C551" s="59"/>
      <c r="D551" s="34"/>
      <c r="E551" s="34"/>
      <c r="F551" s="34"/>
      <c r="G551" s="38"/>
      <c r="H551" s="34"/>
      <c r="I551" s="59"/>
    </row>
    <row r="552" spans="1:10" s="3" customFormat="1" ht="17.25" customHeight="1">
      <c r="A552" s="3" t="s">
        <v>100</v>
      </c>
      <c r="C552" s="59"/>
      <c r="D552" s="34"/>
      <c r="E552" s="34"/>
      <c r="F552" s="34"/>
      <c r="G552" s="38"/>
      <c r="H552" s="34"/>
      <c r="I552" s="59"/>
    </row>
    <row r="553" spans="1:10" s="3" customFormat="1" ht="17.25" customHeight="1">
      <c r="A553" s="3" t="s">
        <v>101</v>
      </c>
      <c r="C553" s="59"/>
      <c r="D553" s="34"/>
      <c r="E553" s="34"/>
      <c r="F553" s="34"/>
      <c r="G553" s="38"/>
      <c r="H553" s="34"/>
      <c r="I553" s="59"/>
    </row>
    <row r="554" spans="1:10" s="3" customFormat="1" ht="17.25" customHeight="1">
      <c r="A554" s="3" t="s">
        <v>102</v>
      </c>
      <c r="C554" s="59"/>
      <c r="D554" s="34"/>
      <c r="E554" s="34"/>
      <c r="F554" s="34"/>
      <c r="G554" s="38"/>
      <c r="H554" s="34"/>
      <c r="I554" s="59"/>
    </row>
    <row r="555" spans="1:10" s="3" customFormat="1" ht="17.25" customHeight="1">
      <c r="A555" s="198" t="s">
        <v>55</v>
      </c>
      <c r="B555" s="198"/>
      <c r="C555" s="198" t="s">
        <v>52</v>
      </c>
      <c r="D555" s="198"/>
      <c r="E555" s="191" t="s">
        <v>93</v>
      </c>
      <c r="F555" s="191"/>
      <c r="G555" s="191"/>
      <c r="H555" s="191"/>
      <c r="I555" s="191"/>
      <c r="J555" s="191"/>
    </row>
    <row r="556" spans="1:10" s="3" customFormat="1" ht="15" customHeight="1">
      <c r="A556" s="191" t="s">
        <v>56</v>
      </c>
      <c r="B556" s="191"/>
      <c r="C556" s="198"/>
      <c r="D556" s="198"/>
      <c r="E556" s="197" t="s">
        <v>67</v>
      </c>
      <c r="F556" s="197"/>
      <c r="G556" s="197"/>
      <c r="H556" s="197"/>
      <c r="I556" s="200" t="s">
        <v>79</v>
      </c>
      <c r="J556" s="197"/>
    </row>
    <row r="557" spans="1:10" s="3" customFormat="1" ht="19.5" customHeight="1">
      <c r="B557" s="60"/>
      <c r="C557" s="35"/>
      <c r="D557" s="35"/>
      <c r="E557" s="35"/>
      <c r="F557" s="35"/>
      <c r="G557" s="61"/>
      <c r="H557" s="35"/>
      <c r="I557" s="33"/>
    </row>
    <row r="558" spans="1:10" s="3" customFormat="1" ht="19.5" customHeight="1">
      <c r="B558" s="62"/>
      <c r="C558" s="40"/>
      <c r="D558" s="40"/>
      <c r="E558" s="33"/>
      <c r="F558" s="33"/>
      <c r="G558" s="36"/>
      <c r="H558" s="40"/>
      <c r="I558" s="33"/>
    </row>
    <row r="559" spans="1:10" s="3" customFormat="1" ht="29.25" customHeight="1">
      <c r="C559" s="35"/>
      <c r="D559" s="35"/>
      <c r="E559" s="35"/>
      <c r="F559" s="63"/>
      <c r="G559" s="38"/>
      <c r="H559" s="40"/>
      <c r="I559" s="33"/>
    </row>
    <row r="560" spans="1:10" s="3" customFormat="1" ht="15" customHeight="1">
      <c r="A560" s="191"/>
      <c r="B560" s="191"/>
      <c r="C560" s="191"/>
      <c r="D560" s="191"/>
      <c r="E560" s="191" t="s">
        <v>82</v>
      </c>
      <c r="F560" s="191"/>
      <c r="G560" s="191"/>
      <c r="H560" s="191"/>
      <c r="I560" s="191" t="s">
        <v>80</v>
      </c>
      <c r="J560" s="191"/>
    </row>
    <row r="561" spans="1:12" s="3" customFormat="1" ht="15" customHeight="1">
      <c r="A561" s="2"/>
      <c r="B561" s="2"/>
      <c r="C561" s="191" t="s">
        <v>68</v>
      </c>
      <c r="D561" s="191"/>
      <c r="E561" s="191"/>
      <c r="F561" s="191"/>
      <c r="G561" s="191"/>
      <c r="H561" s="191"/>
      <c r="I561" s="191"/>
      <c r="J561" s="191"/>
    </row>
    <row r="562" spans="1:12" s="3" customFormat="1" ht="12" customHeight="1">
      <c r="A562" s="197" t="s">
        <v>31</v>
      </c>
      <c r="B562" s="197"/>
      <c r="C562" s="198" t="s">
        <v>69</v>
      </c>
      <c r="D562" s="198"/>
      <c r="E562" s="198"/>
      <c r="F562" s="198"/>
      <c r="G562" s="198"/>
      <c r="H562" s="197" t="s">
        <v>71</v>
      </c>
      <c r="I562" s="197"/>
      <c r="J562" s="197"/>
    </row>
    <row r="563" spans="1:12" s="3" customFormat="1" ht="16.5" customHeight="1">
      <c r="A563" s="199" t="s">
        <v>53</v>
      </c>
      <c r="B563" s="199"/>
      <c r="C563" s="198"/>
      <c r="D563" s="198"/>
      <c r="E563" s="198"/>
      <c r="F563" s="198"/>
      <c r="G563" s="198"/>
      <c r="H563" s="197"/>
      <c r="I563" s="197"/>
      <c r="J563" s="197"/>
    </row>
    <row r="564" spans="1:12" s="3" customFormat="1" ht="25.5" customHeight="1">
      <c r="A564" s="2"/>
      <c r="B564" s="2"/>
      <c r="C564" s="196" t="s">
        <v>94</v>
      </c>
      <c r="D564" s="196"/>
      <c r="E564" s="196"/>
      <c r="F564" s="196"/>
      <c r="G564" s="196"/>
      <c r="H564" s="33"/>
      <c r="I564" s="2"/>
      <c r="J564" s="2"/>
    </row>
    <row r="565" spans="1:12" s="3" customFormat="1" ht="25.5" customHeight="1">
      <c r="A565" s="2"/>
      <c r="B565" s="2"/>
      <c r="C565" s="196" t="s">
        <v>95</v>
      </c>
      <c r="D565" s="196"/>
      <c r="E565" s="196"/>
      <c r="F565" s="196"/>
      <c r="G565" s="196"/>
      <c r="H565" s="33"/>
      <c r="I565" s="2"/>
      <c r="J565" s="2"/>
    </row>
    <row r="566" spans="1:12" s="3" customFormat="1" ht="25.5" customHeight="1">
      <c r="A566" s="2"/>
      <c r="B566" s="2"/>
      <c r="C566" s="196" t="s">
        <v>96</v>
      </c>
      <c r="D566" s="196"/>
      <c r="E566" s="196"/>
      <c r="F566" s="196"/>
      <c r="G566" s="196"/>
      <c r="H566" s="191" t="s">
        <v>70</v>
      </c>
      <c r="I566" s="191"/>
      <c r="J566" s="191"/>
      <c r="K566" s="33"/>
    </row>
    <row r="573" spans="1:12" ht="15.6">
      <c r="A573" s="217" t="s">
        <v>75</v>
      </c>
      <c r="B573" s="217"/>
      <c r="C573" s="217"/>
      <c r="D573" s="191" t="s">
        <v>35</v>
      </c>
      <c r="E573" s="191"/>
      <c r="F573" s="191"/>
      <c r="G573" s="191"/>
      <c r="H573" s="191"/>
      <c r="I573" s="191"/>
      <c r="K573" s="41"/>
      <c r="L573" s="41">
        <f>1+L521</f>
        <v>24</v>
      </c>
    </row>
    <row r="574" spans="1:12" ht="16.8">
      <c r="A574" s="191" t="s">
        <v>14</v>
      </c>
      <c r="B574" s="215"/>
      <c r="C574" s="215"/>
      <c r="D574" s="216" t="s">
        <v>36</v>
      </c>
      <c r="E574" s="216"/>
      <c r="F574" s="216"/>
      <c r="G574" s="216"/>
      <c r="H574" s="216"/>
      <c r="I574" s="216"/>
    </row>
    <row r="575" spans="1:12" ht="13.5" customHeight="1">
      <c r="A575" s="3"/>
      <c r="B575" s="3"/>
      <c r="C575" s="3"/>
      <c r="D575" s="199" t="s">
        <v>87</v>
      </c>
      <c r="E575" s="199"/>
      <c r="F575" s="199"/>
      <c r="G575" s="199"/>
      <c r="H575" s="199"/>
      <c r="I575" s="199"/>
      <c r="J575" s="43"/>
    </row>
    <row r="576" spans="1:12" ht="14.25" customHeight="1">
      <c r="A576" s="205" t="s">
        <v>54</v>
      </c>
      <c r="B576" s="205"/>
      <c r="C576" s="205"/>
      <c r="D576" s="205"/>
      <c r="E576" s="205"/>
      <c r="F576" s="205"/>
      <c r="G576" s="205"/>
      <c r="H576" s="205"/>
      <c r="I576" s="205"/>
      <c r="J576" s="205"/>
      <c r="L576" s="41"/>
    </row>
    <row r="577" spans="1:12" ht="14.25" customHeight="1">
      <c r="A577" s="205" t="s">
        <v>124</v>
      </c>
      <c r="B577" s="205"/>
      <c r="C577" s="205"/>
      <c r="D577" s="205"/>
      <c r="E577" s="205"/>
      <c r="F577" s="205"/>
      <c r="G577" s="205"/>
      <c r="H577" s="205"/>
      <c r="I577" s="205"/>
      <c r="J577" s="205"/>
      <c r="L577" s="41"/>
    </row>
    <row r="578" spans="1:12" ht="16.5" customHeight="1">
      <c r="A578" s="204" t="s">
        <v>76</v>
      </c>
      <c r="B578" s="205"/>
      <c r="C578" s="205"/>
      <c r="D578" s="205"/>
      <c r="E578" s="205"/>
      <c r="F578" s="205"/>
      <c r="G578" s="205"/>
      <c r="H578" s="205"/>
      <c r="I578" s="205"/>
      <c r="J578" s="205"/>
    </row>
    <row r="579" spans="1:12" s="69" customFormat="1" ht="15.6">
      <c r="A579" s="3"/>
      <c r="B579" s="3" t="s">
        <v>125</v>
      </c>
      <c r="C579" s="3"/>
      <c r="D579" s="3"/>
      <c r="E579" s="3"/>
      <c r="F579" s="3"/>
      <c r="G579" s="38"/>
      <c r="H579" s="3"/>
      <c r="I579" s="3"/>
    </row>
    <row r="580" spans="1:12" s="69" customFormat="1" ht="15.6">
      <c r="A580" s="70"/>
      <c r="B580" s="3" t="s">
        <v>88</v>
      </c>
      <c r="C580" s="3"/>
      <c r="D580" s="3"/>
      <c r="E580" s="3"/>
      <c r="F580" s="40"/>
      <c r="G580" s="38"/>
      <c r="H580" s="3"/>
      <c r="I580" s="3"/>
    </row>
    <row r="581" spans="1:12" s="69" customFormat="1" ht="15.6">
      <c r="A581" s="3"/>
      <c r="B581" s="3" t="s">
        <v>64</v>
      </c>
      <c r="C581" s="3"/>
      <c r="D581" s="3"/>
      <c r="E581" s="3"/>
      <c r="F581" s="3"/>
      <c r="G581" s="38"/>
      <c r="H581" s="3"/>
      <c r="I581" s="3"/>
    </row>
    <row r="582" spans="1:12" s="69" customFormat="1" ht="15.6">
      <c r="A582" s="3" t="s">
        <v>126</v>
      </c>
      <c r="B582" s="3"/>
      <c r="C582" s="3"/>
      <c r="D582" s="3"/>
      <c r="E582" s="3"/>
      <c r="F582" s="3"/>
      <c r="G582" s="38"/>
      <c r="H582" s="3"/>
      <c r="I582" s="3"/>
    </row>
    <row r="583" spans="1:12" ht="15" customHeight="1">
      <c r="A583" s="3"/>
      <c r="B583" s="33" t="s">
        <v>37</v>
      </c>
      <c r="C583" s="3"/>
      <c r="D583" s="3"/>
      <c r="E583" s="3"/>
      <c r="F583" s="3"/>
      <c r="G583" s="38"/>
      <c r="H583" s="3"/>
      <c r="I583" s="3"/>
    </row>
    <row r="584" spans="1:12" ht="15" customHeight="1">
      <c r="A584" s="3"/>
      <c r="B584" s="35" t="s">
        <v>65</v>
      </c>
      <c r="C584" s="40"/>
      <c r="D584" s="40"/>
      <c r="E584" s="40"/>
      <c r="F584" s="34"/>
      <c r="G584" s="38"/>
      <c r="H584" s="3"/>
      <c r="I584" s="3"/>
    </row>
    <row r="585" spans="1:12" ht="15" customHeight="1">
      <c r="A585" s="3"/>
      <c r="B585" s="3" t="s">
        <v>72</v>
      </c>
      <c r="C585" s="3"/>
      <c r="D585" s="3"/>
      <c r="E585" s="3"/>
      <c r="F585" s="3"/>
      <c r="G585" s="38"/>
      <c r="H585" s="3"/>
      <c r="I585" s="3" t="s">
        <v>73</v>
      </c>
    </row>
    <row r="586" spans="1:12" ht="15" customHeight="1">
      <c r="A586" s="3"/>
      <c r="B586" s="3" t="s">
        <v>103</v>
      </c>
      <c r="C586" s="3"/>
      <c r="D586" s="3"/>
      <c r="E586" s="3"/>
      <c r="F586" s="3"/>
      <c r="G586" s="38"/>
      <c r="H586" s="3"/>
      <c r="I586" s="3" t="s">
        <v>39</v>
      </c>
    </row>
    <row r="587" spans="1:12" s="45" customFormat="1" ht="15" customHeight="1">
      <c r="A587" s="44"/>
      <c r="B587" s="35" t="s">
        <v>89</v>
      </c>
      <c r="C587" s="3"/>
      <c r="D587" s="3"/>
      <c r="E587" s="3"/>
      <c r="F587" s="3"/>
      <c r="G587" s="38"/>
      <c r="H587" s="44"/>
      <c r="I587" s="44"/>
    </row>
    <row r="588" spans="1:12" s="45" customFormat="1" ht="15" customHeight="1">
      <c r="A588" s="44"/>
      <c r="B588" s="3" t="s">
        <v>90</v>
      </c>
      <c r="C588" s="3"/>
      <c r="D588" s="3"/>
      <c r="E588" s="3" t="s">
        <v>91</v>
      </c>
      <c r="F588" s="3"/>
      <c r="G588" s="38"/>
      <c r="H588" s="44"/>
      <c r="I588" s="44"/>
    </row>
    <row r="589" spans="1:12" s="45" customFormat="1" ht="15" customHeight="1">
      <c r="A589" s="44"/>
      <c r="B589" s="3" t="s">
        <v>92</v>
      </c>
      <c r="C589" s="3"/>
      <c r="D589" s="3"/>
      <c r="E589" s="3" t="s">
        <v>66</v>
      </c>
      <c r="F589" s="3"/>
      <c r="G589" s="38"/>
      <c r="H589" s="44"/>
      <c r="I589" s="44"/>
    </row>
    <row r="590" spans="1:12" s="45" customFormat="1" ht="15" customHeight="1">
      <c r="A590" s="44"/>
      <c r="B590" s="39" t="s">
        <v>128</v>
      </c>
      <c r="C590" s="39"/>
      <c r="D590" s="3"/>
      <c r="E590" s="3" t="s">
        <v>129</v>
      </c>
      <c r="F590" s="3"/>
      <c r="G590" s="38"/>
      <c r="H590" s="44"/>
      <c r="I590" s="44"/>
    </row>
    <row r="591" spans="1:12" ht="15" customHeight="1">
      <c r="A591" s="3"/>
      <c r="B591" s="35" t="s">
        <v>40</v>
      </c>
      <c r="C591" s="3"/>
      <c r="D591" s="3"/>
      <c r="E591" s="3"/>
      <c r="F591" s="3"/>
      <c r="G591" s="38"/>
      <c r="H591" s="3"/>
      <c r="I591" s="3"/>
    </row>
    <row r="592" spans="1:12" s="45" customFormat="1" ht="15" customHeight="1">
      <c r="A592" s="44"/>
      <c r="B592" s="3" t="s">
        <v>127</v>
      </c>
      <c r="C592" s="3"/>
      <c r="D592" s="3"/>
      <c r="E592" s="3" t="s">
        <v>104</v>
      </c>
      <c r="F592" s="3"/>
      <c r="G592" s="3"/>
      <c r="H592" s="3"/>
      <c r="I592" s="3"/>
      <c r="J592" s="3"/>
    </row>
    <row r="593" spans="1:10" ht="15" customHeight="1">
      <c r="A593" s="3"/>
      <c r="B593" s="35" t="s">
        <v>41</v>
      </c>
      <c r="C593" s="3"/>
      <c r="D593" s="3"/>
      <c r="E593" s="3"/>
      <c r="F593" s="3"/>
      <c r="G593" s="38"/>
      <c r="H593" s="3"/>
      <c r="I593" s="3"/>
    </row>
    <row r="594" spans="1:10" s="46" customFormat="1" ht="15" customHeight="1">
      <c r="B594" s="3" t="s">
        <v>42</v>
      </c>
      <c r="C594" s="47"/>
      <c r="D594" s="37" t="str">
        <f>VLOOKUP(L573,'TH NG-GOC LUC'!$A$3:$H$21,2)</f>
        <v>Phạm Như Hoạt</v>
      </c>
      <c r="G594" s="48"/>
    </row>
    <row r="595" spans="1:10" ht="15" customHeight="1">
      <c r="A595" s="3"/>
      <c r="B595" s="3" t="s">
        <v>43</v>
      </c>
      <c r="C595" s="2"/>
      <c r="D595" s="2"/>
      <c r="E595" s="3"/>
      <c r="F595" s="3"/>
      <c r="G595" s="38"/>
      <c r="H595" s="3"/>
      <c r="I595" s="3"/>
    </row>
    <row r="596" spans="1:10" ht="15" customHeight="1">
      <c r="A596" s="3"/>
      <c r="B596" s="33" t="s">
        <v>44</v>
      </c>
      <c r="C596" s="3"/>
      <c r="D596" s="3"/>
      <c r="E596" s="3"/>
      <c r="F596" s="3"/>
      <c r="G596" s="38"/>
      <c r="H596" s="3"/>
      <c r="I596" s="3"/>
    </row>
    <row r="597" spans="1:10" ht="31.2">
      <c r="A597" s="49" t="s">
        <v>1</v>
      </c>
      <c r="B597" s="206" t="s">
        <v>45</v>
      </c>
      <c r="C597" s="207"/>
      <c r="D597" s="207"/>
      <c r="E597" s="208"/>
      <c r="F597" s="49" t="s">
        <v>46</v>
      </c>
      <c r="G597" s="50" t="s">
        <v>21</v>
      </c>
      <c r="H597" s="49" t="s">
        <v>3</v>
      </c>
      <c r="I597" s="209" t="s">
        <v>5</v>
      </c>
      <c r="J597" s="210"/>
    </row>
    <row r="598" spans="1:10" ht="21" customHeight="1">
      <c r="A598" s="12">
        <v>1</v>
      </c>
      <c r="B598" s="211" t="s">
        <v>47</v>
      </c>
      <c r="C598" s="211"/>
      <c r="D598" s="211"/>
      <c r="E598" s="211"/>
      <c r="F598" s="14" t="s">
        <v>28</v>
      </c>
      <c r="G598" s="51">
        <f>VLOOKUP(L573,'TH NG-GOC LUC'!$A$3:$H$21,5)</f>
        <v>60.6</v>
      </c>
      <c r="H598" s="12" t="s">
        <v>6</v>
      </c>
      <c r="I598" s="52" t="s">
        <v>48</v>
      </c>
      <c r="J598" s="212">
        <f>VLOOKUP(L573,'TH NG-GOC LUC'!$A$3:$H$21,4)</f>
        <v>1414</v>
      </c>
    </row>
    <row r="599" spans="1:10" s="3" customFormat="1" ht="21" customHeight="1">
      <c r="A599" s="18">
        <v>2</v>
      </c>
      <c r="B599" s="214" t="s">
        <v>49</v>
      </c>
      <c r="C599" s="214"/>
      <c r="D599" s="214"/>
      <c r="E599" s="214"/>
      <c r="F599" s="20" t="s">
        <v>50</v>
      </c>
      <c r="G599" s="54">
        <f>VLOOKUP(L573,'TH NG-GOC LUC'!$A$3:$H$21,8)</f>
        <v>9</v>
      </c>
      <c r="H599" s="18"/>
      <c r="I599" s="53"/>
      <c r="J599" s="213"/>
    </row>
    <row r="600" spans="1:10" s="3" customFormat="1" ht="21" customHeight="1">
      <c r="A600" s="55">
        <v>3</v>
      </c>
      <c r="B600" s="201" t="s">
        <v>51</v>
      </c>
      <c r="C600" s="201"/>
      <c r="D600" s="201"/>
      <c r="E600" s="201"/>
      <c r="F600" s="56" t="s">
        <v>28</v>
      </c>
      <c r="G600" s="57">
        <f>VLOOKUP(L573,'TH NG-GOC LUC'!$A$3:$H$21,6)</f>
        <v>5609</v>
      </c>
      <c r="H600" s="55"/>
      <c r="I600" s="202"/>
      <c r="J600" s="203"/>
    </row>
    <row r="601" spans="1:10" s="3" customFormat="1" ht="17.25" customHeight="1">
      <c r="A601" s="34"/>
      <c r="B601" s="3" t="s">
        <v>97</v>
      </c>
      <c r="D601" s="34"/>
      <c r="E601" s="34"/>
      <c r="F601" s="58"/>
      <c r="G601" s="38"/>
      <c r="H601" s="34"/>
    </row>
    <row r="602" spans="1:10" s="3" customFormat="1" ht="17.25" customHeight="1">
      <c r="A602" s="3" t="s">
        <v>98</v>
      </c>
      <c r="C602" s="59"/>
      <c r="D602" s="34"/>
      <c r="E602" s="34"/>
      <c r="F602" s="34"/>
      <c r="G602" s="38"/>
      <c r="H602" s="34"/>
      <c r="I602" s="59"/>
    </row>
    <row r="603" spans="1:10" s="3" customFormat="1" ht="17.25" customHeight="1">
      <c r="B603" s="3" t="s">
        <v>99</v>
      </c>
      <c r="C603" s="59"/>
      <c r="D603" s="34"/>
      <c r="E603" s="34"/>
      <c r="F603" s="34"/>
      <c r="G603" s="38"/>
      <c r="H603" s="34"/>
      <c r="I603" s="59"/>
    </row>
    <row r="604" spans="1:10" s="3" customFormat="1" ht="17.25" customHeight="1">
      <c r="A604" s="3" t="s">
        <v>100</v>
      </c>
      <c r="C604" s="59"/>
      <c r="D604" s="34"/>
      <c r="E604" s="34"/>
      <c r="F604" s="34"/>
      <c r="G604" s="38"/>
      <c r="H604" s="34"/>
      <c r="I604" s="59"/>
    </row>
    <row r="605" spans="1:10" s="3" customFormat="1" ht="17.25" customHeight="1">
      <c r="A605" s="3" t="s">
        <v>101</v>
      </c>
      <c r="C605" s="59"/>
      <c r="D605" s="34"/>
      <c r="E605" s="34"/>
      <c r="F605" s="34"/>
      <c r="G605" s="38"/>
      <c r="H605" s="34"/>
      <c r="I605" s="59"/>
    </row>
    <row r="606" spans="1:10" s="3" customFormat="1" ht="17.25" customHeight="1">
      <c r="A606" s="3" t="s">
        <v>102</v>
      </c>
      <c r="C606" s="59"/>
      <c r="D606" s="34"/>
      <c r="E606" s="34"/>
      <c r="F606" s="34"/>
      <c r="G606" s="38"/>
      <c r="H606" s="34"/>
      <c r="I606" s="59"/>
    </row>
    <row r="607" spans="1:10" s="3" customFormat="1" ht="17.25" customHeight="1">
      <c r="A607" s="198" t="s">
        <v>55</v>
      </c>
      <c r="B607" s="198"/>
      <c r="C607" s="198" t="s">
        <v>52</v>
      </c>
      <c r="D607" s="198"/>
      <c r="E607" s="191" t="s">
        <v>93</v>
      </c>
      <c r="F607" s="191"/>
      <c r="G607" s="191"/>
      <c r="H607" s="191"/>
      <c r="I607" s="191"/>
      <c r="J607" s="191"/>
    </row>
    <row r="608" spans="1:10" s="3" customFormat="1" ht="15" customHeight="1">
      <c r="A608" s="191" t="s">
        <v>56</v>
      </c>
      <c r="B608" s="191"/>
      <c r="C608" s="198"/>
      <c r="D608" s="198"/>
      <c r="E608" s="197" t="s">
        <v>67</v>
      </c>
      <c r="F608" s="197"/>
      <c r="G608" s="197"/>
      <c r="H608" s="197"/>
      <c r="I608" s="200" t="s">
        <v>79</v>
      </c>
      <c r="J608" s="197"/>
    </row>
    <row r="609" spans="1:11" s="3" customFormat="1" ht="19.5" customHeight="1">
      <c r="B609" s="60"/>
      <c r="C609" s="35"/>
      <c r="D609" s="35"/>
      <c r="E609" s="35"/>
      <c r="F609" s="35"/>
      <c r="G609" s="61"/>
      <c r="H609" s="35"/>
      <c r="I609" s="33"/>
    </row>
    <row r="610" spans="1:11" s="3" customFormat="1" ht="19.5" customHeight="1">
      <c r="B610" s="62"/>
      <c r="C610" s="40"/>
      <c r="D610" s="40"/>
      <c r="E610" s="33"/>
      <c r="F610" s="33"/>
      <c r="G610" s="36"/>
      <c r="H610" s="40"/>
      <c r="I610" s="33"/>
    </row>
    <row r="611" spans="1:11" s="3" customFormat="1" ht="29.25" customHeight="1">
      <c r="C611" s="35"/>
      <c r="D611" s="35"/>
      <c r="E611" s="35"/>
      <c r="F611" s="63"/>
      <c r="G611" s="38"/>
      <c r="H611" s="40"/>
      <c r="I611" s="33"/>
    </row>
    <row r="612" spans="1:11" s="3" customFormat="1" ht="15" customHeight="1">
      <c r="A612" s="191"/>
      <c r="B612" s="191"/>
      <c r="C612" s="191"/>
      <c r="D612" s="191"/>
      <c r="E612" s="191" t="s">
        <v>82</v>
      </c>
      <c r="F612" s="191"/>
      <c r="G612" s="191"/>
      <c r="H612" s="191"/>
      <c r="I612" s="191" t="s">
        <v>80</v>
      </c>
      <c r="J612" s="191"/>
    </row>
    <row r="613" spans="1:11" s="3" customFormat="1" ht="15" customHeight="1">
      <c r="A613" s="2"/>
      <c r="B613" s="2"/>
      <c r="C613" s="191" t="s">
        <v>68</v>
      </c>
      <c r="D613" s="191"/>
      <c r="E613" s="191"/>
      <c r="F613" s="191"/>
      <c r="G613" s="191"/>
      <c r="H613" s="191"/>
      <c r="I613" s="191"/>
      <c r="J613" s="191"/>
    </row>
    <row r="614" spans="1:11" s="3" customFormat="1" ht="12" customHeight="1">
      <c r="A614" s="197" t="s">
        <v>31</v>
      </c>
      <c r="B614" s="197"/>
      <c r="C614" s="198" t="s">
        <v>69</v>
      </c>
      <c r="D614" s="198"/>
      <c r="E614" s="198"/>
      <c r="F614" s="198"/>
      <c r="G614" s="198"/>
      <c r="H614" s="197" t="s">
        <v>71</v>
      </c>
      <c r="I614" s="197"/>
      <c r="J614" s="197"/>
    </row>
    <row r="615" spans="1:11" s="3" customFormat="1" ht="16.5" customHeight="1">
      <c r="A615" s="199" t="s">
        <v>53</v>
      </c>
      <c r="B615" s="199"/>
      <c r="C615" s="198"/>
      <c r="D615" s="198"/>
      <c r="E615" s="198"/>
      <c r="F615" s="198"/>
      <c r="G615" s="198"/>
      <c r="H615" s="197"/>
      <c r="I615" s="197"/>
      <c r="J615" s="197"/>
    </row>
    <row r="616" spans="1:11" s="3" customFormat="1" ht="25.5" customHeight="1">
      <c r="A616" s="2"/>
      <c r="B616" s="2"/>
      <c r="C616" s="196" t="s">
        <v>94</v>
      </c>
      <c r="D616" s="196"/>
      <c r="E616" s="196"/>
      <c r="F616" s="196"/>
      <c r="G616" s="196"/>
      <c r="H616" s="33"/>
      <c r="I616" s="2"/>
      <c r="J616" s="2"/>
    </row>
    <row r="617" spans="1:11" s="3" customFormat="1" ht="25.5" customHeight="1">
      <c r="A617" s="2"/>
      <c r="B617" s="2"/>
      <c r="C617" s="196" t="s">
        <v>95</v>
      </c>
      <c r="D617" s="196"/>
      <c r="E617" s="196"/>
      <c r="F617" s="196"/>
      <c r="G617" s="196"/>
      <c r="H617" s="33"/>
      <c r="I617" s="2"/>
      <c r="J617" s="2"/>
    </row>
    <row r="618" spans="1:11" s="3" customFormat="1" ht="25.5" customHeight="1">
      <c r="A618" s="2"/>
      <c r="B618" s="2"/>
      <c r="C618" s="196" t="s">
        <v>96</v>
      </c>
      <c r="D618" s="196"/>
      <c r="E618" s="196"/>
      <c r="F618" s="196"/>
      <c r="G618" s="196"/>
      <c r="H618" s="191" t="s">
        <v>70</v>
      </c>
      <c r="I618" s="191"/>
      <c r="J618" s="191"/>
      <c r="K618" s="33"/>
    </row>
    <row r="625" spans="1:12" ht="15.6">
      <c r="A625" s="217" t="s">
        <v>75</v>
      </c>
      <c r="B625" s="217"/>
      <c r="C625" s="217"/>
      <c r="D625" s="191" t="s">
        <v>35</v>
      </c>
      <c r="E625" s="191"/>
      <c r="F625" s="191"/>
      <c r="G625" s="191"/>
      <c r="H625" s="191"/>
      <c r="I625" s="191"/>
      <c r="K625" s="41"/>
      <c r="L625" s="41">
        <f>1+L573</f>
        <v>25</v>
      </c>
    </row>
    <row r="626" spans="1:12" ht="16.8">
      <c r="A626" s="191" t="s">
        <v>14</v>
      </c>
      <c r="B626" s="215"/>
      <c r="C626" s="215"/>
      <c r="D626" s="216" t="s">
        <v>36</v>
      </c>
      <c r="E626" s="216"/>
      <c r="F626" s="216"/>
      <c r="G626" s="216"/>
      <c r="H626" s="216"/>
      <c r="I626" s="216"/>
    </row>
    <row r="627" spans="1:12" ht="13.5" customHeight="1">
      <c r="A627" s="3"/>
      <c r="B627" s="3"/>
      <c r="C627" s="3"/>
      <c r="D627" s="199" t="s">
        <v>87</v>
      </c>
      <c r="E627" s="199"/>
      <c r="F627" s="199"/>
      <c r="G627" s="199"/>
      <c r="H627" s="199"/>
      <c r="I627" s="199"/>
      <c r="J627" s="43"/>
    </row>
    <row r="628" spans="1:12" ht="14.25" customHeight="1">
      <c r="A628" s="205" t="s">
        <v>54</v>
      </c>
      <c r="B628" s="205"/>
      <c r="C628" s="205"/>
      <c r="D628" s="205"/>
      <c r="E628" s="205"/>
      <c r="F628" s="205"/>
      <c r="G628" s="205"/>
      <c r="H628" s="205"/>
      <c r="I628" s="205"/>
      <c r="J628" s="205"/>
      <c r="L628" s="41"/>
    </row>
    <row r="629" spans="1:12" ht="14.25" customHeight="1">
      <c r="A629" s="205" t="s">
        <v>124</v>
      </c>
      <c r="B629" s="205"/>
      <c r="C629" s="205"/>
      <c r="D629" s="205"/>
      <c r="E629" s="205"/>
      <c r="F629" s="205"/>
      <c r="G629" s="205"/>
      <c r="H629" s="205"/>
      <c r="I629" s="205"/>
      <c r="J629" s="205"/>
      <c r="L629" s="41"/>
    </row>
    <row r="630" spans="1:12" ht="16.5" customHeight="1">
      <c r="A630" s="204" t="s">
        <v>76</v>
      </c>
      <c r="B630" s="205"/>
      <c r="C630" s="205"/>
      <c r="D630" s="205"/>
      <c r="E630" s="205"/>
      <c r="F630" s="205"/>
      <c r="G630" s="205"/>
      <c r="H630" s="205"/>
      <c r="I630" s="205"/>
      <c r="J630" s="205"/>
    </row>
    <row r="631" spans="1:12" s="69" customFormat="1" ht="15.6">
      <c r="A631" s="3"/>
      <c r="B631" s="3" t="s">
        <v>125</v>
      </c>
      <c r="C631" s="3"/>
      <c r="D631" s="3"/>
      <c r="E631" s="3"/>
      <c r="F631" s="3"/>
      <c r="G631" s="38"/>
      <c r="H631" s="3"/>
      <c r="I631" s="3"/>
    </row>
    <row r="632" spans="1:12" s="69" customFormat="1" ht="15.6">
      <c r="A632" s="70"/>
      <c r="B632" s="3" t="s">
        <v>88</v>
      </c>
      <c r="C632" s="3"/>
      <c r="D632" s="3"/>
      <c r="E632" s="3"/>
      <c r="F632" s="40"/>
      <c r="G632" s="38"/>
      <c r="H632" s="3"/>
      <c r="I632" s="3"/>
    </row>
    <row r="633" spans="1:12" s="69" customFormat="1" ht="15.6">
      <c r="A633" s="3"/>
      <c r="B633" s="3" t="s">
        <v>64</v>
      </c>
      <c r="C633" s="3"/>
      <c r="D633" s="3"/>
      <c r="E633" s="3"/>
      <c r="F633" s="3"/>
      <c r="G633" s="38"/>
      <c r="H633" s="3"/>
      <c r="I633" s="3"/>
    </row>
    <row r="634" spans="1:12" s="69" customFormat="1" ht="15.6">
      <c r="A634" s="3" t="s">
        <v>126</v>
      </c>
      <c r="B634" s="3"/>
      <c r="C634" s="3"/>
      <c r="D634" s="3"/>
      <c r="E634" s="3"/>
      <c r="F634" s="3"/>
      <c r="G634" s="38"/>
      <c r="H634" s="3"/>
      <c r="I634" s="3"/>
    </row>
    <row r="635" spans="1:12" ht="15" customHeight="1">
      <c r="A635" s="3"/>
      <c r="B635" s="33" t="s">
        <v>37</v>
      </c>
      <c r="C635" s="3"/>
      <c r="D635" s="3"/>
      <c r="E635" s="3"/>
      <c r="F635" s="3"/>
      <c r="G635" s="38"/>
      <c r="H635" s="3"/>
      <c r="I635" s="3"/>
    </row>
    <row r="636" spans="1:12" ht="15" customHeight="1">
      <c r="A636" s="3"/>
      <c r="B636" s="35" t="s">
        <v>65</v>
      </c>
      <c r="C636" s="40"/>
      <c r="D636" s="40"/>
      <c r="E636" s="40"/>
      <c r="F636" s="34"/>
      <c r="G636" s="38"/>
      <c r="H636" s="3"/>
      <c r="I636" s="3"/>
    </row>
    <row r="637" spans="1:12" ht="15" customHeight="1">
      <c r="A637" s="3"/>
      <c r="B637" s="3" t="s">
        <v>72</v>
      </c>
      <c r="C637" s="3"/>
      <c r="D637" s="3"/>
      <c r="E637" s="3"/>
      <c r="F637" s="3"/>
      <c r="G637" s="38"/>
      <c r="H637" s="3"/>
      <c r="I637" s="3" t="s">
        <v>73</v>
      </c>
    </row>
    <row r="638" spans="1:12" ht="15" customHeight="1">
      <c r="A638" s="3"/>
      <c r="B638" s="3" t="s">
        <v>103</v>
      </c>
      <c r="C638" s="3"/>
      <c r="D638" s="3"/>
      <c r="E638" s="3"/>
      <c r="F638" s="3"/>
      <c r="G638" s="38"/>
      <c r="H638" s="3"/>
      <c r="I638" s="3" t="s">
        <v>39</v>
      </c>
    </row>
    <row r="639" spans="1:12" s="45" customFormat="1" ht="15" customHeight="1">
      <c r="A639" s="44"/>
      <c r="B639" s="35" t="s">
        <v>89</v>
      </c>
      <c r="C639" s="3"/>
      <c r="D639" s="3"/>
      <c r="E639" s="3"/>
      <c r="F639" s="3"/>
      <c r="G639" s="38"/>
      <c r="H639" s="44"/>
      <c r="I639" s="44"/>
    </row>
    <row r="640" spans="1:12" s="45" customFormat="1" ht="15" customHeight="1">
      <c r="A640" s="44"/>
      <c r="B640" s="3" t="s">
        <v>90</v>
      </c>
      <c r="C640" s="3"/>
      <c r="D640" s="3"/>
      <c r="E640" s="3" t="s">
        <v>91</v>
      </c>
      <c r="F640" s="3"/>
      <c r="G640" s="38"/>
      <c r="H640" s="44"/>
      <c r="I640" s="44"/>
    </row>
    <row r="641" spans="1:10" s="45" customFormat="1" ht="15" customHeight="1">
      <c r="A641" s="44"/>
      <c r="B641" s="3" t="s">
        <v>92</v>
      </c>
      <c r="C641" s="3"/>
      <c r="D641" s="3"/>
      <c r="E641" s="3" t="s">
        <v>66</v>
      </c>
      <c r="F641" s="3"/>
      <c r="G641" s="38"/>
      <c r="H641" s="44"/>
      <c r="I641" s="44"/>
    </row>
    <row r="642" spans="1:10" s="45" customFormat="1" ht="15" customHeight="1">
      <c r="A642" s="44"/>
      <c r="B642" s="39" t="s">
        <v>128</v>
      </c>
      <c r="C642" s="39"/>
      <c r="D642" s="3"/>
      <c r="E642" s="3" t="s">
        <v>129</v>
      </c>
      <c r="F642" s="3"/>
      <c r="G642" s="38"/>
      <c r="H642" s="44"/>
      <c r="I642" s="44"/>
    </row>
    <row r="643" spans="1:10" ht="15" customHeight="1">
      <c r="A643" s="3"/>
      <c r="B643" s="35" t="s">
        <v>40</v>
      </c>
      <c r="C643" s="3"/>
      <c r="D643" s="3"/>
      <c r="E643" s="3"/>
      <c r="F643" s="3"/>
      <c r="G643" s="38"/>
      <c r="H643" s="3"/>
      <c r="I643" s="3"/>
    </row>
    <row r="644" spans="1:10" s="45" customFormat="1" ht="15" customHeight="1">
      <c r="A644" s="44"/>
      <c r="B644" s="3" t="s">
        <v>127</v>
      </c>
      <c r="C644" s="3"/>
      <c r="D644" s="3"/>
      <c r="E644" s="3" t="s">
        <v>104</v>
      </c>
      <c r="F644" s="3"/>
      <c r="G644" s="3"/>
      <c r="H644" s="3"/>
      <c r="I644" s="3"/>
      <c r="J644" s="3"/>
    </row>
    <row r="645" spans="1:10" ht="15" customHeight="1">
      <c r="A645" s="3"/>
      <c r="B645" s="35" t="s">
        <v>41</v>
      </c>
      <c r="C645" s="3"/>
      <c r="D645" s="3"/>
      <c r="E645" s="3"/>
      <c r="F645" s="3"/>
      <c r="G645" s="38"/>
      <c r="H645" s="3"/>
      <c r="I645" s="3"/>
    </row>
    <row r="646" spans="1:10" s="46" customFormat="1" ht="15" customHeight="1">
      <c r="B646" s="3" t="s">
        <v>42</v>
      </c>
      <c r="C646" s="47"/>
      <c r="D646" s="37" t="str">
        <f>VLOOKUP(L625,'TH NG-GOC LUC'!$A$3:$H$21,2)</f>
        <v>Phạm Như Hoạt</v>
      </c>
      <c r="G646" s="48"/>
    </row>
    <row r="647" spans="1:10" ht="15" customHeight="1">
      <c r="A647" s="3"/>
      <c r="B647" s="3" t="s">
        <v>43</v>
      </c>
      <c r="C647" s="2"/>
      <c r="D647" s="2"/>
      <c r="E647" s="3"/>
      <c r="F647" s="3"/>
      <c r="G647" s="38"/>
      <c r="H647" s="3"/>
      <c r="I647" s="3"/>
    </row>
    <row r="648" spans="1:10" ht="15" customHeight="1">
      <c r="A648" s="3"/>
      <c r="B648" s="33" t="s">
        <v>44</v>
      </c>
      <c r="C648" s="3"/>
      <c r="D648" s="3"/>
      <c r="E648" s="3"/>
      <c r="F648" s="3"/>
      <c r="G648" s="38"/>
      <c r="H648" s="3"/>
      <c r="I648" s="3"/>
    </row>
    <row r="649" spans="1:10" ht="31.2">
      <c r="A649" s="49" t="s">
        <v>1</v>
      </c>
      <c r="B649" s="206" t="s">
        <v>45</v>
      </c>
      <c r="C649" s="207"/>
      <c r="D649" s="207"/>
      <c r="E649" s="208"/>
      <c r="F649" s="49" t="s">
        <v>46</v>
      </c>
      <c r="G649" s="50" t="s">
        <v>21</v>
      </c>
      <c r="H649" s="49" t="s">
        <v>3</v>
      </c>
      <c r="I649" s="209" t="s">
        <v>5</v>
      </c>
      <c r="J649" s="210"/>
    </row>
    <row r="650" spans="1:10" ht="21" customHeight="1">
      <c r="A650" s="12">
        <v>1</v>
      </c>
      <c r="B650" s="211" t="s">
        <v>47</v>
      </c>
      <c r="C650" s="211"/>
      <c r="D650" s="211"/>
      <c r="E650" s="211"/>
      <c r="F650" s="14" t="s">
        <v>28</v>
      </c>
      <c r="G650" s="51">
        <f>VLOOKUP(L625,'TH NG-GOC LUC'!$A$3:$H$21,5)</f>
        <v>60.6</v>
      </c>
      <c r="H650" s="12" t="s">
        <v>6</v>
      </c>
      <c r="I650" s="52" t="s">
        <v>48</v>
      </c>
      <c r="J650" s="212">
        <f>VLOOKUP(L625,'TH NG-GOC LUC'!$A$3:$H$21,4)</f>
        <v>1414</v>
      </c>
    </row>
    <row r="651" spans="1:10" s="3" customFormat="1" ht="21" customHeight="1">
      <c r="A651" s="18">
        <v>2</v>
      </c>
      <c r="B651" s="214" t="s">
        <v>49</v>
      </c>
      <c r="C651" s="214"/>
      <c r="D651" s="214"/>
      <c r="E651" s="214"/>
      <c r="F651" s="20" t="s">
        <v>50</v>
      </c>
      <c r="G651" s="54">
        <f>VLOOKUP(L625,'TH NG-GOC LUC'!$A$3:$H$21,8)</f>
        <v>9</v>
      </c>
      <c r="H651" s="18"/>
      <c r="I651" s="53"/>
      <c r="J651" s="213"/>
    </row>
    <row r="652" spans="1:10" s="3" customFormat="1" ht="21" customHeight="1">
      <c r="A652" s="55">
        <v>3</v>
      </c>
      <c r="B652" s="201" t="s">
        <v>51</v>
      </c>
      <c r="C652" s="201"/>
      <c r="D652" s="201"/>
      <c r="E652" s="201"/>
      <c r="F652" s="56" t="s">
        <v>28</v>
      </c>
      <c r="G652" s="57">
        <f>VLOOKUP(L625,'TH NG-GOC LUC'!$A$3:$H$21,6)</f>
        <v>5609</v>
      </c>
      <c r="H652" s="55"/>
      <c r="I652" s="202"/>
      <c r="J652" s="203"/>
    </row>
    <row r="653" spans="1:10" s="3" customFormat="1" ht="17.25" customHeight="1">
      <c r="A653" s="34"/>
      <c r="B653" s="3" t="s">
        <v>97</v>
      </c>
      <c r="D653" s="34"/>
      <c r="E653" s="34"/>
      <c r="F653" s="58"/>
      <c r="G653" s="38"/>
      <c r="H653" s="34"/>
    </row>
    <row r="654" spans="1:10" s="3" customFormat="1" ht="17.25" customHeight="1">
      <c r="A654" s="3" t="s">
        <v>98</v>
      </c>
      <c r="C654" s="59"/>
      <c r="D654" s="34"/>
      <c r="E654" s="34"/>
      <c r="F654" s="34"/>
      <c r="G654" s="38"/>
      <c r="H654" s="34"/>
      <c r="I654" s="59"/>
    </row>
    <row r="655" spans="1:10" s="3" customFormat="1" ht="17.25" customHeight="1">
      <c r="B655" s="3" t="s">
        <v>99</v>
      </c>
      <c r="C655" s="59"/>
      <c r="D655" s="34"/>
      <c r="E655" s="34"/>
      <c r="F655" s="34"/>
      <c r="G655" s="38"/>
      <c r="H655" s="34"/>
      <c r="I655" s="59"/>
    </row>
    <row r="656" spans="1:10" s="3" customFormat="1" ht="17.25" customHeight="1">
      <c r="A656" s="3" t="s">
        <v>100</v>
      </c>
      <c r="C656" s="59"/>
      <c r="D656" s="34"/>
      <c r="E656" s="34"/>
      <c r="F656" s="34"/>
      <c r="G656" s="38"/>
      <c r="H656" s="34"/>
      <c r="I656" s="59"/>
    </row>
    <row r="657" spans="1:11" s="3" customFormat="1" ht="17.25" customHeight="1">
      <c r="A657" s="3" t="s">
        <v>101</v>
      </c>
      <c r="C657" s="59"/>
      <c r="D657" s="34"/>
      <c r="E657" s="34"/>
      <c r="F657" s="34"/>
      <c r="G657" s="38"/>
      <c r="H657" s="34"/>
      <c r="I657" s="59"/>
    </row>
    <row r="658" spans="1:11" s="3" customFormat="1" ht="17.25" customHeight="1">
      <c r="A658" s="3" t="s">
        <v>102</v>
      </c>
      <c r="C658" s="59"/>
      <c r="D658" s="34"/>
      <c r="E658" s="34"/>
      <c r="F658" s="34"/>
      <c r="G658" s="38"/>
      <c r="H658" s="34"/>
      <c r="I658" s="59"/>
    </row>
    <row r="659" spans="1:11" s="3" customFormat="1" ht="17.25" customHeight="1">
      <c r="A659" s="198" t="s">
        <v>55</v>
      </c>
      <c r="B659" s="198"/>
      <c r="C659" s="198" t="s">
        <v>52</v>
      </c>
      <c r="D659" s="198"/>
      <c r="E659" s="191" t="s">
        <v>93</v>
      </c>
      <c r="F659" s="191"/>
      <c r="G659" s="191"/>
      <c r="H659" s="191"/>
      <c r="I659" s="191"/>
      <c r="J659" s="191"/>
    </row>
    <row r="660" spans="1:11" s="3" customFormat="1" ht="15" customHeight="1">
      <c r="A660" s="191" t="s">
        <v>56</v>
      </c>
      <c r="B660" s="191"/>
      <c r="C660" s="198"/>
      <c r="D660" s="198"/>
      <c r="E660" s="197" t="s">
        <v>67</v>
      </c>
      <c r="F660" s="197"/>
      <c r="G660" s="197"/>
      <c r="H660" s="197"/>
      <c r="I660" s="200" t="s">
        <v>79</v>
      </c>
      <c r="J660" s="197"/>
    </row>
    <row r="661" spans="1:11" s="3" customFormat="1" ht="19.5" customHeight="1">
      <c r="B661" s="60"/>
      <c r="C661" s="35"/>
      <c r="D661" s="35"/>
      <c r="E661" s="35"/>
      <c r="F661" s="35"/>
      <c r="G661" s="61"/>
      <c r="H661" s="35"/>
      <c r="I661" s="33"/>
    </row>
    <row r="662" spans="1:11" s="3" customFormat="1" ht="19.5" customHeight="1">
      <c r="B662" s="62"/>
      <c r="C662" s="40"/>
      <c r="D662" s="40"/>
      <c r="E662" s="33"/>
      <c r="F662" s="33"/>
      <c r="G662" s="36"/>
      <c r="H662" s="40"/>
      <c r="I662" s="33"/>
    </row>
    <row r="663" spans="1:11" s="3" customFormat="1" ht="29.25" customHeight="1">
      <c r="C663" s="35"/>
      <c r="D663" s="35"/>
      <c r="E663" s="35"/>
      <c r="F663" s="63"/>
      <c r="G663" s="38"/>
      <c r="H663" s="40"/>
      <c r="I663" s="33"/>
    </row>
    <row r="664" spans="1:11" s="3" customFormat="1" ht="15" customHeight="1">
      <c r="A664" s="191"/>
      <c r="B664" s="191"/>
      <c r="C664" s="191"/>
      <c r="D664" s="191"/>
      <c r="E664" s="191" t="s">
        <v>82</v>
      </c>
      <c r="F664" s="191"/>
      <c r="G664" s="191"/>
      <c r="H664" s="191"/>
      <c r="I664" s="191" t="s">
        <v>80</v>
      </c>
      <c r="J664" s="191"/>
    </row>
    <row r="665" spans="1:11" s="3" customFormat="1" ht="15" customHeight="1">
      <c r="A665" s="2"/>
      <c r="B665" s="2"/>
      <c r="C665" s="191" t="s">
        <v>68</v>
      </c>
      <c r="D665" s="191"/>
      <c r="E665" s="191"/>
      <c r="F665" s="191"/>
      <c r="G665" s="191"/>
      <c r="H665" s="191"/>
      <c r="I665" s="191"/>
      <c r="J665" s="191"/>
    </row>
    <row r="666" spans="1:11" s="3" customFormat="1" ht="12" customHeight="1">
      <c r="A666" s="197" t="s">
        <v>31</v>
      </c>
      <c r="B666" s="197"/>
      <c r="C666" s="198" t="s">
        <v>69</v>
      </c>
      <c r="D666" s="198"/>
      <c r="E666" s="198"/>
      <c r="F666" s="198"/>
      <c r="G666" s="198"/>
      <c r="H666" s="197" t="s">
        <v>71</v>
      </c>
      <c r="I666" s="197"/>
      <c r="J666" s="197"/>
    </row>
    <row r="667" spans="1:11" s="3" customFormat="1" ht="16.5" customHeight="1">
      <c r="A667" s="199" t="s">
        <v>53</v>
      </c>
      <c r="B667" s="199"/>
      <c r="C667" s="198"/>
      <c r="D667" s="198"/>
      <c r="E667" s="198"/>
      <c r="F667" s="198"/>
      <c r="G667" s="198"/>
      <c r="H667" s="197"/>
      <c r="I667" s="197"/>
      <c r="J667" s="197"/>
    </row>
    <row r="668" spans="1:11" s="3" customFormat="1" ht="25.5" customHeight="1">
      <c r="A668" s="2"/>
      <c r="B668" s="2"/>
      <c r="C668" s="196" t="s">
        <v>94</v>
      </c>
      <c r="D668" s="196"/>
      <c r="E668" s="196"/>
      <c r="F668" s="196"/>
      <c r="G668" s="196"/>
      <c r="H668" s="33"/>
      <c r="I668" s="2"/>
      <c r="J668" s="2"/>
    </row>
    <row r="669" spans="1:11" s="3" customFormat="1" ht="25.5" customHeight="1">
      <c r="A669" s="2"/>
      <c r="B669" s="2"/>
      <c r="C669" s="196" t="s">
        <v>95</v>
      </c>
      <c r="D669" s="196"/>
      <c r="E669" s="196"/>
      <c r="F669" s="196"/>
      <c r="G669" s="196"/>
      <c r="H669" s="33"/>
      <c r="I669" s="2"/>
      <c r="J669" s="2"/>
    </row>
    <row r="670" spans="1:11" s="3" customFormat="1" ht="25.5" customHeight="1">
      <c r="A670" s="2"/>
      <c r="B670" s="2"/>
      <c r="C670" s="196" t="s">
        <v>96</v>
      </c>
      <c r="D670" s="196"/>
      <c r="E670" s="196"/>
      <c r="F670" s="196"/>
      <c r="G670" s="196"/>
      <c r="H670" s="191" t="s">
        <v>70</v>
      </c>
      <c r="I670" s="191"/>
      <c r="J670" s="191"/>
      <c r="K670" s="33"/>
    </row>
    <row r="677" spans="1:12" ht="15.6">
      <c r="A677" s="217" t="s">
        <v>75</v>
      </c>
      <c r="B677" s="217"/>
      <c r="C677" s="217"/>
      <c r="D677" s="191" t="s">
        <v>35</v>
      </c>
      <c r="E677" s="191"/>
      <c r="F677" s="191"/>
      <c r="G677" s="191"/>
      <c r="H677" s="191"/>
      <c r="I677" s="191"/>
      <c r="K677" s="41"/>
      <c r="L677" s="41">
        <f>1+L625</f>
        <v>26</v>
      </c>
    </row>
    <row r="678" spans="1:12" ht="16.8">
      <c r="A678" s="191" t="s">
        <v>14</v>
      </c>
      <c r="B678" s="215"/>
      <c r="C678" s="215"/>
      <c r="D678" s="216" t="s">
        <v>36</v>
      </c>
      <c r="E678" s="216"/>
      <c r="F678" s="216"/>
      <c r="G678" s="216"/>
      <c r="H678" s="216"/>
      <c r="I678" s="216"/>
    </row>
    <row r="679" spans="1:12" ht="13.5" customHeight="1">
      <c r="A679" s="3"/>
      <c r="B679" s="3"/>
      <c r="C679" s="3"/>
      <c r="D679" s="199" t="s">
        <v>87</v>
      </c>
      <c r="E679" s="199"/>
      <c r="F679" s="199"/>
      <c r="G679" s="199"/>
      <c r="H679" s="199"/>
      <c r="I679" s="199"/>
      <c r="J679" s="43"/>
    </row>
    <row r="680" spans="1:12" ht="14.25" customHeight="1">
      <c r="A680" s="205" t="s">
        <v>54</v>
      </c>
      <c r="B680" s="205"/>
      <c r="C680" s="205"/>
      <c r="D680" s="205"/>
      <c r="E680" s="205"/>
      <c r="F680" s="205"/>
      <c r="G680" s="205"/>
      <c r="H680" s="205"/>
      <c r="I680" s="205"/>
      <c r="J680" s="205"/>
      <c r="L680" s="41"/>
    </row>
    <row r="681" spans="1:12" ht="14.25" customHeight="1">
      <c r="A681" s="205" t="s">
        <v>124</v>
      </c>
      <c r="B681" s="205"/>
      <c r="C681" s="205"/>
      <c r="D681" s="205"/>
      <c r="E681" s="205"/>
      <c r="F681" s="205"/>
      <c r="G681" s="205"/>
      <c r="H681" s="205"/>
      <c r="I681" s="205"/>
      <c r="J681" s="205"/>
      <c r="L681" s="41"/>
    </row>
    <row r="682" spans="1:12" ht="16.5" customHeight="1">
      <c r="A682" s="204" t="s">
        <v>76</v>
      </c>
      <c r="B682" s="205"/>
      <c r="C682" s="205"/>
      <c r="D682" s="205"/>
      <c r="E682" s="205"/>
      <c r="F682" s="205"/>
      <c r="G682" s="205"/>
      <c r="H682" s="205"/>
      <c r="I682" s="205"/>
      <c r="J682" s="205"/>
    </row>
    <row r="683" spans="1:12" s="69" customFormat="1" ht="15.6">
      <c r="A683" s="3"/>
      <c r="B683" s="3" t="s">
        <v>125</v>
      </c>
      <c r="C683" s="3"/>
      <c r="D683" s="3"/>
      <c r="E683" s="3"/>
      <c r="F683" s="3"/>
      <c r="G683" s="38"/>
      <c r="H683" s="3"/>
      <c r="I683" s="3"/>
    </row>
    <row r="684" spans="1:12" s="69" customFormat="1" ht="15.6">
      <c r="A684" s="70"/>
      <c r="B684" s="3" t="s">
        <v>88</v>
      </c>
      <c r="C684" s="3"/>
      <c r="D684" s="3"/>
      <c r="E684" s="3"/>
      <c r="F684" s="40"/>
      <c r="G684" s="38"/>
      <c r="H684" s="3"/>
      <c r="I684" s="3"/>
    </row>
    <row r="685" spans="1:12" s="69" customFormat="1" ht="15.6">
      <c r="A685" s="3"/>
      <c r="B685" s="3" t="s">
        <v>64</v>
      </c>
      <c r="C685" s="3"/>
      <c r="D685" s="3"/>
      <c r="E685" s="3"/>
      <c r="F685" s="3"/>
      <c r="G685" s="38"/>
      <c r="H685" s="3"/>
      <c r="I685" s="3"/>
    </row>
    <row r="686" spans="1:12" s="69" customFormat="1" ht="15.6">
      <c r="A686" s="3" t="s">
        <v>126</v>
      </c>
      <c r="B686" s="3"/>
      <c r="C686" s="3"/>
      <c r="D686" s="3"/>
      <c r="E686" s="3"/>
      <c r="F686" s="3"/>
      <c r="G686" s="38"/>
      <c r="H686" s="3"/>
      <c r="I686" s="3"/>
    </row>
    <row r="687" spans="1:12" ht="15" customHeight="1">
      <c r="A687" s="3"/>
      <c r="B687" s="33" t="s">
        <v>37</v>
      </c>
      <c r="C687" s="3"/>
      <c r="D687" s="3"/>
      <c r="E687" s="3"/>
      <c r="F687" s="3"/>
      <c r="G687" s="38"/>
      <c r="H687" s="3"/>
      <c r="I687" s="3"/>
    </row>
    <row r="688" spans="1:12" ht="15" customHeight="1">
      <c r="A688" s="3"/>
      <c r="B688" s="35" t="s">
        <v>65</v>
      </c>
      <c r="C688" s="40"/>
      <c r="D688" s="40"/>
      <c r="E688" s="40"/>
      <c r="F688" s="34"/>
      <c r="G688" s="38"/>
      <c r="H688" s="3"/>
      <c r="I688" s="3"/>
    </row>
    <row r="689" spans="1:10" ht="15" customHeight="1">
      <c r="A689" s="3"/>
      <c r="B689" s="3" t="s">
        <v>72</v>
      </c>
      <c r="C689" s="3"/>
      <c r="D689" s="3"/>
      <c r="E689" s="3"/>
      <c r="F689" s="3"/>
      <c r="G689" s="38"/>
      <c r="H689" s="3"/>
      <c r="I689" s="3" t="s">
        <v>73</v>
      </c>
    </row>
    <row r="690" spans="1:10" ht="15" customHeight="1">
      <c r="A690" s="3"/>
      <c r="B690" s="3" t="s">
        <v>103</v>
      </c>
      <c r="C690" s="3"/>
      <c r="D690" s="3"/>
      <c r="E690" s="3"/>
      <c r="F690" s="3"/>
      <c r="G690" s="38"/>
      <c r="H690" s="3"/>
      <c r="I690" s="3" t="s">
        <v>39</v>
      </c>
    </row>
    <row r="691" spans="1:10" s="45" customFormat="1" ht="15" customHeight="1">
      <c r="A691" s="44"/>
      <c r="B691" s="35" t="s">
        <v>89</v>
      </c>
      <c r="C691" s="3"/>
      <c r="D691" s="3"/>
      <c r="E691" s="3"/>
      <c r="F691" s="3"/>
      <c r="G691" s="38"/>
      <c r="H691" s="44"/>
      <c r="I691" s="44"/>
    </row>
    <row r="692" spans="1:10" s="45" customFormat="1" ht="15" customHeight="1">
      <c r="A692" s="44"/>
      <c r="B692" s="3" t="s">
        <v>90</v>
      </c>
      <c r="C692" s="3"/>
      <c r="D692" s="3"/>
      <c r="E692" s="3" t="s">
        <v>91</v>
      </c>
      <c r="F692" s="3"/>
      <c r="G692" s="38"/>
      <c r="H692" s="44"/>
      <c r="I692" s="44"/>
    </row>
    <row r="693" spans="1:10" s="45" customFormat="1" ht="15" customHeight="1">
      <c r="A693" s="44"/>
      <c r="B693" s="3" t="s">
        <v>92</v>
      </c>
      <c r="C693" s="3"/>
      <c r="D693" s="3"/>
      <c r="E693" s="3" t="s">
        <v>66</v>
      </c>
      <c r="F693" s="3"/>
      <c r="G693" s="38"/>
      <c r="H693" s="44"/>
      <c r="I693" s="44"/>
    </row>
    <row r="694" spans="1:10" s="45" customFormat="1" ht="15" customHeight="1">
      <c r="A694" s="44"/>
      <c r="B694" s="39" t="s">
        <v>128</v>
      </c>
      <c r="C694" s="39"/>
      <c r="D694" s="3"/>
      <c r="E694" s="3" t="s">
        <v>129</v>
      </c>
      <c r="F694" s="3"/>
      <c r="G694" s="38"/>
      <c r="H694" s="44"/>
      <c r="I694" s="44"/>
    </row>
    <row r="695" spans="1:10" ht="15" customHeight="1">
      <c r="A695" s="3"/>
      <c r="B695" s="35" t="s">
        <v>40</v>
      </c>
      <c r="C695" s="3"/>
      <c r="D695" s="3"/>
      <c r="E695" s="3"/>
      <c r="F695" s="3"/>
      <c r="G695" s="38"/>
      <c r="H695" s="3"/>
      <c r="I695" s="3"/>
    </row>
    <row r="696" spans="1:10" s="45" customFormat="1" ht="15" customHeight="1">
      <c r="A696" s="44"/>
      <c r="B696" s="3" t="s">
        <v>127</v>
      </c>
      <c r="C696" s="3"/>
      <c r="D696" s="3"/>
      <c r="E696" s="3" t="s">
        <v>104</v>
      </c>
      <c r="F696" s="3"/>
      <c r="G696" s="3"/>
      <c r="H696" s="3"/>
      <c r="I696" s="3"/>
      <c r="J696" s="3"/>
    </row>
    <row r="697" spans="1:10" ht="15" customHeight="1">
      <c r="A697" s="3"/>
      <c r="B697" s="35" t="s">
        <v>41</v>
      </c>
      <c r="C697" s="3"/>
      <c r="D697" s="3"/>
      <c r="E697" s="3"/>
      <c r="F697" s="3"/>
      <c r="G697" s="38"/>
      <c r="H697" s="3"/>
      <c r="I697" s="3"/>
    </row>
    <row r="698" spans="1:10" s="46" customFormat="1" ht="15" customHeight="1">
      <c r="B698" s="3" t="s">
        <v>42</v>
      </c>
      <c r="C698" s="47"/>
      <c r="D698" s="37" t="str">
        <f>VLOOKUP(L677,'TH NG-GOC LUC'!$A$3:$H$21,2)</f>
        <v>Phạm Như Hoạt</v>
      </c>
      <c r="G698" s="48"/>
    </row>
    <row r="699" spans="1:10" ht="15" customHeight="1">
      <c r="A699" s="3"/>
      <c r="B699" s="3" t="s">
        <v>43</v>
      </c>
      <c r="C699" s="2"/>
      <c r="D699" s="2"/>
      <c r="E699" s="3"/>
      <c r="F699" s="3"/>
      <c r="G699" s="38"/>
      <c r="H699" s="3"/>
      <c r="I699" s="3"/>
    </row>
    <row r="700" spans="1:10" ht="15" customHeight="1">
      <c r="A700" s="3"/>
      <c r="B700" s="33" t="s">
        <v>44</v>
      </c>
      <c r="C700" s="3"/>
      <c r="D700" s="3"/>
      <c r="E700" s="3"/>
      <c r="F700" s="3"/>
      <c r="G700" s="38"/>
      <c r="H700" s="3"/>
      <c r="I700" s="3"/>
    </row>
    <row r="701" spans="1:10" ht="31.2">
      <c r="A701" s="49" t="s">
        <v>1</v>
      </c>
      <c r="B701" s="206" t="s">
        <v>45</v>
      </c>
      <c r="C701" s="207"/>
      <c r="D701" s="207"/>
      <c r="E701" s="208"/>
      <c r="F701" s="49" t="s">
        <v>46</v>
      </c>
      <c r="G701" s="50" t="s">
        <v>21</v>
      </c>
      <c r="H701" s="49" t="s">
        <v>3</v>
      </c>
      <c r="I701" s="209" t="s">
        <v>5</v>
      </c>
      <c r="J701" s="210"/>
    </row>
    <row r="702" spans="1:10" ht="21" customHeight="1">
      <c r="A702" s="12">
        <v>1</v>
      </c>
      <c r="B702" s="211" t="s">
        <v>47</v>
      </c>
      <c r="C702" s="211"/>
      <c r="D702" s="211"/>
      <c r="E702" s="211"/>
      <c r="F702" s="14" t="s">
        <v>28</v>
      </c>
      <c r="G702" s="51">
        <f>VLOOKUP(L677,'TH NG-GOC LUC'!$A$3:$H$21,5)</f>
        <v>60.6</v>
      </c>
      <c r="H702" s="12" t="s">
        <v>6</v>
      </c>
      <c r="I702" s="52" t="s">
        <v>48</v>
      </c>
      <c r="J702" s="212">
        <f>VLOOKUP(L677,'TH NG-GOC LUC'!$A$3:$H$21,4)</f>
        <v>1414</v>
      </c>
    </row>
    <row r="703" spans="1:10" s="3" customFormat="1" ht="21" customHeight="1">
      <c r="A703" s="18">
        <v>2</v>
      </c>
      <c r="B703" s="214" t="s">
        <v>49</v>
      </c>
      <c r="C703" s="214"/>
      <c r="D703" s="214"/>
      <c r="E703" s="214"/>
      <c r="F703" s="20" t="s">
        <v>50</v>
      </c>
      <c r="G703" s="54">
        <f>VLOOKUP(L677,'TH NG-GOC LUC'!$A$3:$H$21,8)</f>
        <v>9</v>
      </c>
      <c r="H703" s="18"/>
      <c r="I703" s="53"/>
      <c r="J703" s="213"/>
    </row>
    <row r="704" spans="1:10" s="3" customFormat="1" ht="21" customHeight="1">
      <c r="A704" s="55">
        <v>3</v>
      </c>
      <c r="B704" s="201" t="s">
        <v>51</v>
      </c>
      <c r="C704" s="201"/>
      <c r="D704" s="201"/>
      <c r="E704" s="201"/>
      <c r="F704" s="56" t="s">
        <v>28</v>
      </c>
      <c r="G704" s="57">
        <f>VLOOKUP(L677,'TH NG-GOC LUC'!$A$3:$H$21,6)</f>
        <v>5609</v>
      </c>
      <c r="H704" s="55"/>
      <c r="I704" s="202"/>
      <c r="J704" s="203"/>
    </row>
    <row r="705" spans="1:10" s="3" customFormat="1" ht="17.25" customHeight="1">
      <c r="A705" s="34"/>
      <c r="B705" s="3" t="s">
        <v>97</v>
      </c>
      <c r="D705" s="34"/>
      <c r="E705" s="34"/>
      <c r="F705" s="58"/>
      <c r="G705" s="38"/>
      <c r="H705" s="34"/>
    </row>
    <row r="706" spans="1:10" s="3" customFormat="1" ht="17.25" customHeight="1">
      <c r="A706" s="3" t="s">
        <v>98</v>
      </c>
      <c r="C706" s="59"/>
      <c r="D706" s="34"/>
      <c r="E706" s="34"/>
      <c r="F706" s="34"/>
      <c r="G706" s="38"/>
      <c r="H706" s="34"/>
      <c r="I706" s="59"/>
    </row>
    <row r="707" spans="1:10" s="3" customFormat="1" ht="17.25" customHeight="1">
      <c r="B707" s="3" t="s">
        <v>99</v>
      </c>
      <c r="C707" s="59"/>
      <c r="D707" s="34"/>
      <c r="E707" s="34"/>
      <c r="F707" s="34"/>
      <c r="G707" s="38"/>
      <c r="H707" s="34"/>
      <c r="I707" s="59"/>
    </row>
    <row r="708" spans="1:10" s="3" customFormat="1" ht="17.25" customHeight="1">
      <c r="A708" s="3" t="s">
        <v>100</v>
      </c>
      <c r="C708" s="59"/>
      <c r="D708" s="34"/>
      <c r="E708" s="34"/>
      <c r="F708" s="34"/>
      <c r="G708" s="38"/>
      <c r="H708" s="34"/>
      <c r="I708" s="59"/>
    </row>
    <row r="709" spans="1:10" s="3" customFormat="1" ht="17.25" customHeight="1">
      <c r="A709" s="3" t="s">
        <v>101</v>
      </c>
      <c r="C709" s="59"/>
      <c r="D709" s="34"/>
      <c r="E709" s="34"/>
      <c r="F709" s="34"/>
      <c r="G709" s="38"/>
      <c r="H709" s="34"/>
      <c r="I709" s="59"/>
    </row>
    <row r="710" spans="1:10" s="3" customFormat="1" ht="17.25" customHeight="1">
      <c r="A710" s="3" t="s">
        <v>102</v>
      </c>
      <c r="C710" s="59"/>
      <c r="D710" s="34"/>
      <c r="E710" s="34"/>
      <c r="F710" s="34"/>
      <c r="G710" s="38"/>
      <c r="H710" s="34"/>
      <c r="I710" s="59"/>
    </row>
    <row r="711" spans="1:10" s="3" customFormat="1" ht="17.25" customHeight="1">
      <c r="A711" s="198" t="s">
        <v>55</v>
      </c>
      <c r="B711" s="198"/>
      <c r="C711" s="198" t="s">
        <v>52</v>
      </c>
      <c r="D711" s="198"/>
      <c r="E711" s="191" t="s">
        <v>93</v>
      </c>
      <c r="F711" s="191"/>
      <c r="G711" s="191"/>
      <c r="H711" s="191"/>
      <c r="I711" s="191"/>
      <c r="J711" s="191"/>
    </row>
    <row r="712" spans="1:10" s="3" customFormat="1" ht="15" customHeight="1">
      <c r="A712" s="191" t="s">
        <v>56</v>
      </c>
      <c r="B712" s="191"/>
      <c r="C712" s="198"/>
      <c r="D712" s="198"/>
      <c r="E712" s="197" t="s">
        <v>67</v>
      </c>
      <c r="F712" s="197"/>
      <c r="G712" s="197"/>
      <c r="H712" s="197"/>
      <c r="I712" s="200" t="s">
        <v>79</v>
      </c>
      <c r="J712" s="197"/>
    </row>
    <row r="713" spans="1:10" s="3" customFormat="1" ht="19.5" customHeight="1">
      <c r="B713" s="60"/>
      <c r="C713" s="35"/>
      <c r="D713" s="35"/>
      <c r="E713" s="35"/>
      <c r="F713" s="35"/>
      <c r="G713" s="61"/>
      <c r="H713" s="35"/>
      <c r="I713" s="33"/>
    </row>
    <row r="714" spans="1:10" s="3" customFormat="1" ht="19.5" customHeight="1">
      <c r="B714" s="62"/>
      <c r="C714" s="40"/>
      <c r="D714" s="40"/>
      <c r="E714" s="33"/>
      <c r="F714" s="33"/>
      <c r="G714" s="36"/>
      <c r="H714" s="40"/>
      <c r="I714" s="33"/>
    </row>
    <row r="715" spans="1:10" s="3" customFormat="1" ht="29.25" customHeight="1">
      <c r="C715" s="35"/>
      <c r="D715" s="35"/>
      <c r="E715" s="35"/>
      <c r="F715" s="63"/>
      <c r="G715" s="38"/>
      <c r="H715" s="40"/>
      <c r="I715" s="33"/>
    </row>
    <row r="716" spans="1:10" s="3" customFormat="1" ht="15" customHeight="1">
      <c r="A716" s="191"/>
      <c r="B716" s="191"/>
      <c r="C716" s="191"/>
      <c r="D716" s="191"/>
      <c r="E716" s="191" t="s">
        <v>82</v>
      </c>
      <c r="F716" s="191"/>
      <c r="G716" s="191"/>
      <c r="H716" s="191"/>
      <c r="I716" s="191" t="s">
        <v>80</v>
      </c>
      <c r="J716" s="191"/>
    </row>
    <row r="717" spans="1:10" s="3" customFormat="1" ht="15" customHeight="1">
      <c r="A717" s="2"/>
      <c r="B717" s="2"/>
      <c r="C717" s="191" t="s">
        <v>68</v>
      </c>
      <c r="D717" s="191"/>
      <c r="E717" s="191"/>
      <c r="F717" s="191"/>
      <c r="G717" s="191"/>
      <c r="H717" s="191"/>
      <c r="I717" s="191"/>
      <c r="J717" s="191"/>
    </row>
    <row r="718" spans="1:10" s="3" customFormat="1" ht="12" customHeight="1">
      <c r="A718" s="197" t="s">
        <v>31</v>
      </c>
      <c r="B718" s="197"/>
      <c r="C718" s="198" t="s">
        <v>69</v>
      </c>
      <c r="D718" s="198"/>
      <c r="E718" s="198"/>
      <c r="F718" s="198"/>
      <c r="G718" s="198"/>
      <c r="H718" s="197" t="s">
        <v>71</v>
      </c>
      <c r="I718" s="197"/>
      <c r="J718" s="197"/>
    </row>
    <row r="719" spans="1:10" s="3" customFormat="1" ht="16.5" customHeight="1">
      <c r="A719" s="199" t="s">
        <v>53</v>
      </c>
      <c r="B719" s="199"/>
      <c r="C719" s="198"/>
      <c r="D719" s="198"/>
      <c r="E719" s="198"/>
      <c r="F719" s="198"/>
      <c r="G719" s="198"/>
      <c r="H719" s="197"/>
      <c r="I719" s="197"/>
      <c r="J719" s="197"/>
    </row>
    <row r="720" spans="1:10" s="3" customFormat="1" ht="25.5" customHeight="1">
      <c r="A720" s="2"/>
      <c r="B720" s="2"/>
      <c r="C720" s="196" t="s">
        <v>94</v>
      </c>
      <c r="D720" s="196"/>
      <c r="E720" s="196"/>
      <c r="F720" s="196"/>
      <c r="G720" s="196"/>
      <c r="H720" s="33"/>
      <c r="I720" s="2"/>
      <c r="J720" s="2"/>
    </row>
    <row r="721" spans="1:12" s="3" customFormat="1" ht="25.5" customHeight="1">
      <c r="A721" s="2"/>
      <c r="B721" s="2"/>
      <c r="C721" s="196" t="s">
        <v>95</v>
      </c>
      <c r="D721" s="196"/>
      <c r="E721" s="196"/>
      <c r="F721" s="196"/>
      <c r="G721" s="196"/>
      <c r="H721" s="33"/>
      <c r="I721" s="2"/>
      <c r="J721" s="2"/>
    </row>
    <row r="722" spans="1:12" s="3" customFormat="1" ht="25.5" customHeight="1">
      <c r="A722" s="2"/>
      <c r="B722" s="2"/>
      <c r="C722" s="196" t="s">
        <v>96</v>
      </c>
      <c r="D722" s="196"/>
      <c r="E722" s="196"/>
      <c r="F722" s="196"/>
      <c r="G722" s="196"/>
      <c r="H722" s="191" t="s">
        <v>70</v>
      </c>
      <c r="I722" s="191"/>
      <c r="J722" s="191"/>
      <c r="K722" s="33"/>
    </row>
    <row r="729" spans="1:12" ht="15.6">
      <c r="A729" s="217" t="s">
        <v>75</v>
      </c>
      <c r="B729" s="217"/>
      <c r="C729" s="217"/>
      <c r="D729" s="191" t="s">
        <v>35</v>
      </c>
      <c r="E729" s="191"/>
      <c r="F729" s="191"/>
      <c r="G729" s="191"/>
      <c r="H729" s="191"/>
      <c r="I729" s="191"/>
      <c r="K729" s="41"/>
      <c r="L729" s="41">
        <f>1+L677</f>
        <v>27</v>
      </c>
    </row>
    <row r="730" spans="1:12" ht="16.8">
      <c r="A730" s="191" t="s">
        <v>14</v>
      </c>
      <c r="B730" s="215"/>
      <c r="C730" s="215"/>
      <c r="D730" s="216" t="s">
        <v>36</v>
      </c>
      <c r="E730" s="216"/>
      <c r="F730" s="216"/>
      <c r="G730" s="216"/>
      <c r="H730" s="216"/>
      <c r="I730" s="216"/>
    </row>
    <row r="731" spans="1:12" ht="13.5" customHeight="1">
      <c r="A731" s="3"/>
      <c r="B731" s="3"/>
      <c r="C731" s="3"/>
      <c r="D731" s="199" t="s">
        <v>87</v>
      </c>
      <c r="E731" s="199"/>
      <c r="F731" s="199"/>
      <c r="G731" s="199"/>
      <c r="H731" s="199"/>
      <c r="I731" s="199"/>
      <c r="J731" s="43"/>
    </row>
    <row r="732" spans="1:12" ht="14.25" customHeight="1">
      <c r="A732" s="205" t="s">
        <v>54</v>
      </c>
      <c r="B732" s="205"/>
      <c r="C732" s="205"/>
      <c r="D732" s="205"/>
      <c r="E732" s="205"/>
      <c r="F732" s="205"/>
      <c r="G732" s="205"/>
      <c r="H732" s="205"/>
      <c r="I732" s="205"/>
      <c r="J732" s="205"/>
      <c r="L732" s="41"/>
    </row>
    <row r="733" spans="1:12" ht="14.25" customHeight="1">
      <c r="A733" s="205" t="s">
        <v>124</v>
      </c>
      <c r="B733" s="205"/>
      <c r="C733" s="205"/>
      <c r="D733" s="205"/>
      <c r="E733" s="205"/>
      <c r="F733" s="205"/>
      <c r="G733" s="205"/>
      <c r="H733" s="205"/>
      <c r="I733" s="205"/>
      <c r="J733" s="205"/>
      <c r="L733" s="41"/>
    </row>
    <row r="734" spans="1:12" ht="16.5" customHeight="1">
      <c r="A734" s="204" t="s">
        <v>76</v>
      </c>
      <c r="B734" s="205"/>
      <c r="C734" s="205"/>
      <c r="D734" s="205"/>
      <c r="E734" s="205"/>
      <c r="F734" s="205"/>
      <c r="G734" s="205"/>
      <c r="H734" s="205"/>
      <c r="I734" s="205"/>
      <c r="J734" s="205"/>
    </row>
    <row r="735" spans="1:12" s="69" customFormat="1" ht="15.6">
      <c r="A735" s="3"/>
      <c r="B735" s="3" t="s">
        <v>125</v>
      </c>
      <c r="C735" s="3"/>
      <c r="D735" s="3"/>
      <c r="E735" s="3"/>
      <c r="F735" s="3"/>
      <c r="G735" s="38"/>
      <c r="H735" s="3"/>
      <c r="I735" s="3"/>
    </row>
    <row r="736" spans="1:12" s="69" customFormat="1" ht="15.6">
      <c r="A736" s="70"/>
      <c r="B736" s="3" t="s">
        <v>88</v>
      </c>
      <c r="C736" s="3"/>
      <c r="D736" s="3"/>
      <c r="E736" s="3"/>
      <c r="F736" s="40"/>
      <c r="G736" s="38"/>
      <c r="H736" s="3"/>
      <c r="I736" s="3"/>
    </row>
    <row r="737" spans="1:10" s="69" customFormat="1" ht="15.6">
      <c r="A737" s="3"/>
      <c r="B737" s="3" t="s">
        <v>64</v>
      </c>
      <c r="C737" s="3"/>
      <c r="D737" s="3"/>
      <c r="E737" s="3"/>
      <c r="F737" s="3"/>
      <c r="G737" s="38"/>
      <c r="H737" s="3"/>
      <c r="I737" s="3"/>
    </row>
    <row r="738" spans="1:10" s="69" customFormat="1" ht="15.6">
      <c r="A738" s="3" t="s">
        <v>126</v>
      </c>
      <c r="B738" s="3"/>
      <c r="C738" s="3"/>
      <c r="D738" s="3"/>
      <c r="E738" s="3"/>
      <c r="F738" s="3"/>
      <c r="G738" s="38"/>
      <c r="H738" s="3"/>
      <c r="I738" s="3"/>
    </row>
    <row r="739" spans="1:10" ht="15" customHeight="1">
      <c r="A739" s="3"/>
      <c r="B739" s="33" t="s">
        <v>37</v>
      </c>
      <c r="C739" s="3"/>
      <c r="D739" s="3"/>
      <c r="E739" s="3"/>
      <c r="F739" s="3"/>
      <c r="G739" s="38"/>
      <c r="H739" s="3"/>
      <c r="I739" s="3"/>
    </row>
    <row r="740" spans="1:10" ht="15" customHeight="1">
      <c r="A740" s="3"/>
      <c r="B740" s="35" t="s">
        <v>65</v>
      </c>
      <c r="C740" s="40"/>
      <c r="D740" s="40"/>
      <c r="E740" s="40"/>
      <c r="F740" s="34"/>
      <c r="G740" s="38"/>
      <c r="H740" s="3"/>
      <c r="I740" s="3"/>
    </row>
    <row r="741" spans="1:10" ht="15" customHeight="1">
      <c r="A741" s="3"/>
      <c r="B741" s="3" t="s">
        <v>72</v>
      </c>
      <c r="C741" s="3"/>
      <c r="D741" s="3"/>
      <c r="E741" s="3"/>
      <c r="F741" s="3"/>
      <c r="G741" s="38"/>
      <c r="H741" s="3"/>
      <c r="I741" s="3" t="s">
        <v>73</v>
      </c>
    </row>
    <row r="742" spans="1:10" ht="15" customHeight="1">
      <c r="A742" s="3"/>
      <c r="B742" s="3" t="s">
        <v>103</v>
      </c>
      <c r="C742" s="3"/>
      <c r="D742" s="3"/>
      <c r="E742" s="3"/>
      <c r="F742" s="3"/>
      <c r="G742" s="38"/>
      <c r="H742" s="3"/>
      <c r="I742" s="3" t="s">
        <v>39</v>
      </c>
    </row>
    <row r="743" spans="1:10" s="45" customFormat="1" ht="15" customHeight="1">
      <c r="A743" s="44"/>
      <c r="B743" s="35" t="s">
        <v>89</v>
      </c>
      <c r="C743" s="3"/>
      <c r="D743" s="3"/>
      <c r="E743" s="3"/>
      <c r="F743" s="3"/>
      <c r="G743" s="38"/>
      <c r="H743" s="44"/>
      <c r="I743" s="44"/>
    </row>
    <row r="744" spans="1:10" s="45" customFormat="1" ht="15" customHeight="1">
      <c r="A744" s="44"/>
      <c r="B744" s="3" t="s">
        <v>90</v>
      </c>
      <c r="C744" s="3"/>
      <c r="D744" s="3"/>
      <c r="E744" s="3" t="s">
        <v>91</v>
      </c>
      <c r="F744" s="3"/>
      <c r="G744" s="38"/>
      <c r="H744" s="44"/>
      <c r="I744" s="44"/>
    </row>
    <row r="745" spans="1:10" s="45" customFormat="1" ht="15" customHeight="1">
      <c r="A745" s="44"/>
      <c r="B745" s="3" t="s">
        <v>92</v>
      </c>
      <c r="C745" s="3"/>
      <c r="D745" s="3"/>
      <c r="E745" s="3" t="s">
        <v>66</v>
      </c>
      <c r="F745" s="3"/>
      <c r="G745" s="38"/>
      <c r="H745" s="44"/>
      <c r="I745" s="44"/>
    </row>
    <row r="746" spans="1:10" s="45" customFormat="1" ht="15" customHeight="1">
      <c r="A746" s="44"/>
      <c r="B746" s="39" t="s">
        <v>128</v>
      </c>
      <c r="C746" s="39"/>
      <c r="D746" s="3"/>
      <c r="E746" s="3" t="s">
        <v>129</v>
      </c>
      <c r="F746" s="3"/>
      <c r="G746" s="38"/>
      <c r="H746" s="44"/>
      <c r="I746" s="44"/>
    </row>
    <row r="747" spans="1:10" ht="15" customHeight="1">
      <c r="A747" s="3"/>
      <c r="B747" s="35" t="s">
        <v>40</v>
      </c>
      <c r="C747" s="3"/>
      <c r="D747" s="3"/>
      <c r="E747" s="3"/>
      <c r="F747" s="3"/>
      <c r="G747" s="38"/>
      <c r="H747" s="3"/>
      <c r="I747" s="3"/>
    </row>
    <row r="748" spans="1:10" s="45" customFormat="1" ht="15" customHeight="1">
      <c r="A748" s="44"/>
      <c r="B748" s="3" t="s">
        <v>127</v>
      </c>
      <c r="C748" s="3"/>
      <c r="D748" s="3"/>
      <c r="E748" s="3" t="s">
        <v>104</v>
      </c>
      <c r="F748" s="3"/>
      <c r="G748" s="3"/>
      <c r="H748" s="3"/>
      <c r="I748" s="3"/>
      <c r="J748" s="3"/>
    </row>
    <row r="749" spans="1:10" ht="15" customHeight="1">
      <c r="A749" s="3"/>
      <c r="B749" s="35" t="s">
        <v>41</v>
      </c>
      <c r="C749" s="3"/>
      <c r="D749" s="3"/>
      <c r="E749" s="3"/>
      <c r="F749" s="3"/>
      <c r="G749" s="38"/>
      <c r="H749" s="3"/>
      <c r="I749" s="3"/>
    </row>
    <row r="750" spans="1:10" s="46" customFormat="1" ht="15" customHeight="1">
      <c r="B750" s="3" t="s">
        <v>42</v>
      </c>
      <c r="C750" s="47"/>
      <c r="D750" s="37" t="str">
        <f>VLOOKUP(L729,'TH NG-GOC LUC'!$A$3:$H$21,2)</f>
        <v>Phạm Như Hoạt</v>
      </c>
      <c r="G750" s="48"/>
    </row>
    <row r="751" spans="1:10" ht="15" customHeight="1">
      <c r="A751" s="3"/>
      <c r="B751" s="3" t="s">
        <v>43</v>
      </c>
      <c r="C751" s="2"/>
      <c r="D751" s="2"/>
      <c r="E751" s="3"/>
      <c r="F751" s="3"/>
      <c r="G751" s="38"/>
      <c r="H751" s="3"/>
      <c r="I751" s="3"/>
    </row>
    <row r="752" spans="1:10" ht="15" customHeight="1">
      <c r="A752" s="3"/>
      <c r="B752" s="33" t="s">
        <v>44</v>
      </c>
      <c r="C752" s="3"/>
      <c r="D752" s="3"/>
      <c r="E752" s="3"/>
      <c r="F752" s="3"/>
      <c r="G752" s="38"/>
      <c r="H752" s="3"/>
      <c r="I752" s="3"/>
    </row>
    <row r="753" spans="1:10" ht="31.2">
      <c r="A753" s="49" t="s">
        <v>1</v>
      </c>
      <c r="B753" s="206" t="s">
        <v>45</v>
      </c>
      <c r="C753" s="207"/>
      <c r="D753" s="207"/>
      <c r="E753" s="208"/>
      <c r="F753" s="49" t="s">
        <v>46</v>
      </c>
      <c r="G753" s="50" t="s">
        <v>21</v>
      </c>
      <c r="H753" s="49" t="s">
        <v>3</v>
      </c>
      <c r="I753" s="209" t="s">
        <v>5</v>
      </c>
      <c r="J753" s="210"/>
    </row>
    <row r="754" spans="1:10" ht="21" customHeight="1">
      <c r="A754" s="12">
        <v>1</v>
      </c>
      <c r="B754" s="211" t="s">
        <v>47</v>
      </c>
      <c r="C754" s="211"/>
      <c r="D754" s="211"/>
      <c r="E754" s="211"/>
      <c r="F754" s="14" t="s">
        <v>28</v>
      </c>
      <c r="G754" s="51">
        <f>VLOOKUP(L729,'TH NG-GOC LUC'!$A$3:$H$21,5)</f>
        <v>60.6</v>
      </c>
      <c r="H754" s="12" t="s">
        <v>6</v>
      </c>
      <c r="I754" s="52" t="s">
        <v>48</v>
      </c>
      <c r="J754" s="212">
        <f>VLOOKUP(L729,'TH NG-GOC LUC'!$A$3:$H$21,4)</f>
        <v>1414</v>
      </c>
    </row>
    <row r="755" spans="1:10" s="3" customFormat="1" ht="21" customHeight="1">
      <c r="A755" s="18">
        <v>2</v>
      </c>
      <c r="B755" s="214" t="s">
        <v>49</v>
      </c>
      <c r="C755" s="214"/>
      <c r="D755" s="214"/>
      <c r="E755" s="214"/>
      <c r="F755" s="20" t="s">
        <v>50</v>
      </c>
      <c r="G755" s="54">
        <f>VLOOKUP(L729,'TH NG-GOC LUC'!$A$3:$H$21,8)</f>
        <v>9</v>
      </c>
      <c r="H755" s="18"/>
      <c r="I755" s="53"/>
      <c r="J755" s="213"/>
    </row>
    <row r="756" spans="1:10" s="3" customFormat="1" ht="21" customHeight="1">
      <c r="A756" s="55">
        <v>3</v>
      </c>
      <c r="B756" s="201" t="s">
        <v>51</v>
      </c>
      <c r="C756" s="201"/>
      <c r="D756" s="201"/>
      <c r="E756" s="201"/>
      <c r="F756" s="56" t="s">
        <v>28</v>
      </c>
      <c r="G756" s="57">
        <f>VLOOKUP(L729,'TH NG-GOC LUC'!$A$3:$H$21,6)</f>
        <v>5609</v>
      </c>
      <c r="H756" s="55"/>
      <c r="I756" s="202"/>
      <c r="J756" s="203"/>
    </row>
    <row r="757" spans="1:10" s="3" customFormat="1" ht="17.25" customHeight="1">
      <c r="A757" s="34"/>
      <c r="B757" s="3" t="s">
        <v>97</v>
      </c>
      <c r="D757" s="34"/>
      <c r="E757" s="34"/>
      <c r="F757" s="58"/>
      <c r="G757" s="38"/>
      <c r="H757" s="34"/>
    </row>
    <row r="758" spans="1:10" s="3" customFormat="1" ht="17.25" customHeight="1">
      <c r="A758" s="3" t="s">
        <v>98</v>
      </c>
      <c r="C758" s="59"/>
      <c r="D758" s="34"/>
      <c r="E758" s="34"/>
      <c r="F758" s="34"/>
      <c r="G758" s="38"/>
      <c r="H758" s="34"/>
      <c r="I758" s="59"/>
    </row>
    <row r="759" spans="1:10" s="3" customFormat="1" ht="17.25" customHeight="1">
      <c r="B759" s="3" t="s">
        <v>99</v>
      </c>
      <c r="C759" s="59"/>
      <c r="D759" s="34"/>
      <c r="E759" s="34"/>
      <c r="F759" s="34"/>
      <c r="G759" s="38"/>
      <c r="H759" s="34"/>
      <c r="I759" s="59"/>
    </row>
    <row r="760" spans="1:10" s="3" customFormat="1" ht="17.25" customHeight="1">
      <c r="A760" s="3" t="s">
        <v>100</v>
      </c>
      <c r="C760" s="59"/>
      <c r="D760" s="34"/>
      <c r="E760" s="34"/>
      <c r="F760" s="34"/>
      <c r="G760" s="38"/>
      <c r="H760" s="34"/>
      <c r="I760" s="59"/>
    </row>
    <row r="761" spans="1:10" s="3" customFormat="1" ht="17.25" customHeight="1">
      <c r="A761" s="3" t="s">
        <v>101</v>
      </c>
      <c r="C761" s="59"/>
      <c r="D761" s="34"/>
      <c r="E761" s="34"/>
      <c r="F761" s="34"/>
      <c r="G761" s="38"/>
      <c r="H761" s="34"/>
      <c r="I761" s="59"/>
    </row>
    <row r="762" spans="1:10" s="3" customFormat="1" ht="17.25" customHeight="1">
      <c r="A762" s="3" t="s">
        <v>102</v>
      </c>
      <c r="C762" s="59"/>
      <c r="D762" s="34"/>
      <c r="E762" s="34"/>
      <c r="F762" s="34"/>
      <c r="G762" s="38"/>
      <c r="H762" s="34"/>
      <c r="I762" s="59"/>
    </row>
    <row r="763" spans="1:10" s="3" customFormat="1" ht="17.25" customHeight="1">
      <c r="A763" s="198" t="s">
        <v>55</v>
      </c>
      <c r="B763" s="198"/>
      <c r="C763" s="198" t="s">
        <v>52</v>
      </c>
      <c r="D763" s="198"/>
      <c r="E763" s="191" t="s">
        <v>93</v>
      </c>
      <c r="F763" s="191"/>
      <c r="G763" s="191"/>
      <c r="H763" s="191"/>
      <c r="I763" s="191"/>
      <c r="J763" s="191"/>
    </row>
    <row r="764" spans="1:10" s="3" customFormat="1" ht="15" customHeight="1">
      <c r="A764" s="191" t="s">
        <v>56</v>
      </c>
      <c r="B764" s="191"/>
      <c r="C764" s="198"/>
      <c r="D764" s="198"/>
      <c r="E764" s="197" t="s">
        <v>67</v>
      </c>
      <c r="F764" s="197"/>
      <c r="G764" s="197"/>
      <c r="H764" s="197"/>
      <c r="I764" s="200" t="s">
        <v>79</v>
      </c>
      <c r="J764" s="197"/>
    </row>
    <row r="765" spans="1:10" s="3" customFormat="1" ht="19.5" customHeight="1">
      <c r="B765" s="60"/>
      <c r="C765" s="35"/>
      <c r="D765" s="35"/>
      <c r="E765" s="35"/>
      <c r="F765" s="35"/>
      <c r="G765" s="61"/>
      <c r="H765" s="35"/>
      <c r="I765" s="33"/>
    </row>
    <row r="766" spans="1:10" s="3" customFormat="1" ht="19.5" customHeight="1">
      <c r="B766" s="62"/>
      <c r="C766" s="40"/>
      <c r="D766" s="40"/>
      <c r="E766" s="33"/>
      <c r="F766" s="33"/>
      <c r="G766" s="36"/>
      <c r="H766" s="40"/>
      <c r="I766" s="33"/>
    </row>
    <row r="767" spans="1:10" s="3" customFormat="1" ht="29.25" customHeight="1">
      <c r="C767" s="35"/>
      <c r="D767" s="35"/>
      <c r="E767" s="35"/>
      <c r="F767" s="63"/>
      <c r="G767" s="38"/>
      <c r="H767" s="40"/>
      <c r="I767" s="33"/>
    </row>
    <row r="768" spans="1:10" s="3" customFormat="1" ht="15" customHeight="1">
      <c r="A768" s="191"/>
      <c r="B768" s="191"/>
      <c r="C768" s="191"/>
      <c r="D768" s="191"/>
      <c r="E768" s="191" t="s">
        <v>82</v>
      </c>
      <c r="F768" s="191"/>
      <c r="G768" s="191"/>
      <c r="H768" s="191"/>
      <c r="I768" s="191" t="s">
        <v>80</v>
      </c>
      <c r="J768" s="191"/>
    </row>
    <row r="769" spans="1:12" s="3" customFormat="1" ht="15" customHeight="1">
      <c r="A769" s="2"/>
      <c r="B769" s="2"/>
      <c r="C769" s="191" t="s">
        <v>68</v>
      </c>
      <c r="D769" s="191"/>
      <c r="E769" s="191"/>
      <c r="F769" s="191"/>
      <c r="G769" s="191"/>
      <c r="H769" s="191"/>
      <c r="I769" s="191"/>
      <c r="J769" s="191"/>
    </row>
    <row r="770" spans="1:12" s="3" customFormat="1" ht="12" customHeight="1">
      <c r="A770" s="197" t="s">
        <v>31</v>
      </c>
      <c r="B770" s="197"/>
      <c r="C770" s="198" t="s">
        <v>69</v>
      </c>
      <c r="D770" s="198"/>
      <c r="E770" s="198"/>
      <c r="F770" s="198"/>
      <c r="G770" s="198"/>
      <c r="H770" s="197" t="s">
        <v>71</v>
      </c>
      <c r="I770" s="197"/>
      <c r="J770" s="197"/>
    </row>
    <row r="771" spans="1:12" s="3" customFormat="1" ht="16.5" customHeight="1">
      <c r="A771" s="199" t="s">
        <v>53</v>
      </c>
      <c r="B771" s="199"/>
      <c r="C771" s="198"/>
      <c r="D771" s="198"/>
      <c r="E771" s="198"/>
      <c r="F771" s="198"/>
      <c r="G771" s="198"/>
      <c r="H771" s="197"/>
      <c r="I771" s="197"/>
      <c r="J771" s="197"/>
    </row>
    <row r="772" spans="1:12" s="3" customFormat="1" ht="25.5" customHeight="1">
      <c r="A772" s="2"/>
      <c r="B772" s="2"/>
      <c r="C772" s="196" t="s">
        <v>94</v>
      </c>
      <c r="D772" s="196"/>
      <c r="E772" s="196"/>
      <c r="F772" s="196"/>
      <c r="G772" s="196"/>
      <c r="H772" s="33"/>
      <c r="I772" s="2"/>
      <c r="J772" s="2"/>
    </row>
    <row r="773" spans="1:12" s="3" customFormat="1" ht="25.5" customHeight="1">
      <c r="A773" s="2"/>
      <c r="B773" s="2"/>
      <c r="C773" s="196" t="s">
        <v>95</v>
      </c>
      <c r="D773" s="196"/>
      <c r="E773" s="196"/>
      <c r="F773" s="196"/>
      <c r="G773" s="196"/>
      <c r="H773" s="33"/>
      <c r="I773" s="2"/>
      <c r="J773" s="2"/>
    </row>
    <row r="774" spans="1:12" s="3" customFormat="1" ht="25.5" customHeight="1">
      <c r="A774" s="2"/>
      <c r="B774" s="2"/>
      <c r="C774" s="196" t="s">
        <v>96</v>
      </c>
      <c r="D774" s="196"/>
      <c r="E774" s="196"/>
      <c r="F774" s="196"/>
      <c r="G774" s="196"/>
      <c r="H774" s="191" t="s">
        <v>70</v>
      </c>
      <c r="I774" s="191"/>
      <c r="J774" s="191"/>
      <c r="K774" s="33"/>
    </row>
    <row r="781" spans="1:12" ht="15.6">
      <c r="A781" s="217" t="s">
        <v>75</v>
      </c>
      <c r="B781" s="217"/>
      <c r="C781" s="217"/>
      <c r="D781" s="191" t="s">
        <v>35</v>
      </c>
      <c r="E781" s="191"/>
      <c r="F781" s="191"/>
      <c r="G781" s="191"/>
      <c r="H781" s="191"/>
      <c r="I781" s="191"/>
      <c r="K781" s="41"/>
      <c r="L781" s="41">
        <f>1+L729</f>
        <v>28</v>
      </c>
    </row>
    <row r="782" spans="1:12" ht="16.8">
      <c r="A782" s="191" t="s">
        <v>14</v>
      </c>
      <c r="B782" s="215"/>
      <c r="C782" s="215"/>
      <c r="D782" s="216" t="s">
        <v>36</v>
      </c>
      <c r="E782" s="216"/>
      <c r="F782" s="216"/>
      <c r="G782" s="216"/>
      <c r="H782" s="216"/>
      <c r="I782" s="216"/>
    </row>
    <row r="783" spans="1:12" ht="13.5" customHeight="1">
      <c r="A783" s="3"/>
      <c r="B783" s="3"/>
      <c r="C783" s="3"/>
      <c r="D783" s="199" t="s">
        <v>87</v>
      </c>
      <c r="E783" s="199"/>
      <c r="F783" s="199"/>
      <c r="G783" s="199"/>
      <c r="H783" s="199"/>
      <c r="I783" s="199"/>
      <c r="J783" s="43"/>
    </row>
    <row r="784" spans="1:12" ht="14.25" customHeight="1">
      <c r="A784" s="205" t="s">
        <v>54</v>
      </c>
      <c r="B784" s="205"/>
      <c r="C784" s="205"/>
      <c r="D784" s="205"/>
      <c r="E784" s="205"/>
      <c r="F784" s="205"/>
      <c r="G784" s="205"/>
      <c r="H784" s="205"/>
      <c r="I784" s="205"/>
      <c r="J784" s="205"/>
      <c r="L784" s="41"/>
    </row>
    <row r="785" spans="1:12" ht="14.25" customHeight="1">
      <c r="A785" s="205" t="s">
        <v>124</v>
      </c>
      <c r="B785" s="205"/>
      <c r="C785" s="205"/>
      <c r="D785" s="205"/>
      <c r="E785" s="205"/>
      <c r="F785" s="205"/>
      <c r="G785" s="205"/>
      <c r="H785" s="205"/>
      <c r="I785" s="205"/>
      <c r="J785" s="205"/>
      <c r="L785" s="41"/>
    </row>
    <row r="786" spans="1:12" ht="16.5" customHeight="1">
      <c r="A786" s="204" t="s">
        <v>76</v>
      </c>
      <c r="B786" s="205"/>
      <c r="C786" s="205"/>
      <c r="D786" s="205"/>
      <c r="E786" s="205"/>
      <c r="F786" s="205"/>
      <c r="G786" s="205"/>
      <c r="H786" s="205"/>
      <c r="I786" s="205"/>
      <c r="J786" s="205"/>
    </row>
    <row r="787" spans="1:12" s="69" customFormat="1" ht="15.6">
      <c r="A787" s="3"/>
      <c r="B787" s="3" t="s">
        <v>125</v>
      </c>
      <c r="C787" s="3"/>
      <c r="D787" s="3"/>
      <c r="E787" s="3"/>
      <c r="F787" s="3"/>
      <c r="G787" s="38"/>
      <c r="H787" s="3"/>
      <c r="I787" s="3"/>
    </row>
    <row r="788" spans="1:12" s="69" customFormat="1" ht="15.6">
      <c r="A788" s="70"/>
      <c r="B788" s="3" t="s">
        <v>88</v>
      </c>
      <c r="C788" s="3"/>
      <c r="D788" s="3"/>
      <c r="E788" s="3"/>
      <c r="F788" s="40"/>
      <c r="G788" s="38"/>
      <c r="H788" s="3"/>
      <c r="I788" s="3"/>
    </row>
    <row r="789" spans="1:12" s="69" customFormat="1" ht="15.6">
      <c r="A789" s="3"/>
      <c r="B789" s="3" t="s">
        <v>64</v>
      </c>
      <c r="C789" s="3"/>
      <c r="D789" s="3"/>
      <c r="E789" s="3"/>
      <c r="F789" s="3"/>
      <c r="G789" s="38"/>
      <c r="H789" s="3"/>
      <c r="I789" s="3"/>
    </row>
    <row r="790" spans="1:12" s="69" customFormat="1" ht="15.6">
      <c r="A790" s="3" t="s">
        <v>126</v>
      </c>
      <c r="B790" s="3"/>
      <c r="C790" s="3"/>
      <c r="D790" s="3"/>
      <c r="E790" s="3"/>
      <c r="F790" s="3"/>
      <c r="G790" s="38"/>
      <c r="H790" s="3"/>
      <c r="I790" s="3"/>
    </row>
    <row r="791" spans="1:12" ht="15" customHeight="1">
      <c r="A791" s="3"/>
      <c r="B791" s="33" t="s">
        <v>37</v>
      </c>
      <c r="C791" s="3"/>
      <c r="D791" s="3"/>
      <c r="E791" s="3"/>
      <c r="F791" s="3"/>
      <c r="G791" s="38"/>
      <c r="H791" s="3"/>
      <c r="I791" s="3"/>
    </row>
    <row r="792" spans="1:12" ht="15" customHeight="1">
      <c r="A792" s="3"/>
      <c r="B792" s="35" t="s">
        <v>65</v>
      </c>
      <c r="C792" s="40"/>
      <c r="D792" s="40"/>
      <c r="E792" s="40"/>
      <c r="F792" s="34"/>
      <c r="G792" s="38"/>
      <c r="H792" s="3"/>
      <c r="I792" s="3"/>
    </row>
    <row r="793" spans="1:12" ht="15" customHeight="1">
      <c r="A793" s="3"/>
      <c r="B793" s="3" t="s">
        <v>72</v>
      </c>
      <c r="C793" s="3"/>
      <c r="D793" s="3"/>
      <c r="E793" s="3"/>
      <c r="F793" s="3"/>
      <c r="G793" s="38"/>
      <c r="H793" s="3"/>
      <c r="I793" s="3" t="s">
        <v>73</v>
      </c>
    </row>
    <row r="794" spans="1:12" ht="15" customHeight="1">
      <c r="A794" s="3"/>
      <c r="B794" s="3" t="s">
        <v>103</v>
      </c>
      <c r="C794" s="3"/>
      <c r="D794" s="3"/>
      <c r="E794" s="3"/>
      <c r="F794" s="3"/>
      <c r="G794" s="38"/>
      <c r="H794" s="3"/>
      <c r="I794" s="3" t="s">
        <v>39</v>
      </c>
    </row>
    <row r="795" spans="1:12" s="45" customFormat="1" ht="15" customHeight="1">
      <c r="A795" s="44"/>
      <c r="B795" s="35" t="s">
        <v>89</v>
      </c>
      <c r="C795" s="3"/>
      <c r="D795" s="3"/>
      <c r="E795" s="3"/>
      <c r="F795" s="3"/>
      <c r="G795" s="38"/>
      <c r="H795" s="44"/>
      <c r="I795" s="44"/>
    </row>
    <row r="796" spans="1:12" s="45" customFormat="1" ht="15" customHeight="1">
      <c r="A796" s="44"/>
      <c r="B796" s="3" t="s">
        <v>90</v>
      </c>
      <c r="C796" s="3"/>
      <c r="D796" s="3"/>
      <c r="E796" s="3" t="s">
        <v>91</v>
      </c>
      <c r="F796" s="3"/>
      <c r="G796" s="38"/>
      <c r="H796" s="44"/>
      <c r="I796" s="44"/>
    </row>
    <row r="797" spans="1:12" s="45" customFormat="1" ht="15" customHeight="1">
      <c r="A797" s="44"/>
      <c r="B797" s="3" t="s">
        <v>92</v>
      </c>
      <c r="C797" s="3"/>
      <c r="D797" s="3"/>
      <c r="E797" s="3" t="s">
        <v>66</v>
      </c>
      <c r="F797" s="3"/>
      <c r="G797" s="38"/>
      <c r="H797" s="44"/>
      <c r="I797" s="44"/>
    </row>
    <row r="798" spans="1:12" s="45" customFormat="1" ht="15" customHeight="1">
      <c r="A798" s="44"/>
      <c r="B798" s="39" t="s">
        <v>128</v>
      </c>
      <c r="C798" s="39"/>
      <c r="D798" s="3"/>
      <c r="E798" s="3" t="s">
        <v>129</v>
      </c>
      <c r="F798" s="3"/>
      <c r="G798" s="38"/>
      <c r="H798" s="44"/>
      <c r="I798" s="44"/>
    </row>
    <row r="799" spans="1:12" ht="15" customHeight="1">
      <c r="A799" s="3"/>
      <c r="B799" s="35" t="s">
        <v>40</v>
      </c>
      <c r="C799" s="3"/>
      <c r="D799" s="3"/>
      <c r="E799" s="3"/>
      <c r="F799" s="3"/>
      <c r="G799" s="38"/>
      <c r="H799" s="3"/>
      <c r="I799" s="3"/>
    </row>
    <row r="800" spans="1:12" s="45" customFormat="1" ht="15" customHeight="1">
      <c r="A800" s="44"/>
      <c r="B800" s="3" t="s">
        <v>127</v>
      </c>
      <c r="C800" s="3"/>
      <c r="D800" s="3"/>
      <c r="E800" s="3" t="s">
        <v>104</v>
      </c>
      <c r="F800" s="3"/>
      <c r="G800" s="3"/>
      <c r="H800" s="3"/>
      <c r="I800" s="3"/>
      <c r="J800" s="3"/>
    </row>
    <row r="801" spans="1:10" ht="15" customHeight="1">
      <c r="A801" s="3"/>
      <c r="B801" s="35" t="s">
        <v>41</v>
      </c>
      <c r="C801" s="3"/>
      <c r="D801" s="3"/>
      <c r="E801" s="3"/>
      <c r="F801" s="3"/>
      <c r="G801" s="38"/>
      <c r="H801" s="3"/>
      <c r="I801" s="3"/>
    </row>
    <row r="802" spans="1:10" s="46" customFormat="1" ht="15" customHeight="1">
      <c r="B802" s="3" t="s">
        <v>42</v>
      </c>
      <c r="C802" s="47"/>
      <c r="D802" s="37" t="str">
        <f>VLOOKUP(L781,'TH NG-GOC LUC'!$A$3:$H$21,2)</f>
        <v>Phạm Như Hoạt</v>
      </c>
      <c r="G802" s="48"/>
    </row>
    <row r="803" spans="1:10" ht="15" customHeight="1">
      <c r="A803" s="3"/>
      <c r="B803" s="3" t="s">
        <v>43</v>
      </c>
      <c r="C803" s="2"/>
      <c r="D803" s="2"/>
      <c r="E803" s="3"/>
      <c r="F803" s="3"/>
      <c r="G803" s="38"/>
      <c r="H803" s="3"/>
      <c r="I803" s="3"/>
    </row>
    <row r="804" spans="1:10" ht="15" customHeight="1">
      <c r="A804" s="3"/>
      <c r="B804" s="33" t="s">
        <v>44</v>
      </c>
      <c r="C804" s="3"/>
      <c r="D804" s="3"/>
      <c r="E804" s="3"/>
      <c r="F804" s="3"/>
      <c r="G804" s="38"/>
      <c r="H804" s="3"/>
      <c r="I804" s="3"/>
    </row>
    <row r="805" spans="1:10" ht="31.2">
      <c r="A805" s="49" t="s">
        <v>1</v>
      </c>
      <c r="B805" s="206" t="s">
        <v>45</v>
      </c>
      <c r="C805" s="207"/>
      <c r="D805" s="207"/>
      <c r="E805" s="208"/>
      <c r="F805" s="49" t="s">
        <v>46</v>
      </c>
      <c r="G805" s="50" t="s">
        <v>21</v>
      </c>
      <c r="H805" s="49" t="s">
        <v>3</v>
      </c>
      <c r="I805" s="209" t="s">
        <v>5</v>
      </c>
      <c r="J805" s="210"/>
    </row>
    <row r="806" spans="1:10" ht="21" customHeight="1">
      <c r="A806" s="12">
        <v>1</v>
      </c>
      <c r="B806" s="211" t="s">
        <v>47</v>
      </c>
      <c r="C806" s="211"/>
      <c r="D806" s="211"/>
      <c r="E806" s="211"/>
      <c r="F806" s="14" t="s">
        <v>28</v>
      </c>
      <c r="G806" s="51">
        <f>VLOOKUP(L781,'TH NG-GOC LUC'!$A$3:$H$21,5)</f>
        <v>60.6</v>
      </c>
      <c r="H806" s="12" t="s">
        <v>6</v>
      </c>
      <c r="I806" s="52" t="s">
        <v>48</v>
      </c>
      <c r="J806" s="212">
        <f>VLOOKUP(L781,'TH NG-GOC LUC'!$A$3:$H$21,4)</f>
        <v>1414</v>
      </c>
    </row>
    <row r="807" spans="1:10" s="3" customFormat="1" ht="21" customHeight="1">
      <c r="A807" s="18">
        <v>2</v>
      </c>
      <c r="B807" s="214" t="s">
        <v>49</v>
      </c>
      <c r="C807" s="214"/>
      <c r="D807" s="214"/>
      <c r="E807" s="214"/>
      <c r="F807" s="20" t="s">
        <v>50</v>
      </c>
      <c r="G807" s="54">
        <f>VLOOKUP(L781,'TH NG-GOC LUC'!$A$3:$H$21,8)</f>
        <v>9</v>
      </c>
      <c r="H807" s="18"/>
      <c r="I807" s="53"/>
      <c r="J807" s="213"/>
    </row>
    <row r="808" spans="1:10" s="3" customFormat="1" ht="21" customHeight="1">
      <c r="A808" s="55">
        <v>3</v>
      </c>
      <c r="B808" s="201" t="s">
        <v>51</v>
      </c>
      <c r="C808" s="201"/>
      <c r="D808" s="201"/>
      <c r="E808" s="201"/>
      <c r="F808" s="56" t="s">
        <v>28</v>
      </c>
      <c r="G808" s="57">
        <f>VLOOKUP(L781,'TH NG-GOC LUC'!$A$3:$H$21,6)</f>
        <v>5609</v>
      </c>
      <c r="H808" s="55"/>
      <c r="I808" s="202"/>
      <c r="J808" s="203"/>
    </row>
    <row r="809" spans="1:10" s="3" customFormat="1" ht="17.25" customHeight="1">
      <c r="A809" s="34"/>
      <c r="B809" s="3" t="s">
        <v>97</v>
      </c>
      <c r="D809" s="34"/>
      <c r="E809" s="34"/>
      <c r="F809" s="58"/>
      <c r="G809" s="38"/>
      <c r="H809" s="34"/>
    </row>
    <row r="810" spans="1:10" s="3" customFormat="1" ht="17.25" customHeight="1">
      <c r="A810" s="3" t="s">
        <v>98</v>
      </c>
      <c r="C810" s="59"/>
      <c r="D810" s="34"/>
      <c r="E810" s="34"/>
      <c r="F810" s="34"/>
      <c r="G810" s="38"/>
      <c r="H810" s="34"/>
      <c r="I810" s="59"/>
    </row>
    <row r="811" spans="1:10" s="3" customFormat="1" ht="17.25" customHeight="1">
      <c r="B811" s="3" t="s">
        <v>99</v>
      </c>
      <c r="C811" s="59"/>
      <c r="D811" s="34"/>
      <c r="E811" s="34"/>
      <c r="F811" s="34"/>
      <c r="G811" s="38"/>
      <c r="H811" s="34"/>
      <c r="I811" s="59"/>
    </row>
    <row r="812" spans="1:10" s="3" customFormat="1" ht="17.25" customHeight="1">
      <c r="A812" s="3" t="s">
        <v>100</v>
      </c>
      <c r="C812" s="59"/>
      <c r="D812" s="34"/>
      <c r="E812" s="34"/>
      <c r="F812" s="34"/>
      <c r="G812" s="38"/>
      <c r="H812" s="34"/>
      <c r="I812" s="59"/>
    </row>
    <row r="813" spans="1:10" s="3" customFormat="1" ht="17.25" customHeight="1">
      <c r="A813" s="3" t="s">
        <v>101</v>
      </c>
      <c r="C813" s="59"/>
      <c r="D813" s="34"/>
      <c r="E813" s="34"/>
      <c r="F813" s="34"/>
      <c r="G813" s="38"/>
      <c r="H813" s="34"/>
      <c r="I813" s="59"/>
    </row>
    <row r="814" spans="1:10" s="3" customFormat="1" ht="17.25" customHeight="1">
      <c r="A814" s="3" t="s">
        <v>102</v>
      </c>
      <c r="C814" s="59"/>
      <c r="D814" s="34"/>
      <c r="E814" s="34"/>
      <c r="F814" s="34"/>
      <c r="G814" s="38"/>
      <c r="H814" s="34"/>
      <c r="I814" s="59"/>
    </row>
    <row r="815" spans="1:10" s="3" customFormat="1" ht="17.25" customHeight="1">
      <c r="A815" s="198" t="s">
        <v>55</v>
      </c>
      <c r="B815" s="198"/>
      <c r="C815" s="198" t="s">
        <v>52</v>
      </c>
      <c r="D815" s="198"/>
      <c r="E815" s="191" t="s">
        <v>93</v>
      </c>
      <c r="F815" s="191"/>
      <c r="G815" s="191"/>
      <c r="H815" s="191"/>
      <c r="I815" s="191"/>
      <c r="J815" s="191"/>
    </row>
    <row r="816" spans="1:10" s="3" customFormat="1" ht="15" customHeight="1">
      <c r="A816" s="191" t="s">
        <v>56</v>
      </c>
      <c r="B816" s="191"/>
      <c r="C816" s="198"/>
      <c r="D816" s="198"/>
      <c r="E816" s="197" t="s">
        <v>67</v>
      </c>
      <c r="F816" s="197"/>
      <c r="G816" s="197"/>
      <c r="H816" s="197"/>
      <c r="I816" s="200" t="s">
        <v>79</v>
      </c>
      <c r="J816" s="197"/>
    </row>
    <row r="817" spans="1:11" s="3" customFormat="1" ht="19.5" customHeight="1">
      <c r="B817" s="60"/>
      <c r="C817" s="35"/>
      <c r="D817" s="35"/>
      <c r="E817" s="35"/>
      <c r="F817" s="35"/>
      <c r="G817" s="61"/>
      <c r="H817" s="35"/>
      <c r="I817" s="33"/>
    </row>
    <row r="818" spans="1:11" s="3" customFormat="1" ht="19.5" customHeight="1">
      <c r="B818" s="62"/>
      <c r="C818" s="40"/>
      <c r="D818" s="40"/>
      <c r="E818" s="33"/>
      <c r="F818" s="33"/>
      <c r="G818" s="36"/>
      <c r="H818" s="40"/>
      <c r="I818" s="33"/>
    </row>
    <row r="819" spans="1:11" s="3" customFormat="1" ht="29.25" customHeight="1">
      <c r="C819" s="35"/>
      <c r="D819" s="35"/>
      <c r="E819" s="35"/>
      <c r="F819" s="63"/>
      <c r="G819" s="38"/>
      <c r="H819" s="40"/>
      <c r="I819" s="33"/>
    </row>
    <row r="820" spans="1:11" s="3" customFormat="1" ht="15" customHeight="1">
      <c r="A820" s="191"/>
      <c r="B820" s="191"/>
      <c r="C820" s="191"/>
      <c r="D820" s="191"/>
      <c r="E820" s="191" t="s">
        <v>82</v>
      </c>
      <c r="F820" s="191"/>
      <c r="G820" s="191"/>
      <c r="H820" s="191"/>
      <c r="I820" s="191" t="s">
        <v>80</v>
      </c>
      <c r="J820" s="191"/>
    </row>
    <row r="821" spans="1:11" s="3" customFormat="1" ht="15" customHeight="1">
      <c r="A821" s="2"/>
      <c r="B821" s="2"/>
      <c r="C821" s="191" t="s">
        <v>68</v>
      </c>
      <c r="D821" s="191"/>
      <c r="E821" s="191"/>
      <c r="F821" s="191"/>
      <c r="G821" s="191"/>
      <c r="H821" s="191"/>
      <c r="I821" s="191"/>
      <c r="J821" s="191"/>
    </row>
    <row r="822" spans="1:11" s="3" customFormat="1" ht="12" customHeight="1">
      <c r="A822" s="197" t="s">
        <v>31</v>
      </c>
      <c r="B822" s="197"/>
      <c r="C822" s="198" t="s">
        <v>69</v>
      </c>
      <c r="D822" s="198"/>
      <c r="E822" s="198"/>
      <c r="F822" s="198"/>
      <c r="G822" s="198"/>
      <c r="H822" s="197" t="s">
        <v>71</v>
      </c>
      <c r="I822" s="197"/>
      <c r="J822" s="197"/>
    </row>
    <row r="823" spans="1:11" s="3" customFormat="1" ht="16.5" customHeight="1">
      <c r="A823" s="199" t="s">
        <v>53</v>
      </c>
      <c r="B823" s="199"/>
      <c r="C823" s="198"/>
      <c r="D823" s="198"/>
      <c r="E823" s="198"/>
      <c r="F823" s="198"/>
      <c r="G823" s="198"/>
      <c r="H823" s="197"/>
      <c r="I823" s="197"/>
      <c r="J823" s="197"/>
    </row>
    <row r="824" spans="1:11" s="3" customFormat="1" ht="25.5" customHeight="1">
      <c r="A824" s="2"/>
      <c r="B824" s="2"/>
      <c r="C824" s="196" t="s">
        <v>94</v>
      </c>
      <c r="D824" s="196"/>
      <c r="E824" s="196"/>
      <c r="F824" s="196"/>
      <c r="G824" s="196"/>
      <c r="H824" s="33"/>
      <c r="I824" s="2"/>
      <c r="J824" s="2"/>
    </row>
    <row r="825" spans="1:11" s="3" customFormat="1" ht="25.5" customHeight="1">
      <c r="A825" s="2"/>
      <c r="B825" s="2"/>
      <c r="C825" s="196" t="s">
        <v>95</v>
      </c>
      <c r="D825" s="196"/>
      <c r="E825" s="196"/>
      <c r="F825" s="196"/>
      <c r="G825" s="196"/>
      <c r="H825" s="33"/>
      <c r="I825" s="2"/>
      <c r="J825" s="2"/>
    </row>
    <row r="826" spans="1:11" s="3" customFormat="1" ht="25.5" customHeight="1">
      <c r="A826" s="2"/>
      <c r="B826" s="2"/>
      <c r="C826" s="196" t="s">
        <v>96</v>
      </c>
      <c r="D826" s="196"/>
      <c r="E826" s="196"/>
      <c r="F826" s="196"/>
      <c r="G826" s="196"/>
      <c r="H826" s="191" t="s">
        <v>70</v>
      </c>
      <c r="I826" s="191"/>
      <c r="J826" s="191"/>
      <c r="K826" s="33"/>
    </row>
    <row r="833" spans="1:12" ht="15.6">
      <c r="A833" s="217" t="s">
        <v>75</v>
      </c>
      <c r="B833" s="217"/>
      <c r="C833" s="217"/>
      <c r="D833" s="191" t="s">
        <v>35</v>
      </c>
      <c r="E833" s="191"/>
      <c r="F833" s="191"/>
      <c r="G833" s="191"/>
      <c r="H833" s="191"/>
      <c r="I833" s="191"/>
      <c r="K833" s="41"/>
      <c r="L833" s="41">
        <f>1+L781</f>
        <v>29</v>
      </c>
    </row>
    <row r="834" spans="1:12" ht="16.8">
      <c r="A834" s="191" t="s">
        <v>14</v>
      </c>
      <c r="B834" s="215"/>
      <c r="C834" s="215"/>
      <c r="D834" s="216" t="s">
        <v>36</v>
      </c>
      <c r="E834" s="216"/>
      <c r="F834" s="216"/>
      <c r="G834" s="216"/>
      <c r="H834" s="216"/>
      <c r="I834" s="216"/>
    </row>
    <row r="835" spans="1:12" ht="13.5" customHeight="1">
      <c r="A835" s="3"/>
      <c r="B835" s="3"/>
      <c r="C835" s="3"/>
      <c r="D835" s="199" t="s">
        <v>87</v>
      </c>
      <c r="E835" s="199"/>
      <c r="F835" s="199"/>
      <c r="G835" s="199"/>
      <c r="H835" s="199"/>
      <c r="I835" s="199"/>
      <c r="J835" s="43"/>
    </row>
    <row r="836" spans="1:12" ht="14.25" customHeight="1">
      <c r="A836" s="205" t="s">
        <v>54</v>
      </c>
      <c r="B836" s="205"/>
      <c r="C836" s="205"/>
      <c r="D836" s="205"/>
      <c r="E836" s="205"/>
      <c r="F836" s="205"/>
      <c r="G836" s="205"/>
      <c r="H836" s="205"/>
      <c r="I836" s="205"/>
      <c r="J836" s="205"/>
      <c r="L836" s="41"/>
    </row>
    <row r="837" spans="1:12" ht="14.25" customHeight="1">
      <c r="A837" s="205" t="s">
        <v>124</v>
      </c>
      <c r="B837" s="205"/>
      <c r="C837" s="205"/>
      <c r="D837" s="205"/>
      <c r="E837" s="205"/>
      <c r="F837" s="205"/>
      <c r="G837" s="205"/>
      <c r="H837" s="205"/>
      <c r="I837" s="205"/>
      <c r="J837" s="205"/>
      <c r="L837" s="41"/>
    </row>
    <row r="838" spans="1:12" ht="16.5" customHeight="1">
      <c r="A838" s="204" t="s">
        <v>76</v>
      </c>
      <c r="B838" s="205"/>
      <c r="C838" s="205"/>
      <c r="D838" s="205"/>
      <c r="E838" s="205"/>
      <c r="F838" s="205"/>
      <c r="G838" s="205"/>
      <c r="H838" s="205"/>
      <c r="I838" s="205"/>
      <c r="J838" s="205"/>
    </row>
    <row r="839" spans="1:12" s="69" customFormat="1" ht="15.6">
      <c r="A839" s="3"/>
      <c r="B839" s="3" t="s">
        <v>125</v>
      </c>
      <c r="C839" s="3"/>
      <c r="D839" s="3"/>
      <c r="E839" s="3"/>
      <c r="F839" s="3"/>
      <c r="G839" s="38"/>
      <c r="H839" s="3"/>
      <c r="I839" s="3"/>
    </row>
    <row r="840" spans="1:12" s="69" customFormat="1" ht="15.6">
      <c r="A840" s="70"/>
      <c r="B840" s="3" t="s">
        <v>88</v>
      </c>
      <c r="C840" s="3"/>
      <c r="D840" s="3"/>
      <c r="E840" s="3"/>
      <c r="F840" s="40"/>
      <c r="G840" s="38"/>
      <c r="H840" s="3"/>
      <c r="I840" s="3"/>
    </row>
    <row r="841" spans="1:12" s="69" customFormat="1" ht="15.6">
      <c r="A841" s="3"/>
      <c r="B841" s="3" t="s">
        <v>64</v>
      </c>
      <c r="C841" s="3"/>
      <c r="D841" s="3"/>
      <c r="E841" s="3"/>
      <c r="F841" s="3"/>
      <c r="G841" s="38"/>
      <c r="H841" s="3"/>
      <c r="I841" s="3"/>
    </row>
    <row r="842" spans="1:12" s="69" customFormat="1" ht="15.6">
      <c r="A842" s="3" t="s">
        <v>126</v>
      </c>
      <c r="B842" s="3"/>
      <c r="C842" s="3"/>
      <c r="D842" s="3"/>
      <c r="E842" s="3"/>
      <c r="F842" s="3"/>
      <c r="G842" s="38"/>
      <c r="H842" s="3"/>
      <c r="I842" s="3"/>
    </row>
    <row r="843" spans="1:12" ht="15" customHeight="1">
      <c r="A843" s="3"/>
      <c r="B843" s="33" t="s">
        <v>37</v>
      </c>
      <c r="C843" s="3"/>
      <c r="D843" s="3"/>
      <c r="E843" s="3"/>
      <c r="F843" s="3"/>
      <c r="G843" s="38"/>
      <c r="H843" s="3"/>
      <c r="I843" s="3"/>
    </row>
    <row r="844" spans="1:12" ht="15" customHeight="1">
      <c r="A844" s="3"/>
      <c r="B844" s="35" t="s">
        <v>65</v>
      </c>
      <c r="C844" s="40"/>
      <c r="D844" s="40"/>
      <c r="E844" s="40"/>
      <c r="F844" s="34"/>
      <c r="G844" s="38"/>
      <c r="H844" s="3"/>
      <c r="I844" s="3"/>
    </row>
    <row r="845" spans="1:12" ht="15" customHeight="1">
      <c r="A845" s="3"/>
      <c r="B845" s="3" t="s">
        <v>72</v>
      </c>
      <c r="C845" s="3"/>
      <c r="D845" s="3"/>
      <c r="E845" s="3"/>
      <c r="F845" s="3"/>
      <c r="G845" s="38"/>
      <c r="H845" s="3"/>
      <c r="I845" s="3" t="s">
        <v>73</v>
      </c>
    </row>
    <row r="846" spans="1:12" ht="15" customHeight="1">
      <c r="A846" s="3"/>
      <c r="B846" s="3" t="s">
        <v>103</v>
      </c>
      <c r="C846" s="3"/>
      <c r="D846" s="3"/>
      <c r="E846" s="3"/>
      <c r="F846" s="3"/>
      <c r="G846" s="38"/>
      <c r="H846" s="3"/>
      <c r="I846" s="3" t="s">
        <v>39</v>
      </c>
    </row>
    <row r="847" spans="1:12" s="45" customFormat="1" ht="15" customHeight="1">
      <c r="A847" s="44"/>
      <c r="B847" s="35" t="s">
        <v>89</v>
      </c>
      <c r="C847" s="3"/>
      <c r="D847" s="3"/>
      <c r="E847" s="3"/>
      <c r="F847" s="3"/>
      <c r="G847" s="38"/>
      <c r="H847" s="44"/>
      <c r="I847" s="44"/>
    </row>
    <row r="848" spans="1:12" s="45" customFormat="1" ht="15" customHeight="1">
      <c r="A848" s="44"/>
      <c r="B848" s="3" t="s">
        <v>90</v>
      </c>
      <c r="C848" s="3"/>
      <c r="D848" s="3"/>
      <c r="E848" s="3" t="s">
        <v>91</v>
      </c>
      <c r="F848" s="3"/>
      <c r="G848" s="38"/>
      <c r="H848" s="44"/>
      <c r="I848" s="44"/>
    </row>
    <row r="849" spans="1:10" s="45" customFormat="1" ht="15" customHeight="1">
      <c r="A849" s="44"/>
      <c r="B849" s="3" t="s">
        <v>92</v>
      </c>
      <c r="C849" s="3"/>
      <c r="D849" s="3"/>
      <c r="E849" s="3" t="s">
        <v>66</v>
      </c>
      <c r="F849" s="3"/>
      <c r="G849" s="38"/>
      <c r="H849" s="44"/>
      <c r="I849" s="44"/>
    </row>
    <row r="850" spans="1:10" s="45" customFormat="1" ht="15" customHeight="1">
      <c r="A850" s="44"/>
      <c r="B850" s="39" t="s">
        <v>128</v>
      </c>
      <c r="C850" s="39"/>
      <c r="D850" s="3"/>
      <c r="E850" s="3" t="s">
        <v>129</v>
      </c>
      <c r="F850" s="3"/>
      <c r="G850" s="38"/>
      <c r="H850" s="44"/>
      <c r="I850" s="44"/>
    </row>
    <row r="851" spans="1:10" ht="15" customHeight="1">
      <c r="A851" s="3"/>
      <c r="B851" s="35" t="s">
        <v>40</v>
      </c>
      <c r="C851" s="3"/>
      <c r="D851" s="3"/>
      <c r="E851" s="3"/>
      <c r="F851" s="3"/>
      <c r="G851" s="38"/>
      <c r="H851" s="3"/>
      <c r="I851" s="3"/>
    </row>
    <row r="852" spans="1:10" s="45" customFormat="1" ht="15" customHeight="1">
      <c r="A852" s="44"/>
      <c r="B852" s="3" t="s">
        <v>127</v>
      </c>
      <c r="C852" s="3"/>
      <c r="D852" s="3"/>
      <c r="E852" s="3" t="s">
        <v>104</v>
      </c>
      <c r="F852" s="3"/>
      <c r="G852" s="3"/>
      <c r="H852" s="3"/>
      <c r="I852" s="3"/>
      <c r="J852" s="3"/>
    </row>
    <row r="853" spans="1:10" ht="15" customHeight="1">
      <c r="A853" s="3"/>
      <c r="B853" s="35" t="s">
        <v>41</v>
      </c>
      <c r="C853" s="3"/>
      <c r="D853" s="3"/>
      <c r="E853" s="3"/>
      <c r="F853" s="3"/>
      <c r="G853" s="38"/>
      <c r="H853" s="3"/>
      <c r="I853" s="3"/>
    </row>
    <row r="854" spans="1:10" s="46" customFormat="1" ht="15" customHeight="1">
      <c r="B854" s="3" t="s">
        <v>42</v>
      </c>
      <c r="C854" s="47"/>
      <c r="D854" s="37" t="str">
        <f>VLOOKUP(L833,'TH NG-GOC LUC'!$A$3:$H$21,2)</f>
        <v>Phạm Như Hoạt</v>
      </c>
      <c r="G854" s="48"/>
    </row>
    <row r="855" spans="1:10" ht="15" customHeight="1">
      <c r="A855" s="3"/>
      <c r="B855" s="3" t="s">
        <v>43</v>
      </c>
      <c r="C855" s="2"/>
      <c r="D855" s="2"/>
      <c r="E855" s="3"/>
      <c r="F855" s="3"/>
      <c r="G855" s="38"/>
      <c r="H855" s="3"/>
      <c r="I855" s="3"/>
    </row>
    <row r="856" spans="1:10" ht="15" customHeight="1">
      <c r="A856" s="3"/>
      <c r="B856" s="33" t="s">
        <v>44</v>
      </c>
      <c r="C856" s="3"/>
      <c r="D856" s="3"/>
      <c r="E856" s="3"/>
      <c r="F856" s="3"/>
      <c r="G856" s="38"/>
      <c r="H856" s="3"/>
      <c r="I856" s="3"/>
    </row>
    <row r="857" spans="1:10" ht="31.2">
      <c r="A857" s="49" t="s">
        <v>1</v>
      </c>
      <c r="B857" s="206" t="s">
        <v>45</v>
      </c>
      <c r="C857" s="207"/>
      <c r="D857" s="207"/>
      <c r="E857" s="208"/>
      <c r="F857" s="49" t="s">
        <v>46</v>
      </c>
      <c r="G857" s="50" t="s">
        <v>21</v>
      </c>
      <c r="H857" s="49" t="s">
        <v>3</v>
      </c>
      <c r="I857" s="209" t="s">
        <v>5</v>
      </c>
      <c r="J857" s="210"/>
    </row>
    <row r="858" spans="1:10" ht="21" customHeight="1">
      <c r="A858" s="12">
        <v>1</v>
      </c>
      <c r="B858" s="211" t="s">
        <v>47</v>
      </c>
      <c r="C858" s="211"/>
      <c r="D858" s="211"/>
      <c r="E858" s="211"/>
      <c r="F858" s="14" t="s">
        <v>28</v>
      </c>
      <c r="G858" s="51">
        <f>VLOOKUP(L833,'TH NG-GOC LUC'!$A$3:$H$21,5)</f>
        <v>60.6</v>
      </c>
      <c r="H858" s="12" t="s">
        <v>6</v>
      </c>
      <c r="I858" s="52" t="s">
        <v>48</v>
      </c>
      <c r="J858" s="212">
        <f>VLOOKUP(L833,'TH NG-GOC LUC'!$A$3:$H$21,4)</f>
        <v>1414</v>
      </c>
    </row>
    <row r="859" spans="1:10" s="3" customFormat="1" ht="21" customHeight="1">
      <c r="A859" s="18">
        <v>2</v>
      </c>
      <c r="B859" s="214" t="s">
        <v>49</v>
      </c>
      <c r="C859" s="214"/>
      <c r="D859" s="214"/>
      <c r="E859" s="214"/>
      <c r="F859" s="20" t="s">
        <v>50</v>
      </c>
      <c r="G859" s="54">
        <f>VLOOKUP(L833,'TH NG-GOC LUC'!$A$3:$H$21,8)</f>
        <v>9</v>
      </c>
      <c r="H859" s="18"/>
      <c r="I859" s="53"/>
      <c r="J859" s="213"/>
    </row>
    <row r="860" spans="1:10" s="3" customFormat="1" ht="21" customHeight="1">
      <c r="A860" s="55">
        <v>3</v>
      </c>
      <c r="B860" s="201" t="s">
        <v>51</v>
      </c>
      <c r="C860" s="201"/>
      <c r="D860" s="201"/>
      <c r="E860" s="201"/>
      <c r="F860" s="56" t="s">
        <v>28</v>
      </c>
      <c r="G860" s="57">
        <f>VLOOKUP(L833,'TH NG-GOC LUC'!$A$3:$H$21,6)</f>
        <v>5609</v>
      </c>
      <c r="H860" s="55"/>
      <c r="I860" s="202"/>
      <c r="J860" s="203"/>
    </row>
    <row r="861" spans="1:10" s="3" customFormat="1" ht="17.25" customHeight="1">
      <c r="A861" s="34"/>
      <c r="B861" s="3" t="s">
        <v>97</v>
      </c>
      <c r="D861" s="34"/>
      <c r="E861" s="34"/>
      <c r="F861" s="58"/>
      <c r="G861" s="38"/>
      <c r="H861" s="34"/>
    </row>
    <row r="862" spans="1:10" s="3" customFormat="1" ht="17.25" customHeight="1">
      <c r="A862" s="3" t="s">
        <v>98</v>
      </c>
      <c r="C862" s="59"/>
      <c r="D862" s="34"/>
      <c r="E862" s="34"/>
      <c r="F862" s="34"/>
      <c r="G862" s="38"/>
      <c r="H862" s="34"/>
      <c r="I862" s="59"/>
    </row>
    <row r="863" spans="1:10" s="3" customFormat="1" ht="17.25" customHeight="1">
      <c r="B863" s="3" t="s">
        <v>99</v>
      </c>
      <c r="C863" s="59"/>
      <c r="D863" s="34"/>
      <c r="E863" s="34"/>
      <c r="F863" s="34"/>
      <c r="G863" s="38"/>
      <c r="H863" s="34"/>
      <c r="I863" s="59"/>
    </row>
    <row r="864" spans="1:10" s="3" customFormat="1" ht="17.25" customHeight="1">
      <c r="A864" s="3" t="s">
        <v>100</v>
      </c>
      <c r="C864" s="59"/>
      <c r="D864" s="34"/>
      <c r="E864" s="34"/>
      <c r="F864" s="34"/>
      <c r="G864" s="38"/>
      <c r="H864" s="34"/>
      <c r="I864" s="59"/>
    </row>
    <row r="865" spans="1:11" s="3" customFormat="1" ht="17.25" customHeight="1">
      <c r="A865" s="3" t="s">
        <v>101</v>
      </c>
      <c r="C865" s="59"/>
      <c r="D865" s="34"/>
      <c r="E865" s="34"/>
      <c r="F865" s="34"/>
      <c r="G865" s="38"/>
      <c r="H865" s="34"/>
      <c r="I865" s="59"/>
    </row>
    <row r="866" spans="1:11" s="3" customFormat="1" ht="17.25" customHeight="1">
      <c r="A866" s="3" t="s">
        <v>102</v>
      </c>
      <c r="C866" s="59"/>
      <c r="D866" s="34"/>
      <c r="E866" s="34"/>
      <c r="F866" s="34"/>
      <c r="G866" s="38"/>
      <c r="H866" s="34"/>
      <c r="I866" s="59"/>
    </row>
    <row r="867" spans="1:11" s="3" customFormat="1" ht="17.25" customHeight="1">
      <c r="A867" s="198" t="s">
        <v>55</v>
      </c>
      <c r="B867" s="198"/>
      <c r="C867" s="198" t="s">
        <v>52</v>
      </c>
      <c r="D867" s="198"/>
      <c r="E867" s="191" t="s">
        <v>93</v>
      </c>
      <c r="F867" s="191"/>
      <c r="G867" s="191"/>
      <c r="H867" s="191"/>
      <c r="I867" s="191"/>
      <c r="J867" s="191"/>
    </row>
    <row r="868" spans="1:11" s="3" customFormat="1" ht="15" customHeight="1">
      <c r="A868" s="191" t="s">
        <v>56</v>
      </c>
      <c r="B868" s="191"/>
      <c r="C868" s="198"/>
      <c r="D868" s="198"/>
      <c r="E868" s="197" t="s">
        <v>67</v>
      </c>
      <c r="F868" s="197"/>
      <c r="G868" s="197"/>
      <c r="H868" s="197"/>
      <c r="I868" s="200" t="s">
        <v>79</v>
      </c>
      <c r="J868" s="197"/>
    </row>
    <row r="869" spans="1:11" s="3" customFormat="1" ht="19.5" customHeight="1">
      <c r="B869" s="60"/>
      <c r="C869" s="35"/>
      <c r="D869" s="35"/>
      <c r="E869" s="35"/>
      <c r="F869" s="35"/>
      <c r="G869" s="61"/>
      <c r="H869" s="35"/>
      <c r="I869" s="33"/>
    </row>
    <row r="870" spans="1:11" s="3" customFormat="1" ht="19.5" customHeight="1">
      <c r="B870" s="62"/>
      <c r="C870" s="40"/>
      <c r="D870" s="40"/>
      <c r="E870" s="33"/>
      <c r="F870" s="33"/>
      <c r="G870" s="36"/>
      <c r="H870" s="40"/>
      <c r="I870" s="33"/>
    </row>
    <row r="871" spans="1:11" s="3" customFormat="1" ht="29.25" customHeight="1">
      <c r="C871" s="35"/>
      <c r="D871" s="35"/>
      <c r="E871" s="35"/>
      <c r="F871" s="63"/>
      <c r="G871" s="38"/>
      <c r="H871" s="40"/>
      <c r="I871" s="33"/>
    </row>
    <row r="872" spans="1:11" s="3" customFormat="1" ht="15" customHeight="1">
      <c r="A872" s="191"/>
      <c r="B872" s="191"/>
      <c r="C872" s="191"/>
      <c r="D872" s="191"/>
      <c r="E872" s="191" t="s">
        <v>82</v>
      </c>
      <c r="F872" s="191"/>
      <c r="G872" s="191"/>
      <c r="H872" s="191"/>
      <c r="I872" s="191" t="s">
        <v>80</v>
      </c>
      <c r="J872" s="191"/>
    </row>
    <row r="873" spans="1:11" s="3" customFormat="1" ht="15" customHeight="1">
      <c r="A873" s="2"/>
      <c r="B873" s="2"/>
      <c r="C873" s="191" t="s">
        <v>68</v>
      </c>
      <c r="D873" s="191"/>
      <c r="E873" s="191"/>
      <c r="F873" s="191"/>
      <c r="G873" s="191"/>
      <c r="H873" s="191"/>
      <c r="I873" s="191"/>
      <c r="J873" s="191"/>
    </row>
    <row r="874" spans="1:11" s="3" customFormat="1" ht="12" customHeight="1">
      <c r="A874" s="197" t="s">
        <v>31</v>
      </c>
      <c r="B874" s="197"/>
      <c r="C874" s="198" t="s">
        <v>69</v>
      </c>
      <c r="D874" s="198"/>
      <c r="E874" s="198"/>
      <c r="F874" s="198"/>
      <c r="G874" s="198"/>
      <c r="H874" s="197" t="s">
        <v>71</v>
      </c>
      <c r="I874" s="197"/>
      <c r="J874" s="197"/>
    </row>
    <row r="875" spans="1:11" s="3" customFormat="1" ht="16.5" customHeight="1">
      <c r="A875" s="199" t="s">
        <v>53</v>
      </c>
      <c r="B875" s="199"/>
      <c r="C875" s="198"/>
      <c r="D875" s="198"/>
      <c r="E875" s="198"/>
      <c r="F875" s="198"/>
      <c r="G875" s="198"/>
      <c r="H875" s="197"/>
      <c r="I875" s="197"/>
      <c r="J875" s="197"/>
    </row>
    <row r="876" spans="1:11" s="3" customFormat="1" ht="25.5" customHeight="1">
      <c r="A876" s="2"/>
      <c r="B876" s="2"/>
      <c r="C876" s="196" t="s">
        <v>94</v>
      </c>
      <c r="D876" s="196"/>
      <c r="E876" s="196"/>
      <c r="F876" s="196"/>
      <c r="G876" s="196"/>
      <c r="H876" s="33"/>
      <c r="I876" s="2"/>
      <c r="J876" s="2"/>
    </row>
    <row r="877" spans="1:11" s="3" customFormat="1" ht="25.5" customHeight="1">
      <c r="A877" s="2"/>
      <c r="B877" s="2"/>
      <c r="C877" s="196" t="s">
        <v>95</v>
      </c>
      <c r="D877" s="196"/>
      <c r="E877" s="196"/>
      <c r="F877" s="196"/>
      <c r="G877" s="196"/>
      <c r="H877" s="33"/>
      <c r="I877" s="2"/>
      <c r="J877" s="2"/>
    </row>
    <row r="878" spans="1:11" s="3" customFormat="1" ht="25.5" customHeight="1">
      <c r="A878" s="2"/>
      <c r="B878" s="2"/>
      <c r="C878" s="196" t="s">
        <v>96</v>
      </c>
      <c r="D878" s="196"/>
      <c r="E878" s="196"/>
      <c r="F878" s="196"/>
      <c r="G878" s="196"/>
      <c r="H878" s="191" t="s">
        <v>70</v>
      </c>
      <c r="I878" s="191"/>
      <c r="J878" s="191"/>
      <c r="K878" s="33"/>
    </row>
  </sheetData>
  <mergeCells count="595">
    <mergeCell ref="C876:G876"/>
    <mergeCell ref="C877:G877"/>
    <mergeCell ref="C878:G878"/>
    <mergeCell ref="H878:J878"/>
    <mergeCell ref="A872:B872"/>
    <mergeCell ref="C872:D872"/>
    <mergeCell ref="E872:H872"/>
    <mergeCell ref="I872:J872"/>
    <mergeCell ref="C873:J873"/>
    <mergeCell ref="A874:B874"/>
    <mergeCell ref="C874:G875"/>
    <mergeCell ref="H874:J875"/>
    <mergeCell ref="A875:B875"/>
    <mergeCell ref="B858:E858"/>
    <mergeCell ref="J858:J859"/>
    <mergeCell ref="B859:E859"/>
    <mergeCell ref="B860:E860"/>
    <mergeCell ref="I860:J860"/>
    <mergeCell ref="A867:B867"/>
    <mergeCell ref="C867:D867"/>
    <mergeCell ref="E867:J867"/>
    <mergeCell ref="A868:B868"/>
    <mergeCell ref="C868:D868"/>
    <mergeCell ref="E868:H868"/>
    <mergeCell ref="I868:J868"/>
    <mergeCell ref="A833:C833"/>
    <mergeCell ref="D833:I833"/>
    <mergeCell ref="A834:C834"/>
    <mergeCell ref="D834:I834"/>
    <mergeCell ref="D835:I835"/>
    <mergeCell ref="A836:J836"/>
    <mergeCell ref="A837:J837"/>
    <mergeCell ref="A838:J838"/>
    <mergeCell ref="B857:E857"/>
    <mergeCell ref="I857:J857"/>
    <mergeCell ref="B28:E28"/>
    <mergeCell ref="I28:J28"/>
    <mergeCell ref="C44:G44"/>
    <mergeCell ref="C45:G45"/>
    <mergeCell ref="A42:B42"/>
    <mergeCell ref="C42:G43"/>
    <mergeCell ref="H42:J43"/>
    <mergeCell ref="A43:B43"/>
    <mergeCell ref="B26:E26"/>
    <mergeCell ref="J26:J27"/>
    <mergeCell ref="B27:E27"/>
    <mergeCell ref="A1:C1"/>
    <mergeCell ref="D1:I1"/>
    <mergeCell ref="A2:C2"/>
    <mergeCell ref="D2:I2"/>
    <mergeCell ref="D3:I3"/>
    <mergeCell ref="A4:J4"/>
    <mergeCell ref="A6:J6"/>
    <mergeCell ref="B25:E25"/>
    <mergeCell ref="I25:J25"/>
    <mergeCell ref="A5:J5"/>
    <mergeCell ref="C46:G46"/>
    <mergeCell ref="H46:J46"/>
    <mergeCell ref="E35:J35"/>
    <mergeCell ref="I40:J40"/>
    <mergeCell ref="A40:B40"/>
    <mergeCell ref="C40:D40"/>
    <mergeCell ref="E40:H40"/>
    <mergeCell ref="A36:B36"/>
    <mergeCell ref="C36:D36"/>
    <mergeCell ref="E36:H36"/>
    <mergeCell ref="I36:J36"/>
    <mergeCell ref="A35:B35"/>
    <mergeCell ref="C35:D35"/>
    <mergeCell ref="C41:J41"/>
    <mergeCell ref="A56:J56"/>
    <mergeCell ref="A57:J57"/>
    <mergeCell ref="A58:J58"/>
    <mergeCell ref="B77:E77"/>
    <mergeCell ref="I77:J77"/>
    <mergeCell ref="A53:C53"/>
    <mergeCell ref="D53:I53"/>
    <mergeCell ref="A54:C54"/>
    <mergeCell ref="D54:I54"/>
    <mergeCell ref="D55:I55"/>
    <mergeCell ref="A87:B87"/>
    <mergeCell ref="C87:D87"/>
    <mergeCell ref="E87:J87"/>
    <mergeCell ref="A88:B88"/>
    <mergeCell ref="C88:D88"/>
    <mergeCell ref="E88:H88"/>
    <mergeCell ref="I88:J88"/>
    <mergeCell ref="B78:E78"/>
    <mergeCell ref="J78:J79"/>
    <mergeCell ref="B79:E79"/>
    <mergeCell ref="B80:E80"/>
    <mergeCell ref="I80:J80"/>
    <mergeCell ref="A94:B94"/>
    <mergeCell ref="C94:G95"/>
    <mergeCell ref="H94:J95"/>
    <mergeCell ref="A95:B95"/>
    <mergeCell ref="C96:G96"/>
    <mergeCell ref="A92:B92"/>
    <mergeCell ref="C92:D92"/>
    <mergeCell ref="E92:H92"/>
    <mergeCell ref="I92:J92"/>
    <mergeCell ref="C93:J93"/>
    <mergeCell ref="A106:C106"/>
    <mergeCell ref="D106:I106"/>
    <mergeCell ref="D107:I107"/>
    <mergeCell ref="A108:J108"/>
    <mergeCell ref="A109:J109"/>
    <mergeCell ref="C97:G97"/>
    <mergeCell ref="C98:G98"/>
    <mergeCell ref="H98:J98"/>
    <mergeCell ref="A105:C105"/>
    <mergeCell ref="D105:I105"/>
    <mergeCell ref="B132:E132"/>
    <mergeCell ref="I132:J132"/>
    <mergeCell ref="A139:B139"/>
    <mergeCell ref="C139:D139"/>
    <mergeCell ref="E139:J139"/>
    <mergeCell ref="A110:J110"/>
    <mergeCell ref="B129:E129"/>
    <mergeCell ref="I129:J129"/>
    <mergeCell ref="B130:E130"/>
    <mergeCell ref="J130:J131"/>
    <mergeCell ref="B131:E131"/>
    <mergeCell ref="C145:J145"/>
    <mergeCell ref="A146:B146"/>
    <mergeCell ref="C146:G147"/>
    <mergeCell ref="H146:J147"/>
    <mergeCell ref="A147:B147"/>
    <mergeCell ref="A140:B140"/>
    <mergeCell ref="C140:D140"/>
    <mergeCell ref="E140:H140"/>
    <mergeCell ref="I140:J140"/>
    <mergeCell ref="A144:B144"/>
    <mergeCell ref="C144:D144"/>
    <mergeCell ref="E144:H144"/>
    <mergeCell ref="I144:J144"/>
    <mergeCell ref="A158:C158"/>
    <mergeCell ref="D158:I158"/>
    <mergeCell ref="D159:I159"/>
    <mergeCell ref="A160:J160"/>
    <mergeCell ref="A161:J161"/>
    <mergeCell ref="C148:G148"/>
    <mergeCell ref="C149:G149"/>
    <mergeCell ref="C150:G150"/>
    <mergeCell ref="H150:J150"/>
    <mergeCell ref="A157:C157"/>
    <mergeCell ref="D157:I157"/>
    <mergeCell ref="B184:E184"/>
    <mergeCell ref="I184:J184"/>
    <mergeCell ref="A191:B191"/>
    <mergeCell ref="C191:D191"/>
    <mergeCell ref="E191:J191"/>
    <mergeCell ref="A162:J162"/>
    <mergeCell ref="B181:E181"/>
    <mergeCell ref="I181:J181"/>
    <mergeCell ref="B182:E182"/>
    <mergeCell ref="J182:J183"/>
    <mergeCell ref="B183:E183"/>
    <mergeCell ref="C197:J197"/>
    <mergeCell ref="A198:B198"/>
    <mergeCell ref="C198:G199"/>
    <mergeCell ref="H198:J199"/>
    <mergeCell ref="A199:B199"/>
    <mergeCell ref="A192:B192"/>
    <mergeCell ref="C192:D192"/>
    <mergeCell ref="E192:H192"/>
    <mergeCell ref="I192:J192"/>
    <mergeCell ref="A196:B196"/>
    <mergeCell ref="C196:D196"/>
    <mergeCell ref="E196:H196"/>
    <mergeCell ref="I196:J196"/>
    <mergeCell ref="A210:C210"/>
    <mergeCell ref="D210:I210"/>
    <mergeCell ref="D211:I211"/>
    <mergeCell ref="A212:J212"/>
    <mergeCell ref="A213:J213"/>
    <mergeCell ref="C200:G200"/>
    <mergeCell ref="C201:G201"/>
    <mergeCell ref="C202:G202"/>
    <mergeCell ref="H202:J202"/>
    <mergeCell ref="A209:C209"/>
    <mergeCell ref="D209:I209"/>
    <mergeCell ref="B236:E236"/>
    <mergeCell ref="I236:J236"/>
    <mergeCell ref="A243:B243"/>
    <mergeCell ref="C243:D243"/>
    <mergeCell ref="E243:J243"/>
    <mergeCell ref="A214:J214"/>
    <mergeCell ref="B233:E233"/>
    <mergeCell ref="I233:J233"/>
    <mergeCell ref="B234:E234"/>
    <mergeCell ref="J234:J235"/>
    <mergeCell ref="B235:E235"/>
    <mergeCell ref="C249:J249"/>
    <mergeCell ref="A250:B250"/>
    <mergeCell ref="C250:G251"/>
    <mergeCell ref="H250:J251"/>
    <mergeCell ref="A251:B251"/>
    <mergeCell ref="A244:B244"/>
    <mergeCell ref="C244:D244"/>
    <mergeCell ref="E244:H244"/>
    <mergeCell ref="I244:J244"/>
    <mergeCell ref="A248:B248"/>
    <mergeCell ref="C248:D248"/>
    <mergeCell ref="E248:H248"/>
    <mergeCell ref="I248:J248"/>
    <mergeCell ref="A262:C262"/>
    <mergeCell ref="D262:I262"/>
    <mergeCell ref="D263:I263"/>
    <mergeCell ref="A264:J264"/>
    <mergeCell ref="A265:J265"/>
    <mergeCell ref="C252:G252"/>
    <mergeCell ref="C253:G253"/>
    <mergeCell ref="C254:G254"/>
    <mergeCell ref="H254:J254"/>
    <mergeCell ref="A261:C261"/>
    <mergeCell ref="D261:I261"/>
    <mergeCell ref="B288:E288"/>
    <mergeCell ref="I288:J288"/>
    <mergeCell ref="A295:B295"/>
    <mergeCell ref="C295:D295"/>
    <mergeCell ref="E295:J295"/>
    <mergeCell ref="A266:J266"/>
    <mergeCell ref="B285:E285"/>
    <mergeCell ref="I285:J285"/>
    <mergeCell ref="B286:E286"/>
    <mergeCell ref="J286:J287"/>
    <mergeCell ref="B287:E287"/>
    <mergeCell ref="C301:J301"/>
    <mergeCell ref="A302:B302"/>
    <mergeCell ref="C302:G303"/>
    <mergeCell ref="H302:J303"/>
    <mergeCell ref="A303:B303"/>
    <mergeCell ref="A296:B296"/>
    <mergeCell ref="C296:D296"/>
    <mergeCell ref="E296:H296"/>
    <mergeCell ref="I296:J296"/>
    <mergeCell ref="A300:B300"/>
    <mergeCell ref="C300:D300"/>
    <mergeCell ref="E300:H300"/>
    <mergeCell ref="I300:J300"/>
    <mergeCell ref="H566:J566"/>
    <mergeCell ref="C566:G566"/>
    <mergeCell ref="C565:G565"/>
    <mergeCell ref="C564:G564"/>
    <mergeCell ref="H562:J563"/>
    <mergeCell ref="C562:G563"/>
    <mergeCell ref="I556:J556"/>
    <mergeCell ref="E556:H556"/>
    <mergeCell ref="C556:D556"/>
    <mergeCell ref="A563:B563"/>
    <mergeCell ref="A562:B562"/>
    <mergeCell ref="C561:J561"/>
    <mergeCell ref="I560:J560"/>
    <mergeCell ref="E560:H560"/>
    <mergeCell ref="C560:D560"/>
    <mergeCell ref="A560:B560"/>
    <mergeCell ref="C304:G304"/>
    <mergeCell ref="C305:G305"/>
    <mergeCell ref="C306:G306"/>
    <mergeCell ref="H306:J306"/>
    <mergeCell ref="J546:J547"/>
    <mergeCell ref="B547:E547"/>
    <mergeCell ref="B546:E546"/>
    <mergeCell ref="I545:J545"/>
    <mergeCell ref="B545:E545"/>
    <mergeCell ref="A526:J526"/>
    <mergeCell ref="A525:J525"/>
    <mergeCell ref="A524:J524"/>
    <mergeCell ref="A556:B556"/>
    <mergeCell ref="E555:J555"/>
    <mergeCell ref="C555:D555"/>
    <mergeCell ref="A555:B555"/>
    <mergeCell ref="I548:J548"/>
    <mergeCell ref="B548:E548"/>
    <mergeCell ref="H514:J514"/>
    <mergeCell ref="C514:G514"/>
    <mergeCell ref="C513:G513"/>
    <mergeCell ref="C512:G512"/>
    <mergeCell ref="H510:J511"/>
    <mergeCell ref="C510:G511"/>
    <mergeCell ref="D523:I523"/>
    <mergeCell ref="D522:I522"/>
    <mergeCell ref="A522:C522"/>
    <mergeCell ref="D521:I521"/>
    <mergeCell ref="A521:C521"/>
    <mergeCell ref="I504:J504"/>
    <mergeCell ref="E504:H504"/>
    <mergeCell ref="C504:D504"/>
    <mergeCell ref="A504:B504"/>
    <mergeCell ref="E503:J503"/>
    <mergeCell ref="C503:D503"/>
    <mergeCell ref="A503:B503"/>
    <mergeCell ref="A511:B511"/>
    <mergeCell ref="A510:B510"/>
    <mergeCell ref="C509:J509"/>
    <mergeCell ref="I508:J508"/>
    <mergeCell ref="E508:H508"/>
    <mergeCell ref="C508:D508"/>
    <mergeCell ref="A508:B508"/>
    <mergeCell ref="I493:J493"/>
    <mergeCell ref="B493:E493"/>
    <mergeCell ref="A474:J474"/>
    <mergeCell ref="A473:J473"/>
    <mergeCell ref="A472:J472"/>
    <mergeCell ref="I496:J496"/>
    <mergeCell ref="B496:E496"/>
    <mergeCell ref="J494:J495"/>
    <mergeCell ref="B495:E495"/>
    <mergeCell ref="B494:E494"/>
    <mergeCell ref="H462:J462"/>
    <mergeCell ref="C462:G462"/>
    <mergeCell ref="C461:G461"/>
    <mergeCell ref="C460:G460"/>
    <mergeCell ref="H458:J459"/>
    <mergeCell ref="C458:G459"/>
    <mergeCell ref="D471:I471"/>
    <mergeCell ref="D470:I470"/>
    <mergeCell ref="A470:C470"/>
    <mergeCell ref="D469:I469"/>
    <mergeCell ref="A469:C469"/>
    <mergeCell ref="I452:J452"/>
    <mergeCell ref="E452:H452"/>
    <mergeCell ref="C452:D452"/>
    <mergeCell ref="A452:B452"/>
    <mergeCell ref="E451:J451"/>
    <mergeCell ref="C451:D451"/>
    <mergeCell ref="A451:B451"/>
    <mergeCell ref="A459:B459"/>
    <mergeCell ref="A458:B458"/>
    <mergeCell ref="C457:J457"/>
    <mergeCell ref="I456:J456"/>
    <mergeCell ref="E456:H456"/>
    <mergeCell ref="C456:D456"/>
    <mergeCell ref="A456:B456"/>
    <mergeCell ref="I441:J441"/>
    <mergeCell ref="B441:E441"/>
    <mergeCell ref="A422:J422"/>
    <mergeCell ref="A421:J421"/>
    <mergeCell ref="A420:J420"/>
    <mergeCell ref="I444:J444"/>
    <mergeCell ref="B444:E444"/>
    <mergeCell ref="J442:J443"/>
    <mergeCell ref="B443:E443"/>
    <mergeCell ref="B442:E442"/>
    <mergeCell ref="H410:J410"/>
    <mergeCell ref="C410:G410"/>
    <mergeCell ref="C409:G409"/>
    <mergeCell ref="C408:G408"/>
    <mergeCell ref="H406:J407"/>
    <mergeCell ref="C406:G407"/>
    <mergeCell ref="D419:I419"/>
    <mergeCell ref="D418:I418"/>
    <mergeCell ref="A418:C418"/>
    <mergeCell ref="D417:I417"/>
    <mergeCell ref="A417:C417"/>
    <mergeCell ref="I400:J400"/>
    <mergeCell ref="E400:H400"/>
    <mergeCell ref="C400:D400"/>
    <mergeCell ref="A400:B400"/>
    <mergeCell ref="E399:J399"/>
    <mergeCell ref="C399:D399"/>
    <mergeCell ref="A399:B399"/>
    <mergeCell ref="A407:B407"/>
    <mergeCell ref="A406:B406"/>
    <mergeCell ref="C405:J405"/>
    <mergeCell ref="I404:J404"/>
    <mergeCell ref="E404:H404"/>
    <mergeCell ref="C404:D404"/>
    <mergeCell ref="A404:B404"/>
    <mergeCell ref="I389:J389"/>
    <mergeCell ref="B389:E389"/>
    <mergeCell ref="A370:J370"/>
    <mergeCell ref="A369:J369"/>
    <mergeCell ref="A368:J368"/>
    <mergeCell ref="I392:J392"/>
    <mergeCell ref="B392:E392"/>
    <mergeCell ref="J390:J391"/>
    <mergeCell ref="B391:E391"/>
    <mergeCell ref="B390:E390"/>
    <mergeCell ref="H358:J358"/>
    <mergeCell ref="C358:G358"/>
    <mergeCell ref="C357:G357"/>
    <mergeCell ref="C356:G356"/>
    <mergeCell ref="H354:J355"/>
    <mergeCell ref="C354:G355"/>
    <mergeCell ref="D367:I367"/>
    <mergeCell ref="D366:I366"/>
    <mergeCell ref="A366:C366"/>
    <mergeCell ref="D365:I365"/>
    <mergeCell ref="A365:C365"/>
    <mergeCell ref="E347:J347"/>
    <mergeCell ref="C347:D347"/>
    <mergeCell ref="A347:B347"/>
    <mergeCell ref="A355:B355"/>
    <mergeCell ref="A354:B354"/>
    <mergeCell ref="C353:J353"/>
    <mergeCell ref="I352:J352"/>
    <mergeCell ref="E352:H352"/>
    <mergeCell ref="C352:D352"/>
    <mergeCell ref="A352:B352"/>
    <mergeCell ref="A573:C573"/>
    <mergeCell ref="D573:I573"/>
    <mergeCell ref="A574:C574"/>
    <mergeCell ref="D574:I574"/>
    <mergeCell ref="D575:I575"/>
    <mergeCell ref="D315:I315"/>
    <mergeCell ref="D314:I314"/>
    <mergeCell ref="A314:C314"/>
    <mergeCell ref="D313:I313"/>
    <mergeCell ref="A313:C313"/>
    <mergeCell ref="I337:J337"/>
    <mergeCell ref="B337:E337"/>
    <mergeCell ref="A318:J318"/>
    <mergeCell ref="A317:J317"/>
    <mergeCell ref="A316:J316"/>
    <mergeCell ref="I340:J340"/>
    <mergeCell ref="B340:E340"/>
    <mergeCell ref="J338:J339"/>
    <mergeCell ref="B339:E339"/>
    <mergeCell ref="B338:E338"/>
    <mergeCell ref="I348:J348"/>
    <mergeCell ref="E348:H348"/>
    <mergeCell ref="C348:D348"/>
    <mergeCell ref="A348:B348"/>
    <mergeCell ref="B598:E598"/>
    <mergeCell ref="J598:J599"/>
    <mergeCell ref="B599:E599"/>
    <mergeCell ref="B600:E600"/>
    <mergeCell ref="I600:J600"/>
    <mergeCell ref="A576:J576"/>
    <mergeCell ref="A577:J577"/>
    <mergeCell ref="A578:J578"/>
    <mergeCell ref="B597:E597"/>
    <mergeCell ref="I597:J597"/>
    <mergeCell ref="A612:B612"/>
    <mergeCell ref="C612:D612"/>
    <mergeCell ref="E612:H612"/>
    <mergeCell ref="I612:J612"/>
    <mergeCell ref="C613:J613"/>
    <mergeCell ref="A607:B607"/>
    <mergeCell ref="C607:D607"/>
    <mergeCell ref="E607:J607"/>
    <mergeCell ref="A608:B608"/>
    <mergeCell ref="C608:D608"/>
    <mergeCell ref="E608:H608"/>
    <mergeCell ref="I608:J608"/>
    <mergeCell ref="C617:G617"/>
    <mergeCell ref="C618:G618"/>
    <mergeCell ref="H618:J618"/>
    <mergeCell ref="A625:C625"/>
    <mergeCell ref="D625:I625"/>
    <mergeCell ref="A614:B614"/>
    <mergeCell ref="C614:G615"/>
    <mergeCell ref="H614:J615"/>
    <mergeCell ref="A615:B615"/>
    <mergeCell ref="C616:G616"/>
    <mergeCell ref="A630:J630"/>
    <mergeCell ref="B649:E649"/>
    <mergeCell ref="I649:J649"/>
    <mergeCell ref="B650:E650"/>
    <mergeCell ref="J650:J651"/>
    <mergeCell ref="B651:E651"/>
    <mergeCell ref="A626:C626"/>
    <mergeCell ref="D626:I626"/>
    <mergeCell ref="D627:I627"/>
    <mergeCell ref="A628:J628"/>
    <mergeCell ref="A629:J629"/>
    <mergeCell ref="A660:B660"/>
    <mergeCell ref="C660:D660"/>
    <mergeCell ref="E660:H660"/>
    <mergeCell ref="I660:J660"/>
    <mergeCell ref="A664:B664"/>
    <mergeCell ref="C664:D664"/>
    <mergeCell ref="E664:H664"/>
    <mergeCell ref="I664:J664"/>
    <mergeCell ref="B652:E652"/>
    <mergeCell ref="I652:J652"/>
    <mergeCell ref="A659:B659"/>
    <mergeCell ref="C659:D659"/>
    <mergeCell ref="E659:J659"/>
    <mergeCell ref="C668:G668"/>
    <mergeCell ref="C669:G669"/>
    <mergeCell ref="C670:G670"/>
    <mergeCell ref="H670:J670"/>
    <mergeCell ref="A677:C677"/>
    <mergeCell ref="D677:I677"/>
    <mergeCell ref="C665:J665"/>
    <mergeCell ref="A666:B666"/>
    <mergeCell ref="C666:G667"/>
    <mergeCell ref="H666:J667"/>
    <mergeCell ref="A667:B667"/>
    <mergeCell ref="A682:J682"/>
    <mergeCell ref="B701:E701"/>
    <mergeCell ref="I701:J701"/>
    <mergeCell ref="B702:E702"/>
    <mergeCell ref="J702:J703"/>
    <mergeCell ref="B703:E703"/>
    <mergeCell ref="A678:C678"/>
    <mergeCell ref="D678:I678"/>
    <mergeCell ref="D679:I679"/>
    <mergeCell ref="A680:J680"/>
    <mergeCell ref="A681:J681"/>
    <mergeCell ref="A712:B712"/>
    <mergeCell ref="C712:D712"/>
    <mergeCell ref="E712:H712"/>
    <mergeCell ref="I712:J712"/>
    <mergeCell ref="A716:B716"/>
    <mergeCell ref="C716:D716"/>
    <mergeCell ref="E716:H716"/>
    <mergeCell ref="I716:J716"/>
    <mergeCell ref="B704:E704"/>
    <mergeCell ref="I704:J704"/>
    <mergeCell ref="A711:B711"/>
    <mergeCell ref="C711:D711"/>
    <mergeCell ref="E711:J711"/>
    <mergeCell ref="C720:G720"/>
    <mergeCell ref="C721:G721"/>
    <mergeCell ref="C722:G722"/>
    <mergeCell ref="H722:J722"/>
    <mergeCell ref="A729:C729"/>
    <mergeCell ref="D729:I729"/>
    <mergeCell ref="C717:J717"/>
    <mergeCell ref="A718:B718"/>
    <mergeCell ref="C718:G719"/>
    <mergeCell ref="H718:J719"/>
    <mergeCell ref="A719:B719"/>
    <mergeCell ref="A734:J734"/>
    <mergeCell ref="B753:E753"/>
    <mergeCell ref="I753:J753"/>
    <mergeCell ref="B754:E754"/>
    <mergeCell ref="J754:J755"/>
    <mergeCell ref="B755:E755"/>
    <mergeCell ref="A730:C730"/>
    <mergeCell ref="D730:I730"/>
    <mergeCell ref="D731:I731"/>
    <mergeCell ref="A732:J732"/>
    <mergeCell ref="A733:J733"/>
    <mergeCell ref="A764:B764"/>
    <mergeCell ref="C764:D764"/>
    <mergeCell ref="E764:H764"/>
    <mergeCell ref="I764:J764"/>
    <mergeCell ref="A768:B768"/>
    <mergeCell ref="C768:D768"/>
    <mergeCell ref="E768:H768"/>
    <mergeCell ref="I768:J768"/>
    <mergeCell ref="B756:E756"/>
    <mergeCell ref="I756:J756"/>
    <mergeCell ref="A763:B763"/>
    <mergeCell ref="C763:D763"/>
    <mergeCell ref="E763:J763"/>
    <mergeCell ref="C772:G772"/>
    <mergeCell ref="C773:G773"/>
    <mergeCell ref="C774:G774"/>
    <mergeCell ref="H774:J774"/>
    <mergeCell ref="A781:C781"/>
    <mergeCell ref="D781:I781"/>
    <mergeCell ref="C769:J769"/>
    <mergeCell ref="A770:B770"/>
    <mergeCell ref="C770:G771"/>
    <mergeCell ref="H770:J771"/>
    <mergeCell ref="A771:B771"/>
    <mergeCell ref="A786:J786"/>
    <mergeCell ref="B805:E805"/>
    <mergeCell ref="I805:J805"/>
    <mergeCell ref="B806:E806"/>
    <mergeCell ref="J806:J807"/>
    <mergeCell ref="B807:E807"/>
    <mergeCell ref="A782:C782"/>
    <mergeCell ref="D782:I782"/>
    <mergeCell ref="D783:I783"/>
    <mergeCell ref="A784:J784"/>
    <mergeCell ref="A785:J785"/>
    <mergeCell ref="A816:B816"/>
    <mergeCell ref="C816:D816"/>
    <mergeCell ref="E816:H816"/>
    <mergeCell ref="I816:J816"/>
    <mergeCell ref="A820:B820"/>
    <mergeCell ref="C820:D820"/>
    <mergeCell ref="E820:H820"/>
    <mergeCell ref="I820:J820"/>
    <mergeCell ref="B808:E808"/>
    <mergeCell ref="I808:J808"/>
    <mergeCell ref="A815:B815"/>
    <mergeCell ref="C815:D815"/>
    <mergeCell ref="E815:J815"/>
    <mergeCell ref="C824:G824"/>
    <mergeCell ref="C825:G825"/>
    <mergeCell ref="C826:G826"/>
    <mergeCell ref="H826:J826"/>
    <mergeCell ref="C821:J821"/>
    <mergeCell ref="A822:B822"/>
    <mergeCell ref="C822:G823"/>
    <mergeCell ref="H822:J823"/>
    <mergeCell ref="A823:B823"/>
  </mergeCells>
  <pageMargins left="0.19685039370078741" right="0.19685039370078741" top="0.59055118110236227" bottom="0.19685039370078741" header="0.31496062992125984" footer="0.31496062992125984"/>
  <pageSetup paperSize="9" scale="9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TH NG-GOC LUC</vt:lpstr>
      <vt:lpstr>THPA Điện </vt:lpstr>
      <vt:lpstr>PA LUC</vt:lpstr>
      <vt:lpstr>BBKK LUC </vt:lpstr>
      <vt:lpstr>'THPA Điện '!Print_Area</vt:lpstr>
      <vt:lpstr>'THPA Điện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18</dc:creator>
  <cp:lastModifiedBy>Le Anh Toan</cp:lastModifiedBy>
  <cp:lastPrinted>2026-06-08T08:17:03Z</cp:lastPrinted>
  <dcterms:created xsi:type="dcterms:W3CDTF">2025-03-19T01:14:01Z</dcterms:created>
  <dcterms:modified xsi:type="dcterms:W3CDTF">2026-06-08T09:45:32Z</dcterms:modified>
</cp:coreProperties>
</file>