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66925"/>
  <mc:AlternateContent xmlns:mc="http://schemas.openxmlformats.org/markup-compatibility/2006">
    <mc:Choice Requires="x15">
      <x15ac:absPath xmlns:x15ac="http://schemas.microsoft.com/office/spreadsheetml/2010/11/ac" url="D:\Năm 2026\Dự án đường sắt Lào Cai - HN - HP\New folder\Gửi phòng kT (10 hộ phong cầu)\"/>
    </mc:Choice>
  </mc:AlternateContent>
  <xr:revisionPtr revIDLastSave="0" documentId="13_ncr:1_{1226E71E-9373-42AE-82DB-39187130C135}" xr6:coauthVersionLast="47" xr6:coauthVersionMax="47" xr10:uidLastSave="{00000000-0000-0000-0000-000000000000}"/>
  <bookViews>
    <workbookView xWindow="-120" yWindow="-120" windowWidth="29040" windowHeight="15720" firstSheet="7" activeTab="7" xr2:uid="{00000000-000D-0000-FFFF-FFFF00000000}"/>
  </bookViews>
  <sheets>
    <sheet name="SGV" sheetId="13" state="veryHidden" r:id="rId1"/>
    <sheet name="TacVu" sheetId="6" state="hidden" r:id="rId2"/>
    <sheet name="TrichLuc" sheetId="1" state="hidden" r:id="rId3"/>
    <sheet name="BangTinh" sheetId="2" state="hidden" r:id="rId4"/>
    <sheet name="BangTinhXa" sheetId="7" state="hidden" r:id="rId5"/>
    <sheet name="Giadatvaheso" sheetId="3" state="hidden" r:id="rId6"/>
    <sheet name="ký nhận PA" sheetId="16" state="hidden" r:id="rId7"/>
    <sheet name="Kèm QĐ" sheetId="17" r:id="rId8"/>
    <sheet name="Kèm TT PKT" sheetId="8" r:id="rId9"/>
    <sheet name="PACT" sheetId="5" r:id="rId10"/>
  </sheets>
  <definedNames>
    <definedName name="_xlnm._FilterDatabase" localSheetId="7" hidden="1">'Kèm QĐ'!$I$5:$X$385</definedName>
    <definedName name="_xlnm._FilterDatabase" localSheetId="8" hidden="1">'Kèm TT PKT'!$I$5:$X$385</definedName>
    <definedName name="_xlnm._FilterDatabase" localSheetId="6" hidden="1">'ký nhận PA'!$I$5:$R$429</definedName>
    <definedName name="_xlnm._FilterDatabase" localSheetId="9" hidden="1">PACT!$A$1:$K$445</definedName>
    <definedName name="_xlnm._FilterDatabase" localSheetId="2" hidden="1">TrichLuc!$C$10:$AJ$27</definedName>
    <definedName name="_xlnm.Print_Area" localSheetId="7">'Kèm QĐ'!$I$1:$X$18</definedName>
    <definedName name="_xlnm.Print_Area" localSheetId="8">'Kèm TT PKT'!$I$1:$X$18</definedName>
    <definedName name="_xlnm.Print_Area" localSheetId="6">'ký nhận PA'!$I$1:$R$24</definedName>
    <definedName name="_xlnm.Print_Area" localSheetId="9">PACT!$A$1:$I$445</definedName>
    <definedName name="_xlnm.Print_Titles" localSheetId="7">'Kèm QĐ'!$5:$6</definedName>
    <definedName name="_xlnm.Print_Titles" localSheetId="8">'Kèm TT PKT'!$5:$6</definedName>
    <definedName name="_xlnm.Print_Titles" localSheetId="6">'ký nhận PA'!$5:$6</definedName>
    <definedName name="_xlnm.Print_Titles" localSheetId="2">TrichLuc!$6:$10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0" i="17" l="1"/>
  <c r="A21" i="17" s="1"/>
  <c r="A22" i="17" s="1"/>
  <c r="A23" i="17" s="1"/>
  <c r="A24" i="17" s="1"/>
  <c r="A25" i="17" s="1"/>
  <c r="A26" i="17" s="1"/>
  <c r="A27" i="17" s="1"/>
  <c r="A28" i="17" s="1"/>
  <c r="A29" i="17" s="1"/>
  <c r="A30" i="17" s="1"/>
  <c r="A31" i="17" s="1"/>
  <c r="A32" i="17" s="1"/>
  <c r="A33" i="17" s="1"/>
  <c r="A34" i="17" s="1"/>
  <c r="A35" i="17" s="1"/>
  <c r="A36" i="17" s="1"/>
  <c r="A37" i="17" s="1"/>
  <c r="A38" i="17" s="1"/>
  <c r="A39" i="17" s="1"/>
  <c r="A40" i="17" s="1"/>
  <c r="A41" i="17" s="1"/>
  <c r="A42" i="17" s="1"/>
  <c r="A43" i="17" s="1"/>
  <c r="A44" i="17" s="1"/>
  <c r="A45" i="17" s="1"/>
  <c r="A46" i="17" s="1"/>
  <c r="A47" i="17" s="1"/>
  <c r="A48" i="17" s="1"/>
  <c r="A49" i="17" s="1"/>
  <c r="A50" i="17" s="1"/>
  <c r="A51" i="17" s="1"/>
  <c r="A52" i="17" s="1"/>
  <c r="A53" i="17" s="1"/>
  <c r="A54" i="17" s="1"/>
  <c r="A55" i="17" s="1"/>
  <c r="A56" i="17" s="1"/>
  <c r="A57" i="17" s="1"/>
  <c r="A58" i="17" s="1"/>
  <c r="A59" i="17" s="1"/>
  <c r="A60" i="17" s="1"/>
  <c r="A61" i="17" s="1"/>
  <c r="A62" i="17" s="1"/>
  <c r="A63" i="17" s="1"/>
  <c r="A64" i="17" s="1"/>
  <c r="A65" i="17" s="1"/>
  <c r="A66" i="17" s="1"/>
  <c r="A67" i="17" s="1"/>
  <c r="A68" i="17" s="1"/>
  <c r="A69" i="17" s="1"/>
  <c r="A70" i="17" s="1"/>
  <c r="A71" i="17" s="1"/>
  <c r="A72" i="17" s="1"/>
  <c r="A73" i="17" s="1"/>
  <c r="A74" i="17" s="1"/>
  <c r="A75" i="17" s="1"/>
  <c r="A76" i="17" s="1"/>
  <c r="A77" i="17" s="1"/>
  <c r="A78" i="17" s="1"/>
  <c r="A79" i="17" s="1"/>
  <c r="A80" i="17" s="1"/>
  <c r="A81" i="17" s="1"/>
  <c r="A82" i="17" s="1"/>
  <c r="A83" i="17" s="1"/>
  <c r="A84" i="17" s="1"/>
  <c r="A85" i="17" s="1"/>
  <c r="A86" i="17" s="1"/>
  <c r="A87" i="17" s="1"/>
  <c r="A88" i="17" s="1"/>
  <c r="A89" i="17" s="1"/>
  <c r="A90" i="17" s="1"/>
  <c r="A91" i="17" s="1"/>
  <c r="A92" i="17" s="1"/>
  <c r="A93" i="17" s="1"/>
  <c r="A94" i="17" s="1"/>
  <c r="A95" i="17" s="1"/>
  <c r="A96" i="17" s="1"/>
  <c r="A97" i="17" s="1"/>
  <c r="A98" i="17" s="1"/>
  <c r="A99" i="17" s="1"/>
  <c r="A100" i="17" s="1"/>
  <c r="A101" i="17" s="1"/>
  <c r="A102" i="17" s="1"/>
  <c r="A103" i="17" s="1"/>
  <c r="A104" i="17" s="1"/>
  <c r="A105" i="17" s="1"/>
  <c r="A106" i="17" s="1"/>
  <c r="A107" i="17" s="1"/>
  <c r="A108" i="17" s="1"/>
  <c r="A109" i="17" s="1"/>
  <c r="A110" i="17" s="1"/>
  <c r="A111" i="17" s="1"/>
  <c r="A112" i="17" s="1"/>
  <c r="A113" i="17" s="1"/>
  <c r="A114" i="17" s="1"/>
  <c r="A115" i="17" s="1"/>
  <c r="A116" i="17" s="1"/>
  <c r="A117" i="17" s="1"/>
  <c r="A118" i="17" s="1"/>
  <c r="A119" i="17" s="1"/>
  <c r="A120" i="17" s="1"/>
  <c r="A121" i="17" s="1"/>
  <c r="A122" i="17" s="1"/>
  <c r="A123" i="17" s="1"/>
  <c r="A124" i="17" s="1"/>
  <c r="A125" i="17" s="1"/>
  <c r="A126" i="17" s="1"/>
  <c r="A127" i="17" s="1"/>
  <c r="A128" i="17" s="1"/>
  <c r="A129" i="17" s="1"/>
  <c r="A130" i="17" s="1"/>
  <c r="A131" i="17" s="1"/>
  <c r="A132" i="17" s="1"/>
  <c r="A133" i="17" s="1"/>
  <c r="A134" i="17" s="1"/>
  <c r="A135" i="17" s="1"/>
  <c r="A136" i="17" s="1"/>
  <c r="A137" i="17" s="1"/>
  <c r="A138" i="17" s="1"/>
  <c r="A139" i="17" s="1"/>
  <c r="A140" i="17" s="1"/>
  <c r="A141" i="17" s="1"/>
  <c r="A142" i="17" s="1"/>
  <c r="A143" i="17" s="1"/>
  <c r="A144" i="17" s="1"/>
  <c r="A145" i="17" s="1"/>
  <c r="A146" i="17" s="1"/>
  <c r="A147" i="17" s="1"/>
  <c r="A148" i="17" s="1"/>
  <c r="A149" i="17" s="1"/>
  <c r="A150" i="17" s="1"/>
  <c r="A151" i="17" s="1"/>
  <c r="A152" i="17" s="1"/>
  <c r="A153" i="17" s="1"/>
  <c r="A154" i="17" s="1"/>
  <c r="A155" i="17" s="1"/>
  <c r="A156" i="17" s="1"/>
  <c r="A157" i="17" s="1"/>
  <c r="A158" i="17" s="1"/>
  <c r="A159" i="17" s="1"/>
  <c r="A160" i="17" s="1"/>
  <c r="A161" i="17" s="1"/>
  <c r="A162" i="17" s="1"/>
  <c r="A163" i="17" s="1"/>
  <c r="A164" i="17" s="1"/>
  <c r="A165" i="17" s="1"/>
  <c r="A166" i="17" s="1"/>
  <c r="A167" i="17" s="1"/>
  <c r="A168" i="17" s="1"/>
  <c r="A169" i="17" s="1"/>
  <c r="A170" i="17" s="1"/>
  <c r="A171" i="17" s="1"/>
  <c r="A172" i="17" s="1"/>
  <c r="A173" i="17" s="1"/>
  <c r="A174" i="17" s="1"/>
  <c r="A175" i="17" s="1"/>
  <c r="A176" i="17" s="1"/>
  <c r="A177" i="17" s="1"/>
  <c r="A178" i="17" s="1"/>
  <c r="A179" i="17" s="1"/>
  <c r="A180" i="17" s="1"/>
  <c r="A181" i="17" s="1"/>
  <c r="A182" i="17" s="1"/>
  <c r="A183" i="17" s="1"/>
  <c r="A184" i="17" s="1"/>
  <c r="A185" i="17" s="1"/>
  <c r="A186" i="17" s="1"/>
  <c r="A187" i="17" s="1"/>
  <c r="A188" i="17" s="1"/>
  <c r="A189" i="17" s="1"/>
  <c r="A190" i="17" s="1"/>
  <c r="A191" i="17" s="1"/>
  <c r="A192" i="17" s="1"/>
  <c r="A193" i="17" s="1"/>
  <c r="A194" i="17" s="1"/>
  <c r="A195" i="17" s="1"/>
  <c r="A196" i="17" s="1"/>
  <c r="A197" i="17" s="1"/>
  <c r="A198" i="17" s="1"/>
  <c r="A199" i="17" s="1"/>
  <c r="A200" i="17" s="1"/>
  <c r="A201" i="17" s="1"/>
  <c r="A202" i="17" s="1"/>
  <c r="A203" i="17" s="1"/>
  <c r="A204" i="17" s="1"/>
  <c r="A205" i="17" s="1"/>
  <c r="A206" i="17" s="1"/>
  <c r="A207" i="17" s="1"/>
  <c r="A208" i="17" s="1"/>
  <c r="A209" i="17" s="1"/>
  <c r="A210" i="17" s="1"/>
  <c r="A211" i="17" s="1"/>
  <c r="A212" i="17" s="1"/>
  <c r="A213" i="17" s="1"/>
  <c r="A214" i="17" s="1"/>
  <c r="A215" i="17" s="1"/>
  <c r="A216" i="17" s="1"/>
  <c r="A217" i="17" s="1"/>
  <c r="A218" i="17" s="1"/>
  <c r="A219" i="17" s="1"/>
  <c r="A220" i="17" s="1"/>
  <c r="A221" i="17" s="1"/>
  <c r="A222" i="17" s="1"/>
  <c r="A223" i="17" s="1"/>
  <c r="A224" i="17" s="1"/>
  <c r="A225" i="17" s="1"/>
  <c r="A226" i="17" s="1"/>
  <c r="A227" i="17" s="1"/>
  <c r="A228" i="17" s="1"/>
  <c r="A229" i="17" s="1"/>
  <c r="A230" i="17" s="1"/>
  <c r="A231" i="17" s="1"/>
  <c r="A232" i="17" s="1"/>
  <c r="A233" i="17" s="1"/>
  <c r="A234" i="17" s="1"/>
  <c r="A235" i="17" s="1"/>
  <c r="A236" i="17" s="1"/>
  <c r="A237" i="17" s="1"/>
  <c r="A238" i="17" s="1"/>
  <c r="A239" i="17" s="1"/>
  <c r="A240" i="17" s="1"/>
  <c r="A241" i="17" s="1"/>
  <c r="A242" i="17" s="1"/>
  <c r="A243" i="17" s="1"/>
  <c r="A244" i="17" s="1"/>
  <c r="A245" i="17" s="1"/>
  <c r="A246" i="17" s="1"/>
  <c r="A247" i="17" s="1"/>
  <c r="A248" i="17" s="1"/>
  <c r="A249" i="17" s="1"/>
  <c r="A250" i="17" s="1"/>
  <c r="A251" i="17" s="1"/>
  <c r="A252" i="17" s="1"/>
  <c r="A253" i="17" s="1"/>
  <c r="A254" i="17" s="1"/>
  <c r="A255" i="17" s="1"/>
  <c r="A256" i="17" s="1"/>
  <c r="A257" i="17" s="1"/>
  <c r="A258" i="17" s="1"/>
  <c r="A259" i="17" s="1"/>
  <c r="A260" i="17" s="1"/>
  <c r="A261" i="17" s="1"/>
  <c r="A262" i="17" s="1"/>
  <c r="A263" i="17" s="1"/>
  <c r="A264" i="17" s="1"/>
  <c r="A265" i="17" s="1"/>
  <c r="A266" i="17" s="1"/>
  <c r="A267" i="17" s="1"/>
  <c r="A268" i="17" s="1"/>
  <c r="A269" i="17" s="1"/>
  <c r="A270" i="17" s="1"/>
  <c r="A271" i="17" s="1"/>
  <c r="A272" i="17" s="1"/>
  <c r="A273" i="17" s="1"/>
  <c r="A274" i="17" s="1"/>
  <c r="A275" i="17" s="1"/>
  <c r="A276" i="17" s="1"/>
  <c r="A277" i="17" s="1"/>
  <c r="A278" i="17" s="1"/>
  <c r="A279" i="17" s="1"/>
  <c r="A280" i="17" s="1"/>
  <c r="A281" i="17" s="1"/>
  <c r="A282" i="17" s="1"/>
  <c r="A283" i="17" s="1"/>
  <c r="A284" i="17" s="1"/>
  <c r="A285" i="17" s="1"/>
  <c r="A286" i="17" s="1"/>
  <c r="A287" i="17" s="1"/>
  <c r="A288" i="17" s="1"/>
  <c r="A289" i="17" s="1"/>
  <c r="A290" i="17" s="1"/>
  <c r="A291" i="17" s="1"/>
  <c r="A292" i="17" s="1"/>
  <c r="A293" i="17" s="1"/>
  <c r="A294" i="17" s="1"/>
  <c r="A295" i="17" s="1"/>
  <c r="A296" i="17" s="1"/>
  <c r="A297" i="17" s="1"/>
  <c r="A298" i="17" s="1"/>
  <c r="A299" i="17" s="1"/>
  <c r="A300" i="17" s="1"/>
  <c r="A301" i="17" s="1"/>
  <c r="A302" i="17" s="1"/>
  <c r="A303" i="17" s="1"/>
  <c r="A304" i="17" s="1"/>
  <c r="A305" i="17" s="1"/>
  <c r="A306" i="17" s="1"/>
  <c r="A307" i="17" s="1"/>
  <c r="A308" i="17" s="1"/>
  <c r="A309" i="17" s="1"/>
  <c r="A310" i="17" s="1"/>
  <c r="A311" i="17" s="1"/>
  <c r="A312" i="17" s="1"/>
  <c r="A313" i="17" s="1"/>
  <c r="A314" i="17" s="1"/>
  <c r="A315" i="17" s="1"/>
  <c r="A316" i="17" s="1"/>
  <c r="A317" i="17" s="1"/>
  <c r="A318" i="17" s="1"/>
  <c r="A319" i="17" s="1"/>
  <c r="A320" i="17" s="1"/>
  <c r="A321" i="17" s="1"/>
  <c r="A322" i="17" s="1"/>
  <c r="A323" i="17" s="1"/>
  <c r="A324" i="17" s="1"/>
  <c r="A325" i="17" s="1"/>
  <c r="A326" i="17" s="1"/>
  <c r="A327" i="17" s="1"/>
  <c r="A328" i="17" s="1"/>
  <c r="A329" i="17" s="1"/>
  <c r="A330" i="17" s="1"/>
  <c r="A331" i="17" s="1"/>
  <c r="A332" i="17" s="1"/>
  <c r="A333" i="17" s="1"/>
  <c r="A334" i="17" s="1"/>
  <c r="A335" i="17" s="1"/>
  <c r="A336" i="17" s="1"/>
  <c r="A337" i="17" s="1"/>
  <c r="A338" i="17" s="1"/>
  <c r="A339" i="17" s="1"/>
  <c r="A340" i="17" s="1"/>
  <c r="A341" i="17" s="1"/>
  <c r="A342" i="17" s="1"/>
  <c r="A343" i="17" s="1"/>
  <c r="A344" i="17" s="1"/>
  <c r="A345" i="17" s="1"/>
  <c r="A346" i="17" s="1"/>
  <c r="A347" i="17" s="1"/>
  <c r="A348" i="17" s="1"/>
  <c r="A349" i="17" s="1"/>
  <c r="A350" i="17" s="1"/>
  <c r="A351" i="17" s="1"/>
  <c r="A352" i="17" s="1"/>
  <c r="A353" i="17" s="1"/>
  <c r="A354" i="17" s="1"/>
  <c r="A355" i="17" s="1"/>
  <c r="A356" i="17" s="1"/>
  <c r="A357" i="17" s="1"/>
  <c r="A358" i="17" s="1"/>
  <c r="A359" i="17" s="1"/>
  <c r="A360" i="17" s="1"/>
  <c r="A361" i="17" s="1"/>
  <c r="A362" i="17" s="1"/>
  <c r="A363" i="17" s="1"/>
  <c r="A364" i="17" s="1"/>
  <c r="A365" i="17" s="1"/>
  <c r="A366" i="17" s="1"/>
  <c r="A367" i="17" s="1"/>
  <c r="A368" i="17" s="1"/>
  <c r="A369" i="17" s="1"/>
  <c r="A370" i="17" s="1"/>
  <c r="A371" i="17" s="1"/>
  <c r="A372" i="17" s="1"/>
  <c r="A373" i="17" s="1"/>
  <c r="A374" i="17" s="1"/>
  <c r="A375" i="17" s="1"/>
  <c r="A376" i="17" s="1"/>
  <c r="A377" i="17" s="1"/>
  <c r="A378" i="17" s="1"/>
  <c r="A379" i="17" s="1"/>
  <c r="A380" i="17" s="1"/>
  <c r="A381" i="17" s="1"/>
  <c r="A382" i="17" s="1"/>
  <c r="A383" i="17" s="1"/>
  <c r="A384" i="17" s="1"/>
  <c r="A385" i="17" s="1"/>
  <c r="A19" i="17"/>
  <c r="N18" i="17"/>
  <c r="A18" i="17"/>
  <c r="L13" i="17"/>
  <c r="K13" i="17"/>
  <c r="J13" i="17"/>
  <c r="L12" i="17"/>
  <c r="K12" i="17"/>
  <c r="J12" i="17"/>
  <c r="L11" i="17"/>
  <c r="K11" i="17"/>
  <c r="J11" i="17"/>
  <c r="L10" i="17"/>
  <c r="K10" i="17"/>
  <c r="J10" i="17"/>
  <c r="L9" i="17"/>
  <c r="K9" i="17"/>
  <c r="J9" i="17"/>
  <c r="L8" i="17"/>
  <c r="K8" i="17"/>
  <c r="J8" i="17"/>
  <c r="T20" i="1"/>
  <c r="K445" i="5"/>
  <c r="F440" i="5"/>
  <c r="G439" i="5"/>
  <c r="F439" i="5"/>
  <c r="G438" i="5"/>
  <c r="F438" i="5"/>
  <c r="A423" i="5"/>
  <c r="G422" i="5"/>
  <c r="F422" i="5"/>
  <c r="G421" i="5"/>
  <c r="F421" i="5"/>
  <c r="G420" i="5"/>
  <c r="F420" i="5"/>
  <c r="G419" i="5"/>
  <c r="F419" i="5"/>
  <c r="F418" i="5"/>
  <c r="G417" i="5"/>
  <c r="F417" i="5"/>
  <c r="G416" i="5"/>
  <c r="F416" i="5"/>
  <c r="G415" i="5"/>
  <c r="F415" i="5"/>
  <c r="G414" i="5"/>
  <c r="F414" i="5"/>
  <c r="G413" i="5"/>
  <c r="F413" i="5"/>
  <c r="K400" i="5"/>
  <c r="F395" i="5"/>
  <c r="G394" i="5"/>
  <c r="F394" i="5"/>
  <c r="G393" i="5"/>
  <c r="F393" i="5"/>
  <c r="A378" i="5"/>
  <c r="G377" i="5"/>
  <c r="F377" i="5"/>
  <c r="G376" i="5"/>
  <c r="F376" i="5"/>
  <c r="G375" i="5"/>
  <c r="F375" i="5"/>
  <c r="G374" i="5"/>
  <c r="F374" i="5"/>
  <c r="F373" i="5"/>
  <c r="G372" i="5"/>
  <c r="F372" i="5"/>
  <c r="G371" i="5"/>
  <c r="F371" i="5"/>
  <c r="G370" i="5"/>
  <c r="F370" i="5"/>
  <c r="G369" i="5"/>
  <c r="F369" i="5"/>
  <c r="G368" i="5"/>
  <c r="F368" i="5"/>
  <c r="F98" i="5"/>
  <c r="G98" i="5"/>
  <c r="F99" i="5"/>
  <c r="G99" i="5"/>
  <c r="F100" i="5"/>
  <c r="G100" i="5"/>
  <c r="F101" i="5"/>
  <c r="G101" i="5"/>
  <c r="F102" i="5"/>
  <c r="G102" i="5"/>
  <c r="F103" i="5"/>
  <c r="F104" i="5"/>
  <c r="G104" i="5"/>
  <c r="F105" i="5"/>
  <c r="G105" i="5"/>
  <c r="F106" i="5"/>
  <c r="G106" i="5"/>
  <c r="F107" i="5"/>
  <c r="G107" i="5"/>
  <c r="A108" i="5"/>
  <c r="F123" i="5"/>
  <c r="G123" i="5"/>
  <c r="F124" i="5"/>
  <c r="G124" i="5"/>
  <c r="F125" i="5"/>
  <c r="K130" i="5"/>
  <c r="J43" i="5"/>
  <c r="J88" i="5" s="1"/>
  <c r="F53" i="5"/>
  <c r="G53" i="5"/>
  <c r="F54" i="5"/>
  <c r="G54" i="5"/>
  <c r="F55" i="5"/>
  <c r="G55" i="5"/>
  <c r="F56" i="5"/>
  <c r="G56" i="5"/>
  <c r="F57" i="5"/>
  <c r="G57" i="5"/>
  <c r="F58" i="5"/>
  <c r="F59" i="5"/>
  <c r="G59" i="5"/>
  <c r="F60" i="5"/>
  <c r="G60" i="5"/>
  <c r="F61" i="5"/>
  <c r="G61" i="5"/>
  <c r="F62" i="5"/>
  <c r="G62" i="5"/>
  <c r="A63" i="5"/>
  <c r="F78" i="5"/>
  <c r="G78" i="5"/>
  <c r="F79" i="5"/>
  <c r="G79" i="5"/>
  <c r="F80" i="5"/>
  <c r="K85" i="5"/>
  <c r="A23" i="5"/>
  <c r="K31" i="5"/>
  <c r="K30" i="5"/>
  <c r="K29" i="5"/>
  <c r="K28" i="5"/>
  <c r="K27" i="5"/>
  <c r="K26" i="5"/>
  <c r="A88" i="5" l="1"/>
  <c r="C91" i="5"/>
  <c r="E126" i="5"/>
  <c r="I91" i="5"/>
  <c r="C92" i="5"/>
  <c r="E127" i="5"/>
  <c r="B93" i="5"/>
  <c r="I92" i="5"/>
  <c r="E128" i="5"/>
  <c r="E83" i="5"/>
  <c r="A43" i="5"/>
  <c r="E81" i="5"/>
  <c r="C47" i="5"/>
  <c r="E82" i="5"/>
  <c r="I46" i="5"/>
  <c r="J89" i="5"/>
  <c r="J90" i="5" s="1"/>
  <c r="C46" i="5"/>
  <c r="B48" i="5"/>
  <c r="J44" i="5"/>
  <c r="J45" i="5" s="1"/>
  <c r="I47" i="5"/>
  <c r="W19" i="1"/>
  <c r="W17" i="1"/>
  <c r="W14" i="1"/>
  <c r="O21" i="1"/>
  <c r="O19" i="1"/>
  <c r="O17" i="1"/>
  <c r="O16" i="1"/>
  <c r="O15" i="1"/>
  <c r="O14" i="1"/>
  <c r="O13" i="1"/>
  <c r="O11" i="1"/>
  <c r="J20" i="1"/>
  <c r="O20" i="1" s="1"/>
  <c r="J18" i="1"/>
  <c r="O18" i="1" s="1"/>
  <c r="I48" i="5" l="1"/>
  <c r="I93" i="5"/>
  <c r="AF21" i="1"/>
  <c r="AF20" i="1"/>
  <c r="AF19" i="1"/>
  <c r="AF18" i="1"/>
  <c r="AF17" i="1"/>
  <c r="AF16" i="1"/>
  <c r="AF15" i="1"/>
  <c r="AF14" i="1"/>
  <c r="AF13" i="1"/>
  <c r="AF12" i="1"/>
  <c r="AF11" i="1"/>
  <c r="T11" i="1"/>
  <c r="X11" i="1" s="1"/>
  <c r="V24" i="1"/>
  <c r="U24" i="1"/>
  <c r="T17" i="1"/>
  <c r="X17" i="1" s="1"/>
  <c r="T21" i="1"/>
  <c r="X21" i="1" s="1"/>
  <c r="X20" i="1"/>
  <c r="T19" i="1"/>
  <c r="X19" i="1" s="1"/>
  <c r="T18" i="1"/>
  <c r="X18" i="1" s="1"/>
  <c r="T16" i="1"/>
  <c r="X16" i="1" s="1"/>
  <c r="T15" i="1"/>
  <c r="X15" i="1" s="1"/>
  <c r="T14" i="1"/>
  <c r="X14" i="1" s="1"/>
  <c r="I94" i="5" s="1"/>
  <c r="B126" i="5" s="1"/>
  <c r="T13" i="1"/>
  <c r="X13" i="1" s="1"/>
  <c r="I49" i="5" s="1"/>
  <c r="F81" i="5" s="1"/>
  <c r="H81" i="5" s="1"/>
  <c r="K81" i="5" s="1"/>
  <c r="F126" i="5" l="1"/>
  <c r="H126" i="5" s="1"/>
  <c r="K126" i="5" s="1"/>
  <c r="B81" i="5"/>
  <c r="J91" i="5"/>
  <c r="J46" i="5"/>
  <c r="AF24" i="1"/>
  <c r="T24" i="1"/>
  <c r="J133" i="5"/>
  <c r="J92" i="5" l="1"/>
  <c r="J47" i="5"/>
  <c r="A133" i="5"/>
  <c r="J178" i="5"/>
  <c r="J24" i="1"/>
  <c r="N18" i="8"/>
  <c r="U17" i="16"/>
  <c r="S17" i="16"/>
  <c r="T17" i="16" s="1"/>
  <c r="U16" i="16"/>
  <c r="S16" i="16"/>
  <c r="T16" i="16" s="1"/>
  <c r="U15" i="16"/>
  <c r="S15" i="16"/>
  <c r="T15" i="16" s="1"/>
  <c r="U14" i="16"/>
  <c r="S14" i="16"/>
  <c r="T14" i="16" s="1"/>
  <c r="U13" i="16"/>
  <c r="S13" i="16"/>
  <c r="T13" i="16" s="1"/>
  <c r="U12" i="16"/>
  <c r="S12" i="16"/>
  <c r="T12" i="16" s="1"/>
  <c r="U11" i="16"/>
  <c r="S11" i="16"/>
  <c r="T11" i="16" s="1"/>
  <c r="U10" i="16"/>
  <c r="S10" i="16"/>
  <c r="T10" i="16" s="1"/>
  <c r="K8" i="16"/>
  <c r="A18" i="1"/>
  <c r="A19" i="1"/>
  <c r="A20" i="1"/>
  <c r="A21" i="1"/>
  <c r="L15" i="17" l="1"/>
  <c r="J15" i="17"/>
  <c r="K14" i="17"/>
  <c r="J14" i="17"/>
  <c r="L17" i="17"/>
  <c r="K17" i="17"/>
  <c r="K15" i="17"/>
  <c r="L14" i="17"/>
  <c r="K16" i="17"/>
  <c r="J17" i="17"/>
  <c r="J16" i="17"/>
  <c r="L16" i="17"/>
  <c r="J93" i="5"/>
  <c r="J48" i="5"/>
  <c r="J223" i="5"/>
  <c r="A178" i="5"/>
  <c r="J14" i="8"/>
  <c r="J14" i="16"/>
  <c r="L13" i="8"/>
  <c r="J17" i="16"/>
  <c r="J12" i="16"/>
  <c r="L17" i="8"/>
  <c r="J15" i="8"/>
  <c r="K12" i="8"/>
  <c r="L9" i="8"/>
  <c r="K17" i="8"/>
  <c r="L14" i="8"/>
  <c r="J12" i="8"/>
  <c r="K9" i="8"/>
  <c r="J17" i="8"/>
  <c r="K14" i="8"/>
  <c r="L11" i="8"/>
  <c r="J9" i="8"/>
  <c r="J16" i="8"/>
  <c r="K11" i="8"/>
  <c r="K15" i="8"/>
  <c r="L10" i="8"/>
  <c r="L15" i="8"/>
  <c r="J11" i="8"/>
  <c r="K16" i="16"/>
  <c r="K14" i="16"/>
  <c r="K12" i="16"/>
  <c r="K10" i="16"/>
  <c r="K13" i="8"/>
  <c r="J16" i="16"/>
  <c r="L12" i="8"/>
  <c r="K13" i="16"/>
  <c r="J11" i="16"/>
  <c r="K10" i="8"/>
  <c r="K15" i="16"/>
  <c r="J13" i="16"/>
  <c r="L16" i="8"/>
  <c r="J10" i="8"/>
  <c r="K17" i="16"/>
  <c r="J15" i="16"/>
  <c r="K16" i="8"/>
  <c r="J13" i="8"/>
  <c r="K11" i="16"/>
  <c r="J10" i="16"/>
  <c r="J94" i="5" l="1"/>
  <c r="J49" i="5"/>
  <c r="A223" i="5"/>
  <c r="J268" i="5"/>
  <c r="K355" i="5"/>
  <c r="F350" i="5"/>
  <c r="G349" i="5"/>
  <c r="F349" i="5"/>
  <c r="G348" i="5"/>
  <c r="F348" i="5"/>
  <c r="A333" i="5"/>
  <c r="G332" i="5"/>
  <c r="F332" i="5"/>
  <c r="G331" i="5"/>
  <c r="F331" i="5"/>
  <c r="G330" i="5"/>
  <c r="F330" i="5"/>
  <c r="G329" i="5"/>
  <c r="F329" i="5"/>
  <c r="F328" i="5"/>
  <c r="G327" i="5"/>
  <c r="F327" i="5"/>
  <c r="G326" i="5"/>
  <c r="F326" i="5"/>
  <c r="G325" i="5"/>
  <c r="F325" i="5"/>
  <c r="G324" i="5"/>
  <c r="F324" i="5"/>
  <c r="G323" i="5"/>
  <c r="F323" i="5"/>
  <c r="K310" i="5"/>
  <c r="F305" i="5"/>
  <c r="G304" i="5"/>
  <c r="F304" i="5"/>
  <c r="G303" i="5"/>
  <c r="F303" i="5"/>
  <c r="A288" i="5"/>
  <c r="G287" i="5"/>
  <c r="F287" i="5"/>
  <c r="G286" i="5"/>
  <c r="F286" i="5"/>
  <c r="G285" i="5"/>
  <c r="F285" i="5"/>
  <c r="G284" i="5"/>
  <c r="F284" i="5"/>
  <c r="F283" i="5"/>
  <c r="G282" i="5"/>
  <c r="F282" i="5"/>
  <c r="G281" i="5"/>
  <c r="F281" i="5"/>
  <c r="G280" i="5"/>
  <c r="F280" i="5"/>
  <c r="G279" i="5"/>
  <c r="F279" i="5"/>
  <c r="G278" i="5"/>
  <c r="F278" i="5"/>
  <c r="K265" i="5"/>
  <c r="F260" i="5"/>
  <c r="G259" i="5"/>
  <c r="F259" i="5"/>
  <c r="G258" i="5"/>
  <c r="F258" i="5"/>
  <c r="A243" i="5"/>
  <c r="G242" i="5"/>
  <c r="F242" i="5"/>
  <c r="G241" i="5"/>
  <c r="F241" i="5"/>
  <c r="G240" i="5"/>
  <c r="F240" i="5"/>
  <c r="G239" i="5"/>
  <c r="F239" i="5"/>
  <c r="F238" i="5"/>
  <c r="G237" i="5"/>
  <c r="F237" i="5"/>
  <c r="G236" i="5"/>
  <c r="F236" i="5"/>
  <c r="G235" i="5"/>
  <c r="F235" i="5"/>
  <c r="G234" i="5"/>
  <c r="F234" i="5"/>
  <c r="G233" i="5"/>
  <c r="F233" i="5"/>
  <c r="K220" i="5"/>
  <c r="F215" i="5"/>
  <c r="G214" i="5"/>
  <c r="F214" i="5"/>
  <c r="G213" i="5"/>
  <c r="F213" i="5"/>
  <c r="A198" i="5"/>
  <c r="G197" i="5"/>
  <c r="F197" i="5"/>
  <c r="G196" i="5"/>
  <c r="F196" i="5"/>
  <c r="G195" i="5"/>
  <c r="F195" i="5"/>
  <c r="G194" i="5"/>
  <c r="F194" i="5"/>
  <c r="F193" i="5"/>
  <c r="G192" i="5"/>
  <c r="F192" i="5"/>
  <c r="G191" i="5"/>
  <c r="F191" i="5"/>
  <c r="G190" i="5"/>
  <c r="F190" i="5"/>
  <c r="G189" i="5"/>
  <c r="F189" i="5"/>
  <c r="G188" i="5"/>
  <c r="F188" i="5"/>
  <c r="K175" i="5"/>
  <c r="F170" i="5"/>
  <c r="G169" i="5"/>
  <c r="F169" i="5"/>
  <c r="G168" i="5"/>
  <c r="F168" i="5"/>
  <c r="A153" i="5"/>
  <c r="G152" i="5"/>
  <c r="F152" i="5"/>
  <c r="G151" i="5"/>
  <c r="F151" i="5"/>
  <c r="G150" i="5"/>
  <c r="F150" i="5"/>
  <c r="G149" i="5"/>
  <c r="F149" i="5"/>
  <c r="F148" i="5"/>
  <c r="G147" i="5"/>
  <c r="F147" i="5"/>
  <c r="G146" i="5"/>
  <c r="F146" i="5"/>
  <c r="G145" i="5"/>
  <c r="F145" i="5"/>
  <c r="G144" i="5"/>
  <c r="F144" i="5"/>
  <c r="G143" i="5"/>
  <c r="F143" i="5"/>
  <c r="E38" i="5"/>
  <c r="E37" i="5"/>
  <c r="I6" i="5"/>
  <c r="B8" i="5"/>
  <c r="C7" i="5"/>
  <c r="C6" i="5"/>
  <c r="J95" i="5" l="1"/>
  <c r="J50" i="5"/>
  <c r="A268" i="5"/>
  <c r="J313" i="5"/>
  <c r="J358" i="5" s="1"/>
  <c r="F35" i="5"/>
  <c r="F34" i="5"/>
  <c r="F33" i="5"/>
  <c r="E396" i="5" l="1"/>
  <c r="A358" i="5"/>
  <c r="I362" i="5"/>
  <c r="B363" i="5"/>
  <c r="J359" i="5"/>
  <c r="J360" i="5" s="1"/>
  <c r="C362" i="5"/>
  <c r="C361" i="5"/>
  <c r="E397" i="5"/>
  <c r="I361" i="5"/>
  <c r="I364" i="5"/>
  <c r="E398" i="5"/>
  <c r="J96" i="5"/>
  <c r="J51" i="5"/>
  <c r="A313" i="5"/>
  <c r="I363" i="5" l="1"/>
  <c r="J403" i="5"/>
  <c r="J361" i="5"/>
  <c r="J362" i="5" s="1"/>
  <c r="J363" i="5" s="1"/>
  <c r="J364" i="5" s="1"/>
  <c r="J365" i="5" s="1"/>
  <c r="J366" i="5" s="1"/>
  <c r="J367" i="5" s="1"/>
  <c r="B396" i="5"/>
  <c r="F396" i="5"/>
  <c r="H396" i="5" s="1"/>
  <c r="K396" i="5" s="1"/>
  <c r="J97" i="5"/>
  <c r="J52" i="5"/>
  <c r="C136" i="5"/>
  <c r="E172" i="5"/>
  <c r="C137" i="5"/>
  <c r="I136" i="5"/>
  <c r="B138" i="5"/>
  <c r="E173" i="5"/>
  <c r="J134" i="5"/>
  <c r="J135" i="5" s="1"/>
  <c r="E441" i="5" l="1"/>
  <c r="I407" i="5"/>
  <c r="A403" i="5"/>
  <c r="E443" i="5"/>
  <c r="C407" i="5"/>
  <c r="J404" i="5"/>
  <c r="B408" i="5"/>
  <c r="C406" i="5"/>
  <c r="E442" i="5"/>
  <c r="I406" i="5"/>
  <c r="I408" i="5" s="1"/>
  <c r="I409" i="5"/>
  <c r="J368" i="5"/>
  <c r="J98" i="5"/>
  <c r="J53" i="5"/>
  <c r="J136" i="5"/>
  <c r="J137" i="5" s="1"/>
  <c r="E217" i="5"/>
  <c r="C181" i="5"/>
  <c r="C182" i="5"/>
  <c r="I181" i="5"/>
  <c r="B183" i="5"/>
  <c r="J179" i="5"/>
  <c r="J180" i="5" s="1"/>
  <c r="E218" i="5"/>
  <c r="J405" i="5" l="1"/>
  <c r="J406" i="5" s="1"/>
  <c r="J407" i="5" s="1"/>
  <c r="J408" i="5" s="1"/>
  <c r="J409" i="5" s="1"/>
  <c r="J410" i="5" s="1"/>
  <c r="J411" i="5" s="1"/>
  <c r="J412" i="5" s="1"/>
  <c r="J413" i="5" s="1"/>
  <c r="J414" i="5" s="1"/>
  <c r="B441" i="5"/>
  <c r="F441" i="5"/>
  <c r="H441" i="5" s="1"/>
  <c r="K441" i="5" s="1"/>
  <c r="J369" i="5"/>
  <c r="J99" i="5"/>
  <c r="J54" i="5"/>
  <c r="J181" i="5"/>
  <c r="J182" i="5" s="1"/>
  <c r="J183" i="5" s="1"/>
  <c r="E263" i="5"/>
  <c r="C227" i="5"/>
  <c r="C226" i="5"/>
  <c r="E262" i="5"/>
  <c r="B228" i="5"/>
  <c r="J224" i="5"/>
  <c r="J225" i="5" s="1"/>
  <c r="I226" i="5"/>
  <c r="J138" i="5"/>
  <c r="J415" i="5" l="1"/>
  <c r="J370" i="5"/>
  <c r="J100" i="5"/>
  <c r="J55" i="5"/>
  <c r="J226" i="5"/>
  <c r="J227" i="5" s="1"/>
  <c r="J228" i="5" s="1"/>
  <c r="J229" i="5" s="1"/>
  <c r="J230" i="5" s="1"/>
  <c r="J231" i="5" s="1"/>
  <c r="C271" i="5"/>
  <c r="E307" i="5"/>
  <c r="J269" i="5"/>
  <c r="J270" i="5" s="1"/>
  <c r="C272" i="5"/>
  <c r="E308" i="5"/>
  <c r="B273" i="5"/>
  <c r="I271" i="5"/>
  <c r="J184" i="5"/>
  <c r="J139" i="5"/>
  <c r="J271" i="5" l="1"/>
  <c r="J272" i="5" s="1"/>
  <c r="J273" i="5" s="1"/>
  <c r="J274" i="5" s="1"/>
  <c r="J275" i="5" s="1"/>
  <c r="E352" i="5"/>
  <c r="C317" i="5"/>
  <c r="C316" i="5"/>
  <c r="J314" i="5"/>
  <c r="J315" i="5" s="1"/>
  <c r="B318" i="5"/>
  <c r="E353" i="5"/>
  <c r="I316" i="5"/>
  <c r="J232" i="5"/>
  <c r="J185" i="5"/>
  <c r="J140" i="5"/>
  <c r="J316" i="5" l="1"/>
  <c r="J317" i="5" s="1"/>
  <c r="J318" i="5" s="1"/>
  <c r="J319" i="5" s="1"/>
  <c r="J320" i="5" s="1"/>
  <c r="J321" i="5" s="1"/>
  <c r="J322" i="5" s="1"/>
  <c r="J323" i="5" s="1"/>
  <c r="J276" i="5"/>
  <c r="J233" i="5"/>
  <c r="J186" i="5"/>
  <c r="J141" i="5"/>
  <c r="J324" i="5" l="1"/>
  <c r="J277" i="5"/>
  <c r="J234" i="5"/>
  <c r="J187" i="5"/>
  <c r="J142" i="5"/>
  <c r="J325" i="5" l="1"/>
  <c r="J278" i="5"/>
  <c r="J235" i="5"/>
  <c r="J188" i="5"/>
  <c r="J143" i="5"/>
  <c r="J279" i="5" l="1"/>
  <c r="J189" i="5"/>
  <c r="J144" i="5"/>
  <c r="J280" i="5" l="1"/>
  <c r="J190" i="5"/>
  <c r="J145" i="5"/>
  <c r="E171" i="5" l="1"/>
  <c r="I137" i="5"/>
  <c r="I138" i="5" s="1"/>
  <c r="E216" i="5"/>
  <c r="I182" i="5"/>
  <c r="I183" i="5" s="1"/>
  <c r="E261" i="5"/>
  <c r="I227" i="5"/>
  <c r="I228" i="5" s="1"/>
  <c r="E306" i="5"/>
  <c r="I272" i="5"/>
  <c r="I273" i="5" s="1"/>
  <c r="E351" i="5"/>
  <c r="I317" i="5"/>
  <c r="I318" i="5" s="1"/>
  <c r="I319" i="5"/>
  <c r="I184" i="5"/>
  <c r="I139" i="5"/>
  <c r="I229" i="5"/>
  <c r="I274" i="5"/>
  <c r="F9" i="2"/>
  <c r="T8" i="17" s="1"/>
  <c r="I7" i="5"/>
  <c r="E36" i="5"/>
  <c r="F306" i="5" l="1"/>
  <c r="H306" i="5" s="1"/>
  <c r="K306" i="5" s="1"/>
  <c r="B306" i="5"/>
  <c r="F216" i="5"/>
  <c r="H216" i="5" s="1"/>
  <c r="K216" i="5" s="1"/>
  <c r="B216" i="5"/>
  <c r="B351" i="5"/>
  <c r="F351" i="5"/>
  <c r="H351" i="5" s="1"/>
  <c r="K351" i="5" s="1"/>
  <c r="B261" i="5"/>
  <c r="F261" i="5"/>
  <c r="H261" i="5" s="1"/>
  <c r="K261" i="5" s="1"/>
  <c r="B171" i="5"/>
  <c r="F171" i="5"/>
  <c r="H171" i="5" s="1"/>
  <c r="K171" i="5" s="1"/>
  <c r="I9" i="5"/>
  <c r="A47" i="2"/>
  <c r="B47" i="2" s="1"/>
  <c r="A48" i="2" l="1"/>
  <c r="A49" i="2" l="1"/>
  <c r="F49" i="2" s="1"/>
  <c r="A50" i="2" l="1"/>
  <c r="A3" i="5"/>
  <c r="A19" i="16"/>
  <c r="A20" i="16" s="1"/>
  <c r="A21" i="16" s="1"/>
  <c r="A22" i="16" s="1"/>
  <c r="A23" i="16" s="1"/>
  <c r="A24" i="16" s="1"/>
  <c r="A25" i="16" s="1"/>
  <c r="A26" i="16" s="1"/>
  <c r="A27" i="16" s="1"/>
  <c r="A28" i="16" s="1"/>
  <c r="A29" i="16" s="1"/>
  <c r="A30" i="16" s="1"/>
  <c r="A31" i="16" s="1"/>
  <c r="A32" i="16" s="1"/>
  <c r="A33" i="16" s="1"/>
  <c r="A34" i="16" s="1"/>
  <c r="A35" i="16" s="1"/>
  <c r="A36" i="16" s="1"/>
  <c r="A37" i="16" s="1"/>
  <c r="A38" i="16" s="1"/>
  <c r="A39" i="16" s="1"/>
  <c r="A40" i="16" s="1"/>
  <c r="A41" i="16" s="1"/>
  <c r="A42" i="16" s="1"/>
  <c r="A43" i="16" s="1"/>
  <c r="A44" i="16" s="1"/>
  <c r="A45" i="16" s="1"/>
  <c r="A46" i="16" s="1"/>
  <c r="A47" i="16" s="1"/>
  <c r="A48" i="16" s="1"/>
  <c r="A49" i="16" s="1"/>
  <c r="A50" i="16" s="1"/>
  <c r="A51" i="16" s="1"/>
  <c r="A52" i="16" s="1"/>
  <c r="A53" i="16" s="1"/>
  <c r="A54" i="16" s="1"/>
  <c r="A55" i="16" s="1"/>
  <c r="A56" i="16" s="1"/>
  <c r="A57" i="16" s="1"/>
  <c r="A58" i="16" s="1"/>
  <c r="A59" i="16" s="1"/>
  <c r="A60" i="16" s="1"/>
  <c r="A61" i="16" s="1"/>
  <c r="A62" i="16" s="1"/>
  <c r="A63" i="16" s="1"/>
  <c r="A64" i="16" s="1"/>
  <c r="A65" i="16" s="1"/>
  <c r="A66" i="16" s="1"/>
  <c r="A67" i="16" s="1"/>
  <c r="A68" i="16" s="1"/>
  <c r="A69" i="16" s="1"/>
  <c r="A70" i="16" s="1"/>
  <c r="A71" i="16" s="1"/>
  <c r="A72" i="16" s="1"/>
  <c r="A73" i="16" s="1"/>
  <c r="A74" i="16" s="1"/>
  <c r="A75" i="16" s="1"/>
  <c r="A76" i="16" s="1"/>
  <c r="A77" i="16" s="1"/>
  <c r="A78" i="16" s="1"/>
  <c r="A79" i="16" s="1"/>
  <c r="A80" i="16" s="1"/>
  <c r="A81" i="16" s="1"/>
  <c r="A82" i="16" s="1"/>
  <c r="A83" i="16" s="1"/>
  <c r="A84" i="16" s="1"/>
  <c r="A85" i="16" s="1"/>
  <c r="A86" i="16" s="1"/>
  <c r="A87" i="16" s="1"/>
  <c r="A88" i="16" s="1"/>
  <c r="A89" i="16" s="1"/>
  <c r="A90" i="16" s="1"/>
  <c r="A91" i="16" s="1"/>
  <c r="A92" i="16" s="1"/>
  <c r="A93" i="16" s="1"/>
  <c r="A94" i="16" s="1"/>
  <c r="A95" i="16" s="1"/>
  <c r="A96" i="16" s="1"/>
  <c r="A97" i="16" s="1"/>
  <c r="A98" i="16" s="1"/>
  <c r="A99" i="16" s="1"/>
  <c r="A100" i="16" s="1"/>
  <c r="A101" i="16" s="1"/>
  <c r="A102" i="16" s="1"/>
  <c r="A103" i="16" s="1"/>
  <c r="A104" i="16" s="1"/>
  <c r="A105" i="16" s="1"/>
  <c r="A106" i="16" s="1"/>
  <c r="A107" i="16" s="1"/>
  <c r="A108" i="16" s="1"/>
  <c r="A109" i="16" s="1"/>
  <c r="A110" i="16" s="1"/>
  <c r="A111" i="16" s="1"/>
  <c r="A112" i="16" s="1"/>
  <c r="A113" i="16" s="1"/>
  <c r="A114" i="16" s="1"/>
  <c r="A115" i="16" s="1"/>
  <c r="A116" i="16" s="1"/>
  <c r="A117" i="16" s="1"/>
  <c r="A118" i="16" s="1"/>
  <c r="A119" i="16" s="1"/>
  <c r="A120" i="16" s="1"/>
  <c r="A121" i="16" s="1"/>
  <c r="A122" i="16" s="1"/>
  <c r="A123" i="16" s="1"/>
  <c r="A124" i="16" s="1"/>
  <c r="A125" i="16" s="1"/>
  <c r="A126" i="16" s="1"/>
  <c r="A127" i="16" s="1"/>
  <c r="A128" i="16" s="1"/>
  <c r="A129" i="16" s="1"/>
  <c r="A130" i="16" s="1"/>
  <c r="A131" i="16" s="1"/>
  <c r="A132" i="16" s="1"/>
  <c r="A133" i="16" s="1"/>
  <c r="A134" i="16" s="1"/>
  <c r="A135" i="16" s="1"/>
  <c r="A136" i="16" s="1"/>
  <c r="A137" i="16" s="1"/>
  <c r="A138" i="16" s="1"/>
  <c r="A139" i="16" s="1"/>
  <c r="A140" i="16" s="1"/>
  <c r="A141" i="16" s="1"/>
  <c r="A142" i="16" s="1"/>
  <c r="A143" i="16" s="1"/>
  <c r="A144" i="16" s="1"/>
  <c r="A145" i="16" s="1"/>
  <c r="A146" i="16" s="1"/>
  <c r="A147" i="16" s="1"/>
  <c r="A148" i="16" s="1"/>
  <c r="A149" i="16" s="1"/>
  <c r="A150" i="16" s="1"/>
  <c r="A151" i="16" s="1"/>
  <c r="A152" i="16" s="1"/>
  <c r="A153" i="16" s="1"/>
  <c r="A154" i="16" s="1"/>
  <c r="A155" i="16" s="1"/>
  <c r="A156" i="16" s="1"/>
  <c r="A157" i="16" s="1"/>
  <c r="A158" i="16" s="1"/>
  <c r="A159" i="16" s="1"/>
  <c r="A160" i="16" s="1"/>
  <c r="A161" i="16" s="1"/>
  <c r="A162" i="16" s="1"/>
  <c r="A163" i="16" s="1"/>
  <c r="A164" i="16" s="1"/>
  <c r="A165" i="16" s="1"/>
  <c r="A166" i="16" s="1"/>
  <c r="A167" i="16" s="1"/>
  <c r="A168" i="16" s="1"/>
  <c r="A169" i="16" s="1"/>
  <c r="A170" i="16" s="1"/>
  <c r="A171" i="16" s="1"/>
  <c r="A172" i="16" s="1"/>
  <c r="A173" i="16" s="1"/>
  <c r="A174" i="16" s="1"/>
  <c r="A175" i="16" s="1"/>
  <c r="A176" i="16" s="1"/>
  <c r="A177" i="16" s="1"/>
  <c r="A178" i="16" s="1"/>
  <c r="A179" i="16" s="1"/>
  <c r="A180" i="16" s="1"/>
  <c r="A181" i="16" s="1"/>
  <c r="A182" i="16" s="1"/>
  <c r="A183" i="16" s="1"/>
  <c r="A184" i="16" s="1"/>
  <c r="A185" i="16" s="1"/>
  <c r="A186" i="16" s="1"/>
  <c r="A187" i="16" s="1"/>
  <c r="A188" i="16" s="1"/>
  <c r="A189" i="16" s="1"/>
  <c r="A190" i="16" s="1"/>
  <c r="A191" i="16" s="1"/>
  <c r="A192" i="16" s="1"/>
  <c r="A193" i="16" s="1"/>
  <c r="A194" i="16" s="1"/>
  <c r="A195" i="16" s="1"/>
  <c r="A196" i="16" s="1"/>
  <c r="A197" i="16" s="1"/>
  <c r="A198" i="16" s="1"/>
  <c r="A199" i="16" s="1"/>
  <c r="A200" i="16" s="1"/>
  <c r="A201" i="16" s="1"/>
  <c r="A202" i="16" s="1"/>
  <c r="A203" i="16" s="1"/>
  <c r="A204" i="16" s="1"/>
  <c r="A205" i="16" s="1"/>
  <c r="A206" i="16" s="1"/>
  <c r="A207" i="16" s="1"/>
  <c r="A208" i="16" s="1"/>
  <c r="A209" i="16" s="1"/>
  <c r="A210" i="16" s="1"/>
  <c r="A211" i="16" s="1"/>
  <c r="A212" i="16" s="1"/>
  <c r="A213" i="16" s="1"/>
  <c r="A214" i="16" s="1"/>
  <c r="A215" i="16" s="1"/>
  <c r="A216" i="16" s="1"/>
  <c r="A217" i="16" s="1"/>
  <c r="A218" i="16" s="1"/>
  <c r="A219" i="16" s="1"/>
  <c r="A220" i="16" s="1"/>
  <c r="A221" i="16" s="1"/>
  <c r="A222" i="16" s="1"/>
  <c r="A223" i="16" s="1"/>
  <c r="A224" i="16" s="1"/>
  <c r="A225" i="16" s="1"/>
  <c r="A226" i="16" s="1"/>
  <c r="A227" i="16" s="1"/>
  <c r="A228" i="16" s="1"/>
  <c r="A229" i="16" s="1"/>
  <c r="A230" i="16" s="1"/>
  <c r="A231" i="16" s="1"/>
  <c r="A232" i="16" s="1"/>
  <c r="A233" i="16" s="1"/>
  <c r="A234" i="16" s="1"/>
  <c r="A235" i="16" s="1"/>
  <c r="A236" i="16" s="1"/>
  <c r="A237" i="16" s="1"/>
  <c r="A238" i="16" s="1"/>
  <c r="A239" i="16" s="1"/>
  <c r="A240" i="16" s="1"/>
  <c r="A241" i="16" s="1"/>
  <c r="A242" i="16" s="1"/>
  <c r="A243" i="16" s="1"/>
  <c r="A244" i="16" s="1"/>
  <c r="A245" i="16" s="1"/>
  <c r="A246" i="16" s="1"/>
  <c r="A247" i="16" s="1"/>
  <c r="A248" i="16" s="1"/>
  <c r="A249" i="16" s="1"/>
  <c r="A250" i="16" s="1"/>
  <c r="A251" i="16" s="1"/>
  <c r="A252" i="16" s="1"/>
  <c r="A253" i="16" s="1"/>
  <c r="A254" i="16" s="1"/>
  <c r="A255" i="16" s="1"/>
  <c r="A256" i="16" s="1"/>
  <c r="A257" i="16" s="1"/>
  <c r="A258" i="16" s="1"/>
  <c r="A259" i="16" s="1"/>
  <c r="A260" i="16" s="1"/>
  <c r="A261" i="16" s="1"/>
  <c r="A262" i="16" s="1"/>
  <c r="A263" i="16" s="1"/>
  <c r="A264" i="16" s="1"/>
  <c r="A265" i="16" s="1"/>
  <c r="A266" i="16" s="1"/>
  <c r="A267" i="16" s="1"/>
  <c r="A268" i="16" s="1"/>
  <c r="A269" i="16" s="1"/>
  <c r="A270" i="16" s="1"/>
  <c r="A271" i="16" s="1"/>
  <c r="A272" i="16" s="1"/>
  <c r="A273" i="16" s="1"/>
  <c r="A274" i="16" s="1"/>
  <c r="A275" i="16" s="1"/>
  <c r="A276" i="16" s="1"/>
  <c r="A277" i="16" s="1"/>
  <c r="A278" i="16" s="1"/>
  <c r="A279" i="16" s="1"/>
  <c r="A280" i="16" s="1"/>
  <c r="A281" i="16" s="1"/>
  <c r="A282" i="16" s="1"/>
  <c r="A283" i="16" s="1"/>
  <c r="A284" i="16" s="1"/>
  <c r="A285" i="16" s="1"/>
  <c r="A286" i="16" s="1"/>
  <c r="A287" i="16" s="1"/>
  <c r="A288" i="16" s="1"/>
  <c r="A289" i="16" s="1"/>
  <c r="A290" i="16" s="1"/>
  <c r="A291" i="16" s="1"/>
  <c r="A292" i="16" s="1"/>
  <c r="A293" i="16" s="1"/>
  <c r="A294" i="16" s="1"/>
  <c r="A295" i="16" s="1"/>
  <c r="A296" i="16" s="1"/>
  <c r="A297" i="16" s="1"/>
  <c r="A298" i="16" s="1"/>
  <c r="A299" i="16" s="1"/>
  <c r="A300" i="16" s="1"/>
  <c r="A301" i="16" s="1"/>
  <c r="A302" i="16" s="1"/>
  <c r="A303" i="16" s="1"/>
  <c r="A304" i="16" s="1"/>
  <c r="A305" i="16" s="1"/>
  <c r="A306" i="16" s="1"/>
  <c r="A307" i="16" s="1"/>
  <c r="A308" i="16" s="1"/>
  <c r="A309" i="16" s="1"/>
  <c r="A310" i="16" s="1"/>
  <c r="A311" i="16" s="1"/>
  <c r="A312" i="16" s="1"/>
  <c r="A313" i="16" s="1"/>
  <c r="A314" i="16" s="1"/>
  <c r="A315" i="16" s="1"/>
  <c r="A316" i="16" s="1"/>
  <c r="A317" i="16" s="1"/>
  <c r="A318" i="16" s="1"/>
  <c r="A319" i="16" s="1"/>
  <c r="A320" i="16" s="1"/>
  <c r="A321" i="16" s="1"/>
  <c r="A322" i="16" s="1"/>
  <c r="A323" i="16" s="1"/>
  <c r="A324" i="16" s="1"/>
  <c r="A325" i="16" s="1"/>
  <c r="A326" i="16" s="1"/>
  <c r="A327" i="16" s="1"/>
  <c r="A328" i="16" s="1"/>
  <c r="A329" i="16" s="1"/>
  <c r="A330" i="16" s="1"/>
  <c r="A331" i="16" s="1"/>
  <c r="A332" i="16" s="1"/>
  <c r="A333" i="16" s="1"/>
  <c r="A334" i="16" s="1"/>
  <c r="A335" i="16" s="1"/>
  <c r="A336" i="16" s="1"/>
  <c r="A337" i="16" s="1"/>
  <c r="A338" i="16" s="1"/>
  <c r="A339" i="16" s="1"/>
  <c r="A340" i="16" s="1"/>
  <c r="A341" i="16" s="1"/>
  <c r="A342" i="16" s="1"/>
  <c r="A343" i="16" s="1"/>
  <c r="A344" i="16" s="1"/>
  <c r="A345" i="16" s="1"/>
  <c r="A346" i="16" s="1"/>
  <c r="A347" i="16" s="1"/>
  <c r="A348" i="16" s="1"/>
  <c r="A349" i="16" s="1"/>
  <c r="A350" i="16" s="1"/>
  <c r="A351" i="16" s="1"/>
  <c r="A352" i="16" s="1"/>
  <c r="A353" i="16" s="1"/>
  <c r="A354" i="16" s="1"/>
  <c r="A355" i="16" s="1"/>
  <c r="A356" i="16" s="1"/>
  <c r="A357" i="16" s="1"/>
  <c r="A358" i="16" s="1"/>
  <c r="A359" i="16" s="1"/>
  <c r="A360" i="16" s="1"/>
  <c r="A361" i="16" s="1"/>
  <c r="A362" i="16" s="1"/>
  <c r="A363" i="16" s="1"/>
  <c r="A364" i="16" s="1"/>
  <c r="A365" i="16" s="1"/>
  <c r="A366" i="16" s="1"/>
  <c r="A367" i="16" s="1"/>
  <c r="A368" i="16" s="1"/>
  <c r="A369" i="16" s="1"/>
  <c r="A370" i="16" s="1"/>
  <c r="A371" i="16" s="1"/>
  <c r="A372" i="16" s="1"/>
  <c r="A373" i="16" s="1"/>
  <c r="A374" i="16" s="1"/>
  <c r="A375" i="16" s="1"/>
  <c r="A376" i="16" s="1"/>
  <c r="A377" i="16" s="1"/>
  <c r="A378" i="16" s="1"/>
  <c r="A379" i="16" s="1"/>
  <c r="A380" i="16" s="1"/>
  <c r="A381" i="16" s="1"/>
  <c r="A382" i="16" s="1"/>
  <c r="A383" i="16" s="1"/>
  <c r="A384" i="16" s="1"/>
  <c r="A385" i="16" s="1"/>
  <c r="A386" i="16" s="1"/>
  <c r="A387" i="16" s="1"/>
  <c r="A388" i="16" s="1"/>
  <c r="A389" i="16" s="1"/>
  <c r="A390" i="16" s="1"/>
  <c r="A391" i="16" s="1"/>
  <c r="A392" i="16" s="1"/>
  <c r="A393" i="16" s="1"/>
  <c r="A394" i="16" s="1"/>
  <c r="A395" i="16" s="1"/>
  <c r="A396" i="16" s="1"/>
  <c r="A397" i="16" s="1"/>
  <c r="A398" i="16" s="1"/>
  <c r="A399" i="16" s="1"/>
  <c r="A400" i="16" s="1"/>
  <c r="A401" i="16" s="1"/>
  <c r="A402" i="16" s="1"/>
  <c r="A403" i="16" s="1"/>
  <c r="A404" i="16" s="1"/>
  <c r="A405" i="16" s="1"/>
  <c r="A406" i="16" s="1"/>
  <c r="A407" i="16" s="1"/>
  <c r="A408" i="16" s="1"/>
  <c r="A409" i="16" s="1"/>
  <c r="A410" i="16" s="1"/>
  <c r="A411" i="16" s="1"/>
  <c r="A412" i="16" s="1"/>
  <c r="A413" i="16" s="1"/>
  <c r="A414" i="16" s="1"/>
  <c r="A415" i="16" s="1"/>
  <c r="A416" i="16" s="1"/>
  <c r="A417" i="16" s="1"/>
  <c r="A418" i="16" s="1"/>
  <c r="A419" i="16" s="1"/>
  <c r="A420" i="16" s="1"/>
  <c r="A421" i="16" s="1"/>
  <c r="A422" i="16" s="1"/>
  <c r="A423" i="16" s="1"/>
  <c r="A424" i="16" s="1"/>
  <c r="A425" i="16" s="1"/>
  <c r="A426" i="16" s="1"/>
  <c r="A427" i="16" s="1"/>
  <c r="A428" i="16" s="1"/>
  <c r="A429" i="16" s="1"/>
  <c r="U9" i="16"/>
  <c r="K9" i="16"/>
  <c r="J9" i="16"/>
  <c r="U8" i="16"/>
  <c r="J8" i="16"/>
  <c r="A51" i="2" l="1"/>
  <c r="A52" i="2" l="1"/>
  <c r="AB3" i="1"/>
  <c r="A53" i="2" l="1"/>
  <c r="A54" i="2" s="1"/>
  <c r="A55" i="2" s="1"/>
  <c r="A56" i="2" s="1"/>
  <c r="A57" i="2" s="1"/>
  <c r="A58" i="2" s="1"/>
  <c r="B58" i="2" l="1"/>
  <c r="H54" i="2"/>
  <c r="I54" i="2"/>
  <c r="G54" i="2"/>
  <c r="F54" i="2"/>
  <c r="J54" i="2"/>
  <c r="B54" i="2"/>
  <c r="C54" i="2"/>
  <c r="H55" i="2"/>
  <c r="A59" i="2" l="1"/>
  <c r="I59" i="2" s="1"/>
  <c r="F58" i="2"/>
  <c r="C58" i="2"/>
  <c r="H58" i="2"/>
  <c r="I58" i="2"/>
  <c r="G58" i="2"/>
  <c r="J58" i="2"/>
  <c r="J55" i="2"/>
  <c r="F55" i="2"/>
  <c r="C55" i="2"/>
  <c r="E54" i="2"/>
  <c r="D54" i="2" s="1"/>
  <c r="I55" i="2"/>
  <c r="B55" i="2"/>
  <c r="G55" i="2"/>
  <c r="C56" i="2"/>
  <c r="B59" i="2" l="1"/>
  <c r="J59" i="2"/>
  <c r="C59" i="2"/>
  <c r="F59" i="2"/>
  <c r="G59" i="2"/>
  <c r="H59" i="2"/>
  <c r="E58" i="2"/>
  <c r="D58" i="2" s="1"/>
  <c r="J56" i="2"/>
  <c r="I56" i="2"/>
  <c r="J57" i="2"/>
  <c r="E55" i="2"/>
  <c r="D55" i="2" s="1"/>
  <c r="G56" i="2"/>
  <c r="B56" i="2"/>
  <c r="F56" i="2"/>
  <c r="H56" i="2"/>
  <c r="Q3" i="2"/>
  <c r="T9" i="17" l="1"/>
  <c r="Q9" i="2"/>
  <c r="T9" i="8" s="1"/>
  <c r="AB3" i="2"/>
  <c r="E59" i="2"/>
  <c r="D59" i="2" s="1"/>
  <c r="L47" i="2"/>
  <c r="L48" i="2" s="1"/>
  <c r="L49" i="2" s="1"/>
  <c r="L50" i="2" s="1"/>
  <c r="L51" i="2" s="1"/>
  <c r="L52" i="2" s="1"/>
  <c r="L53" i="2" s="1"/>
  <c r="L54" i="2" s="1"/>
  <c r="L55" i="2" s="1"/>
  <c r="L56" i="2" s="1"/>
  <c r="L57" i="2" s="1"/>
  <c r="L58" i="2" s="1"/>
  <c r="L59" i="2" s="1"/>
  <c r="E56" i="2"/>
  <c r="D56" i="2" s="1"/>
  <c r="B57" i="2"/>
  <c r="H57" i="2"/>
  <c r="G57" i="2"/>
  <c r="I57" i="2"/>
  <c r="C57" i="2"/>
  <c r="F57" i="2"/>
  <c r="N46" i="2"/>
  <c r="AM3" i="2" l="1"/>
  <c r="AU46" i="2"/>
  <c r="AX9" i="2"/>
  <c r="BI3" i="2"/>
  <c r="AS47" i="2"/>
  <c r="AJ46" i="2"/>
  <c r="AH47" i="2"/>
  <c r="AM9" i="2"/>
  <c r="Y46" i="2"/>
  <c r="AB9" i="2"/>
  <c r="W47" i="2"/>
  <c r="U59" i="2"/>
  <c r="M59" i="2"/>
  <c r="T59" i="2"/>
  <c r="S59" i="2"/>
  <c r="Q59" i="2"/>
  <c r="R59" i="2"/>
  <c r="N59" i="2"/>
  <c r="U58" i="2"/>
  <c r="M58" i="2"/>
  <c r="T58" i="2"/>
  <c r="S58" i="2"/>
  <c r="Q58" i="2"/>
  <c r="R58" i="2"/>
  <c r="N58" i="2"/>
  <c r="E57" i="2"/>
  <c r="D57" i="2" s="1"/>
  <c r="O13" i="7"/>
  <c r="AX3" i="2" l="1"/>
  <c r="T12" i="8"/>
  <c r="T12" i="17"/>
  <c r="T11" i="8"/>
  <c r="T11" i="17"/>
  <c r="T10" i="8"/>
  <c r="T10" i="17"/>
  <c r="BD47" i="2"/>
  <c r="BD48" i="2" s="1"/>
  <c r="BF46" i="2"/>
  <c r="BI9" i="2"/>
  <c r="BT3" i="2"/>
  <c r="BB47" i="2"/>
  <c r="BA47" i="2"/>
  <c r="AZ47" i="2"/>
  <c r="AY47" i="2"/>
  <c r="AX47" i="2"/>
  <c r="AU47" i="2"/>
  <c r="AT47" i="2"/>
  <c r="AS48" i="2"/>
  <c r="AQ47" i="2"/>
  <c r="AP47" i="2"/>
  <c r="AO47" i="2"/>
  <c r="AI47" i="2"/>
  <c r="AN47" i="2"/>
  <c r="AM47" i="2"/>
  <c r="AJ47" i="2"/>
  <c r="AH48" i="2"/>
  <c r="AF47" i="2"/>
  <c r="AE47" i="2"/>
  <c r="AC47" i="2"/>
  <c r="AB47" i="2"/>
  <c r="AD47" i="2"/>
  <c r="X47" i="2"/>
  <c r="Y47" i="2"/>
  <c r="W48" i="2"/>
  <c r="P59" i="2"/>
  <c r="O59" i="2" s="1"/>
  <c r="P58" i="2"/>
  <c r="O58" i="2" s="1"/>
  <c r="AF25" i="1"/>
  <c r="T13" i="8" l="1"/>
  <c r="T13" i="17"/>
  <c r="CE3" i="2"/>
  <c r="AW47" i="2"/>
  <c r="AV47" i="2" s="1"/>
  <c r="AL47" i="2"/>
  <c r="AK47" i="2" s="1"/>
  <c r="BK48" i="2"/>
  <c r="BJ48" i="2"/>
  <c r="BI48" i="2"/>
  <c r="BF48" i="2"/>
  <c r="BE48" i="2"/>
  <c r="BL48" i="2"/>
  <c r="BM48" i="2"/>
  <c r="BD49" i="2"/>
  <c r="AX48" i="2"/>
  <c r="AU48" i="2"/>
  <c r="AT48" i="2"/>
  <c r="BB48" i="2"/>
  <c r="BA48" i="2"/>
  <c r="AZ48" i="2"/>
  <c r="AY48" i="2"/>
  <c r="AS49" i="2"/>
  <c r="AU60" i="2"/>
  <c r="BE47" i="2"/>
  <c r="BF47" i="2"/>
  <c r="BM47" i="2"/>
  <c r="BL47" i="2"/>
  <c r="BK47" i="2"/>
  <c r="BJ47" i="2"/>
  <c r="BI47" i="2"/>
  <c r="BQ46" i="2"/>
  <c r="BO47" i="2"/>
  <c r="BO48" i="2" s="1"/>
  <c r="BT9" i="2"/>
  <c r="T14" i="8" s="1"/>
  <c r="AI48" i="2"/>
  <c r="AQ48" i="2"/>
  <c r="AJ48" i="2"/>
  <c r="AP48" i="2"/>
  <c r="AN48" i="2"/>
  <c r="AO48" i="2"/>
  <c r="AM48" i="2"/>
  <c r="AH49" i="2"/>
  <c r="AJ60" i="2"/>
  <c r="X48" i="2"/>
  <c r="AF48" i="2"/>
  <c r="AE48" i="2"/>
  <c r="AD48" i="2"/>
  <c r="AC48" i="2"/>
  <c r="AB48" i="2"/>
  <c r="Y48" i="2"/>
  <c r="W49" i="2"/>
  <c r="Y60" i="2"/>
  <c r="AA47" i="2"/>
  <c r="Z47" i="2" s="1"/>
  <c r="CP3" i="2" l="1"/>
  <c r="CE9" i="2"/>
  <c r="T15" i="8" s="1"/>
  <c r="BZ47" i="2"/>
  <c r="BZ48" i="2" s="1"/>
  <c r="CB46" i="2"/>
  <c r="AA48" i="2"/>
  <c r="Z48" i="2" s="1"/>
  <c r="AL48" i="2"/>
  <c r="AK48" i="2" s="1"/>
  <c r="BX48" i="2"/>
  <c r="BW48" i="2"/>
  <c r="BV48" i="2"/>
  <c r="BU48" i="2"/>
  <c r="BT48" i="2"/>
  <c r="BQ48" i="2"/>
  <c r="BP48" i="2"/>
  <c r="BO49" i="2"/>
  <c r="AW48" i="2"/>
  <c r="AV48" i="2" s="1"/>
  <c r="BF60" i="2"/>
  <c r="BE49" i="2"/>
  <c r="BM49" i="2"/>
  <c r="BL49" i="2"/>
  <c r="BK49" i="2"/>
  <c r="BF49" i="2"/>
  <c r="BJ49" i="2"/>
  <c r="BI49" i="2"/>
  <c r="BD50" i="2"/>
  <c r="BB49" i="2"/>
  <c r="BA49" i="2"/>
  <c r="AZ49" i="2"/>
  <c r="AY49" i="2"/>
  <c r="AX49" i="2"/>
  <c r="AU49" i="2"/>
  <c r="AT49" i="2"/>
  <c r="AS50" i="2"/>
  <c r="BH48" i="2"/>
  <c r="BQ47" i="2"/>
  <c r="BP47" i="2"/>
  <c r="BX47" i="2"/>
  <c r="BW47" i="2"/>
  <c r="BV47" i="2"/>
  <c r="BU47" i="2"/>
  <c r="BT47" i="2"/>
  <c r="BH47" i="2"/>
  <c r="BG47" i="2" s="1"/>
  <c r="AJ49" i="2"/>
  <c r="AI49" i="2"/>
  <c r="AM49" i="2"/>
  <c r="AO49" i="2"/>
  <c r="AQ49" i="2"/>
  <c r="AP49" i="2"/>
  <c r="AN49" i="2"/>
  <c r="AH50" i="2"/>
  <c r="X49" i="2"/>
  <c r="AB49" i="2"/>
  <c r="AF49" i="2"/>
  <c r="AE49" i="2"/>
  <c r="AD49" i="2"/>
  <c r="AC49" i="2"/>
  <c r="Y49" i="2"/>
  <c r="W50" i="2"/>
  <c r="G5" i="7"/>
  <c r="G12" i="7" s="1"/>
  <c r="CI48" i="2" l="1"/>
  <c r="CH48" i="2"/>
  <c r="CG48" i="2"/>
  <c r="CE48" i="2"/>
  <c r="CA48" i="2"/>
  <c r="CB48" i="2"/>
  <c r="CF48" i="2"/>
  <c r="BZ49" i="2"/>
  <c r="CK47" i="2"/>
  <c r="CM46" i="2"/>
  <c r="CP9" i="2"/>
  <c r="DA3" i="2"/>
  <c r="CI47" i="2"/>
  <c r="CH47" i="2"/>
  <c r="CG47" i="2"/>
  <c r="CE47" i="2"/>
  <c r="CF47" i="2"/>
  <c r="CB47" i="2"/>
  <c r="CA47" i="2"/>
  <c r="AW49" i="2"/>
  <c r="AV49" i="2" s="1"/>
  <c r="BQ60" i="2"/>
  <c r="AL49" i="2"/>
  <c r="AK49" i="2" s="1"/>
  <c r="BG48" i="2"/>
  <c r="BK50" i="2"/>
  <c r="BJ50" i="2"/>
  <c r="BI50" i="2"/>
  <c r="BF50" i="2"/>
  <c r="BE50" i="2"/>
  <c r="BL50" i="2"/>
  <c r="BM50" i="2"/>
  <c r="BD51" i="2"/>
  <c r="BQ49" i="2"/>
  <c r="BP49" i="2"/>
  <c r="BX49" i="2"/>
  <c r="BW49" i="2"/>
  <c r="BV49" i="2"/>
  <c r="BU49" i="2"/>
  <c r="BT49" i="2"/>
  <c r="BO50" i="2"/>
  <c r="BH49" i="2"/>
  <c r="BG49" i="2" s="1"/>
  <c r="AX50" i="2"/>
  <c r="AU50" i="2"/>
  <c r="AT50" i="2"/>
  <c r="AY50" i="2"/>
  <c r="BB50" i="2"/>
  <c r="BA50" i="2"/>
  <c r="AZ50" i="2"/>
  <c r="AS51" i="2"/>
  <c r="BS48" i="2"/>
  <c r="BR48" i="2" s="1"/>
  <c r="BS47" i="2"/>
  <c r="AM50" i="2"/>
  <c r="AJ50" i="2"/>
  <c r="AI50" i="2"/>
  <c r="AN50" i="2"/>
  <c r="AO50" i="2"/>
  <c r="AQ50" i="2"/>
  <c r="AP50" i="2"/>
  <c r="AH51" i="2"/>
  <c r="AB50" i="2"/>
  <c r="Y50" i="2"/>
  <c r="X50" i="2"/>
  <c r="AF50" i="2"/>
  <c r="AD50" i="2"/>
  <c r="AC50" i="2"/>
  <c r="AE50" i="2"/>
  <c r="W51" i="2"/>
  <c r="AA49" i="2"/>
  <c r="Z49" i="2" s="1"/>
  <c r="A18" i="8"/>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369" i="8" s="1"/>
  <c r="A370" i="8" s="1"/>
  <c r="A371" i="8" s="1"/>
  <c r="A372" i="8" s="1"/>
  <c r="A373" i="8" s="1"/>
  <c r="A374" i="8" s="1"/>
  <c r="A375" i="8" s="1"/>
  <c r="A376" i="8" s="1"/>
  <c r="A377" i="8" s="1"/>
  <c r="A378" i="8" s="1"/>
  <c r="A379" i="8" s="1"/>
  <c r="A380" i="8" s="1"/>
  <c r="A381" i="8" s="1"/>
  <c r="A382" i="8" s="1"/>
  <c r="A383" i="8" s="1"/>
  <c r="A384" i="8" s="1"/>
  <c r="A385" i="8" s="1"/>
  <c r="T16" i="8" l="1"/>
  <c r="T16" i="17"/>
  <c r="CD48" i="2"/>
  <c r="CC48" i="2" s="1"/>
  <c r="CD47" i="2"/>
  <c r="CC47" i="2" s="1"/>
  <c r="CB60" i="2"/>
  <c r="CV47" i="2"/>
  <c r="CV48" i="2" s="1"/>
  <c r="CX46" i="2"/>
  <c r="DL3" i="2"/>
  <c r="DA9" i="2"/>
  <c r="T17" i="8" s="1"/>
  <c r="CL47" i="2"/>
  <c r="CT47" i="2"/>
  <c r="CR47" i="2"/>
  <c r="CQ47" i="2"/>
  <c r="CP47" i="2"/>
  <c r="CS47" i="2"/>
  <c r="CM47" i="2"/>
  <c r="CK48" i="2"/>
  <c r="CI49" i="2"/>
  <c r="CH49" i="2"/>
  <c r="CG49" i="2"/>
  <c r="CE49" i="2"/>
  <c r="CF49" i="2"/>
  <c r="CB49" i="2"/>
  <c r="CA49" i="2"/>
  <c r="BZ50" i="2"/>
  <c r="BS49" i="2"/>
  <c r="BR49" i="2" s="1"/>
  <c r="BH50" i="2"/>
  <c r="BG50" i="2" s="1"/>
  <c r="AL50" i="2"/>
  <c r="AK50" i="2" s="1"/>
  <c r="AW50" i="2"/>
  <c r="AV50" i="2" s="1"/>
  <c r="BE51" i="2"/>
  <c r="BM51" i="2"/>
  <c r="BL51" i="2"/>
  <c r="BK51" i="2"/>
  <c r="BJ51" i="2"/>
  <c r="BF51" i="2"/>
  <c r="BI51" i="2"/>
  <c r="BD52" i="2"/>
  <c r="BR47" i="2"/>
  <c r="BB51" i="2"/>
  <c r="BA51" i="2"/>
  <c r="AZ51" i="2"/>
  <c r="AY51" i="2"/>
  <c r="AX51" i="2"/>
  <c r="AU51" i="2"/>
  <c r="AT51" i="2"/>
  <c r="AS52" i="2"/>
  <c r="BX50" i="2"/>
  <c r="BW50" i="2"/>
  <c r="BV50" i="2"/>
  <c r="BU50" i="2"/>
  <c r="BT50" i="2"/>
  <c r="BQ50" i="2"/>
  <c r="BP50" i="2"/>
  <c r="BO51" i="2"/>
  <c r="AO51" i="2"/>
  <c r="AN51" i="2"/>
  <c r="AM51" i="2"/>
  <c r="AQ51" i="2"/>
  <c r="AP51" i="2"/>
  <c r="AJ51" i="2"/>
  <c r="AI51" i="2"/>
  <c r="AH52" i="2"/>
  <c r="AD51" i="2"/>
  <c r="AB51" i="2"/>
  <c r="Y51" i="2"/>
  <c r="X51" i="2"/>
  <c r="AC51" i="2"/>
  <c r="AF51" i="2"/>
  <c r="AE51" i="2"/>
  <c r="W52" i="2"/>
  <c r="AA50" i="2"/>
  <c r="Z50" i="2" s="1"/>
  <c r="M47" i="2"/>
  <c r="T47" i="2"/>
  <c r="U47" i="2"/>
  <c r="S47" i="2"/>
  <c r="Q47" i="2"/>
  <c r="N47" i="2"/>
  <c r="R47" i="2"/>
  <c r="CD49" i="2" l="1"/>
  <c r="CC49" i="2" s="1"/>
  <c r="CI50" i="2"/>
  <c r="CH50" i="2"/>
  <c r="CG50" i="2"/>
  <c r="CE50" i="2"/>
  <c r="CF50" i="2"/>
  <c r="CB50" i="2"/>
  <c r="CA50" i="2"/>
  <c r="BZ51" i="2"/>
  <c r="DI46" i="2"/>
  <c r="DL9" i="2"/>
  <c r="DW3" i="2"/>
  <c r="DG47" i="2"/>
  <c r="DG48" i="2" s="1"/>
  <c r="CL48" i="2"/>
  <c r="CT48" i="2"/>
  <c r="CR48" i="2"/>
  <c r="CQ48" i="2"/>
  <c r="CP48" i="2"/>
  <c r="CS48" i="2"/>
  <c r="CM48" i="2"/>
  <c r="CK49" i="2"/>
  <c r="CM60" i="2"/>
  <c r="CX47" i="2"/>
  <c r="CW47" i="2"/>
  <c r="DE47" i="2"/>
  <c r="DD47" i="2"/>
  <c r="DC47" i="2"/>
  <c r="DA47" i="2"/>
  <c r="DB47" i="2"/>
  <c r="CX48" i="2"/>
  <c r="CW48" i="2"/>
  <c r="DE48" i="2"/>
  <c r="DD48" i="2"/>
  <c r="DC48" i="2"/>
  <c r="DB48" i="2"/>
  <c r="DA48" i="2"/>
  <c r="CO47" i="2"/>
  <c r="CN47" i="2" s="1"/>
  <c r="CV49" i="2"/>
  <c r="AW51" i="2"/>
  <c r="AV51" i="2" s="1"/>
  <c r="BS50" i="2"/>
  <c r="BR50" i="2" s="1"/>
  <c r="BQ51" i="2"/>
  <c r="BP51" i="2"/>
  <c r="BX51" i="2"/>
  <c r="BW51" i="2"/>
  <c r="BV51" i="2"/>
  <c r="BU51" i="2"/>
  <c r="BT51" i="2"/>
  <c r="BO52" i="2"/>
  <c r="BK52" i="2"/>
  <c r="BJ52" i="2"/>
  <c r="BI52" i="2"/>
  <c r="BF52" i="2"/>
  <c r="BE52" i="2"/>
  <c r="BL52" i="2"/>
  <c r="BM52" i="2"/>
  <c r="BD53" i="2"/>
  <c r="BH51" i="2"/>
  <c r="BG51" i="2" s="1"/>
  <c r="AX52" i="2"/>
  <c r="AU52" i="2"/>
  <c r="AY52" i="2"/>
  <c r="AT52" i="2"/>
  <c r="BB52" i="2"/>
  <c r="BA52" i="2"/>
  <c r="AZ52" i="2"/>
  <c r="AS53" i="2"/>
  <c r="AQ52" i="2"/>
  <c r="AP52" i="2"/>
  <c r="AO52" i="2"/>
  <c r="AN52" i="2"/>
  <c r="AM52" i="2"/>
  <c r="AJ52" i="2"/>
  <c r="AI52" i="2"/>
  <c r="AH53" i="2"/>
  <c r="AL51" i="2"/>
  <c r="AK51" i="2" s="1"/>
  <c r="AA51" i="2"/>
  <c r="Z51" i="2" s="1"/>
  <c r="AF52" i="2"/>
  <c r="AD52" i="2"/>
  <c r="AC52" i="2"/>
  <c r="AB52" i="2"/>
  <c r="Y52" i="2"/>
  <c r="AE52" i="2"/>
  <c r="X52" i="2"/>
  <c r="W53" i="2"/>
  <c r="N60" i="2"/>
  <c r="P47" i="2"/>
  <c r="O47" i="2" s="1"/>
  <c r="Q48" i="2"/>
  <c r="R48" i="2"/>
  <c r="U48" i="2"/>
  <c r="S48" i="2"/>
  <c r="N48" i="2"/>
  <c r="M48" i="2"/>
  <c r="T48" i="2"/>
  <c r="CO48" i="2" l="1"/>
  <c r="CN48" i="2" s="1"/>
  <c r="CZ48" i="2"/>
  <c r="CY48" i="2" s="1"/>
  <c r="CD50" i="2"/>
  <c r="CC50" i="2" s="1"/>
  <c r="DL48" i="2"/>
  <c r="DI48" i="2"/>
  <c r="DH48" i="2"/>
  <c r="DP48" i="2"/>
  <c r="DN48" i="2"/>
  <c r="DM48" i="2"/>
  <c r="DO48" i="2"/>
  <c r="DG49" i="2"/>
  <c r="CX49" i="2"/>
  <c r="CW49" i="2"/>
  <c r="DE49" i="2"/>
  <c r="DD49" i="2"/>
  <c r="DC49" i="2"/>
  <c r="DB49" i="2"/>
  <c r="DA49" i="2"/>
  <c r="CV50" i="2"/>
  <c r="CX60" i="2"/>
  <c r="DT46" i="2"/>
  <c r="DR47" i="2"/>
  <c r="DR48" i="2" s="1"/>
  <c r="DR49" i="2" s="1"/>
  <c r="DW9" i="2"/>
  <c r="EH3" i="2"/>
  <c r="CL49" i="2"/>
  <c r="CT49" i="2"/>
  <c r="CR49" i="2"/>
  <c r="CQ49" i="2"/>
  <c r="CP49" i="2"/>
  <c r="CM49" i="2"/>
  <c r="CS49" i="2"/>
  <c r="CK50" i="2"/>
  <c r="CZ47" i="2"/>
  <c r="DL47" i="2"/>
  <c r="DI47" i="2"/>
  <c r="DH47" i="2"/>
  <c r="DP47" i="2"/>
  <c r="DO47" i="2"/>
  <c r="DN47" i="2"/>
  <c r="DM47" i="2"/>
  <c r="CI51" i="2"/>
  <c r="CH51" i="2"/>
  <c r="CG51" i="2"/>
  <c r="CE51" i="2"/>
  <c r="CA51" i="2"/>
  <c r="CF51" i="2"/>
  <c r="CB51" i="2"/>
  <c r="BZ52" i="2"/>
  <c r="BH52" i="2"/>
  <c r="BG52" i="2" s="1"/>
  <c r="AL52" i="2"/>
  <c r="AK52" i="2" s="1"/>
  <c r="AW52" i="2"/>
  <c r="AV52" i="2" s="1"/>
  <c r="BX52" i="2"/>
  <c r="BW52" i="2"/>
  <c r="BV52" i="2"/>
  <c r="BU52" i="2"/>
  <c r="BT52" i="2"/>
  <c r="BQ52" i="2"/>
  <c r="BP52" i="2"/>
  <c r="BO53" i="2"/>
  <c r="BB53" i="2"/>
  <c r="BA53" i="2"/>
  <c r="AZ53" i="2"/>
  <c r="AY53" i="2"/>
  <c r="AX53" i="2"/>
  <c r="AU53" i="2"/>
  <c r="AT53" i="2"/>
  <c r="AS54" i="2"/>
  <c r="BS51" i="2"/>
  <c r="BR51" i="2" s="1"/>
  <c r="BE53" i="2"/>
  <c r="BM53" i="2"/>
  <c r="BF53" i="2"/>
  <c r="BL53" i="2"/>
  <c r="BK53" i="2"/>
  <c r="BJ53" i="2"/>
  <c r="BI53" i="2"/>
  <c r="BD54" i="2"/>
  <c r="AQ53" i="2"/>
  <c r="AP53" i="2"/>
  <c r="AO53" i="2"/>
  <c r="AI53" i="2"/>
  <c r="AN53" i="2"/>
  <c r="AM53" i="2"/>
  <c r="AJ53" i="2"/>
  <c r="AH54" i="2"/>
  <c r="AA52" i="2"/>
  <c r="Z52" i="2" s="1"/>
  <c r="AF53" i="2"/>
  <c r="X53" i="2"/>
  <c r="AE53" i="2"/>
  <c r="AC53" i="2"/>
  <c r="AB53" i="2"/>
  <c r="AD53" i="2"/>
  <c r="Y53" i="2"/>
  <c r="W54" i="2"/>
  <c r="P48" i="2"/>
  <c r="DK48" i="2" l="1"/>
  <c r="DJ48" i="2" s="1"/>
  <c r="CZ49" i="2"/>
  <c r="CY49" i="2" s="1"/>
  <c r="DK47" i="2"/>
  <c r="DJ47" i="2" s="1"/>
  <c r="ES3" i="2"/>
  <c r="DY49" i="2"/>
  <c r="DX49" i="2"/>
  <c r="DW49" i="2"/>
  <c r="DS49" i="2"/>
  <c r="EA49" i="2"/>
  <c r="DZ49" i="2"/>
  <c r="DT49" i="2"/>
  <c r="DR50" i="2"/>
  <c r="CY47" i="2"/>
  <c r="CX50" i="2"/>
  <c r="CW50" i="2"/>
  <c r="DE50" i="2"/>
  <c r="DD50" i="2"/>
  <c r="DC50" i="2"/>
  <c r="DA50" i="2"/>
  <c r="DB50" i="2"/>
  <c r="CV51" i="2"/>
  <c r="DL49" i="2"/>
  <c r="DI49" i="2"/>
  <c r="DH49" i="2"/>
  <c r="DP49" i="2"/>
  <c r="DO49" i="2"/>
  <c r="DN49" i="2"/>
  <c r="DM49" i="2"/>
  <c r="DG50" i="2"/>
  <c r="CL50" i="2"/>
  <c r="CT50" i="2"/>
  <c r="CR50" i="2"/>
  <c r="CQ50" i="2"/>
  <c r="CP50" i="2"/>
  <c r="CS50" i="2"/>
  <c r="CM50" i="2"/>
  <c r="CK51" i="2"/>
  <c r="CI52" i="2"/>
  <c r="CH52" i="2"/>
  <c r="CG52" i="2"/>
  <c r="CE52" i="2"/>
  <c r="CF52" i="2"/>
  <c r="CB52" i="2"/>
  <c r="CA52" i="2"/>
  <c r="BZ53" i="2"/>
  <c r="DI60" i="2"/>
  <c r="CO49" i="2"/>
  <c r="CN49" i="2" s="1"/>
  <c r="EE46" i="2"/>
  <c r="EC47" i="2"/>
  <c r="EC48" i="2" s="1"/>
  <c r="EH9" i="2"/>
  <c r="CD51" i="2"/>
  <c r="CC51" i="2" s="1"/>
  <c r="DY47" i="2"/>
  <c r="DX47" i="2"/>
  <c r="DW47" i="2"/>
  <c r="DS47" i="2"/>
  <c r="EA47" i="2"/>
  <c r="DZ47" i="2"/>
  <c r="DT47" i="2"/>
  <c r="DY48" i="2"/>
  <c r="DX48" i="2"/>
  <c r="DW48" i="2"/>
  <c r="DS48" i="2"/>
  <c r="DT48" i="2"/>
  <c r="EA48" i="2"/>
  <c r="DZ48" i="2"/>
  <c r="AL53" i="2"/>
  <c r="AK53" i="2" s="1"/>
  <c r="BS52" i="2"/>
  <c r="BR52" i="2" s="1"/>
  <c r="AW53" i="2"/>
  <c r="AV53" i="2" s="1"/>
  <c r="BH53" i="2"/>
  <c r="BG53" i="2" s="1"/>
  <c r="BQ53" i="2"/>
  <c r="BP53" i="2"/>
  <c r="BX53" i="2"/>
  <c r="BW53" i="2"/>
  <c r="BV53" i="2"/>
  <c r="BU53" i="2"/>
  <c r="BT53" i="2"/>
  <c r="BO54" i="2"/>
  <c r="AX54" i="2"/>
  <c r="AU54" i="2"/>
  <c r="AT54" i="2"/>
  <c r="AY54" i="2"/>
  <c r="BB54" i="2"/>
  <c r="BA54" i="2"/>
  <c r="AZ54" i="2"/>
  <c r="AS55" i="2"/>
  <c r="BK54" i="2"/>
  <c r="BJ54" i="2"/>
  <c r="BI54" i="2"/>
  <c r="BF54" i="2"/>
  <c r="BE54" i="2"/>
  <c r="BL54" i="2"/>
  <c r="BM54" i="2"/>
  <c r="BD55" i="2"/>
  <c r="AI54" i="2"/>
  <c r="AQ54" i="2"/>
  <c r="AJ54" i="2"/>
  <c r="AP54" i="2"/>
  <c r="AO54" i="2"/>
  <c r="AN54" i="2"/>
  <c r="AM54" i="2"/>
  <c r="AH55" i="2"/>
  <c r="X54" i="2"/>
  <c r="AF54" i="2"/>
  <c r="AE54" i="2"/>
  <c r="AD54" i="2"/>
  <c r="AC54" i="2"/>
  <c r="AB54" i="2"/>
  <c r="Y54" i="2"/>
  <c r="W55" i="2"/>
  <c r="AA53" i="2"/>
  <c r="Z53" i="2" s="1"/>
  <c r="O48" i="2"/>
  <c r="DK49" i="2" l="1"/>
  <c r="DJ49" i="2" s="1"/>
  <c r="DV47" i="2"/>
  <c r="DU47" i="2" s="1"/>
  <c r="DV49" i="2"/>
  <c r="DU49" i="2" s="1"/>
  <c r="CZ50" i="2"/>
  <c r="CY50" i="2" s="1"/>
  <c r="DV48" i="2"/>
  <c r="DU48" i="2" s="1"/>
  <c r="EP46" i="2"/>
  <c r="ES9" i="2"/>
  <c r="FD3" i="2"/>
  <c r="EN47" i="2"/>
  <c r="EN48" i="2" s="1"/>
  <c r="EL48" i="2"/>
  <c r="EK48" i="2"/>
  <c r="EJ48" i="2"/>
  <c r="EI48" i="2"/>
  <c r="EH48" i="2"/>
  <c r="EE48" i="2"/>
  <c r="ED48" i="2"/>
  <c r="EC49" i="2"/>
  <c r="CL51" i="2"/>
  <c r="CT51" i="2"/>
  <c r="CR51" i="2"/>
  <c r="CQ51" i="2"/>
  <c r="CP51" i="2"/>
  <c r="CS51" i="2"/>
  <c r="CM51" i="2"/>
  <c r="CK52" i="2"/>
  <c r="CO50" i="2"/>
  <c r="CN50" i="2" s="1"/>
  <c r="CI53" i="2"/>
  <c r="CH53" i="2"/>
  <c r="CG53" i="2"/>
  <c r="CE53" i="2"/>
  <c r="CF53" i="2"/>
  <c r="CB53" i="2"/>
  <c r="CA53" i="2"/>
  <c r="BZ54" i="2"/>
  <c r="CX51" i="2"/>
  <c r="CW51" i="2"/>
  <c r="DE51" i="2"/>
  <c r="DD51" i="2"/>
  <c r="DC51" i="2"/>
  <c r="DB51" i="2"/>
  <c r="DA51" i="2"/>
  <c r="CV52" i="2"/>
  <c r="DY50" i="2"/>
  <c r="DX50" i="2"/>
  <c r="DW50" i="2"/>
  <c r="DS50" i="2"/>
  <c r="EA50" i="2"/>
  <c r="DZ50" i="2"/>
  <c r="DT50" i="2"/>
  <c r="DR51" i="2"/>
  <c r="CD52" i="2"/>
  <c r="CC52" i="2" s="1"/>
  <c r="DL50" i="2"/>
  <c r="DI50" i="2"/>
  <c r="DH50" i="2"/>
  <c r="DP50" i="2"/>
  <c r="DO50" i="2"/>
  <c r="DN50" i="2"/>
  <c r="DM50" i="2"/>
  <c r="DG51" i="2"/>
  <c r="DT60" i="2"/>
  <c r="EL47" i="2"/>
  <c r="EK47" i="2"/>
  <c r="EJ47" i="2"/>
  <c r="EI47" i="2"/>
  <c r="EH47" i="2"/>
  <c r="EE47" i="2"/>
  <c r="ED47" i="2"/>
  <c r="AL54" i="2"/>
  <c r="AK54" i="2" s="1"/>
  <c r="BH54" i="2"/>
  <c r="BG54" i="2" s="1"/>
  <c r="AA54" i="2"/>
  <c r="Z54" i="2" s="1"/>
  <c r="BE55" i="2"/>
  <c r="BM55" i="2"/>
  <c r="BL55" i="2"/>
  <c r="BK55" i="2"/>
  <c r="BJ55" i="2"/>
  <c r="BI55" i="2"/>
  <c r="BF55" i="2"/>
  <c r="BD56" i="2"/>
  <c r="BB55" i="2"/>
  <c r="BA55" i="2"/>
  <c r="AZ55" i="2"/>
  <c r="AY55" i="2"/>
  <c r="AX55" i="2"/>
  <c r="AU55" i="2"/>
  <c r="AT55" i="2"/>
  <c r="AS56" i="2"/>
  <c r="AW54" i="2"/>
  <c r="AV54" i="2" s="1"/>
  <c r="BS53" i="2"/>
  <c r="BR53" i="2" s="1"/>
  <c r="BX54" i="2"/>
  <c r="BW54" i="2"/>
  <c r="BV54" i="2"/>
  <c r="BU54" i="2"/>
  <c r="BT54" i="2"/>
  <c r="BQ54" i="2"/>
  <c r="BP54" i="2"/>
  <c r="BO55" i="2"/>
  <c r="AJ55" i="2"/>
  <c r="AI55" i="2"/>
  <c r="AP55" i="2"/>
  <c r="AQ55" i="2"/>
  <c r="AM55" i="2"/>
  <c r="AO55" i="2"/>
  <c r="AN55" i="2"/>
  <c r="AH56" i="2"/>
  <c r="X55" i="2"/>
  <c r="AB55" i="2"/>
  <c r="AF55" i="2"/>
  <c r="AE55" i="2"/>
  <c r="Y55" i="2"/>
  <c r="AD55" i="2"/>
  <c r="AC55" i="2"/>
  <c r="W56" i="2"/>
  <c r="L8" i="7"/>
  <c r="L15" i="7" s="1"/>
  <c r="L7" i="7"/>
  <c r="L14" i="7" s="1"/>
  <c r="L6" i="7"/>
  <c r="L13" i="7" s="1"/>
  <c r="L5" i="7"/>
  <c r="G8" i="7"/>
  <c r="G15" i="7" s="1"/>
  <c r="AF299" i="1"/>
  <c r="AF298" i="1"/>
  <c r="AF297" i="1"/>
  <c r="AF296" i="1"/>
  <c r="AF295" i="1"/>
  <c r="AF294" i="1"/>
  <c r="AF293" i="1"/>
  <c r="AF292" i="1"/>
  <c r="AF291" i="1"/>
  <c r="AF290" i="1"/>
  <c r="AF289" i="1"/>
  <c r="AF288" i="1"/>
  <c r="AF287" i="1"/>
  <c r="AF286" i="1"/>
  <c r="AF285" i="1"/>
  <c r="AF284" i="1"/>
  <c r="AF283" i="1"/>
  <c r="AF282" i="1"/>
  <c r="AF281" i="1"/>
  <c r="AF280" i="1"/>
  <c r="AF279" i="1"/>
  <c r="AF278" i="1"/>
  <c r="AF277" i="1"/>
  <c r="AF276" i="1"/>
  <c r="AF275" i="1"/>
  <c r="AF274" i="1"/>
  <c r="AF273" i="1"/>
  <c r="AF272" i="1"/>
  <c r="AF271" i="1"/>
  <c r="AF270" i="1"/>
  <c r="AF269" i="1"/>
  <c r="AF268" i="1"/>
  <c r="AF267" i="1"/>
  <c r="AF266" i="1"/>
  <c r="AF265" i="1"/>
  <c r="AF264" i="1"/>
  <c r="AF263" i="1"/>
  <c r="AF262" i="1"/>
  <c r="AF261" i="1"/>
  <c r="AF260" i="1"/>
  <c r="AF259" i="1"/>
  <c r="AF258" i="1"/>
  <c r="AF257" i="1"/>
  <c r="AF256" i="1"/>
  <c r="AF255" i="1"/>
  <c r="AF254" i="1"/>
  <c r="AF253" i="1"/>
  <c r="AF252" i="1"/>
  <c r="AF251" i="1"/>
  <c r="AF250" i="1"/>
  <c r="AF249" i="1"/>
  <c r="AF248" i="1"/>
  <c r="AF247" i="1"/>
  <c r="AF246" i="1"/>
  <c r="AF245" i="1"/>
  <c r="AF244" i="1"/>
  <c r="AF243" i="1"/>
  <c r="AF242" i="1"/>
  <c r="AF241" i="1"/>
  <c r="AF240" i="1"/>
  <c r="AF239" i="1"/>
  <c r="AF238" i="1"/>
  <c r="AF237" i="1"/>
  <c r="AF236" i="1"/>
  <c r="AF235" i="1"/>
  <c r="AF234" i="1"/>
  <c r="AF233" i="1"/>
  <c r="AF232" i="1"/>
  <c r="AF231" i="1"/>
  <c r="AF230" i="1"/>
  <c r="AF229" i="1"/>
  <c r="AF228" i="1"/>
  <c r="AF227" i="1"/>
  <c r="AF226" i="1"/>
  <c r="AF225" i="1"/>
  <c r="AF224" i="1"/>
  <c r="AF223" i="1"/>
  <c r="AF222" i="1"/>
  <c r="AF221" i="1"/>
  <c r="AF220" i="1"/>
  <c r="AF219" i="1"/>
  <c r="AF218" i="1"/>
  <c r="AF217" i="1"/>
  <c r="AF216" i="1"/>
  <c r="AF215" i="1"/>
  <c r="AF214" i="1"/>
  <c r="AF213" i="1"/>
  <c r="AF212" i="1"/>
  <c r="AF211" i="1"/>
  <c r="AF210" i="1"/>
  <c r="AF209" i="1"/>
  <c r="AF208" i="1"/>
  <c r="AF207" i="1"/>
  <c r="AF206" i="1"/>
  <c r="AF205" i="1"/>
  <c r="AF204" i="1"/>
  <c r="AF203" i="1"/>
  <c r="AF202" i="1"/>
  <c r="AF201" i="1"/>
  <c r="AF200" i="1"/>
  <c r="AF199" i="1"/>
  <c r="AF198" i="1"/>
  <c r="AF197" i="1"/>
  <c r="AF196" i="1"/>
  <c r="AF195" i="1"/>
  <c r="AF194" i="1"/>
  <c r="AF193" i="1"/>
  <c r="AF192" i="1"/>
  <c r="AF191" i="1"/>
  <c r="AF190" i="1"/>
  <c r="AF189" i="1"/>
  <c r="AF188" i="1"/>
  <c r="AF187" i="1"/>
  <c r="AF186" i="1"/>
  <c r="AF185" i="1"/>
  <c r="AF184" i="1"/>
  <c r="AF183" i="1"/>
  <c r="AF182" i="1"/>
  <c r="AF181" i="1"/>
  <c r="AF180" i="1"/>
  <c r="AF179" i="1"/>
  <c r="AF178" i="1"/>
  <c r="AF177" i="1"/>
  <c r="AF176" i="1"/>
  <c r="AF175" i="1"/>
  <c r="AF174" i="1"/>
  <c r="AF173" i="1"/>
  <c r="AF172" i="1"/>
  <c r="AF171" i="1"/>
  <c r="AF170" i="1"/>
  <c r="AF169" i="1"/>
  <c r="AF168" i="1"/>
  <c r="AF167" i="1"/>
  <c r="AF166" i="1"/>
  <c r="AF165" i="1"/>
  <c r="AF164" i="1"/>
  <c r="AF163" i="1"/>
  <c r="AF162" i="1"/>
  <c r="AF161" i="1"/>
  <c r="AF160" i="1"/>
  <c r="AF159" i="1"/>
  <c r="AF158" i="1"/>
  <c r="AF157" i="1"/>
  <c r="AF156" i="1"/>
  <c r="AF155" i="1"/>
  <c r="AF154" i="1"/>
  <c r="AF153" i="1"/>
  <c r="AF152" i="1"/>
  <c r="AF151" i="1"/>
  <c r="AF150" i="1"/>
  <c r="AF149" i="1"/>
  <c r="AF148" i="1"/>
  <c r="AF147" i="1"/>
  <c r="AF146" i="1"/>
  <c r="AF145" i="1"/>
  <c r="AF144" i="1"/>
  <c r="AF143" i="1"/>
  <c r="AF142" i="1"/>
  <c r="AF141" i="1"/>
  <c r="AF140" i="1"/>
  <c r="AF139" i="1"/>
  <c r="AF138" i="1"/>
  <c r="AF137" i="1"/>
  <c r="AF136" i="1"/>
  <c r="AF135" i="1"/>
  <c r="AF134" i="1"/>
  <c r="AF133" i="1"/>
  <c r="AF132" i="1"/>
  <c r="AF131" i="1"/>
  <c r="AF130" i="1"/>
  <c r="AF129" i="1"/>
  <c r="AF128" i="1"/>
  <c r="AF127" i="1"/>
  <c r="AF126" i="1"/>
  <c r="AF125" i="1"/>
  <c r="AF124" i="1"/>
  <c r="AF123" i="1"/>
  <c r="AF122" i="1"/>
  <c r="AF121" i="1"/>
  <c r="AF120" i="1"/>
  <c r="AF119" i="1"/>
  <c r="AF118" i="1"/>
  <c r="AF117" i="1"/>
  <c r="AF116" i="1"/>
  <c r="AF115" i="1"/>
  <c r="AF114" i="1"/>
  <c r="AF113" i="1"/>
  <c r="AF112" i="1"/>
  <c r="AF111" i="1"/>
  <c r="AF110" i="1"/>
  <c r="AF109" i="1"/>
  <c r="AF108" i="1"/>
  <c r="AF107" i="1"/>
  <c r="AF106" i="1"/>
  <c r="AF105" i="1"/>
  <c r="AF104" i="1"/>
  <c r="AF103" i="1"/>
  <c r="AF102" i="1"/>
  <c r="AF101" i="1"/>
  <c r="AF100" i="1"/>
  <c r="AF99" i="1"/>
  <c r="AF98" i="1"/>
  <c r="AF97" i="1"/>
  <c r="AF96" i="1"/>
  <c r="AF95" i="1"/>
  <c r="AF94" i="1"/>
  <c r="AF93" i="1"/>
  <c r="AF92" i="1"/>
  <c r="AF91" i="1"/>
  <c r="AF90" i="1"/>
  <c r="AF89" i="1"/>
  <c r="AF88" i="1"/>
  <c r="AF87" i="1"/>
  <c r="AF86" i="1"/>
  <c r="AF85" i="1"/>
  <c r="AF84" i="1"/>
  <c r="AF83" i="1"/>
  <c r="AF82" i="1"/>
  <c r="AF81" i="1"/>
  <c r="AF80" i="1"/>
  <c r="AF79" i="1"/>
  <c r="AF78" i="1"/>
  <c r="AF77" i="1"/>
  <c r="AF76" i="1"/>
  <c r="AF75" i="1"/>
  <c r="AF74" i="1"/>
  <c r="AF73" i="1"/>
  <c r="AF72" i="1"/>
  <c r="AF71" i="1"/>
  <c r="AF70" i="1"/>
  <c r="AF69" i="1"/>
  <c r="AF68" i="1"/>
  <c r="AF67" i="1"/>
  <c r="AF66" i="1"/>
  <c r="AF65" i="1"/>
  <c r="AF64" i="1"/>
  <c r="AF63" i="1"/>
  <c r="AF62" i="1"/>
  <c r="AF61" i="1"/>
  <c r="AF60" i="1"/>
  <c r="AF59" i="1"/>
  <c r="AF58" i="1"/>
  <c r="AF57" i="1"/>
  <c r="AF56" i="1"/>
  <c r="AF55" i="1"/>
  <c r="AF54" i="1"/>
  <c r="AF53" i="1"/>
  <c r="AF52" i="1"/>
  <c r="AF51" i="1"/>
  <c r="AF50" i="1"/>
  <c r="AF49" i="1"/>
  <c r="AF48" i="1"/>
  <c r="AF47" i="1"/>
  <c r="AF46" i="1"/>
  <c r="AF45" i="1"/>
  <c r="AF44" i="1"/>
  <c r="AF43" i="1"/>
  <c r="AF42" i="1"/>
  <c r="AF41" i="1"/>
  <c r="AF40" i="1"/>
  <c r="AF38" i="1"/>
  <c r="AF37" i="1"/>
  <c r="AF36" i="1"/>
  <c r="AF35" i="1"/>
  <c r="G7" i="7"/>
  <c r="G14" i="7" s="1"/>
  <c r="G6" i="7"/>
  <c r="G13" i="7" s="1"/>
  <c r="G25" i="7" s="1"/>
  <c r="L4" i="7"/>
  <c r="L11" i="7" s="1"/>
  <c r="G4" i="7"/>
  <c r="K40" i="5"/>
  <c r="J4" i="5"/>
  <c r="C46" i="2"/>
  <c r="B109" i="5" l="1"/>
  <c r="F109" i="5" s="1"/>
  <c r="B379" i="5"/>
  <c r="F379" i="5" s="1"/>
  <c r="B64" i="5"/>
  <c r="F64" i="5" s="1"/>
  <c r="B424" i="5"/>
  <c r="F424" i="5" s="1"/>
  <c r="CZ51" i="2"/>
  <c r="CY51" i="2" s="1"/>
  <c r="EG47" i="2"/>
  <c r="EF47" i="2" s="1"/>
  <c r="CO51" i="2"/>
  <c r="CN51" i="2" s="1"/>
  <c r="EY47" i="2"/>
  <c r="EY48" i="2" s="1"/>
  <c r="FA46" i="2"/>
  <c r="FO3" i="2"/>
  <c r="FD9" i="2"/>
  <c r="EW48" i="2"/>
  <c r="EV48" i="2"/>
  <c r="EU48" i="2"/>
  <c r="ET48" i="2"/>
  <c r="ES48" i="2"/>
  <c r="EP48" i="2"/>
  <c r="EO48" i="2"/>
  <c r="EW47" i="2"/>
  <c r="EV47" i="2"/>
  <c r="EU47" i="2"/>
  <c r="ET47" i="2"/>
  <c r="ES47" i="2"/>
  <c r="EP47" i="2"/>
  <c r="EO47" i="2"/>
  <c r="EG48" i="2"/>
  <c r="EF48" i="2" s="1"/>
  <c r="EN49" i="2"/>
  <c r="DL51" i="2"/>
  <c r="DI51" i="2"/>
  <c r="DH51" i="2"/>
  <c r="DP51" i="2"/>
  <c r="DN51" i="2"/>
  <c r="DM51" i="2"/>
  <c r="DO51" i="2"/>
  <c r="DG52" i="2"/>
  <c r="CX52" i="2"/>
  <c r="CW52" i="2"/>
  <c r="DE52" i="2"/>
  <c r="DD52" i="2"/>
  <c r="DC52" i="2"/>
  <c r="DB52" i="2"/>
  <c r="DA52" i="2"/>
  <c r="CV53" i="2"/>
  <c r="DV50" i="2"/>
  <c r="DU50" i="2" s="1"/>
  <c r="DY51" i="2"/>
  <c r="DX51" i="2"/>
  <c r="DW51" i="2"/>
  <c r="DS51" i="2"/>
  <c r="DT51" i="2"/>
  <c r="EA51" i="2"/>
  <c r="DZ51" i="2"/>
  <c r="DR52" i="2"/>
  <c r="DK50" i="2"/>
  <c r="DJ50" i="2" s="1"/>
  <c r="EL49" i="2"/>
  <c r="EK49" i="2"/>
  <c r="EJ49" i="2"/>
  <c r="EI49" i="2"/>
  <c r="EH49" i="2"/>
  <c r="EE49" i="2"/>
  <c r="ED49" i="2"/>
  <c r="EC50" i="2"/>
  <c r="CL52" i="2"/>
  <c r="CT52" i="2"/>
  <c r="CR52" i="2"/>
  <c r="CQ52" i="2"/>
  <c r="CP52" i="2"/>
  <c r="CS52" i="2"/>
  <c r="CM52" i="2"/>
  <c r="CK53" i="2"/>
  <c r="CI54" i="2"/>
  <c r="CH54" i="2"/>
  <c r="CG54" i="2"/>
  <c r="CE54" i="2"/>
  <c r="CA54" i="2"/>
  <c r="CB54" i="2"/>
  <c r="CF54" i="2"/>
  <c r="BZ55" i="2"/>
  <c r="EE60" i="2"/>
  <c r="CD53" i="2"/>
  <c r="CC53" i="2" s="1"/>
  <c r="AA55" i="2"/>
  <c r="Z55" i="2" s="1"/>
  <c r="AL55" i="2"/>
  <c r="AK55" i="2" s="1"/>
  <c r="AX56" i="2"/>
  <c r="AU56" i="2"/>
  <c r="AT56" i="2"/>
  <c r="BB56" i="2"/>
  <c r="BA56" i="2"/>
  <c r="AZ56" i="2"/>
  <c r="AY56" i="2"/>
  <c r="AS57" i="2"/>
  <c r="AW55" i="2"/>
  <c r="AV55" i="2" s="1"/>
  <c r="BQ55" i="2"/>
  <c r="BP55" i="2"/>
  <c r="BX55" i="2"/>
  <c r="BW55" i="2"/>
  <c r="BV55" i="2"/>
  <c r="BU55" i="2"/>
  <c r="BT55" i="2"/>
  <c r="BO56" i="2"/>
  <c r="BK56" i="2"/>
  <c r="BJ56" i="2"/>
  <c r="BI56" i="2"/>
  <c r="BL56" i="2"/>
  <c r="BF56" i="2"/>
  <c r="BE56" i="2"/>
  <c r="BM56" i="2"/>
  <c r="BD57" i="2"/>
  <c r="BS54" i="2"/>
  <c r="BR54" i="2" s="1"/>
  <c r="BH55" i="2"/>
  <c r="BG55" i="2" s="1"/>
  <c r="AM56" i="2"/>
  <c r="AJ56" i="2"/>
  <c r="AI56" i="2"/>
  <c r="AO56" i="2"/>
  <c r="AN56" i="2"/>
  <c r="AQ56" i="2"/>
  <c r="AP56" i="2"/>
  <c r="AH57" i="2"/>
  <c r="AB56" i="2"/>
  <c r="Y56" i="2"/>
  <c r="X56" i="2"/>
  <c r="AD56" i="2"/>
  <c r="AF56" i="2"/>
  <c r="AC56" i="2"/>
  <c r="AE56" i="2"/>
  <c r="W57" i="2"/>
  <c r="J5" i="5"/>
  <c r="G11" i="7"/>
  <c r="L12" i="7"/>
  <c r="G26" i="7" s="1"/>
  <c r="G23" i="7"/>
  <c r="L9" i="7"/>
  <c r="G34" i="5"/>
  <c r="G33" i="5"/>
  <c r="G22" i="5"/>
  <c r="G21" i="5"/>
  <c r="G20" i="5"/>
  <c r="G19" i="5"/>
  <c r="F22" i="5"/>
  <c r="F21" i="5"/>
  <c r="F20" i="5"/>
  <c r="F19" i="5"/>
  <c r="F18" i="5"/>
  <c r="G17" i="5"/>
  <c r="G16" i="5"/>
  <c r="G15" i="5"/>
  <c r="G14" i="5"/>
  <c r="G13" i="5"/>
  <c r="F17" i="5"/>
  <c r="F16" i="5"/>
  <c r="F15" i="5"/>
  <c r="F14" i="5"/>
  <c r="F13" i="5"/>
  <c r="DV51" i="2" l="1"/>
  <c r="DU51" i="2" s="1"/>
  <c r="DK51" i="2"/>
  <c r="DJ51" i="2" s="1"/>
  <c r="ER48" i="2"/>
  <c r="EQ48" i="2" s="1"/>
  <c r="EW49" i="2"/>
  <c r="EV49" i="2"/>
  <c r="EU49" i="2"/>
  <c r="ET49" i="2"/>
  <c r="ES49" i="2"/>
  <c r="EP49" i="2"/>
  <c r="EO49" i="2"/>
  <c r="EN50" i="2"/>
  <c r="EP60" i="2"/>
  <c r="ER47" i="2"/>
  <c r="EQ47" i="2" s="1"/>
  <c r="CO52" i="2"/>
  <c r="CN52" i="2" s="1"/>
  <c r="FJ47" i="2"/>
  <c r="FJ48" i="2" s="1"/>
  <c r="FL46" i="2"/>
  <c r="FZ3" i="2"/>
  <c r="FO9" i="2"/>
  <c r="EZ47" i="2"/>
  <c r="FH47" i="2"/>
  <c r="FG47" i="2"/>
  <c r="FF47" i="2"/>
  <c r="FE47" i="2"/>
  <c r="FD47" i="2"/>
  <c r="FA47" i="2"/>
  <c r="EZ48" i="2"/>
  <c r="FH48" i="2"/>
  <c r="FG48" i="2"/>
  <c r="FF48" i="2"/>
  <c r="FE48" i="2"/>
  <c r="FD48" i="2"/>
  <c r="FA48" i="2"/>
  <c r="EY49" i="2"/>
  <c r="CD54" i="2"/>
  <c r="CC54" i="2" s="1"/>
  <c r="CX53" i="2"/>
  <c r="CW53" i="2"/>
  <c r="DE53" i="2"/>
  <c r="DD53" i="2"/>
  <c r="DC53" i="2"/>
  <c r="DA53" i="2"/>
  <c r="DB53" i="2"/>
  <c r="CV54" i="2"/>
  <c r="CZ52" i="2"/>
  <c r="CY52" i="2" s="1"/>
  <c r="EL50" i="2"/>
  <c r="EK50" i="2"/>
  <c r="EJ50" i="2"/>
  <c r="EI50" i="2"/>
  <c r="EH50" i="2"/>
  <c r="EE50" i="2"/>
  <c r="ED50" i="2"/>
  <c r="EC51" i="2"/>
  <c r="DY52" i="2"/>
  <c r="DX52" i="2"/>
  <c r="DW52" i="2"/>
  <c r="DS52" i="2"/>
  <c r="EA52" i="2"/>
  <c r="DZ52" i="2"/>
  <c r="DT52" i="2"/>
  <c r="DR53" i="2"/>
  <c r="CL53" i="2"/>
  <c r="CT53" i="2"/>
  <c r="CR53" i="2"/>
  <c r="CQ53" i="2"/>
  <c r="CP53" i="2"/>
  <c r="CS53" i="2"/>
  <c r="CM53" i="2"/>
  <c r="CK54" i="2"/>
  <c r="CI55" i="2"/>
  <c r="CH55" i="2"/>
  <c r="CG55" i="2"/>
  <c r="CE55" i="2"/>
  <c r="CF55" i="2"/>
  <c r="CB55" i="2"/>
  <c r="CA55" i="2"/>
  <c r="BZ56" i="2"/>
  <c r="EG49" i="2"/>
  <c r="EF49" i="2" s="1"/>
  <c r="DL52" i="2"/>
  <c r="DI52" i="2"/>
  <c r="DH52" i="2"/>
  <c r="DP52" i="2"/>
  <c r="DO52" i="2"/>
  <c r="DN52" i="2"/>
  <c r="DM52" i="2"/>
  <c r="DG53" i="2"/>
  <c r="BS55" i="2"/>
  <c r="BR55" i="2" s="1"/>
  <c r="BB57" i="2"/>
  <c r="BA57" i="2"/>
  <c r="AZ57" i="2"/>
  <c r="AY57" i="2"/>
  <c r="AX57" i="2"/>
  <c r="AU57" i="2"/>
  <c r="AT57" i="2"/>
  <c r="AS58" i="2"/>
  <c r="BX56" i="2"/>
  <c r="BW56" i="2"/>
  <c r="BV56" i="2"/>
  <c r="BU56" i="2"/>
  <c r="BT56" i="2"/>
  <c r="BQ56" i="2"/>
  <c r="BP56" i="2"/>
  <c r="BO57" i="2"/>
  <c r="BE57" i="2"/>
  <c r="BM57" i="2"/>
  <c r="BF57" i="2"/>
  <c r="BL57" i="2"/>
  <c r="BK57" i="2"/>
  <c r="BJ57" i="2"/>
  <c r="BI57" i="2"/>
  <c r="BD58" i="2"/>
  <c r="AW56" i="2"/>
  <c r="AV56" i="2" s="1"/>
  <c r="BH56" i="2"/>
  <c r="BG56" i="2" s="1"/>
  <c r="AA56" i="2"/>
  <c r="Z56" i="2" s="1"/>
  <c r="AO57" i="2"/>
  <c r="AN57" i="2"/>
  <c r="AM57" i="2"/>
  <c r="AP57" i="2"/>
  <c r="AJ57" i="2"/>
  <c r="AI57" i="2"/>
  <c r="AQ57" i="2"/>
  <c r="AH58" i="2"/>
  <c r="AL56" i="2"/>
  <c r="AK56" i="2" s="1"/>
  <c r="AD57" i="2"/>
  <c r="AB57" i="2"/>
  <c r="Y57" i="2"/>
  <c r="X57" i="2"/>
  <c r="AC57" i="2"/>
  <c r="AF57" i="2"/>
  <c r="AE57" i="2"/>
  <c r="W58" i="2"/>
  <c r="J6" i="5"/>
  <c r="J7" i="5" s="1"/>
  <c r="J8" i="5" s="1"/>
  <c r="J9" i="5" s="1"/>
  <c r="G9" i="7"/>
  <c r="G18" i="7" s="1"/>
  <c r="G22" i="7"/>
  <c r="G21" i="7" s="1"/>
  <c r="G16" i="7"/>
  <c r="L16" i="7"/>
  <c r="G24" i="7"/>
  <c r="ER49" i="2" l="1"/>
  <c r="EQ49" i="2" s="1"/>
  <c r="FC48" i="2"/>
  <c r="FB48" i="2" s="1"/>
  <c r="EG50" i="2"/>
  <c r="EF50" i="2" s="1"/>
  <c r="FC47" i="2"/>
  <c r="FB47" i="2" s="1"/>
  <c r="DK52" i="2"/>
  <c r="DJ52" i="2" s="1"/>
  <c r="CZ53" i="2"/>
  <c r="CY53" i="2" s="1"/>
  <c r="FL48" i="2"/>
  <c r="FK48" i="2"/>
  <c r="FS48" i="2"/>
  <c r="FR48" i="2"/>
  <c r="FQ48" i="2"/>
  <c r="FP48" i="2"/>
  <c r="FO48" i="2"/>
  <c r="EW50" i="2"/>
  <c r="EV50" i="2"/>
  <c r="EU50" i="2"/>
  <c r="ET50" i="2"/>
  <c r="ES50" i="2"/>
  <c r="EP50" i="2"/>
  <c r="EO50" i="2"/>
  <c r="EN51" i="2"/>
  <c r="EZ49" i="2"/>
  <c r="FH49" i="2"/>
  <c r="FG49" i="2"/>
  <c r="FF49" i="2"/>
  <c r="FE49" i="2"/>
  <c r="FD49" i="2"/>
  <c r="FA49" i="2"/>
  <c r="EY50" i="2"/>
  <c r="CO53" i="2"/>
  <c r="CN53" i="2" s="1"/>
  <c r="FJ49" i="2"/>
  <c r="FW46" i="2"/>
  <c r="FU47" i="2"/>
  <c r="GK3" i="2"/>
  <c r="FZ9" i="2"/>
  <c r="FA60" i="2"/>
  <c r="FL47" i="2"/>
  <c r="FK47" i="2"/>
  <c r="FS47" i="2"/>
  <c r="FR47" i="2"/>
  <c r="FQ47" i="2"/>
  <c r="FP47" i="2"/>
  <c r="FO47" i="2"/>
  <c r="DY53" i="2"/>
  <c r="DX53" i="2"/>
  <c r="DW53" i="2"/>
  <c r="DS53" i="2"/>
  <c r="EA53" i="2"/>
  <c r="DZ53" i="2"/>
  <c r="DT53" i="2"/>
  <c r="DR54" i="2"/>
  <c r="CX54" i="2"/>
  <c r="CW54" i="2"/>
  <c r="DE54" i="2"/>
  <c r="DD54" i="2"/>
  <c r="DC54" i="2"/>
  <c r="DB54" i="2"/>
  <c r="DA54" i="2"/>
  <c r="CV55" i="2"/>
  <c r="DL53" i="2"/>
  <c r="DI53" i="2"/>
  <c r="DH53" i="2"/>
  <c r="DP53" i="2"/>
  <c r="DO53" i="2"/>
  <c r="DN53" i="2"/>
  <c r="DM53" i="2"/>
  <c r="DG54" i="2"/>
  <c r="CI56" i="2"/>
  <c r="CH56" i="2"/>
  <c r="CG56" i="2"/>
  <c r="CE56" i="2"/>
  <c r="CF56" i="2"/>
  <c r="CB56" i="2"/>
  <c r="CA56" i="2"/>
  <c r="BZ57" i="2"/>
  <c r="CL54" i="2"/>
  <c r="CT54" i="2"/>
  <c r="CR54" i="2"/>
  <c r="CQ54" i="2"/>
  <c r="CP54" i="2"/>
  <c r="CS54" i="2"/>
  <c r="CM54" i="2"/>
  <c r="CK55" i="2"/>
  <c r="DV52" i="2"/>
  <c r="DU52" i="2" s="1"/>
  <c r="CD55" i="2"/>
  <c r="CC55" i="2" s="1"/>
  <c r="EL51" i="2"/>
  <c r="EK51" i="2"/>
  <c r="EJ51" i="2"/>
  <c r="EI51" i="2"/>
  <c r="EH51" i="2"/>
  <c r="EE51" i="2"/>
  <c r="ED51" i="2"/>
  <c r="EC52" i="2"/>
  <c r="BH57" i="2"/>
  <c r="BG57" i="2" s="1"/>
  <c r="AX58" i="2"/>
  <c r="AU58" i="2"/>
  <c r="AT58" i="2"/>
  <c r="AY58" i="2"/>
  <c r="BB58" i="2"/>
  <c r="BA58" i="2"/>
  <c r="AZ58" i="2"/>
  <c r="AS59" i="2"/>
  <c r="AW57" i="2"/>
  <c r="AV57" i="2" s="1"/>
  <c r="BQ57" i="2"/>
  <c r="BP57" i="2"/>
  <c r="BX57" i="2"/>
  <c r="BW57" i="2"/>
  <c r="BV57" i="2"/>
  <c r="BU57" i="2"/>
  <c r="BT57" i="2"/>
  <c r="BO58" i="2"/>
  <c r="AL57" i="2"/>
  <c r="AK57" i="2" s="1"/>
  <c r="BS56" i="2"/>
  <c r="BR56" i="2" s="1"/>
  <c r="BK58" i="2"/>
  <c r="BJ58" i="2"/>
  <c r="BI58" i="2"/>
  <c r="BF58" i="2"/>
  <c r="BE58" i="2"/>
  <c r="BL58" i="2"/>
  <c r="BM58" i="2"/>
  <c r="BD59" i="2"/>
  <c r="AQ58" i="2"/>
  <c r="AP58" i="2"/>
  <c r="AO58" i="2"/>
  <c r="AN58" i="2"/>
  <c r="AM58" i="2"/>
  <c r="AJ58" i="2"/>
  <c r="AI58" i="2"/>
  <c r="AH59" i="2"/>
  <c r="AF58" i="2"/>
  <c r="AD58" i="2"/>
  <c r="AC58" i="2"/>
  <c r="AB58" i="2"/>
  <c r="Y58" i="2"/>
  <c r="AE58" i="2"/>
  <c r="X58" i="2"/>
  <c r="W59" i="2"/>
  <c r="AA57" i="2"/>
  <c r="Z57" i="2" s="1"/>
  <c r="J10" i="5"/>
  <c r="G19" i="7"/>
  <c r="FN48" i="2" l="1"/>
  <c r="FM48" i="2" s="1"/>
  <c r="CD56" i="2"/>
  <c r="CC56" i="2" s="1"/>
  <c r="FC49" i="2"/>
  <c r="FB49" i="2" s="1"/>
  <c r="FN47" i="2"/>
  <c r="FM47" i="2" s="1"/>
  <c r="GH46" i="2"/>
  <c r="GF47" i="2"/>
  <c r="GK9" i="2"/>
  <c r="GV3" i="2"/>
  <c r="HG3" i="2" s="1"/>
  <c r="FZ47" i="2"/>
  <c r="FW47" i="2"/>
  <c r="FV47" i="2"/>
  <c r="GD47" i="2"/>
  <c r="GA47" i="2"/>
  <c r="GC47" i="2"/>
  <c r="GB47" i="2"/>
  <c r="FU48" i="2"/>
  <c r="FL49" i="2"/>
  <c r="FK49" i="2"/>
  <c r="FS49" i="2"/>
  <c r="FR49" i="2"/>
  <c r="FQ49" i="2"/>
  <c r="FP49" i="2"/>
  <c r="FO49" i="2"/>
  <c r="FJ50" i="2"/>
  <c r="EW51" i="2"/>
  <c r="EV51" i="2"/>
  <c r="EU51" i="2"/>
  <c r="ET51" i="2"/>
  <c r="ES51" i="2"/>
  <c r="EP51" i="2"/>
  <c r="EO51" i="2"/>
  <c r="EN52" i="2"/>
  <c r="ER50" i="2"/>
  <c r="EQ50" i="2" s="1"/>
  <c r="FL60" i="2"/>
  <c r="EZ50" i="2"/>
  <c r="FH50" i="2"/>
  <c r="FG50" i="2"/>
  <c r="FF50" i="2"/>
  <c r="FE50" i="2"/>
  <c r="FD50" i="2"/>
  <c r="FA50" i="2"/>
  <c r="EY51" i="2"/>
  <c r="CO54" i="2"/>
  <c r="CN54" i="2" s="1"/>
  <c r="DY54" i="2"/>
  <c r="DX54" i="2"/>
  <c r="DW54" i="2"/>
  <c r="DS54" i="2"/>
  <c r="EA54" i="2"/>
  <c r="DZ54" i="2"/>
  <c r="DT54" i="2"/>
  <c r="DR55" i="2"/>
  <c r="DK53" i="2"/>
  <c r="DJ53" i="2" s="1"/>
  <c r="EL52" i="2"/>
  <c r="EK52" i="2"/>
  <c r="EJ52" i="2"/>
  <c r="EI52" i="2"/>
  <c r="EH52" i="2"/>
  <c r="EE52" i="2"/>
  <c r="ED52" i="2"/>
  <c r="EC53" i="2"/>
  <c r="CI57" i="2"/>
  <c r="CH57" i="2"/>
  <c r="CG57" i="2"/>
  <c r="CE57" i="2"/>
  <c r="CA57" i="2"/>
  <c r="CB57" i="2"/>
  <c r="CF57" i="2"/>
  <c r="BZ58" i="2"/>
  <c r="CX55" i="2"/>
  <c r="CW55" i="2"/>
  <c r="DE55" i="2"/>
  <c r="DD55" i="2"/>
  <c r="DC55" i="2"/>
  <c r="DB55" i="2"/>
  <c r="DA55" i="2"/>
  <c r="CV56" i="2"/>
  <c r="EG51" i="2"/>
  <c r="EF51" i="2" s="1"/>
  <c r="CZ54" i="2"/>
  <c r="CY54" i="2" s="1"/>
  <c r="DV53" i="2"/>
  <c r="DU53" i="2" s="1"/>
  <c r="DL54" i="2"/>
  <c r="DI54" i="2"/>
  <c r="DH54" i="2"/>
  <c r="DP54" i="2"/>
  <c r="DN54" i="2"/>
  <c r="DM54" i="2"/>
  <c r="DO54" i="2"/>
  <c r="DG55" i="2"/>
  <c r="CL55" i="2"/>
  <c r="CT55" i="2"/>
  <c r="CR55" i="2"/>
  <c r="CQ55" i="2"/>
  <c r="CP55" i="2"/>
  <c r="CM55" i="2"/>
  <c r="CS55" i="2"/>
  <c r="CK56" i="2"/>
  <c r="BH58" i="2"/>
  <c r="BG58" i="2" s="1"/>
  <c r="AA58" i="2"/>
  <c r="Z58" i="2" s="1"/>
  <c r="BS57" i="2"/>
  <c r="BR57" i="2" s="1"/>
  <c r="BX58" i="2"/>
  <c r="BW58" i="2"/>
  <c r="BV58" i="2"/>
  <c r="BU58" i="2"/>
  <c r="BT58" i="2"/>
  <c r="BQ58" i="2"/>
  <c r="BP58" i="2"/>
  <c r="BO59" i="2"/>
  <c r="BB59" i="2"/>
  <c r="BA59" i="2"/>
  <c r="AZ59" i="2"/>
  <c r="AY59" i="2"/>
  <c r="AX59" i="2"/>
  <c r="AU59" i="2"/>
  <c r="AT59" i="2"/>
  <c r="BE59" i="2"/>
  <c r="BM59" i="2"/>
  <c r="BL59" i="2"/>
  <c r="BK59" i="2"/>
  <c r="BF59" i="2"/>
  <c r="BJ59" i="2"/>
  <c r="BI59" i="2"/>
  <c r="AW58" i="2"/>
  <c r="AV58" i="2" s="1"/>
  <c r="AQ59" i="2"/>
  <c r="AP59" i="2"/>
  <c r="AO59" i="2"/>
  <c r="AN59" i="2"/>
  <c r="AM59" i="2"/>
  <c r="AI59" i="2"/>
  <c r="AJ59" i="2"/>
  <c r="AL58" i="2"/>
  <c r="AK58" i="2" s="1"/>
  <c r="AF59" i="2"/>
  <c r="AE59" i="2"/>
  <c r="AB59" i="2"/>
  <c r="AD59" i="2"/>
  <c r="AC59" i="2"/>
  <c r="X59" i="2"/>
  <c r="Y59" i="2"/>
  <c r="J11" i="5"/>
  <c r="J12" i="5" s="1"/>
  <c r="J13" i="5" s="1"/>
  <c r="J14" i="5" s="1"/>
  <c r="J15" i="5" s="1"/>
  <c r="FC50" i="2" l="1"/>
  <c r="FB50" i="2" s="1"/>
  <c r="CO55" i="2"/>
  <c r="CN55" i="2" s="1"/>
  <c r="HD46" i="2"/>
  <c r="HG9" i="2"/>
  <c r="HR3" i="2"/>
  <c r="HB47" i="2"/>
  <c r="HB48" i="2" s="1"/>
  <c r="ER51" i="2"/>
  <c r="EQ51" i="2" s="1"/>
  <c r="FL50" i="2"/>
  <c r="FK50" i="2"/>
  <c r="FS50" i="2"/>
  <c r="FR50" i="2"/>
  <c r="FQ50" i="2"/>
  <c r="FP50" i="2"/>
  <c r="FO50" i="2"/>
  <c r="FJ51" i="2"/>
  <c r="FN49" i="2"/>
  <c r="FM49" i="2" s="1"/>
  <c r="CD57" i="2"/>
  <c r="CC57" i="2" s="1"/>
  <c r="FW60" i="2"/>
  <c r="CZ55" i="2"/>
  <c r="CY55" i="2" s="1"/>
  <c r="EZ51" i="2"/>
  <c r="FH51" i="2"/>
  <c r="FG51" i="2"/>
  <c r="FF51" i="2"/>
  <c r="FE51" i="2"/>
  <c r="FD51" i="2"/>
  <c r="FA51" i="2"/>
  <c r="EY52" i="2"/>
  <c r="FY47" i="2"/>
  <c r="FX47" i="2" s="1"/>
  <c r="EW52" i="2"/>
  <c r="EV52" i="2"/>
  <c r="EU52" i="2"/>
  <c r="ET52" i="2"/>
  <c r="ES52" i="2"/>
  <c r="EP52" i="2"/>
  <c r="EO52" i="2"/>
  <c r="EN53" i="2"/>
  <c r="GS46" i="2"/>
  <c r="GQ47" i="2"/>
  <c r="GQ48" i="2" s="1"/>
  <c r="GV9" i="2"/>
  <c r="GM47" i="2"/>
  <c r="GL47" i="2"/>
  <c r="GK47" i="2"/>
  <c r="GH47" i="2"/>
  <c r="GG47" i="2"/>
  <c r="GO47" i="2"/>
  <c r="GN47" i="2"/>
  <c r="FZ48" i="2"/>
  <c r="FW48" i="2"/>
  <c r="FV48" i="2"/>
  <c r="GD48" i="2"/>
  <c r="GC48" i="2"/>
  <c r="GB48" i="2"/>
  <c r="GA48" i="2"/>
  <c r="FU49" i="2"/>
  <c r="GF48" i="2"/>
  <c r="DY55" i="2"/>
  <c r="DX55" i="2"/>
  <c r="DW55" i="2"/>
  <c r="DS55" i="2"/>
  <c r="EA55" i="2"/>
  <c r="DZ55" i="2"/>
  <c r="DT55" i="2"/>
  <c r="DR56" i="2"/>
  <c r="EG52" i="2"/>
  <c r="EF52" i="2" s="1"/>
  <c r="DK54" i="2"/>
  <c r="DJ54" i="2" s="1"/>
  <c r="CX56" i="2"/>
  <c r="CW56" i="2"/>
  <c r="DE56" i="2"/>
  <c r="DD56" i="2"/>
  <c r="DC56" i="2"/>
  <c r="DA56" i="2"/>
  <c r="DB56" i="2"/>
  <c r="CV57" i="2"/>
  <c r="DV54" i="2"/>
  <c r="DU54" i="2" s="1"/>
  <c r="CL56" i="2"/>
  <c r="CT56" i="2"/>
  <c r="CR56" i="2"/>
  <c r="CQ56" i="2"/>
  <c r="CP56" i="2"/>
  <c r="CS56" i="2"/>
  <c r="CM56" i="2"/>
  <c r="CK57" i="2"/>
  <c r="DL55" i="2"/>
  <c r="DI55" i="2"/>
  <c r="DH55" i="2"/>
  <c r="DP55" i="2"/>
  <c r="DO55" i="2"/>
  <c r="DN55" i="2"/>
  <c r="DM55" i="2"/>
  <c r="DG56" i="2"/>
  <c r="CI58" i="2"/>
  <c r="CH58" i="2"/>
  <c r="CG58" i="2"/>
  <c r="CE58" i="2"/>
  <c r="CF58" i="2"/>
  <c r="CB58" i="2"/>
  <c r="CA58" i="2"/>
  <c r="BZ59" i="2"/>
  <c r="EL53" i="2"/>
  <c r="EK53" i="2"/>
  <c r="EJ53" i="2"/>
  <c r="EI53" i="2"/>
  <c r="EH53" i="2"/>
  <c r="EE53" i="2"/>
  <c r="ED53" i="2"/>
  <c r="EC54" i="2"/>
  <c r="AL59" i="2"/>
  <c r="AK59" i="2" s="1"/>
  <c r="AM12" i="2" s="1"/>
  <c r="P11" i="17" s="1"/>
  <c r="AW59" i="2"/>
  <c r="AU74" i="2" s="1"/>
  <c r="BI17" i="2"/>
  <c r="BI34" i="2"/>
  <c r="BI32" i="2"/>
  <c r="BI35" i="2"/>
  <c r="BI33" i="2"/>
  <c r="BI31" i="2"/>
  <c r="BI19" i="2"/>
  <c r="BI18" i="2"/>
  <c r="BI21" i="2"/>
  <c r="BI28" i="2" s="1"/>
  <c r="BI20" i="2"/>
  <c r="BI27" i="2" s="1"/>
  <c r="BS58" i="2"/>
  <c r="BR58" i="2" s="1"/>
  <c r="AU61" i="2"/>
  <c r="BH59" i="2"/>
  <c r="BG59" i="2" s="1"/>
  <c r="BI12" i="2" s="1"/>
  <c r="P13" i="17" s="1"/>
  <c r="AX33" i="2"/>
  <c r="AX32" i="2"/>
  <c r="AX34" i="2"/>
  <c r="AX21" i="2"/>
  <c r="AX28" i="2" s="1"/>
  <c r="AX35" i="2"/>
  <c r="AX31" i="2"/>
  <c r="AX17" i="2"/>
  <c r="AX18" i="2"/>
  <c r="AX19" i="2"/>
  <c r="AX20" i="2"/>
  <c r="AX27" i="2" s="1"/>
  <c r="BF61" i="2"/>
  <c r="BQ59" i="2"/>
  <c r="BP59" i="2"/>
  <c r="BX59" i="2"/>
  <c r="BW59" i="2"/>
  <c r="BV59" i="2"/>
  <c r="BU59" i="2"/>
  <c r="BT59" i="2"/>
  <c r="AJ74" i="2"/>
  <c r="AJ61" i="2"/>
  <c r="AA59" i="2"/>
  <c r="Z59" i="2" s="1"/>
  <c r="AB12" i="2" s="1"/>
  <c r="P10" i="17" s="1"/>
  <c r="AM35" i="2"/>
  <c r="AM31" i="2"/>
  <c r="AM32" i="2"/>
  <c r="AM34" i="2"/>
  <c r="AM33" i="2"/>
  <c r="AM20" i="2"/>
  <c r="AM27" i="2" s="1"/>
  <c r="AM21" i="2"/>
  <c r="AM28" i="2" s="1"/>
  <c r="AM19" i="2"/>
  <c r="AM18" i="2"/>
  <c r="AM17" i="2"/>
  <c r="AB33" i="2"/>
  <c r="E105" i="5" s="1"/>
  <c r="H105" i="5" s="1"/>
  <c r="K105" i="5" s="1"/>
  <c r="AB31" i="2"/>
  <c r="E103" i="5" s="1"/>
  <c r="H103" i="5" s="1"/>
  <c r="K103" i="5" s="1"/>
  <c r="AB35" i="2"/>
  <c r="E107" i="5" s="1"/>
  <c r="H107" i="5" s="1"/>
  <c r="K107" i="5" s="1"/>
  <c r="AB34" i="2"/>
  <c r="E106" i="5" s="1"/>
  <c r="H106" i="5" s="1"/>
  <c r="K106" i="5" s="1"/>
  <c r="AB20" i="2"/>
  <c r="AB27" i="2" s="1"/>
  <c r="AB17" i="2"/>
  <c r="E98" i="5" s="1"/>
  <c r="AB18" i="2"/>
  <c r="AB32" i="2"/>
  <c r="E104" i="5" s="1"/>
  <c r="H104" i="5" s="1"/>
  <c r="K104" i="5" s="1"/>
  <c r="AB19" i="2"/>
  <c r="AB21" i="2"/>
  <c r="AB28" i="2" s="1"/>
  <c r="E124" i="5" s="1"/>
  <c r="H124" i="5" s="1"/>
  <c r="K124" i="5" s="1"/>
  <c r="Y61" i="2"/>
  <c r="B110" i="5" s="1"/>
  <c r="F110" i="5" s="1"/>
  <c r="J47" i="2"/>
  <c r="K8" i="8"/>
  <c r="L8" i="8"/>
  <c r="J8" i="8"/>
  <c r="I8" i="5"/>
  <c r="E99" i="5" l="1"/>
  <c r="H99" i="5" s="1"/>
  <c r="K99" i="5" s="1"/>
  <c r="E101" i="5"/>
  <c r="H101" i="5" s="1"/>
  <c r="K101" i="5" s="1"/>
  <c r="H98" i="5"/>
  <c r="B128" i="5"/>
  <c r="F127" i="5"/>
  <c r="H127" i="5" s="1"/>
  <c r="K127" i="5" s="1"/>
  <c r="F128" i="5"/>
  <c r="H128" i="5" s="1"/>
  <c r="K128" i="5" s="1"/>
  <c r="B127" i="5"/>
  <c r="E100" i="5"/>
  <c r="H100" i="5" s="1"/>
  <c r="K100" i="5" s="1"/>
  <c r="E102" i="5"/>
  <c r="H102" i="5" s="1"/>
  <c r="K102" i="5" s="1"/>
  <c r="BF74" i="2"/>
  <c r="AV59" i="2"/>
  <c r="AX12" i="2" s="1"/>
  <c r="P12" i="17" s="1"/>
  <c r="Y74" i="2"/>
  <c r="E109" i="5" s="1"/>
  <c r="H109" i="5" s="1"/>
  <c r="BI25" i="2"/>
  <c r="BI26" i="2"/>
  <c r="BI40" i="2"/>
  <c r="BI42" i="2"/>
  <c r="BI39" i="2"/>
  <c r="BF62" i="2"/>
  <c r="BI41" i="2"/>
  <c r="GJ47" i="2"/>
  <c r="GI47" i="2" s="1"/>
  <c r="AX25" i="2"/>
  <c r="AX42" i="2"/>
  <c r="AX39" i="2"/>
  <c r="AU62" i="2"/>
  <c r="AX41" i="2"/>
  <c r="AX40" i="2"/>
  <c r="AX26" i="2"/>
  <c r="AM25" i="2"/>
  <c r="AM26" i="2"/>
  <c r="AM41" i="2"/>
  <c r="AM39" i="2"/>
  <c r="AM40" i="2"/>
  <c r="AM42" i="2"/>
  <c r="AJ62" i="2"/>
  <c r="AB40" i="2"/>
  <c r="AB25" i="2"/>
  <c r="AB41" i="2"/>
  <c r="AB26" i="2"/>
  <c r="AB39" i="2"/>
  <c r="AB42" i="2"/>
  <c r="FC51" i="2"/>
  <c r="FB51" i="2" s="1"/>
  <c r="FY48" i="2"/>
  <c r="FX48" i="2" s="1"/>
  <c r="HH48" i="2"/>
  <c r="HG48" i="2"/>
  <c r="HD48" i="2"/>
  <c r="HK48" i="2"/>
  <c r="HJ48" i="2"/>
  <c r="HI48" i="2"/>
  <c r="HC48" i="2"/>
  <c r="ER52" i="2"/>
  <c r="EQ52" i="2" s="1"/>
  <c r="HB49" i="2"/>
  <c r="HC47" i="2"/>
  <c r="HK47" i="2"/>
  <c r="HJ47" i="2"/>
  <c r="HI47" i="2"/>
  <c r="HH47" i="2"/>
  <c r="HG47" i="2"/>
  <c r="HD47" i="2"/>
  <c r="HM47" i="2"/>
  <c r="HM48" i="2" s="1"/>
  <c r="HO46" i="2"/>
  <c r="IC3" i="2"/>
  <c r="HR9" i="2"/>
  <c r="FN50" i="2"/>
  <c r="FM50" i="2" s="1"/>
  <c r="GZ48" i="2"/>
  <c r="GY48" i="2"/>
  <c r="GX48" i="2"/>
  <c r="GW48" i="2"/>
  <c r="GV48" i="2"/>
  <c r="GS48" i="2"/>
  <c r="GR48" i="2"/>
  <c r="EG53" i="2"/>
  <c r="EF53" i="2" s="1"/>
  <c r="CO56" i="2"/>
  <c r="CN56" i="2" s="1"/>
  <c r="GH60" i="2"/>
  <c r="GM48" i="2"/>
  <c r="GL48" i="2"/>
  <c r="GK48" i="2"/>
  <c r="GH48" i="2"/>
  <c r="GG48" i="2"/>
  <c r="GO48" i="2"/>
  <c r="GN48" i="2"/>
  <c r="GF49" i="2"/>
  <c r="FZ49" i="2"/>
  <c r="FW49" i="2"/>
  <c r="FV49" i="2"/>
  <c r="GD49" i="2"/>
  <c r="GC49" i="2"/>
  <c r="GB49" i="2"/>
  <c r="GA49" i="2"/>
  <c r="FU50" i="2"/>
  <c r="GQ49" i="2"/>
  <c r="EW53" i="2"/>
  <c r="EV53" i="2"/>
  <c r="EU53" i="2"/>
  <c r="ET53" i="2"/>
  <c r="ES53" i="2"/>
  <c r="EP53" i="2"/>
  <c r="EO53" i="2"/>
  <c r="EN54" i="2"/>
  <c r="EZ52" i="2"/>
  <c r="FH52" i="2"/>
  <c r="FG52" i="2"/>
  <c r="FF52" i="2"/>
  <c r="FE52" i="2"/>
  <c r="FD52" i="2"/>
  <c r="FA52" i="2"/>
  <c r="EY53" i="2"/>
  <c r="GZ47" i="2"/>
  <c r="GY47" i="2"/>
  <c r="GX47" i="2"/>
  <c r="GW47" i="2"/>
  <c r="GV47" i="2"/>
  <c r="GS47" i="2"/>
  <c r="GR47" i="2"/>
  <c r="FL51" i="2"/>
  <c r="FK51" i="2"/>
  <c r="FS51" i="2"/>
  <c r="FR51" i="2"/>
  <c r="FQ51" i="2"/>
  <c r="FP51" i="2"/>
  <c r="FO51" i="2"/>
  <c r="FJ52" i="2"/>
  <c r="DL56" i="2"/>
  <c r="DI56" i="2"/>
  <c r="DH56" i="2"/>
  <c r="DP56" i="2"/>
  <c r="DO56" i="2"/>
  <c r="DN56" i="2"/>
  <c r="DM56" i="2"/>
  <c r="DG57" i="2"/>
  <c r="CL57" i="2"/>
  <c r="CT57" i="2"/>
  <c r="CR57" i="2"/>
  <c r="CQ57" i="2"/>
  <c r="CP57" i="2"/>
  <c r="CS57" i="2"/>
  <c r="CM57" i="2"/>
  <c r="CK58" i="2"/>
  <c r="DY56" i="2"/>
  <c r="DX56" i="2"/>
  <c r="DW56" i="2"/>
  <c r="DS56" i="2"/>
  <c r="EA56" i="2"/>
  <c r="DZ56" i="2"/>
  <c r="DT56" i="2"/>
  <c r="DR57" i="2"/>
  <c r="CX57" i="2"/>
  <c r="CW57" i="2"/>
  <c r="DE57" i="2"/>
  <c r="DD57" i="2"/>
  <c r="DC57" i="2"/>
  <c r="DB57" i="2"/>
  <c r="DA57" i="2"/>
  <c r="CV58" i="2"/>
  <c r="CI59" i="2"/>
  <c r="CH59" i="2"/>
  <c r="CG59" i="2"/>
  <c r="CE59" i="2"/>
  <c r="CF59" i="2"/>
  <c r="CB59" i="2"/>
  <c r="CA59" i="2"/>
  <c r="CZ56" i="2"/>
  <c r="CY56" i="2" s="1"/>
  <c r="DK55" i="2"/>
  <c r="DJ55" i="2" s="1"/>
  <c r="DV55" i="2"/>
  <c r="DU55" i="2" s="1"/>
  <c r="EL54" i="2"/>
  <c r="EK54" i="2"/>
  <c r="EJ54" i="2"/>
  <c r="EI54" i="2"/>
  <c r="EH54" i="2"/>
  <c r="EE54" i="2"/>
  <c r="ED54" i="2"/>
  <c r="EC55" i="2"/>
  <c r="CD58" i="2"/>
  <c r="CC58" i="2" s="1"/>
  <c r="BS59" i="2"/>
  <c r="BR59" i="2" s="1"/>
  <c r="BT12" i="2" s="1"/>
  <c r="P14" i="17" s="1"/>
  <c r="AX7" i="2"/>
  <c r="R12" i="17" s="1"/>
  <c r="AX11" i="2"/>
  <c r="V12" i="17" s="1"/>
  <c r="AX22" i="2"/>
  <c r="AX10" i="2"/>
  <c r="U12" i="17" s="1"/>
  <c r="AX24" i="2"/>
  <c r="AX36" i="2"/>
  <c r="AX38" i="2"/>
  <c r="AU75" i="2"/>
  <c r="BF75" i="2"/>
  <c r="BI38" i="2"/>
  <c r="BI36" i="2"/>
  <c r="BT34" i="2"/>
  <c r="BT33" i="2"/>
  <c r="BT17" i="2"/>
  <c r="BT31" i="2"/>
  <c r="BT35" i="2"/>
  <c r="BT32" i="2"/>
  <c r="BT18" i="2"/>
  <c r="BT19" i="2"/>
  <c r="BT20" i="2"/>
  <c r="BT27" i="2" s="1"/>
  <c r="BT21" i="2"/>
  <c r="BT28" i="2" s="1"/>
  <c r="BQ74" i="2"/>
  <c r="BQ61" i="2"/>
  <c r="BI10" i="2"/>
  <c r="U13" i="17" s="1"/>
  <c r="BI24" i="2"/>
  <c r="BI7" i="2"/>
  <c r="R13" i="17" s="1"/>
  <c r="BI11" i="2"/>
  <c r="V13" i="17" s="1"/>
  <c r="BI22" i="2"/>
  <c r="AJ75" i="2"/>
  <c r="AM11" i="2"/>
  <c r="V11" i="17" s="1"/>
  <c r="AM10" i="2"/>
  <c r="U11" i="17" s="1"/>
  <c r="AM22" i="2"/>
  <c r="AM24" i="2"/>
  <c r="AM7" i="2"/>
  <c r="R11" i="17" s="1"/>
  <c r="AM38" i="2"/>
  <c r="AM36" i="2"/>
  <c r="AB11" i="2"/>
  <c r="V10" i="17" s="1"/>
  <c r="AB10" i="2"/>
  <c r="U10" i="17" s="1"/>
  <c r="AB24" i="2"/>
  <c r="AB22" i="2"/>
  <c r="AB7" i="2"/>
  <c r="R10" i="17" s="1"/>
  <c r="Y75" i="2"/>
  <c r="E110" i="5" s="1"/>
  <c r="H110" i="5" s="1"/>
  <c r="K110" i="5" s="1"/>
  <c r="Y62" i="2"/>
  <c r="B111" i="5" s="1"/>
  <c r="F111" i="5" s="1"/>
  <c r="AB36" i="2"/>
  <c r="AB38" i="2"/>
  <c r="R49" i="2"/>
  <c r="I47" i="2"/>
  <c r="G47" i="2"/>
  <c r="H47" i="2"/>
  <c r="C47" i="2"/>
  <c r="F47" i="2"/>
  <c r="K109" i="5" l="1"/>
  <c r="E97" i="5"/>
  <c r="H97" i="5"/>
  <c r="K98" i="5"/>
  <c r="BI29" i="2"/>
  <c r="BI43" i="2"/>
  <c r="BF63" i="2"/>
  <c r="BF76" i="2"/>
  <c r="BT26" i="2"/>
  <c r="BT25" i="2"/>
  <c r="BT39" i="2"/>
  <c r="BT40" i="2"/>
  <c r="BT42" i="2"/>
  <c r="BT41" i="2"/>
  <c r="AM29" i="2"/>
  <c r="AU76" i="2"/>
  <c r="AJ76" i="2"/>
  <c r="AM43" i="2"/>
  <c r="AX29" i="2"/>
  <c r="AB43" i="2"/>
  <c r="AX43" i="2"/>
  <c r="AJ63" i="2"/>
  <c r="AB29" i="2"/>
  <c r="AU63" i="2"/>
  <c r="Y63" i="2"/>
  <c r="B112" i="5" s="1"/>
  <c r="F112" i="5" s="1"/>
  <c r="EG54" i="2"/>
  <c r="EF54" i="2" s="1"/>
  <c r="HF47" i="2"/>
  <c r="HE47" i="2" s="1"/>
  <c r="GU48" i="2"/>
  <c r="GT48" i="2" s="1"/>
  <c r="HF48" i="2"/>
  <c r="HE48" i="2" s="1"/>
  <c r="GU47" i="2"/>
  <c r="GT47" i="2" s="1"/>
  <c r="GJ48" i="2"/>
  <c r="GI48" i="2" s="1"/>
  <c r="CZ57" i="2"/>
  <c r="CY57" i="2" s="1"/>
  <c r="HU48" i="2"/>
  <c r="HT48" i="2"/>
  <c r="HV48" i="2"/>
  <c r="HS48" i="2"/>
  <c r="HR48" i="2"/>
  <c r="HN48" i="2"/>
  <c r="HO48" i="2"/>
  <c r="HM49" i="2"/>
  <c r="DV56" i="2"/>
  <c r="DU56" i="2" s="1"/>
  <c r="HH49" i="2"/>
  <c r="HG49" i="2"/>
  <c r="HD49" i="2"/>
  <c r="HC49" i="2"/>
  <c r="HJ49" i="2"/>
  <c r="HK49" i="2"/>
  <c r="HI49" i="2"/>
  <c r="HB50" i="2"/>
  <c r="HX47" i="2"/>
  <c r="HX48" i="2" s="1"/>
  <c r="HZ46" i="2"/>
  <c r="IN3" i="2"/>
  <c r="IC9" i="2"/>
  <c r="HD60" i="2"/>
  <c r="HN47" i="2"/>
  <c r="HV47" i="2"/>
  <c r="HU47" i="2"/>
  <c r="HT47" i="2"/>
  <c r="HR47" i="2"/>
  <c r="HS47" i="2"/>
  <c r="HO47" i="2"/>
  <c r="EZ53" i="2"/>
  <c r="FH53" i="2"/>
  <c r="FG53" i="2"/>
  <c r="FF53" i="2"/>
  <c r="FE53" i="2"/>
  <c r="FD53" i="2"/>
  <c r="FA53" i="2"/>
  <c r="EY54" i="2"/>
  <c r="ER53" i="2"/>
  <c r="EQ53" i="2" s="1"/>
  <c r="FY49" i="2"/>
  <c r="FX49" i="2" s="1"/>
  <c r="GS60" i="2"/>
  <c r="FC52" i="2"/>
  <c r="FB52" i="2" s="1"/>
  <c r="EW54" i="2"/>
  <c r="EV54" i="2"/>
  <c r="EU54" i="2"/>
  <c r="ET54" i="2"/>
  <c r="ES54" i="2"/>
  <c r="EP54" i="2"/>
  <c r="EO54" i="2"/>
  <c r="EN55" i="2"/>
  <c r="GZ49" i="2"/>
  <c r="GY49" i="2"/>
  <c r="GX49" i="2"/>
  <c r="GW49" i="2"/>
  <c r="GV49" i="2"/>
  <c r="GS49" i="2"/>
  <c r="GR49" i="2"/>
  <c r="GQ50" i="2"/>
  <c r="GM49" i="2"/>
  <c r="GL49" i="2"/>
  <c r="GK49" i="2"/>
  <c r="GH49" i="2"/>
  <c r="GG49" i="2"/>
  <c r="GN49" i="2"/>
  <c r="GO49" i="2"/>
  <c r="GF50" i="2"/>
  <c r="FL52" i="2"/>
  <c r="FK52" i="2"/>
  <c r="FS52" i="2"/>
  <c r="FR52" i="2"/>
  <c r="FQ52" i="2"/>
  <c r="FP52" i="2"/>
  <c r="FO52" i="2"/>
  <c r="FJ53" i="2"/>
  <c r="FZ50" i="2"/>
  <c r="FW50" i="2"/>
  <c r="FV50" i="2"/>
  <c r="GD50" i="2"/>
  <c r="GC50" i="2"/>
  <c r="GA50" i="2"/>
  <c r="GB50" i="2"/>
  <c r="FU51" i="2"/>
  <c r="FN51" i="2"/>
  <c r="FM51" i="2" s="1"/>
  <c r="DY57" i="2"/>
  <c r="DX57" i="2"/>
  <c r="DW57" i="2"/>
  <c r="DS57" i="2"/>
  <c r="EA57" i="2"/>
  <c r="DZ57" i="2"/>
  <c r="DT57" i="2"/>
  <c r="DR58" i="2"/>
  <c r="CB61" i="2"/>
  <c r="CX58" i="2"/>
  <c r="CW58" i="2"/>
  <c r="DE58" i="2"/>
  <c r="DD58" i="2"/>
  <c r="DC58" i="2"/>
  <c r="DB58" i="2"/>
  <c r="DA58" i="2"/>
  <c r="CV59" i="2"/>
  <c r="CD59" i="2"/>
  <c r="CC59" i="2" s="1"/>
  <c r="CE12" i="2" s="1"/>
  <c r="P15" i="17" s="1"/>
  <c r="DL57" i="2"/>
  <c r="DI57" i="2"/>
  <c r="DH57" i="2"/>
  <c r="DP57" i="2"/>
  <c r="DN57" i="2"/>
  <c r="DO57" i="2"/>
  <c r="DM57" i="2"/>
  <c r="DG58" i="2"/>
  <c r="CE31" i="2"/>
  <c r="CE33" i="2"/>
  <c r="CE34" i="2"/>
  <c r="CE18" i="2"/>
  <c r="CE35" i="2"/>
  <c r="CE17" i="2"/>
  <c r="CE21" i="2"/>
  <c r="CE28" i="2" s="1"/>
  <c r="CE19" i="2"/>
  <c r="CE32" i="2"/>
  <c r="CE20" i="2"/>
  <c r="CE27" i="2" s="1"/>
  <c r="CL58" i="2"/>
  <c r="CT58" i="2"/>
  <c r="CR58" i="2"/>
  <c r="CQ58" i="2"/>
  <c r="CP58" i="2"/>
  <c r="CM58" i="2"/>
  <c r="CS58" i="2"/>
  <c r="CK59" i="2"/>
  <c r="EL55" i="2"/>
  <c r="EK55" i="2"/>
  <c r="EJ55" i="2"/>
  <c r="EI55" i="2"/>
  <c r="EH55" i="2"/>
  <c r="EE55" i="2"/>
  <c r="ED55" i="2"/>
  <c r="EC56" i="2"/>
  <c r="CO57" i="2"/>
  <c r="CN57" i="2" s="1"/>
  <c r="DK56" i="2"/>
  <c r="DJ56" i="2" s="1"/>
  <c r="BQ75" i="2"/>
  <c r="BI8" i="2"/>
  <c r="S13" i="17" s="1"/>
  <c r="BI4" i="2"/>
  <c r="M13" i="17" s="1"/>
  <c r="BT38" i="2"/>
  <c r="BT36" i="2"/>
  <c r="AX8" i="2"/>
  <c r="S12" i="17" s="1"/>
  <c r="AX4" i="2"/>
  <c r="M12" i="17" s="1"/>
  <c r="BT24" i="2"/>
  <c r="BT10" i="2"/>
  <c r="U14" i="17" s="1"/>
  <c r="BT22" i="2"/>
  <c r="BT11" i="2"/>
  <c r="V14" i="17" s="1"/>
  <c r="BT7" i="2"/>
  <c r="R14" i="17" s="1"/>
  <c r="BQ62" i="2"/>
  <c r="AM4" i="2"/>
  <c r="M11" i="17" s="1"/>
  <c r="AM8" i="2"/>
  <c r="S11" i="17" s="1"/>
  <c r="AB8" i="2"/>
  <c r="S10" i="17" s="1"/>
  <c r="AB4" i="2"/>
  <c r="M10" i="17" s="1"/>
  <c r="Y76" i="2"/>
  <c r="E111" i="5" s="1"/>
  <c r="H111" i="5" s="1"/>
  <c r="K111" i="5" s="1"/>
  <c r="C60" i="2"/>
  <c r="B24" i="5" s="1"/>
  <c r="N49" i="2"/>
  <c r="S49" i="2"/>
  <c r="U49" i="2"/>
  <c r="Q49" i="2"/>
  <c r="P49" i="2" s="1"/>
  <c r="T49" i="2"/>
  <c r="M49" i="2"/>
  <c r="M50" i="2"/>
  <c r="I48" i="2"/>
  <c r="J48" i="2"/>
  <c r="G48" i="2"/>
  <c r="H48" i="2"/>
  <c r="C48" i="2"/>
  <c r="F48" i="2"/>
  <c r="E47" i="2"/>
  <c r="B48" i="2"/>
  <c r="E123" i="5" l="1"/>
  <c r="H123" i="5" s="1"/>
  <c r="E125" i="5"/>
  <c r="H125" i="5" s="1"/>
  <c r="K125" i="5" s="1"/>
  <c r="K97" i="5"/>
  <c r="B199" i="5"/>
  <c r="F199" i="5" s="1"/>
  <c r="B154" i="5"/>
  <c r="F154" i="5" s="1"/>
  <c r="B244" i="5"/>
  <c r="F244" i="5" s="1"/>
  <c r="B289" i="5"/>
  <c r="F289" i="5" s="1"/>
  <c r="B334" i="5"/>
  <c r="F334" i="5" s="1"/>
  <c r="CB74" i="2"/>
  <c r="AM6" i="2"/>
  <c r="AX6" i="2"/>
  <c r="BI6" i="2"/>
  <c r="BI5" i="2"/>
  <c r="O13" i="17" s="1"/>
  <c r="W13" i="17" s="1"/>
  <c r="BF77" i="2"/>
  <c r="AU64" i="2"/>
  <c r="AJ77" i="2"/>
  <c r="Y64" i="2"/>
  <c r="B113" i="5" s="1"/>
  <c r="F113" i="5" s="1"/>
  <c r="BF64" i="2"/>
  <c r="AM5" i="2"/>
  <c r="O11" i="17" s="1"/>
  <c r="W11" i="17" s="1"/>
  <c r="BT29" i="2"/>
  <c r="BT43" i="2"/>
  <c r="CE39" i="2"/>
  <c r="CE26" i="2"/>
  <c r="CB62" i="2"/>
  <c r="CE42" i="2"/>
  <c r="CE25" i="2"/>
  <c r="CE41" i="2"/>
  <c r="CE40" i="2"/>
  <c r="AJ64" i="2"/>
  <c r="AX5" i="2"/>
  <c r="O12" i="17" s="1"/>
  <c r="W12" i="17" s="1"/>
  <c r="AB5" i="2"/>
  <c r="O10" i="17" s="1"/>
  <c r="W10" i="17" s="1"/>
  <c r="AU77" i="2"/>
  <c r="Y77" i="2"/>
  <c r="E112" i="5" s="1"/>
  <c r="H112" i="5" s="1"/>
  <c r="K112" i="5" s="1"/>
  <c r="HQ48" i="2"/>
  <c r="HP48" i="2" s="1"/>
  <c r="HF49" i="2"/>
  <c r="HE49" i="2" s="1"/>
  <c r="DV57" i="2"/>
  <c r="DU57" i="2" s="1"/>
  <c r="HQ47" i="2"/>
  <c r="HP47" i="2" s="1"/>
  <c r="GU49" i="2"/>
  <c r="GT49" i="2" s="1"/>
  <c r="IG48" i="2"/>
  <c r="ID48" i="2"/>
  <c r="HZ48" i="2"/>
  <c r="HY48" i="2"/>
  <c r="IE48" i="2"/>
  <c r="IF48" i="2"/>
  <c r="IC48" i="2"/>
  <c r="HO60" i="2"/>
  <c r="HX49" i="2"/>
  <c r="HU49" i="2"/>
  <c r="HT49" i="2"/>
  <c r="HV49" i="2"/>
  <c r="HS49" i="2"/>
  <c r="HR49" i="2"/>
  <c r="HO49" i="2"/>
  <c r="HN49" i="2"/>
  <c r="HM50" i="2"/>
  <c r="FN52" i="2"/>
  <c r="FM52" i="2" s="1"/>
  <c r="GJ49" i="2"/>
  <c r="GI49" i="2" s="1"/>
  <c r="ER54" i="2"/>
  <c r="EQ54" i="2" s="1"/>
  <c r="IK46" i="2"/>
  <c r="II47" i="2"/>
  <c r="IY3" i="2"/>
  <c r="IN9" i="2"/>
  <c r="HH50" i="2"/>
  <c r="HG50" i="2"/>
  <c r="HD50" i="2"/>
  <c r="HK50" i="2"/>
  <c r="HJ50" i="2"/>
  <c r="HI50" i="2"/>
  <c r="HC50" i="2"/>
  <c r="HB51" i="2"/>
  <c r="EG55" i="2"/>
  <c r="EF55" i="2" s="1"/>
  <c r="IC47" i="2"/>
  <c r="HZ47" i="2"/>
  <c r="HY47" i="2"/>
  <c r="IG47" i="2"/>
  <c r="IE47" i="2"/>
  <c r="IF47" i="2"/>
  <c r="ID47" i="2"/>
  <c r="FZ51" i="2"/>
  <c r="FW51" i="2"/>
  <c r="FV51" i="2"/>
  <c r="GD51" i="2"/>
  <c r="GA51" i="2"/>
  <c r="GC51" i="2"/>
  <c r="GB51" i="2"/>
  <c r="FU52" i="2"/>
  <c r="EZ54" i="2"/>
  <c r="FH54" i="2"/>
  <c r="FG54" i="2"/>
  <c r="FF54" i="2"/>
  <c r="FE54" i="2"/>
  <c r="FD54" i="2"/>
  <c r="FA54" i="2"/>
  <c r="EY55" i="2"/>
  <c r="FC53" i="2"/>
  <c r="FB53" i="2" s="1"/>
  <c r="GM50" i="2"/>
  <c r="GL50" i="2"/>
  <c r="GK50" i="2"/>
  <c r="GH50" i="2"/>
  <c r="GG50" i="2"/>
  <c r="GO50" i="2"/>
  <c r="GN50" i="2"/>
  <c r="GF51" i="2"/>
  <c r="EW55" i="2"/>
  <c r="EV55" i="2"/>
  <c r="EU55" i="2"/>
  <c r="ET55" i="2"/>
  <c r="ES55" i="2"/>
  <c r="EP55" i="2"/>
  <c r="EO55" i="2"/>
  <c r="EN56" i="2"/>
  <c r="GZ50" i="2"/>
  <c r="GY50" i="2"/>
  <c r="GX50" i="2"/>
  <c r="GW50" i="2"/>
  <c r="GV50" i="2"/>
  <c r="GS50" i="2"/>
  <c r="GR50" i="2"/>
  <c r="GQ51" i="2"/>
  <c r="FY50" i="2"/>
  <c r="FX50" i="2" s="1"/>
  <c r="FL53" i="2"/>
  <c r="FK53" i="2"/>
  <c r="FS53" i="2"/>
  <c r="FR53" i="2"/>
  <c r="FQ53" i="2"/>
  <c r="FP53" i="2"/>
  <c r="FO53" i="2"/>
  <c r="FJ54" i="2"/>
  <c r="CB75" i="2"/>
  <c r="CE22" i="2"/>
  <c r="CE11" i="2"/>
  <c r="V15" i="17" s="1"/>
  <c r="CE7" i="2"/>
  <c r="R15" i="17" s="1"/>
  <c r="CE24" i="2"/>
  <c r="CE10" i="2"/>
  <c r="U15" i="17" s="1"/>
  <c r="EL56" i="2"/>
  <c r="EK56" i="2"/>
  <c r="EJ56" i="2"/>
  <c r="EI56" i="2"/>
  <c r="EH56" i="2"/>
  <c r="EE56" i="2"/>
  <c r="ED56" i="2"/>
  <c r="EC57" i="2"/>
  <c r="DK57" i="2"/>
  <c r="DJ57" i="2" s="1"/>
  <c r="CL59" i="2"/>
  <c r="CT59" i="2"/>
  <c r="CR59" i="2"/>
  <c r="CQ59" i="2"/>
  <c r="CP59" i="2"/>
  <c r="CS59" i="2"/>
  <c r="CM59" i="2"/>
  <c r="CE36" i="2"/>
  <c r="CE38" i="2"/>
  <c r="CX59" i="2"/>
  <c r="CW59" i="2"/>
  <c r="DE59" i="2"/>
  <c r="DD59" i="2"/>
  <c r="DC59" i="2"/>
  <c r="DA59" i="2"/>
  <c r="DB59" i="2"/>
  <c r="CO58" i="2"/>
  <c r="CN58" i="2" s="1"/>
  <c r="CZ58" i="2"/>
  <c r="CY58" i="2" s="1"/>
  <c r="DY58" i="2"/>
  <c r="DX58" i="2"/>
  <c r="DW58" i="2"/>
  <c r="DS58" i="2"/>
  <c r="EA58" i="2"/>
  <c r="DZ58" i="2"/>
  <c r="DT58" i="2"/>
  <c r="DR59" i="2"/>
  <c r="DL58" i="2"/>
  <c r="DI58" i="2"/>
  <c r="DH58" i="2"/>
  <c r="DP58" i="2"/>
  <c r="DO58" i="2"/>
  <c r="DN58" i="2"/>
  <c r="DM58" i="2"/>
  <c r="DG59" i="2"/>
  <c r="BQ76" i="2"/>
  <c r="BT8" i="2"/>
  <c r="S14" i="17" s="1"/>
  <c r="BT4" i="2"/>
  <c r="M14" i="17" s="1"/>
  <c r="BQ63" i="2"/>
  <c r="AB6" i="2"/>
  <c r="D47" i="2"/>
  <c r="O49" i="2"/>
  <c r="S50" i="2"/>
  <c r="T50" i="2"/>
  <c r="N50" i="2"/>
  <c r="U50" i="2"/>
  <c r="R50" i="2"/>
  <c r="Q50" i="2"/>
  <c r="I49" i="2"/>
  <c r="J49" i="2"/>
  <c r="G49" i="2"/>
  <c r="H49" i="2"/>
  <c r="C49" i="2"/>
  <c r="E48" i="2"/>
  <c r="B49" i="2"/>
  <c r="H122" i="5" l="1"/>
  <c r="K122" i="5" s="1"/>
  <c r="K123" i="5"/>
  <c r="AM13" i="2"/>
  <c r="BI13" i="2"/>
  <c r="Y65" i="2"/>
  <c r="B114" i="5" s="1"/>
  <c r="F114" i="5" s="1"/>
  <c r="AX13" i="2"/>
  <c r="Y78" i="2"/>
  <c r="E113" i="5" s="1"/>
  <c r="H113" i="5" s="1"/>
  <c r="K113" i="5" s="1"/>
  <c r="BT6" i="2"/>
  <c r="BF65" i="2"/>
  <c r="AU65" i="2"/>
  <c r="AU78" i="2"/>
  <c r="BF78" i="2"/>
  <c r="BT5" i="2"/>
  <c r="O14" i="17" s="1"/>
  <c r="AJ78" i="2"/>
  <c r="CE43" i="2"/>
  <c r="CB63" i="2"/>
  <c r="CB76" i="2"/>
  <c r="BQ77" i="2"/>
  <c r="CE29" i="2"/>
  <c r="AJ65" i="2"/>
  <c r="AB13" i="2"/>
  <c r="IB48" i="2"/>
  <c r="IA48" i="2" s="1"/>
  <c r="DV58" i="2"/>
  <c r="DU58" i="2" s="1"/>
  <c r="GJ50" i="2"/>
  <c r="GI50" i="2" s="1"/>
  <c r="HQ49" i="2"/>
  <c r="HP49" i="2" s="1"/>
  <c r="IB47" i="2"/>
  <c r="IA47" i="2" s="1"/>
  <c r="IV46" i="2"/>
  <c r="JJ3" i="2"/>
  <c r="IY9" i="2"/>
  <c r="IT47" i="2"/>
  <c r="HC51" i="2"/>
  <c r="HK51" i="2"/>
  <c r="HG51" i="2"/>
  <c r="HH51" i="2"/>
  <c r="HJ51" i="2"/>
  <c r="HI51" i="2"/>
  <c r="HD51" i="2"/>
  <c r="HB52" i="2"/>
  <c r="IP47" i="2"/>
  <c r="IN47" i="2"/>
  <c r="IK47" i="2"/>
  <c r="IJ47" i="2"/>
  <c r="IR47" i="2"/>
  <c r="IO47" i="2"/>
  <c r="IQ47" i="2"/>
  <c r="IG49" i="2"/>
  <c r="ID49" i="2"/>
  <c r="HY49" i="2"/>
  <c r="IF49" i="2"/>
  <c r="IE49" i="2"/>
  <c r="IC49" i="2"/>
  <c r="HZ49" i="2"/>
  <c r="HX50" i="2"/>
  <c r="HF50" i="2"/>
  <c r="HE50" i="2" s="1"/>
  <c r="II48" i="2"/>
  <c r="HZ60" i="2"/>
  <c r="HN50" i="2"/>
  <c r="HV50" i="2"/>
  <c r="HU50" i="2"/>
  <c r="HR50" i="2"/>
  <c r="HT50" i="2"/>
  <c r="HS50" i="2"/>
  <c r="HO50" i="2"/>
  <c r="HM51" i="2"/>
  <c r="DK58" i="2"/>
  <c r="DJ58" i="2" s="1"/>
  <c r="FC54" i="2"/>
  <c r="FB54" i="2" s="1"/>
  <c r="GZ51" i="2"/>
  <c r="GY51" i="2"/>
  <c r="GX51" i="2"/>
  <c r="GW51" i="2"/>
  <c r="GV51" i="2"/>
  <c r="GS51" i="2"/>
  <c r="GR51" i="2"/>
  <c r="GQ52" i="2"/>
  <c r="GM51" i="2"/>
  <c r="GL51" i="2"/>
  <c r="GK51" i="2"/>
  <c r="GH51" i="2"/>
  <c r="GG51" i="2"/>
  <c r="GO51" i="2"/>
  <c r="GN51" i="2"/>
  <c r="GF52" i="2"/>
  <c r="FY51" i="2"/>
  <c r="FX51" i="2" s="1"/>
  <c r="FL54" i="2"/>
  <c r="FK54" i="2"/>
  <c r="FS54" i="2"/>
  <c r="FR54" i="2"/>
  <c r="FQ54" i="2"/>
  <c r="FP54" i="2"/>
  <c r="FO54" i="2"/>
  <c r="FJ55" i="2"/>
  <c r="FN53" i="2"/>
  <c r="FM53" i="2" s="1"/>
  <c r="GU50" i="2"/>
  <c r="GT50" i="2" s="1"/>
  <c r="EW56" i="2"/>
  <c r="EV56" i="2"/>
  <c r="EU56" i="2"/>
  <c r="ET56" i="2"/>
  <c r="ES56" i="2"/>
  <c r="EP56" i="2"/>
  <c r="EO56" i="2"/>
  <c r="EN57" i="2"/>
  <c r="FZ52" i="2"/>
  <c r="FW52" i="2"/>
  <c r="FV52" i="2"/>
  <c r="GD52" i="2"/>
  <c r="GC52" i="2"/>
  <c r="GB52" i="2"/>
  <c r="GA52" i="2"/>
  <c r="FU53" i="2"/>
  <c r="ER55" i="2"/>
  <c r="EQ55" i="2" s="1"/>
  <c r="EZ55" i="2"/>
  <c r="FH55" i="2"/>
  <c r="FG55" i="2"/>
  <c r="FF55" i="2"/>
  <c r="FE55" i="2"/>
  <c r="FD55" i="2"/>
  <c r="FA55" i="2"/>
  <c r="EY56" i="2"/>
  <c r="CE4" i="2"/>
  <c r="M15" i="17" s="1"/>
  <c r="CE8" i="2"/>
  <c r="S15" i="17" s="1"/>
  <c r="DY59" i="2"/>
  <c r="DX59" i="2"/>
  <c r="DW59" i="2"/>
  <c r="DS59" i="2"/>
  <c r="EA59" i="2"/>
  <c r="DZ59" i="2"/>
  <c r="DT59" i="2"/>
  <c r="CZ59" i="2"/>
  <c r="CY59" i="2" s="1"/>
  <c r="DA12" i="2" s="1"/>
  <c r="P17" i="17" s="1"/>
  <c r="DA35" i="2"/>
  <c r="E422" i="5" s="1"/>
  <c r="H422" i="5" s="1"/>
  <c r="K422" i="5" s="1"/>
  <c r="DA32" i="2"/>
  <c r="E419" i="5" s="1"/>
  <c r="H419" i="5" s="1"/>
  <c r="K419" i="5" s="1"/>
  <c r="DA17" i="2"/>
  <c r="E413" i="5" s="1"/>
  <c r="DA18" i="2"/>
  <c r="DA33" i="2"/>
  <c r="E420" i="5" s="1"/>
  <c r="H420" i="5" s="1"/>
  <c r="K420" i="5" s="1"/>
  <c r="DA31" i="2"/>
  <c r="E418" i="5" s="1"/>
  <c r="H418" i="5" s="1"/>
  <c r="K418" i="5" s="1"/>
  <c r="DA19" i="2"/>
  <c r="DA34" i="2"/>
  <c r="E421" i="5" s="1"/>
  <c r="H421" i="5" s="1"/>
  <c r="K421" i="5" s="1"/>
  <c r="DA21" i="2"/>
  <c r="DA28" i="2" s="1"/>
  <c r="E439" i="5" s="1"/>
  <c r="H439" i="5" s="1"/>
  <c r="K439" i="5" s="1"/>
  <c r="DA20" i="2"/>
  <c r="DA27" i="2" s="1"/>
  <c r="EL57" i="2"/>
  <c r="EK57" i="2"/>
  <c r="EJ57" i="2"/>
  <c r="EI57" i="2"/>
  <c r="EH57" i="2"/>
  <c r="EE57" i="2"/>
  <c r="ED57" i="2"/>
  <c r="EC58" i="2"/>
  <c r="DL59" i="2"/>
  <c r="DI59" i="2"/>
  <c r="DH59" i="2"/>
  <c r="DP59" i="2"/>
  <c r="DO59" i="2"/>
  <c r="DN59" i="2"/>
  <c r="DM59" i="2"/>
  <c r="CM61" i="2"/>
  <c r="B380" i="5" s="1"/>
  <c r="F380" i="5" s="1"/>
  <c r="CX61" i="2"/>
  <c r="B425" i="5" s="1"/>
  <c r="F425" i="5" s="1"/>
  <c r="CP34" i="2"/>
  <c r="E376" i="5" s="1"/>
  <c r="H376" i="5" s="1"/>
  <c r="K376" i="5" s="1"/>
  <c r="CP33" i="2"/>
  <c r="E375" i="5" s="1"/>
  <c r="H375" i="5" s="1"/>
  <c r="K375" i="5" s="1"/>
  <c r="CP35" i="2"/>
  <c r="E377" i="5" s="1"/>
  <c r="H377" i="5" s="1"/>
  <c r="K377" i="5" s="1"/>
  <c r="CP32" i="2"/>
  <c r="E374" i="5" s="1"/>
  <c r="H374" i="5" s="1"/>
  <c r="K374" i="5" s="1"/>
  <c r="CP21" i="2"/>
  <c r="CP28" i="2" s="1"/>
  <c r="E394" i="5" s="1"/>
  <c r="H394" i="5" s="1"/>
  <c r="K394" i="5" s="1"/>
  <c r="CP17" i="2"/>
  <c r="E368" i="5" s="1"/>
  <c r="CP31" i="2"/>
  <c r="E373" i="5" s="1"/>
  <c r="H373" i="5" s="1"/>
  <c r="K373" i="5" s="1"/>
  <c r="CP19" i="2"/>
  <c r="CP18" i="2"/>
  <c r="CP20" i="2"/>
  <c r="CP27" i="2" s="1"/>
  <c r="EG56" i="2"/>
  <c r="EF56" i="2" s="1"/>
  <c r="CO59" i="2"/>
  <c r="CN59" i="2" s="1"/>
  <c r="CP12" i="2" s="1"/>
  <c r="P16" i="17" s="1"/>
  <c r="BQ64" i="2"/>
  <c r="S56" i="2"/>
  <c r="R56" i="2"/>
  <c r="N56" i="2"/>
  <c r="U56" i="2"/>
  <c r="Q56" i="2"/>
  <c r="M56" i="2"/>
  <c r="T56" i="2"/>
  <c r="S54" i="2"/>
  <c r="T54" i="2"/>
  <c r="R54" i="2"/>
  <c r="Q54" i="2"/>
  <c r="M54" i="2"/>
  <c r="U54" i="2"/>
  <c r="N54" i="2"/>
  <c r="S52" i="2"/>
  <c r="R52" i="2"/>
  <c r="Q52" i="2"/>
  <c r="N52" i="2"/>
  <c r="U52" i="2"/>
  <c r="M52" i="2"/>
  <c r="T52" i="2"/>
  <c r="J50" i="2"/>
  <c r="C50" i="2"/>
  <c r="D48" i="2"/>
  <c r="Q51" i="2"/>
  <c r="P50" i="2"/>
  <c r="O50" i="2" s="1"/>
  <c r="N51" i="2"/>
  <c r="U51" i="2"/>
  <c r="S51" i="2"/>
  <c r="M51" i="2"/>
  <c r="R51" i="2"/>
  <c r="T51" i="2"/>
  <c r="H50" i="2"/>
  <c r="I50" i="2"/>
  <c r="F50" i="2"/>
  <c r="G50" i="2"/>
  <c r="B50" i="2"/>
  <c r="E49" i="2"/>
  <c r="E417" i="5" l="1"/>
  <c r="H417" i="5" s="1"/>
  <c r="K417" i="5" s="1"/>
  <c r="E415" i="5"/>
  <c r="H415" i="5" s="1"/>
  <c r="K415" i="5" s="1"/>
  <c r="E416" i="5"/>
  <c r="H416" i="5" s="1"/>
  <c r="K416" i="5" s="1"/>
  <c r="E414" i="5"/>
  <c r="H414" i="5" s="1"/>
  <c r="K414" i="5" s="1"/>
  <c r="F442" i="5"/>
  <c r="H442" i="5" s="1"/>
  <c r="K442" i="5" s="1"/>
  <c r="B443" i="5"/>
  <c r="H413" i="5"/>
  <c r="B442" i="5"/>
  <c r="F443" i="5"/>
  <c r="H443" i="5" s="1"/>
  <c r="K443" i="5" s="1"/>
  <c r="E369" i="5"/>
  <c r="H369" i="5" s="1"/>
  <c r="K369" i="5" s="1"/>
  <c r="E371" i="5"/>
  <c r="H371" i="5" s="1"/>
  <c r="K371" i="5" s="1"/>
  <c r="E372" i="5"/>
  <c r="H372" i="5" s="1"/>
  <c r="K372" i="5" s="1"/>
  <c r="E370" i="5"/>
  <c r="H370" i="5" s="1"/>
  <c r="K370" i="5" s="1"/>
  <c r="F397" i="5"/>
  <c r="H397" i="5" s="1"/>
  <c r="K397" i="5" s="1"/>
  <c r="H368" i="5"/>
  <c r="B397" i="5"/>
  <c r="F398" i="5"/>
  <c r="H398" i="5" s="1"/>
  <c r="K398" i="5" s="1"/>
  <c r="B398" i="5"/>
  <c r="BF66" i="2"/>
  <c r="Y79" i="2"/>
  <c r="E114" i="5" s="1"/>
  <c r="H114" i="5" s="1"/>
  <c r="K114" i="5" s="1"/>
  <c r="Y66" i="2"/>
  <c r="B115" i="5" s="1"/>
  <c r="F115" i="5" s="1"/>
  <c r="CM74" i="2"/>
  <c r="E379" i="5" s="1"/>
  <c r="H379" i="5" s="1"/>
  <c r="CX74" i="2"/>
  <c r="E424" i="5" s="1"/>
  <c r="H424" i="5" s="1"/>
  <c r="BT13" i="2"/>
  <c r="CE6" i="2"/>
  <c r="AU66" i="2"/>
  <c r="BF79" i="2"/>
  <c r="AU79" i="2"/>
  <c r="CB64" i="2"/>
  <c r="CB77" i="2"/>
  <c r="CE5" i="2"/>
  <c r="O15" i="17" s="1"/>
  <c r="DA41" i="2"/>
  <c r="DA26" i="2"/>
  <c r="DA40" i="2"/>
  <c r="DA25" i="2"/>
  <c r="DA39" i="2"/>
  <c r="DA42" i="2"/>
  <c r="CP42" i="2"/>
  <c r="AJ66" i="2"/>
  <c r="AJ79" i="2"/>
  <c r="HF51" i="2"/>
  <c r="HE51" i="2" s="1"/>
  <c r="EG57" i="2"/>
  <c r="EF57" i="2" s="1"/>
  <c r="IM47" i="2"/>
  <c r="IL47" i="2" s="1"/>
  <c r="HQ50" i="2"/>
  <c r="HP50" i="2" s="1"/>
  <c r="CX75" i="2"/>
  <c r="E425" i="5" s="1"/>
  <c r="H425" i="5" s="1"/>
  <c r="K425" i="5" s="1"/>
  <c r="FN54" i="2"/>
  <c r="FM54" i="2" s="1"/>
  <c r="IC50" i="2"/>
  <c r="IG50" i="2"/>
  <c r="IF50" i="2"/>
  <c r="IE50" i="2"/>
  <c r="ID50" i="2"/>
  <c r="HY50" i="2"/>
  <c r="HZ50" i="2"/>
  <c r="HX51" i="2"/>
  <c r="JC47" i="2"/>
  <c r="JB47" i="2"/>
  <c r="JA47" i="2"/>
  <c r="IZ47" i="2"/>
  <c r="IY47" i="2"/>
  <c r="IV47" i="2"/>
  <c r="IU47" i="2"/>
  <c r="ER56" i="2"/>
  <c r="EQ56" i="2" s="1"/>
  <c r="IK60" i="2"/>
  <c r="IB49" i="2"/>
  <c r="IA49" i="2" s="1"/>
  <c r="JG46" i="2"/>
  <c r="JJ9" i="2"/>
  <c r="JE47" i="2"/>
  <c r="JU3" i="2"/>
  <c r="IQ48" i="2"/>
  <c r="IR48" i="2"/>
  <c r="IP48" i="2"/>
  <c r="IO48" i="2"/>
  <c r="IN48" i="2"/>
  <c r="IK48" i="2"/>
  <c r="IJ48" i="2"/>
  <c r="II49" i="2"/>
  <c r="HC52" i="2"/>
  <c r="HK52" i="2"/>
  <c r="HG52" i="2"/>
  <c r="HI52" i="2"/>
  <c r="HJ52" i="2"/>
  <c r="HH52" i="2"/>
  <c r="HD52" i="2"/>
  <c r="HB53" i="2"/>
  <c r="HN51" i="2"/>
  <c r="HT51" i="2"/>
  <c r="HU51" i="2"/>
  <c r="HR51" i="2"/>
  <c r="HO51" i="2"/>
  <c r="HV51" i="2"/>
  <c r="HS51" i="2"/>
  <c r="HM52" i="2"/>
  <c r="FY52" i="2"/>
  <c r="FX52" i="2" s="1"/>
  <c r="IT48" i="2"/>
  <c r="GZ52" i="2"/>
  <c r="GY52" i="2"/>
  <c r="GX52" i="2"/>
  <c r="GW52" i="2"/>
  <c r="GV52" i="2"/>
  <c r="GS52" i="2"/>
  <c r="GR52" i="2"/>
  <c r="GQ53" i="2"/>
  <c r="EZ56" i="2"/>
  <c r="FH56" i="2"/>
  <c r="FG56" i="2"/>
  <c r="FF56" i="2"/>
  <c r="FE56" i="2"/>
  <c r="FD56" i="2"/>
  <c r="FA56" i="2"/>
  <c r="EY57" i="2"/>
  <c r="FZ53" i="2"/>
  <c r="FW53" i="2"/>
  <c r="FV53" i="2"/>
  <c r="GD53" i="2"/>
  <c r="GC53" i="2"/>
  <c r="GB53" i="2"/>
  <c r="GA53" i="2"/>
  <c r="FU54" i="2"/>
  <c r="DK59" i="2"/>
  <c r="FC55" i="2"/>
  <c r="FB55" i="2" s="1"/>
  <c r="EW57" i="2"/>
  <c r="EV57" i="2"/>
  <c r="EU57" i="2"/>
  <c r="ET57" i="2"/>
  <c r="ES57" i="2"/>
  <c r="EP57" i="2"/>
  <c r="EO57" i="2"/>
  <c r="EN58" i="2"/>
  <c r="GM52" i="2"/>
  <c r="GL52" i="2"/>
  <c r="GK52" i="2"/>
  <c r="GH52" i="2"/>
  <c r="GG52" i="2"/>
  <c r="GO52" i="2"/>
  <c r="GN52" i="2"/>
  <c r="GF53" i="2"/>
  <c r="GU51" i="2"/>
  <c r="GT51" i="2" s="1"/>
  <c r="FL55" i="2"/>
  <c r="FK55" i="2"/>
  <c r="FS55" i="2"/>
  <c r="FR55" i="2"/>
  <c r="FQ55" i="2"/>
  <c r="FP55" i="2"/>
  <c r="FO55" i="2"/>
  <c r="FJ56" i="2"/>
  <c r="GJ51" i="2"/>
  <c r="GI51" i="2" s="1"/>
  <c r="CM75" i="2"/>
  <c r="E380" i="5" s="1"/>
  <c r="H380" i="5" s="1"/>
  <c r="K380" i="5" s="1"/>
  <c r="CP40" i="2"/>
  <c r="EL58" i="2"/>
  <c r="EK58" i="2"/>
  <c r="EJ58" i="2"/>
  <c r="EI58" i="2"/>
  <c r="EH58" i="2"/>
  <c r="EE58" i="2"/>
  <c r="ED58" i="2"/>
  <c r="EC59" i="2"/>
  <c r="DA38" i="2"/>
  <c r="DA36" i="2"/>
  <c r="CP41" i="2"/>
  <c r="DA22" i="2"/>
  <c r="DA11" i="2"/>
  <c r="V17" i="17" s="1"/>
  <c r="DA7" i="2"/>
  <c r="R17" i="17" s="1"/>
  <c r="DA10" i="2"/>
  <c r="U17" i="17" s="1"/>
  <c r="DA24" i="2"/>
  <c r="DT61" i="2"/>
  <c r="DW18" i="2"/>
  <c r="DW31" i="2"/>
  <c r="DW34" i="2"/>
  <c r="DW32" i="2"/>
  <c r="DW21" i="2"/>
  <c r="DW28" i="2" s="1"/>
  <c r="DW19" i="2"/>
  <c r="DW17" i="2"/>
  <c r="DW35" i="2"/>
  <c r="DW33" i="2"/>
  <c r="DW20" i="2"/>
  <c r="DW27" i="2" s="1"/>
  <c r="CP25" i="2"/>
  <c r="CP26" i="2"/>
  <c r="CP38" i="2"/>
  <c r="CP36" i="2"/>
  <c r="DL33" i="2"/>
  <c r="DL34" i="2"/>
  <c r="DL17" i="2"/>
  <c r="DL32" i="2"/>
  <c r="DL18" i="2"/>
  <c r="DL19" i="2"/>
  <c r="DL20" i="2"/>
  <c r="DL27" i="2" s="1"/>
  <c r="DL21" i="2"/>
  <c r="DL28" i="2" s="1"/>
  <c r="DL31" i="2"/>
  <c r="DL35" i="2"/>
  <c r="DV59" i="2"/>
  <c r="DU59" i="2" s="1"/>
  <c r="DW12" i="2" s="1"/>
  <c r="CP11" i="2"/>
  <c r="V16" i="17" s="1"/>
  <c r="CP10" i="2"/>
  <c r="U16" i="17" s="1"/>
  <c r="CP7" i="2"/>
  <c r="R16" i="17" s="1"/>
  <c r="CP22" i="2"/>
  <c r="CP24" i="2"/>
  <c r="CP39" i="2"/>
  <c r="CX62" i="2"/>
  <c r="B426" i="5" s="1"/>
  <c r="F426" i="5" s="1"/>
  <c r="CM62" i="2"/>
  <c r="B381" i="5" s="1"/>
  <c r="F381" i="5" s="1"/>
  <c r="DI61" i="2"/>
  <c r="BQ78" i="2"/>
  <c r="BQ65" i="2"/>
  <c r="D49" i="2"/>
  <c r="P56" i="2"/>
  <c r="O56" i="2" s="1"/>
  <c r="P54" i="2"/>
  <c r="O54" i="2" s="1"/>
  <c r="Q57" i="2"/>
  <c r="S57" i="2"/>
  <c r="R57" i="2"/>
  <c r="N57" i="2"/>
  <c r="U57" i="2"/>
  <c r="M57" i="2"/>
  <c r="T57" i="2"/>
  <c r="S55" i="2"/>
  <c r="R55" i="2"/>
  <c r="Q55" i="2"/>
  <c r="M55" i="2"/>
  <c r="T55" i="2"/>
  <c r="N55" i="2"/>
  <c r="U55" i="2"/>
  <c r="C52" i="2"/>
  <c r="P52" i="2"/>
  <c r="O52" i="2" s="1"/>
  <c r="J52" i="2"/>
  <c r="I52" i="2"/>
  <c r="G52" i="2"/>
  <c r="H52" i="2"/>
  <c r="F52" i="2"/>
  <c r="P51" i="2"/>
  <c r="O51" i="2" s="1"/>
  <c r="J51" i="2"/>
  <c r="C53" i="2"/>
  <c r="U53" i="2"/>
  <c r="M53" i="2"/>
  <c r="R53" i="2"/>
  <c r="T53" i="2"/>
  <c r="S53" i="2"/>
  <c r="N53" i="2"/>
  <c r="Q53" i="2"/>
  <c r="H51" i="2"/>
  <c r="I51" i="2"/>
  <c r="F51" i="2"/>
  <c r="G51" i="2"/>
  <c r="B51" i="2"/>
  <c r="C51" i="2"/>
  <c r="E50" i="2"/>
  <c r="DJ59" i="2" l="1"/>
  <c r="DL12" i="2" s="1"/>
  <c r="DI74" i="2"/>
  <c r="K424" i="5"/>
  <c r="K413" i="5"/>
  <c r="H412" i="5"/>
  <c r="E412" i="5"/>
  <c r="H367" i="5"/>
  <c r="K368" i="5"/>
  <c r="K379" i="5"/>
  <c r="E367" i="5"/>
  <c r="BF67" i="2"/>
  <c r="BF81" i="2" s="1"/>
  <c r="BF80" i="2"/>
  <c r="Y67" i="2"/>
  <c r="B116" i="5" s="1"/>
  <c r="F116" i="5" s="1"/>
  <c r="Y80" i="2"/>
  <c r="E115" i="5" s="1"/>
  <c r="H115" i="5" s="1"/>
  <c r="K115" i="5" s="1"/>
  <c r="CE13" i="2"/>
  <c r="DT74" i="2"/>
  <c r="AU67" i="2"/>
  <c r="AU80" i="2"/>
  <c r="CB78" i="2"/>
  <c r="CB65" i="2"/>
  <c r="AJ67" i="2"/>
  <c r="AJ80" i="2"/>
  <c r="DA43" i="2"/>
  <c r="DA29" i="2"/>
  <c r="DL26" i="2"/>
  <c r="DW42" i="2"/>
  <c r="DL39" i="2"/>
  <c r="DW26" i="2"/>
  <c r="DL41" i="2"/>
  <c r="DW39" i="2"/>
  <c r="DL40" i="2"/>
  <c r="DW41" i="2"/>
  <c r="DW25" i="2"/>
  <c r="DL25" i="2"/>
  <c r="DL42" i="2"/>
  <c r="DT62" i="2"/>
  <c r="DW40" i="2"/>
  <c r="BQ79" i="2"/>
  <c r="DI75" i="2"/>
  <c r="HQ51" i="2"/>
  <c r="HP51" i="2" s="1"/>
  <c r="JN47" i="2"/>
  <c r="JM47" i="2"/>
  <c r="JL47" i="2"/>
  <c r="JK47" i="2"/>
  <c r="JJ47" i="2"/>
  <c r="JF47" i="2"/>
  <c r="JG47" i="2"/>
  <c r="ER57" i="2"/>
  <c r="EQ57" i="2" s="1"/>
  <c r="IQ49" i="2"/>
  <c r="IO49" i="2"/>
  <c r="IN49" i="2"/>
  <c r="IK49" i="2"/>
  <c r="IJ49" i="2"/>
  <c r="IR49" i="2"/>
  <c r="IP49" i="2"/>
  <c r="II50" i="2"/>
  <c r="GU52" i="2"/>
  <c r="GT52" i="2" s="1"/>
  <c r="IV60" i="2"/>
  <c r="IX47" i="2"/>
  <c r="IW47" i="2" s="1"/>
  <c r="IB50" i="2"/>
  <c r="IA50" i="2" s="1"/>
  <c r="HC53" i="2"/>
  <c r="HD53" i="2"/>
  <c r="HH53" i="2"/>
  <c r="HG53" i="2"/>
  <c r="HK53" i="2"/>
  <c r="HJ53" i="2"/>
  <c r="HI53" i="2"/>
  <c r="HB54" i="2"/>
  <c r="IM48" i="2"/>
  <c r="IL48" i="2" s="1"/>
  <c r="JE48" i="2"/>
  <c r="GJ52" i="2"/>
  <c r="GI52" i="2" s="1"/>
  <c r="FC56" i="2"/>
  <c r="FB56" i="2" s="1"/>
  <c r="HR52" i="2"/>
  <c r="HN52" i="2"/>
  <c r="HT52" i="2"/>
  <c r="HS52" i="2"/>
  <c r="HO52" i="2"/>
  <c r="HV52" i="2"/>
  <c r="HU52" i="2"/>
  <c r="HM53" i="2"/>
  <c r="IV48" i="2"/>
  <c r="IU48" i="2"/>
  <c r="JC48" i="2"/>
  <c r="JB48" i="2"/>
  <c r="JA48" i="2"/>
  <c r="IZ48" i="2"/>
  <c r="IY48" i="2"/>
  <c r="IT49" i="2"/>
  <c r="IC51" i="2"/>
  <c r="HY51" i="2"/>
  <c r="IG51" i="2"/>
  <c r="HZ51" i="2"/>
  <c r="IF51" i="2"/>
  <c r="IE51" i="2"/>
  <c r="ID51" i="2"/>
  <c r="HX52" i="2"/>
  <c r="HF52" i="2"/>
  <c r="HE52" i="2" s="1"/>
  <c r="JP47" i="2"/>
  <c r="JP48" i="2" s="1"/>
  <c r="JR46" i="2"/>
  <c r="KF3" i="2"/>
  <c r="JU9" i="2"/>
  <c r="FL56" i="2"/>
  <c r="FK56" i="2"/>
  <c r="FS56" i="2"/>
  <c r="FR56" i="2"/>
  <c r="FQ56" i="2"/>
  <c r="FP56" i="2"/>
  <c r="FO56" i="2"/>
  <c r="FJ57" i="2"/>
  <c r="EZ57" i="2"/>
  <c r="FH57" i="2"/>
  <c r="FG57" i="2"/>
  <c r="FF57" i="2"/>
  <c r="FE57" i="2"/>
  <c r="FD57" i="2"/>
  <c r="FA57" i="2"/>
  <c r="EY58" i="2"/>
  <c r="FN55" i="2"/>
  <c r="FM55" i="2" s="1"/>
  <c r="FY53" i="2"/>
  <c r="FX53" i="2" s="1"/>
  <c r="EW58" i="2"/>
  <c r="EV58" i="2"/>
  <c r="EU58" i="2"/>
  <c r="ET58" i="2"/>
  <c r="ES58" i="2"/>
  <c r="EP58" i="2"/>
  <c r="EO58" i="2"/>
  <c r="EN59" i="2"/>
  <c r="GZ53" i="2"/>
  <c r="GY53" i="2"/>
  <c r="GX53" i="2"/>
  <c r="GW53" i="2"/>
  <c r="GV53" i="2"/>
  <c r="GS53" i="2"/>
  <c r="GR53" i="2"/>
  <c r="GQ54" i="2"/>
  <c r="DI62" i="2"/>
  <c r="GM53" i="2"/>
  <c r="GL53" i="2"/>
  <c r="GK53" i="2"/>
  <c r="GH53" i="2"/>
  <c r="GG53" i="2"/>
  <c r="GN53" i="2"/>
  <c r="GO53" i="2"/>
  <c r="GF54" i="2"/>
  <c r="FZ54" i="2"/>
  <c r="FW54" i="2"/>
  <c r="FV54" i="2"/>
  <c r="GD54" i="2"/>
  <c r="GC54" i="2"/>
  <c r="GA54" i="2"/>
  <c r="GB54" i="2"/>
  <c r="FU55" i="2"/>
  <c r="CM76" i="2"/>
  <c r="E381" i="5" s="1"/>
  <c r="H381" i="5" s="1"/>
  <c r="K381" i="5" s="1"/>
  <c r="CX76" i="2"/>
  <c r="E426" i="5" s="1"/>
  <c r="H426" i="5" s="1"/>
  <c r="K426" i="5" s="1"/>
  <c r="CX63" i="2"/>
  <c r="B427" i="5" s="1"/>
  <c r="F427" i="5" s="1"/>
  <c r="CM63" i="2"/>
  <c r="B382" i="5" s="1"/>
  <c r="F382" i="5" s="1"/>
  <c r="DL38" i="2"/>
  <c r="DL36" i="2"/>
  <c r="CP43" i="2"/>
  <c r="DA8" i="2"/>
  <c r="S17" i="17" s="1"/>
  <c r="DA4" i="2"/>
  <c r="M17" i="17" s="1"/>
  <c r="DW22" i="2"/>
  <c r="DW7" i="2"/>
  <c r="DW10" i="2"/>
  <c r="DW24" i="2"/>
  <c r="DW11" i="2"/>
  <c r="DT75" i="2"/>
  <c r="CP29" i="2"/>
  <c r="EL59" i="2"/>
  <c r="EK59" i="2"/>
  <c r="EJ59" i="2"/>
  <c r="EI59" i="2"/>
  <c r="EH59" i="2"/>
  <c r="EE59" i="2"/>
  <c r="ED59" i="2"/>
  <c r="CP8" i="2"/>
  <c r="S16" i="17" s="1"/>
  <c r="CP4" i="2"/>
  <c r="M16" i="17" s="1"/>
  <c r="DL22" i="2"/>
  <c r="DL11" i="2"/>
  <c r="DL7" i="2"/>
  <c r="DL10" i="2"/>
  <c r="DL24" i="2"/>
  <c r="DW38" i="2"/>
  <c r="DW36" i="2"/>
  <c r="EG58" i="2"/>
  <c r="EF58" i="2" s="1"/>
  <c r="BF68" i="2"/>
  <c r="BQ66" i="2"/>
  <c r="Q17" i="2"/>
  <c r="E53" i="5" s="1"/>
  <c r="Q19" i="2"/>
  <c r="Q35" i="2"/>
  <c r="E62" i="5" s="1"/>
  <c r="H62" i="5" s="1"/>
  <c r="K62" i="5" s="1"/>
  <c r="Q20" i="2"/>
  <c r="N61" i="2"/>
  <c r="B65" i="5" s="1"/>
  <c r="F65" i="5" s="1"/>
  <c r="Q34" i="2"/>
  <c r="E61" i="5" s="1"/>
  <c r="H61" i="5" s="1"/>
  <c r="K61" i="5" s="1"/>
  <c r="Q31" i="2"/>
  <c r="E58" i="5" s="1"/>
  <c r="H58" i="5" s="1"/>
  <c r="K58" i="5" s="1"/>
  <c r="Q33" i="2"/>
  <c r="E60" i="5" s="1"/>
  <c r="H60" i="5" s="1"/>
  <c r="K60" i="5" s="1"/>
  <c r="Q32" i="2"/>
  <c r="E59" i="5" s="1"/>
  <c r="H59" i="5" s="1"/>
  <c r="K59" i="5" s="1"/>
  <c r="Q21" i="2"/>
  <c r="Q18" i="2"/>
  <c r="C61" i="2"/>
  <c r="P57" i="2"/>
  <c r="P55" i="2"/>
  <c r="O55" i="2" s="1"/>
  <c r="B52" i="2"/>
  <c r="E52" i="2"/>
  <c r="D50" i="2"/>
  <c r="J53" i="2"/>
  <c r="I53" i="2"/>
  <c r="F35" i="2" s="1"/>
  <c r="B53" i="2"/>
  <c r="G53" i="2"/>
  <c r="F53" i="2"/>
  <c r="H53" i="2"/>
  <c r="P53" i="2"/>
  <c r="O53" i="2" s="1"/>
  <c r="E51" i="2"/>
  <c r="E438" i="5" l="1"/>
  <c r="H438" i="5" s="1"/>
  <c r="E440" i="5"/>
  <c r="H440" i="5" s="1"/>
  <c r="K440" i="5" s="1"/>
  <c r="K412" i="5"/>
  <c r="E393" i="5"/>
  <c r="H393" i="5" s="1"/>
  <c r="E395" i="5"/>
  <c r="H395" i="5" s="1"/>
  <c r="K395" i="5" s="1"/>
  <c r="K367" i="5"/>
  <c r="E56" i="5"/>
  <c r="H56" i="5" s="1"/>
  <c r="K56" i="5" s="1"/>
  <c r="E54" i="5"/>
  <c r="H54" i="5" s="1"/>
  <c r="K54" i="5" s="1"/>
  <c r="E55" i="5"/>
  <c r="H55" i="5" s="1"/>
  <c r="K55" i="5" s="1"/>
  <c r="E57" i="5"/>
  <c r="H57" i="5" s="1"/>
  <c r="K57" i="5" s="1"/>
  <c r="H53" i="5"/>
  <c r="B83" i="5"/>
  <c r="F82" i="5"/>
  <c r="H82" i="5" s="1"/>
  <c r="K82" i="5" s="1"/>
  <c r="F83" i="5"/>
  <c r="H83" i="5" s="1"/>
  <c r="K83" i="5" s="1"/>
  <c r="B82" i="5"/>
  <c r="E197" i="5"/>
  <c r="H197" i="5" s="1"/>
  <c r="K197" i="5" s="1"/>
  <c r="E152" i="5"/>
  <c r="H152" i="5" s="1"/>
  <c r="K152" i="5" s="1"/>
  <c r="E242" i="5"/>
  <c r="H242" i="5" s="1"/>
  <c r="K242" i="5" s="1"/>
  <c r="E287" i="5"/>
  <c r="H287" i="5" s="1"/>
  <c r="K287" i="5" s="1"/>
  <c r="E332" i="5"/>
  <c r="H332" i="5" s="1"/>
  <c r="K332" i="5" s="1"/>
  <c r="B200" i="5"/>
  <c r="F200" i="5" s="1"/>
  <c r="B245" i="5"/>
  <c r="F245" i="5" s="1"/>
  <c r="B155" i="5"/>
  <c r="F155" i="5" s="1"/>
  <c r="B290" i="5"/>
  <c r="F290" i="5" s="1"/>
  <c r="B335" i="5"/>
  <c r="F335" i="5" s="1"/>
  <c r="Y81" i="2"/>
  <c r="E116" i="5" s="1"/>
  <c r="H116" i="5" s="1"/>
  <c r="K116" i="5" s="1"/>
  <c r="Y68" i="2"/>
  <c r="B117" i="5" s="1"/>
  <c r="F117" i="5" s="1"/>
  <c r="AU81" i="2"/>
  <c r="AU68" i="2"/>
  <c r="DA6" i="2"/>
  <c r="Q38" i="2"/>
  <c r="AJ81" i="2"/>
  <c r="DT76" i="2"/>
  <c r="CB79" i="2"/>
  <c r="CB66" i="2"/>
  <c r="DA5" i="2"/>
  <c r="O17" i="17" s="1"/>
  <c r="DW29" i="2"/>
  <c r="DL43" i="2"/>
  <c r="AJ68" i="2"/>
  <c r="DW43" i="2"/>
  <c r="DL29" i="2"/>
  <c r="DI76" i="2"/>
  <c r="DT63" i="2"/>
  <c r="BF82" i="2"/>
  <c r="HQ52" i="2"/>
  <c r="HP52" i="2" s="1"/>
  <c r="CP5" i="2"/>
  <c r="O16" i="17" s="1"/>
  <c r="W16" i="17" s="1"/>
  <c r="FN56" i="2"/>
  <c r="FM56" i="2" s="1"/>
  <c r="DI63" i="2"/>
  <c r="IX48" i="2"/>
  <c r="IW48" i="2" s="1"/>
  <c r="E22" i="5"/>
  <c r="JI47" i="2"/>
  <c r="JH47" i="2" s="1"/>
  <c r="JV48" i="2"/>
  <c r="JU48" i="2"/>
  <c r="JR48" i="2"/>
  <c r="JY48" i="2"/>
  <c r="JX48" i="2"/>
  <c r="JW48" i="2"/>
  <c r="JQ48" i="2"/>
  <c r="JP49" i="2"/>
  <c r="IB51" i="2"/>
  <c r="IA51" i="2" s="1"/>
  <c r="IM49" i="2"/>
  <c r="IL49" i="2" s="1"/>
  <c r="HC54" i="2"/>
  <c r="HI54" i="2"/>
  <c r="HG54" i="2"/>
  <c r="HK54" i="2"/>
  <c r="HH54" i="2"/>
  <c r="HD54" i="2"/>
  <c r="HJ54" i="2"/>
  <c r="HB55" i="2"/>
  <c r="KC46" i="2"/>
  <c r="KA47" i="2"/>
  <c r="KF9" i="2"/>
  <c r="KQ3" i="2"/>
  <c r="ER58" i="2"/>
  <c r="EQ58" i="2" s="1"/>
  <c r="IV49" i="2"/>
  <c r="IU49" i="2"/>
  <c r="JC49" i="2"/>
  <c r="JB49" i="2"/>
  <c r="JA49" i="2"/>
  <c r="IZ49" i="2"/>
  <c r="IY49" i="2"/>
  <c r="IT50" i="2"/>
  <c r="HF53" i="2"/>
  <c r="HE53" i="2" s="1"/>
  <c r="FY54" i="2"/>
  <c r="FX54" i="2" s="1"/>
  <c r="EG59" i="2"/>
  <c r="EF59" i="2" s="1"/>
  <c r="EH12" i="2" s="1"/>
  <c r="IE52" i="2"/>
  <c r="IC52" i="2"/>
  <c r="HZ52" i="2"/>
  <c r="HY52" i="2"/>
  <c r="IG52" i="2"/>
  <c r="IF52" i="2"/>
  <c r="ID52" i="2"/>
  <c r="HX53" i="2"/>
  <c r="HT53" i="2"/>
  <c r="HR53" i="2"/>
  <c r="HO53" i="2"/>
  <c r="HN53" i="2"/>
  <c r="HV53" i="2"/>
  <c r="HU53" i="2"/>
  <c r="HS53" i="2"/>
  <c r="HM54" i="2"/>
  <c r="IP50" i="2"/>
  <c r="IN50" i="2"/>
  <c r="IK50" i="2"/>
  <c r="IQ50" i="2"/>
  <c r="IO50" i="2"/>
  <c r="IJ50" i="2"/>
  <c r="IR50" i="2"/>
  <c r="II51" i="2"/>
  <c r="JV47" i="2"/>
  <c r="JR47" i="2"/>
  <c r="JQ47" i="2"/>
  <c r="JY47" i="2"/>
  <c r="JX47" i="2"/>
  <c r="JW47" i="2"/>
  <c r="JU47" i="2"/>
  <c r="JL48" i="2"/>
  <c r="JK48" i="2"/>
  <c r="JJ48" i="2"/>
  <c r="JG48" i="2"/>
  <c r="JF48" i="2"/>
  <c r="JN48" i="2"/>
  <c r="JM48" i="2"/>
  <c r="JE49" i="2"/>
  <c r="JG60" i="2"/>
  <c r="GJ53" i="2"/>
  <c r="GI53" i="2" s="1"/>
  <c r="EZ58" i="2"/>
  <c r="FH58" i="2"/>
  <c r="FG58" i="2"/>
  <c r="FF58" i="2"/>
  <c r="FE58" i="2"/>
  <c r="FD58" i="2"/>
  <c r="FA58" i="2"/>
  <c r="EY59" i="2"/>
  <c r="CP6" i="2"/>
  <c r="EW59" i="2"/>
  <c r="EV59" i="2"/>
  <c r="EU59" i="2"/>
  <c r="ET59" i="2"/>
  <c r="ES59" i="2"/>
  <c r="EP59" i="2"/>
  <c r="EO59" i="2"/>
  <c r="GZ54" i="2"/>
  <c r="GY54" i="2"/>
  <c r="GX54" i="2"/>
  <c r="GW54" i="2"/>
  <c r="GV54" i="2"/>
  <c r="GS54" i="2"/>
  <c r="GR54" i="2"/>
  <c r="GQ55" i="2"/>
  <c r="FC57" i="2"/>
  <c r="FB57" i="2" s="1"/>
  <c r="GM54" i="2"/>
  <c r="GL54" i="2"/>
  <c r="GK54" i="2"/>
  <c r="GH54" i="2"/>
  <c r="GG54" i="2"/>
  <c r="GN54" i="2"/>
  <c r="GO54" i="2"/>
  <c r="GF55" i="2"/>
  <c r="GU53" i="2"/>
  <c r="GT53" i="2" s="1"/>
  <c r="FL57" i="2"/>
  <c r="FK57" i="2"/>
  <c r="FS57" i="2"/>
  <c r="FR57" i="2"/>
  <c r="FQ57" i="2"/>
  <c r="FP57" i="2"/>
  <c r="FO57" i="2"/>
  <c r="FJ58" i="2"/>
  <c r="FZ55" i="2"/>
  <c r="FW55" i="2"/>
  <c r="FV55" i="2"/>
  <c r="GD55" i="2"/>
  <c r="GA55" i="2"/>
  <c r="GC55" i="2"/>
  <c r="GB55" i="2"/>
  <c r="FU56" i="2"/>
  <c r="DL4" i="2"/>
  <c r="DL8" i="2"/>
  <c r="DW8" i="2"/>
  <c r="DW4" i="2"/>
  <c r="CM77" i="2"/>
  <c r="E382" i="5" s="1"/>
  <c r="H382" i="5" s="1"/>
  <c r="K382" i="5" s="1"/>
  <c r="CM64" i="2"/>
  <c r="B383" i="5" s="1"/>
  <c r="F383" i="5" s="1"/>
  <c r="EE61" i="2"/>
  <c r="CX77" i="2"/>
  <c r="E427" i="5" s="1"/>
  <c r="H427" i="5" s="1"/>
  <c r="K427" i="5" s="1"/>
  <c r="CX64" i="2"/>
  <c r="B428" i="5" s="1"/>
  <c r="F428" i="5" s="1"/>
  <c r="EH17" i="2"/>
  <c r="EH32" i="2"/>
  <c r="EH35" i="2"/>
  <c r="EH34" i="2"/>
  <c r="EH19" i="2"/>
  <c r="EH18" i="2"/>
  <c r="EH21" i="2"/>
  <c r="EH28" i="2" s="1"/>
  <c r="EH33" i="2"/>
  <c r="EH20" i="2"/>
  <c r="EH27" i="2" s="1"/>
  <c r="EH31" i="2"/>
  <c r="BF69" i="2"/>
  <c r="BQ80" i="2"/>
  <c r="BQ67" i="2"/>
  <c r="Q10" i="2"/>
  <c r="U9" i="17" s="1"/>
  <c r="Q11" i="2"/>
  <c r="V9" i="17" s="1"/>
  <c r="N75" i="2"/>
  <c r="E65" i="5" s="1"/>
  <c r="H65" i="5" s="1"/>
  <c r="K65" i="5" s="1"/>
  <c r="N62" i="2"/>
  <c r="B66" i="5" s="1"/>
  <c r="F66" i="5" s="1"/>
  <c r="Q36" i="2"/>
  <c r="Q27" i="2"/>
  <c r="Q28" i="2"/>
  <c r="E79" i="5" s="1"/>
  <c r="H79" i="5" s="1"/>
  <c r="K79" i="5" s="1"/>
  <c r="C62" i="2"/>
  <c r="N74" i="2"/>
  <c r="E64" i="5" s="1"/>
  <c r="H64" i="5" s="1"/>
  <c r="F33" i="2"/>
  <c r="F34" i="2"/>
  <c r="F31" i="2"/>
  <c r="F32" i="2"/>
  <c r="F19" i="2"/>
  <c r="F21" i="2"/>
  <c r="F20" i="2"/>
  <c r="F18" i="2"/>
  <c r="Q42" i="2"/>
  <c r="Q41" i="2"/>
  <c r="Q40" i="2"/>
  <c r="Q39" i="2"/>
  <c r="O57" i="2"/>
  <c r="Q25" i="2"/>
  <c r="Q26" i="2"/>
  <c r="D52" i="2"/>
  <c r="D51" i="2"/>
  <c r="E53" i="2"/>
  <c r="C75" i="2" s="1"/>
  <c r="H437" i="5" l="1"/>
  <c r="K437" i="5" s="1"/>
  <c r="K438" i="5"/>
  <c r="H392" i="5"/>
  <c r="K392" i="5" s="1"/>
  <c r="K393" i="5"/>
  <c r="E52" i="5"/>
  <c r="K64" i="5"/>
  <c r="H52" i="5"/>
  <c r="K53" i="5"/>
  <c r="E148" i="5"/>
  <c r="H148" i="5" s="1"/>
  <c r="K148" i="5" s="1"/>
  <c r="E238" i="5"/>
  <c r="H238" i="5" s="1"/>
  <c r="K238" i="5" s="1"/>
  <c r="E193" i="5"/>
  <c r="H193" i="5" s="1"/>
  <c r="K193" i="5" s="1"/>
  <c r="E283" i="5"/>
  <c r="H283" i="5" s="1"/>
  <c r="K283" i="5" s="1"/>
  <c r="E328" i="5"/>
  <c r="H328" i="5" s="1"/>
  <c r="K328" i="5" s="1"/>
  <c r="E196" i="5"/>
  <c r="H196" i="5" s="1"/>
  <c r="K196" i="5" s="1"/>
  <c r="E241" i="5"/>
  <c r="H241" i="5" s="1"/>
  <c r="K241" i="5" s="1"/>
  <c r="E151" i="5"/>
  <c r="H151" i="5" s="1"/>
  <c r="K151" i="5" s="1"/>
  <c r="E286" i="5"/>
  <c r="H286" i="5" s="1"/>
  <c r="K286" i="5" s="1"/>
  <c r="E331" i="5"/>
  <c r="H331" i="5" s="1"/>
  <c r="K331" i="5" s="1"/>
  <c r="E245" i="5"/>
  <c r="H245" i="5" s="1"/>
  <c r="K245" i="5" s="1"/>
  <c r="E155" i="5"/>
  <c r="H155" i="5" s="1"/>
  <c r="K155" i="5" s="1"/>
  <c r="E200" i="5"/>
  <c r="H200" i="5" s="1"/>
  <c r="K200" i="5" s="1"/>
  <c r="E290" i="5"/>
  <c r="H290" i="5" s="1"/>
  <c r="K290" i="5" s="1"/>
  <c r="E335" i="5"/>
  <c r="H335" i="5" s="1"/>
  <c r="K335" i="5" s="1"/>
  <c r="E240" i="5"/>
  <c r="H240" i="5" s="1"/>
  <c r="K240" i="5" s="1"/>
  <c r="E195" i="5"/>
  <c r="H195" i="5" s="1"/>
  <c r="K195" i="5" s="1"/>
  <c r="E150" i="5"/>
  <c r="H150" i="5" s="1"/>
  <c r="K150" i="5" s="1"/>
  <c r="E285" i="5"/>
  <c r="H285" i="5" s="1"/>
  <c r="K285" i="5" s="1"/>
  <c r="E330" i="5"/>
  <c r="H330" i="5" s="1"/>
  <c r="K330" i="5" s="1"/>
  <c r="E191" i="5"/>
  <c r="H191" i="5" s="1"/>
  <c r="K191" i="5" s="1"/>
  <c r="E236" i="5"/>
  <c r="H236" i="5" s="1"/>
  <c r="K236" i="5" s="1"/>
  <c r="E144" i="5"/>
  <c r="H144" i="5" s="1"/>
  <c r="K144" i="5" s="1"/>
  <c r="E234" i="5"/>
  <c r="H234" i="5" s="1"/>
  <c r="K234" i="5" s="1"/>
  <c r="E146" i="5"/>
  <c r="H146" i="5" s="1"/>
  <c r="K146" i="5" s="1"/>
  <c r="E189" i="5"/>
  <c r="H189" i="5" s="1"/>
  <c r="K189" i="5" s="1"/>
  <c r="E281" i="5"/>
  <c r="H281" i="5" s="1"/>
  <c r="K281" i="5" s="1"/>
  <c r="E279" i="5"/>
  <c r="H279" i="5" s="1"/>
  <c r="K279" i="5" s="1"/>
  <c r="E324" i="5"/>
  <c r="H324" i="5" s="1"/>
  <c r="K324" i="5" s="1"/>
  <c r="E326" i="5"/>
  <c r="H326" i="5" s="1"/>
  <c r="K326" i="5" s="1"/>
  <c r="B156" i="5"/>
  <c r="F156" i="5" s="1"/>
  <c r="B246" i="5"/>
  <c r="F246" i="5" s="1"/>
  <c r="B201" i="5"/>
  <c r="F201" i="5" s="1"/>
  <c r="B291" i="5"/>
  <c r="F291" i="5" s="1"/>
  <c r="B336" i="5"/>
  <c r="F336" i="5" s="1"/>
  <c r="E145" i="5"/>
  <c r="H145" i="5" s="1"/>
  <c r="K145" i="5" s="1"/>
  <c r="E237" i="5"/>
  <c r="H237" i="5" s="1"/>
  <c r="K237" i="5" s="1"/>
  <c r="E192" i="5"/>
  <c r="H192" i="5" s="1"/>
  <c r="K192" i="5" s="1"/>
  <c r="E190" i="5"/>
  <c r="H190" i="5" s="1"/>
  <c r="K190" i="5" s="1"/>
  <c r="E235" i="5"/>
  <c r="H235" i="5" s="1"/>
  <c r="K235" i="5" s="1"/>
  <c r="E147" i="5"/>
  <c r="H147" i="5" s="1"/>
  <c r="K147" i="5" s="1"/>
  <c r="E282" i="5"/>
  <c r="H282" i="5" s="1"/>
  <c r="K282" i="5" s="1"/>
  <c r="E280" i="5"/>
  <c r="H280" i="5" s="1"/>
  <c r="K280" i="5" s="1"/>
  <c r="E327" i="5"/>
  <c r="H327" i="5" s="1"/>
  <c r="K327" i="5" s="1"/>
  <c r="E325" i="5"/>
  <c r="H325" i="5" s="1"/>
  <c r="K325" i="5" s="1"/>
  <c r="E239" i="5"/>
  <c r="H239" i="5" s="1"/>
  <c r="K239" i="5" s="1"/>
  <c r="E149" i="5"/>
  <c r="H149" i="5" s="1"/>
  <c r="K149" i="5" s="1"/>
  <c r="E194" i="5"/>
  <c r="H194" i="5" s="1"/>
  <c r="K194" i="5" s="1"/>
  <c r="E284" i="5"/>
  <c r="H284" i="5" s="1"/>
  <c r="K284" i="5" s="1"/>
  <c r="E329" i="5"/>
  <c r="H329" i="5" s="1"/>
  <c r="K329" i="5" s="1"/>
  <c r="Y82" i="2"/>
  <c r="E117" i="5" s="1"/>
  <c r="H117" i="5" s="1"/>
  <c r="K117" i="5" s="1"/>
  <c r="Y69" i="2"/>
  <c r="B118" i="5" s="1"/>
  <c r="F118" i="5" s="1"/>
  <c r="AU69" i="2"/>
  <c r="DA13" i="2"/>
  <c r="AU82" i="2"/>
  <c r="EE74" i="2"/>
  <c r="DL6" i="2"/>
  <c r="DW6" i="2"/>
  <c r="AJ69" i="2"/>
  <c r="CB80" i="2"/>
  <c r="CB67" i="2"/>
  <c r="DW5" i="2"/>
  <c r="AJ82" i="2"/>
  <c r="DL5" i="2"/>
  <c r="EH40" i="2"/>
  <c r="EE62" i="2"/>
  <c r="EH25" i="2"/>
  <c r="EH26" i="2"/>
  <c r="EH41" i="2"/>
  <c r="EH42" i="2"/>
  <c r="EH39" i="2"/>
  <c r="DT77" i="2"/>
  <c r="DT64" i="2"/>
  <c r="DI77" i="2"/>
  <c r="BF83" i="2"/>
  <c r="HQ53" i="2"/>
  <c r="HP53" i="2" s="1"/>
  <c r="DI64" i="2"/>
  <c r="CP13" i="2"/>
  <c r="JT48" i="2"/>
  <c r="JS48" i="2" s="1"/>
  <c r="E19" i="5"/>
  <c r="E21" i="5"/>
  <c r="E18" i="5"/>
  <c r="E20" i="5"/>
  <c r="JI48" i="2"/>
  <c r="JH48" i="2" s="1"/>
  <c r="IX49" i="2"/>
  <c r="IW49" i="2" s="1"/>
  <c r="IM50" i="2"/>
  <c r="IL50" i="2" s="1"/>
  <c r="JC50" i="2"/>
  <c r="JA50" i="2"/>
  <c r="JB50" i="2"/>
  <c r="IZ50" i="2"/>
  <c r="IY50" i="2"/>
  <c r="IV50" i="2"/>
  <c r="IU50" i="2"/>
  <c r="IT51" i="2"/>
  <c r="KL47" i="2"/>
  <c r="KL48" i="2" s="1"/>
  <c r="KN46" i="2"/>
  <c r="LB3" i="2"/>
  <c r="KQ9" i="2"/>
  <c r="JR60" i="2"/>
  <c r="HR54" i="2"/>
  <c r="HV54" i="2"/>
  <c r="HT54" i="2"/>
  <c r="HN54" i="2"/>
  <c r="HO54" i="2"/>
  <c r="HU54" i="2"/>
  <c r="HS54" i="2"/>
  <c r="HM55" i="2"/>
  <c r="JV49" i="2"/>
  <c r="JU49" i="2"/>
  <c r="JR49" i="2"/>
  <c r="JY49" i="2"/>
  <c r="JX49" i="2"/>
  <c r="JW49" i="2"/>
  <c r="JQ49" i="2"/>
  <c r="JP50" i="2"/>
  <c r="IC53" i="2"/>
  <c r="IF53" i="2"/>
  <c r="ID53" i="2"/>
  <c r="IG53" i="2"/>
  <c r="HY53" i="2"/>
  <c r="IE53" i="2"/>
  <c r="HZ53" i="2"/>
  <c r="HX54" i="2"/>
  <c r="HC55" i="2"/>
  <c r="HK55" i="2"/>
  <c r="HI55" i="2"/>
  <c r="HG55" i="2"/>
  <c r="HJ55" i="2"/>
  <c r="HH55" i="2"/>
  <c r="HD55" i="2"/>
  <c r="HB56" i="2"/>
  <c r="JG49" i="2"/>
  <c r="JF49" i="2"/>
  <c r="JN49" i="2"/>
  <c r="JM49" i="2"/>
  <c r="JK49" i="2"/>
  <c r="JL49" i="2"/>
  <c r="JJ49" i="2"/>
  <c r="JE50" i="2"/>
  <c r="IP51" i="2"/>
  <c r="IN51" i="2"/>
  <c r="IO51" i="2"/>
  <c r="IR51" i="2"/>
  <c r="IQ51" i="2"/>
  <c r="IK51" i="2"/>
  <c r="IJ51" i="2"/>
  <c r="II52" i="2"/>
  <c r="KI47" i="2"/>
  <c r="KF47" i="2"/>
  <c r="KC47" i="2"/>
  <c r="KB47" i="2"/>
  <c r="KH47" i="2"/>
  <c r="KJ47" i="2"/>
  <c r="KG47" i="2"/>
  <c r="KA48" i="2"/>
  <c r="GU54" i="2"/>
  <c r="GT54" i="2" s="1"/>
  <c r="JT47" i="2"/>
  <c r="JS47" i="2" s="1"/>
  <c r="IB52" i="2"/>
  <c r="IA52" i="2" s="1"/>
  <c r="HF54" i="2"/>
  <c r="HE54" i="2" s="1"/>
  <c r="GZ55" i="2"/>
  <c r="GY55" i="2"/>
  <c r="GX55" i="2"/>
  <c r="GW55" i="2"/>
  <c r="GV55" i="2"/>
  <c r="GS55" i="2"/>
  <c r="GR55" i="2"/>
  <c r="GQ56" i="2"/>
  <c r="EZ59" i="2"/>
  <c r="FH59" i="2"/>
  <c r="FG59" i="2"/>
  <c r="FF59" i="2"/>
  <c r="FE59" i="2"/>
  <c r="FD59" i="2"/>
  <c r="FA59" i="2"/>
  <c r="GJ54" i="2"/>
  <c r="GI54" i="2" s="1"/>
  <c r="FC58" i="2"/>
  <c r="FB58" i="2" s="1"/>
  <c r="EP61" i="2"/>
  <c r="FY55" i="2"/>
  <c r="FX55" i="2" s="1"/>
  <c r="ER59" i="2"/>
  <c r="EQ59" i="2" s="1"/>
  <c r="ES12" i="2" s="1"/>
  <c r="FL58" i="2"/>
  <c r="FK58" i="2"/>
  <c r="FS58" i="2"/>
  <c r="FR58" i="2"/>
  <c r="FQ58" i="2"/>
  <c r="FP58" i="2"/>
  <c r="FO58" i="2"/>
  <c r="FJ59" i="2"/>
  <c r="FN57" i="2"/>
  <c r="FM57" i="2" s="1"/>
  <c r="ES34" i="2"/>
  <c r="ES17" i="2"/>
  <c r="ES21" i="2"/>
  <c r="ES28" i="2" s="1"/>
  <c r="ES32" i="2"/>
  <c r="ES19" i="2"/>
  <c r="ES20" i="2"/>
  <c r="ES27" i="2" s="1"/>
  <c r="ES35" i="2"/>
  <c r="ES31" i="2"/>
  <c r="ES18" i="2"/>
  <c r="ES33" i="2"/>
  <c r="GM55" i="2"/>
  <c r="GL55" i="2"/>
  <c r="GK55" i="2"/>
  <c r="GH55" i="2"/>
  <c r="GG55" i="2"/>
  <c r="GO55" i="2"/>
  <c r="GN55" i="2"/>
  <c r="GF56" i="2"/>
  <c r="FZ56" i="2"/>
  <c r="FW56" i="2"/>
  <c r="FV56" i="2"/>
  <c r="GD56" i="2"/>
  <c r="GC56" i="2"/>
  <c r="GB56" i="2"/>
  <c r="GA56" i="2"/>
  <c r="FU57" i="2"/>
  <c r="EH11" i="2"/>
  <c r="EH22" i="2"/>
  <c r="EH7" i="2"/>
  <c r="EH10" i="2"/>
  <c r="EH24" i="2"/>
  <c r="CM78" i="2"/>
  <c r="E383" i="5" s="1"/>
  <c r="H383" i="5" s="1"/>
  <c r="K383" i="5" s="1"/>
  <c r="CM65" i="2"/>
  <c r="B384" i="5" s="1"/>
  <c r="F384" i="5" s="1"/>
  <c r="EH38" i="2"/>
  <c r="EH36" i="2"/>
  <c r="CX78" i="2"/>
  <c r="E428" i="5" s="1"/>
  <c r="H428" i="5" s="1"/>
  <c r="K428" i="5" s="1"/>
  <c r="CX65" i="2"/>
  <c r="B429" i="5" s="1"/>
  <c r="F429" i="5" s="1"/>
  <c r="EE75" i="2"/>
  <c r="BF70" i="2"/>
  <c r="E17" i="5"/>
  <c r="E15" i="5"/>
  <c r="E16" i="5"/>
  <c r="E14" i="5"/>
  <c r="BQ81" i="2"/>
  <c r="BQ68" i="2"/>
  <c r="N63" i="2"/>
  <c r="B67" i="5" s="1"/>
  <c r="F67" i="5" s="1"/>
  <c r="N76" i="2"/>
  <c r="E66" i="5" s="1"/>
  <c r="H66" i="5" s="1"/>
  <c r="K66" i="5" s="1"/>
  <c r="Q12" i="2"/>
  <c r="P9" i="17" s="1"/>
  <c r="C63" i="2"/>
  <c r="C76" i="2"/>
  <c r="F17" i="2"/>
  <c r="C74" i="2"/>
  <c r="Q43" i="2"/>
  <c r="Q24" i="2"/>
  <c r="Q29" i="2" s="1"/>
  <c r="Q22" i="2"/>
  <c r="Q4" i="2" s="1"/>
  <c r="M9" i="17" s="1"/>
  <c r="Q7" i="2"/>
  <c r="R9" i="17" s="1"/>
  <c r="D53" i="2"/>
  <c r="F12" i="2" s="1"/>
  <c r="P8" i="17" s="1"/>
  <c r="P18" i="17" s="1"/>
  <c r="S9" i="16"/>
  <c r="K52" i="5" l="1"/>
  <c r="E78" i="5"/>
  <c r="H78" i="5" s="1"/>
  <c r="E80" i="5"/>
  <c r="H80" i="5" s="1"/>
  <c r="K80" i="5" s="1"/>
  <c r="E154" i="5"/>
  <c r="H154" i="5" s="1"/>
  <c r="K154" i="5" s="1"/>
  <c r="E199" i="5"/>
  <c r="H199" i="5" s="1"/>
  <c r="K199" i="5" s="1"/>
  <c r="E244" i="5"/>
  <c r="H244" i="5" s="1"/>
  <c r="K244" i="5" s="1"/>
  <c r="E289" i="5"/>
  <c r="H289" i="5" s="1"/>
  <c r="K289" i="5" s="1"/>
  <c r="E334" i="5"/>
  <c r="H334" i="5" s="1"/>
  <c r="K334" i="5" s="1"/>
  <c r="E143" i="5"/>
  <c r="E188" i="5"/>
  <c r="E233" i="5"/>
  <c r="E278" i="5"/>
  <c r="E323" i="5"/>
  <c r="E201" i="5"/>
  <c r="H201" i="5" s="1"/>
  <c r="K201" i="5" s="1"/>
  <c r="E246" i="5"/>
  <c r="H246" i="5" s="1"/>
  <c r="K246" i="5" s="1"/>
  <c r="E156" i="5"/>
  <c r="H156" i="5" s="1"/>
  <c r="K156" i="5" s="1"/>
  <c r="E291" i="5"/>
  <c r="H291" i="5" s="1"/>
  <c r="K291" i="5" s="1"/>
  <c r="E336" i="5"/>
  <c r="H336" i="5" s="1"/>
  <c r="K336" i="5" s="1"/>
  <c r="B202" i="5"/>
  <c r="F202" i="5" s="1"/>
  <c r="B247" i="5"/>
  <c r="F247" i="5" s="1"/>
  <c r="B157" i="5"/>
  <c r="F157" i="5" s="1"/>
  <c r="B292" i="5"/>
  <c r="F292" i="5" s="1"/>
  <c r="B337" i="5"/>
  <c r="F337" i="5" s="1"/>
  <c r="Y70" i="2"/>
  <c r="B119" i="5" s="1"/>
  <c r="F119" i="5" s="1"/>
  <c r="Y83" i="2"/>
  <c r="E118" i="5" s="1"/>
  <c r="H118" i="5" s="1"/>
  <c r="K118" i="5" s="1"/>
  <c r="P16" i="8"/>
  <c r="P17" i="8"/>
  <c r="P15" i="8"/>
  <c r="P14" i="8"/>
  <c r="P12" i="8"/>
  <c r="P13" i="8"/>
  <c r="P11" i="8"/>
  <c r="P9" i="8"/>
  <c r="P10" i="8"/>
  <c r="AU70" i="2"/>
  <c r="AU83" i="2"/>
  <c r="P8" i="8"/>
  <c r="EP74" i="2"/>
  <c r="AJ83" i="2"/>
  <c r="DL13" i="2"/>
  <c r="DW13" i="2"/>
  <c r="AJ70" i="2"/>
  <c r="CB81" i="2"/>
  <c r="CB68" i="2"/>
  <c r="EH43" i="2"/>
  <c r="EE76" i="2"/>
  <c r="EE63" i="2"/>
  <c r="EH29" i="2"/>
  <c r="ES41" i="2"/>
  <c r="ES40" i="2"/>
  <c r="ES25" i="2"/>
  <c r="ES42" i="2"/>
  <c r="ES26" i="2"/>
  <c r="ES39" i="2"/>
  <c r="DT78" i="2"/>
  <c r="DT65" i="2"/>
  <c r="DI65" i="2"/>
  <c r="BF84" i="2"/>
  <c r="CM66" i="2"/>
  <c r="B385" i="5" s="1"/>
  <c r="F385" i="5" s="1"/>
  <c r="DI78" i="2"/>
  <c r="GJ55" i="2"/>
  <c r="GI55" i="2" s="1"/>
  <c r="JI49" i="2"/>
  <c r="JH49" i="2" s="1"/>
  <c r="IM51" i="2"/>
  <c r="IL51" i="2" s="1"/>
  <c r="HF55" i="2"/>
  <c r="HE55" i="2" s="1"/>
  <c r="IX50" i="2"/>
  <c r="IW50" i="2" s="1"/>
  <c r="GU55" i="2"/>
  <c r="GT55" i="2" s="1"/>
  <c r="JN50" i="2"/>
  <c r="JL50" i="2"/>
  <c r="JM50" i="2"/>
  <c r="JJ50" i="2"/>
  <c r="JG50" i="2"/>
  <c r="JF50" i="2"/>
  <c r="JK50" i="2"/>
  <c r="JE51" i="2"/>
  <c r="JT49" i="2"/>
  <c r="JS49" i="2" s="1"/>
  <c r="KW47" i="2"/>
  <c r="KY46" i="2"/>
  <c r="LM3" i="2"/>
  <c r="LB9" i="2"/>
  <c r="HR55" i="2"/>
  <c r="HV55" i="2"/>
  <c r="HT55" i="2"/>
  <c r="HU55" i="2"/>
  <c r="HN55" i="2"/>
  <c r="HS55" i="2"/>
  <c r="HO55" i="2"/>
  <c r="HM56" i="2"/>
  <c r="IR52" i="2"/>
  <c r="IP52" i="2"/>
  <c r="IN52" i="2"/>
  <c r="IQ52" i="2"/>
  <c r="IJ52" i="2"/>
  <c r="IO52" i="2"/>
  <c r="IK52" i="2"/>
  <c r="II53" i="2"/>
  <c r="IB53" i="2"/>
  <c r="IA53" i="2" s="1"/>
  <c r="JC51" i="2"/>
  <c r="JA51" i="2"/>
  <c r="IY51" i="2"/>
  <c r="IU51" i="2"/>
  <c r="IV51" i="2"/>
  <c r="JB51" i="2"/>
  <c r="IZ51" i="2"/>
  <c r="IT52" i="2"/>
  <c r="KC60" i="2"/>
  <c r="JQ50" i="2"/>
  <c r="JY50" i="2"/>
  <c r="JX50" i="2"/>
  <c r="JW50" i="2"/>
  <c r="JV50" i="2"/>
  <c r="JU50" i="2"/>
  <c r="JR50" i="2"/>
  <c r="JP51" i="2"/>
  <c r="KT47" i="2"/>
  <c r="KS47" i="2"/>
  <c r="KR47" i="2"/>
  <c r="KQ47" i="2"/>
  <c r="KN47" i="2"/>
  <c r="KM47" i="2"/>
  <c r="KU47" i="2"/>
  <c r="KE47" i="2"/>
  <c r="KD47" i="2" s="1"/>
  <c r="KU48" i="2"/>
  <c r="KR48" i="2"/>
  <c r="KT48" i="2"/>
  <c r="KS48" i="2"/>
  <c r="KQ48" i="2"/>
  <c r="KN48" i="2"/>
  <c r="KM48" i="2"/>
  <c r="KI48" i="2"/>
  <c r="KH48" i="2"/>
  <c r="KC48" i="2"/>
  <c r="KB48" i="2"/>
  <c r="KJ48" i="2"/>
  <c r="KF48" i="2"/>
  <c r="KG48" i="2"/>
  <c r="KA49" i="2"/>
  <c r="KL49" i="2"/>
  <c r="HC56" i="2"/>
  <c r="HK56" i="2"/>
  <c r="HI56" i="2"/>
  <c r="HG56" i="2"/>
  <c r="HH56" i="2"/>
  <c r="HD56" i="2"/>
  <c r="HJ56" i="2"/>
  <c r="HB57" i="2"/>
  <c r="IE54" i="2"/>
  <c r="IC54" i="2"/>
  <c r="HZ54" i="2"/>
  <c r="IG54" i="2"/>
  <c r="IF54" i="2"/>
  <c r="HY54" i="2"/>
  <c r="ID54" i="2"/>
  <c r="HX55" i="2"/>
  <c r="HQ54" i="2"/>
  <c r="HP54" i="2" s="1"/>
  <c r="EP75" i="2"/>
  <c r="FC59" i="2"/>
  <c r="FB59" i="2" s="1"/>
  <c r="FD12" i="2" s="1"/>
  <c r="FY56" i="2"/>
  <c r="FX56" i="2" s="1"/>
  <c r="FD34" i="2"/>
  <c r="FD33" i="2"/>
  <c r="FD20" i="2"/>
  <c r="FD27" i="2" s="1"/>
  <c r="FD21" i="2"/>
  <c r="FD28" i="2" s="1"/>
  <c r="FD19" i="2"/>
  <c r="FD17" i="2"/>
  <c r="FD31" i="2"/>
  <c r="FD35" i="2"/>
  <c r="FD18" i="2"/>
  <c r="FD32" i="2"/>
  <c r="GM56" i="2"/>
  <c r="GL56" i="2"/>
  <c r="GK56" i="2"/>
  <c r="GH56" i="2"/>
  <c r="GG56" i="2"/>
  <c r="GO56" i="2"/>
  <c r="GN56" i="2"/>
  <c r="GF57" i="2"/>
  <c r="ES38" i="2"/>
  <c r="ES36" i="2"/>
  <c r="GZ56" i="2"/>
  <c r="GY56" i="2"/>
  <c r="GX56" i="2"/>
  <c r="GW56" i="2"/>
  <c r="GV56" i="2"/>
  <c r="GS56" i="2"/>
  <c r="GR56" i="2"/>
  <c r="GQ57" i="2"/>
  <c r="FZ57" i="2"/>
  <c r="FW57" i="2"/>
  <c r="FV57" i="2"/>
  <c r="GD57" i="2"/>
  <c r="GC57" i="2"/>
  <c r="GB57" i="2"/>
  <c r="GA57" i="2"/>
  <c r="FU58" i="2"/>
  <c r="ES11" i="2"/>
  <c r="ES7" i="2"/>
  <c r="ES22" i="2"/>
  <c r="ES10" i="2"/>
  <c r="ES24" i="2"/>
  <c r="FL59" i="2"/>
  <c r="FK59" i="2"/>
  <c r="FS59" i="2"/>
  <c r="FR59" i="2"/>
  <c r="FQ59" i="2"/>
  <c r="FP59" i="2"/>
  <c r="FO59" i="2"/>
  <c r="FN58" i="2"/>
  <c r="FM58" i="2" s="1"/>
  <c r="EP62" i="2"/>
  <c r="FA61" i="2"/>
  <c r="CX79" i="2"/>
  <c r="E429" i="5" s="1"/>
  <c r="H429" i="5" s="1"/>
  <c r="K429" i="5" s="1"/>
  <c r="CX66" i="2"/>
  <c r="B430" i="5" s="1"/>
  <c r="F430" i="5" s="1"/>
  <c r="EH8" i="2"/>
  <c r="EH4" i="2"/>
  <c r="CM79" i="2"/>
  <c r="E384" i="5" s="1"/>
  <c r="H384" i="5" s="1"/>
  <c r="K384" i="5" s="1"/>
  <c r="BF71" i="2"/>
  <c r="E13" i="5"/>
  <c r="F11" i="2"/>
  <c r="V8" i="17" s="1"/>
  <c r="V18" i="17" s="1"/>
  <c r="BQ82" i="2"/>
  <c r="BQ69" i="2"/>
  <c r="F10" i="2"/>
  <c r="U8" i="17" s="1"/>
  <c r="U18" i="17" s="1"/>
  <c r="N64" i="2"/>
  <c r="B68" i="5" s="1"/>
  <c r="F68" i="5" s="1"/>
  <c r="N77" i="2"/>
  <c r="E67" i="5" s="1"/>
  <c r="H67" i="5" s="1"/>
  <c r="K67" i="5" s="1"/>
  <c r="F24" i="2"/>
  <c r="F7" i="2"/>
  <c r="R8" i="17" s="1"/>
  <c r="R18" i="17" s="1"/>
  <c r="C77" i="2"/>
  <c r="C64" i="2"/>
  <c r="Q5" i="2"/>
  <c r="O9" i="17" s="1"/>
  <c r="Q8" i="2"/>
  <c r="S9" i="17" s="1"/>
  <c r="T8" i="8"/>
  <c r="T18" i="8" s="1"/>
  <c r="F28" i="2"/>
  <c r="F25" i="2"/>
  <c r="F27" i="2"/>
  <c r="W9" i="17" l="1"/>
  <c r="K78" i="5"/>
  <c r="H77" i="5"/>
  <c r="K77" i="5" s="1"/>
  <c r="Y71" i="2"/>
  <c r="B120" i="5" s="1"/>
  <c r="F120" i="5" s="1"/>
  <c r="AU71" i="2"/>
  <c r="B173" i="5"/>
  <c r="F172" i="5"/>
  <c r="H172" i="5" s="1"/>
  <c r="K172" i="5" s="1"/>
  <c r="H143" i="5"/>
  <c r="B172" i="5"/>
  <c r="F173" i="5"/>
  <c r="H173" i="5" s="1"/>
  <c r="K173" i="5" s="1"/>
  <c r="E142" i="5"/>
  <c r="B158" i="5"/>
  <c r="F158" i="5" s="1"/>
  <c r="B248" i="5"/>
  <c r="F248" i="5" s="1"/>
  <c r="B203" i="5"/>
  <c r="F203" i="5" s="1"/>
  <c r="B293" i="5"/>
  <c r="F293" i="5" s="1"/>
  <c r="B338" i="5"/>
  <c r="F338" i="5" s="1"/>
  <c r="E247" i="5"/>
  <c r="H247" i="5" s="1"/>
  <c r="K247" i="5" s="1"/>
  <c r="E202" i="5"/>
  <c r="H202" i="5" s="1"/>
  <c r="K202" i="5" s="1"/>
  <c r="E157" i="5"/>
  <c r="H157" i="5" s="1"/>
  <c r="K157" i="5" s="1"/>
  <c r="E292" i="5"/>
  <c r="H292" i="5" s="1"/>
  <c r="K292" i="5" s="1"/>
  <c r="E337" i="5"/>
  <c r="H337" i="5" s="1"/>
  <c r="K337" i="5" s="1"/>
  <c r="B353" i="5"/>
  <c r="F353" i="5"/>
  <c r="H353" i="5" s="1"/>
  <c r="K353" i="5" s="1"/>
  <c r="F352" i="5"/>
  <c r="H352" i="5" s="1"/>
  <c r="K352" i="5" s="1"/>
  <c r="H323" i="5"/>
  <c r="B352" i="5"/>
  <c r="E322" i="5"/>
  <c r="F308" i="5"/>
  <c r="H308" i="5" s="1"/>
  <c r="K308" i="5" s="1"/>
  <c r="F307" i="5"/>
  <c r="H307" i="5" s="1"/>
  <c r="K307" i="5" s="1"/>
  <c r="B308" i="5"/>
  <c r="H278" i="5"/>
  <c r="B307" i="5"/>
  <c r="E277" i="5"/>
  <c r="E214" i="5"/>
  <c r="H214" i="5" s="1"/>
  <c r="K214" i="5" s="1"/>
  <c r="E259" i="5"/>
  <c r="H259" i="5" s="1"/>
  <c r="K259" i="5" s="1"/>
  <c r="E169" i="5"/>
  <c r="H169" i="5" s="1"/>
  <c r="K169" i="5" s="1"/>
  <c r="E304" i="5"/>
  <c r="H304" i="5" s="1"/>
  <c r="K304" i="5" s="1"/>
  <c r="E349" i="5"/>
  <c r="H349" i="5" s="1"/>
  <c r="K349" i="5" s="1"/>
  <c r="B262" i="5"/>
  <c r="H233" i="5"/>
  <c r="F263" i="5"/>
  <c r="H263" i="5" s="1"/>
  <c r="K263" i="5" s="1"/>
  <c r="F262" i="5"/>
  <c r="H262" i="5" s="1"/>
  <c r="K262" i="5" s="1"/>
  <c r="B263" i="5"/>
  <c r="E232" i="5"/>
  <c r="B217" i="5"/>
  <c r="F217" i="5"/>
  <c r="H217" i="5" s="1"/>
  <c r="K217" i="5" s="1"/>
  <c r="B218" i="5"/>
  <c r="F218" i="5"/>
  <c r="H218" i="5" s="1"/>
  <c r="K218" i="5" s="1"/>
  <c r="H188" i="5"/>
  <c r="E187" i="5"/>
  <c r="Y84" i="2"/>
  <c r="E119" i="5" s="1"/>
  <c r="H119" i="5" s="1"/>
  <c r="K119" i="5" s="1"/>
  <c r="AU84" i="2"/>
  <c r="U17" i="8"/>
  <c r="U15" i="8"/>
  <c r="U16" i="8"/>
  <c r="R16" i="8"/>
  <c r="R17" i="8"/>
  <c r="R15" i="8"/>
  <c r="V16" i="8"/>
  <c r="V17" i="8"/>
  <c r="V15" i="8"/>
  <c r="R10" i="8"/>
  <c r="R13" i="8"/>
  <c r="R11" i="8"/>
  <c r="R9" i="8"/>
  <c r="R14" i="8"/>
  <c r="R12" i="8"/>
  <c r="U14" i="8"/>
  <c r="U12" i="8"/>
  <c r="U10" i="8"/>
  <c r="U13" i="8"/>
  <c r="U11" i="8"/>
  <c r="U9" i="8"/>
  <c r="V13" i="8"/>
  <c r="V11" i="8"/>
  <c r="V14" i="8"/>
  <c r="V12" i="8"/>
  <c r="V10" i="8"/>
  <c r="V9" i="8"/>
  <c r="U8" i="8"/>
  <c r="V8" i="8"/>
  <c r="AJ71" i="2"/>
  <c r="AJ84" i="2"/>
  <c r="FA74" i="2"/>
  <c r="EH6" i="2"/>
  <c r="EE64" i="2"/>
  <c r="EH5" i="2"/>
  <c r="CB82" i="2"/>
  <c r="CB69" i="2"/>
  <c r="EE77" i="2"/>
  <c r="ES43" i="2"/>
  <c r="ES29" i="2"/>
  <c r="FD40" i="2"/>
  <c r="FD41" i="2"/>
  <c r="FD39" i="2"/>
  <c r="CM67" i="2"/>
  <c r="B386" i="5" s="1"/>
  <c r="F386" i="5" s="1"/>
  <c r="FD25" i="2"/>
  <c r="FA62" i="2"/>
  <c r="FD42" i="2"/>
  <c r="CM80" i="2"/>
  <c r="E385" i="5" s="1"/>
  <c r="H385" i="5" s="1"/>
  <c r="K385" i="5" s="1"/>
  <c r="FD26" i="2"/>
  <c r="DI79" i="2"/>
  <c r="DI66" i="2"/>
  <c r="DT79" i="2"/>
  <c r="DT66" i="2"/>
  <c r="BF85" i="2"/>
  <c r="B38" i="5"/>
  <c r="E12" i="5"/>
  <c r="KE48" i="2"/>
  <c r="KD48" i="2" s="1"/>
  <c r="HQ55" i="2"/>
  <c r="HP55" i="2" s="1"/>
  <c r="IX51" i="2"/>
  <c r="IW51" i="2" s="1"/>
  <c r="KP48" i="2"/>
  <c r="KO48" i="2" s="1"/>
  <c r="JT50" i="2"/>
  <c r="JS50" i="2" s="1"/>
  <c r="IB54" i="2"/>
  <c r="IA54" i="2" s="1"/>
  <c r="GU56" i="2"/>
  <c r="GT56" i="2" s="1"/>
  <c r="GJ56" i="2"/>
  <c r="GI56" i="2" s="1"/>
  <c r="KU49" i="2"/>
  <c r="KR49" i="2"/>
  <c r="KN49" i="2"/>
  <c r="KM49" i="2"/>
  <c r="KS49" i="2"/>
  <c r="KT49" i="2"/>
  <c r="KQ49" i="2"/>
  <c r="KL50" i="2"/>
  <c r="KI49" i="2"/>
  <c r="KH49" i="2"/>
  <c r="KJ49" i="2"/>
  <c r="KG49" i="2"/>
  <c r="KF49" i="2"/>
  <c r="KB49" i="2"/>
  <c r="KC49" i="2"/>
  <c r="KA50" i="2"/>
  <c r="HD57" i="2"/>
  <c r="HC57" i="2"/>
  <c r="HJ57" i="2"/>
  <c r="HH57" i="2"/>
  <c r="HK57" i="2"/>
  <c r="HI57" i="2"/>
  <c r="HG57" i="2"/>
  <c r="HB58" i="2"/>
  <c r="IM52" i="2"/>
  <c r="IL52" i="2" s="1"/>
  <c r="LF47" i="2"/>
  <c r="LE47" i="2"/>
  <c r="LD47" i="2"/>
  <c r="LC47" i="2"/>
  <c r="LB47" i="2"/>
  <c r="KX47" i="2"/>
  <c r="KY47" i="2"/>
  <c r="JN51" i="2"/>
  <c r="JL51" i="2"/>
  <c r="JM51" i="2"/>
  <c r="JK51" i="2"/>
  <c r="JJ51" i="2"/>
  <c r="JG51" i="2"/>
  <c r="JF51" i="2"/>
  <c r="JE52" i="2"/>
  <c r="KW48" i="2"/>
  <c r="JQ51" i="2"/>
  <c r="JY51" i="2"/>
  <c r="JU51" i="2"/>
  <c r="JR51" i="2"/>
  <c r="JW51" i="2"/>
  <c r="JX51" i="2"/>
  <c r="JV51" i="2"/>
  <c r="JP52" i="2"/>
  <c r="HR56" i="2"/>
  <c r="HV56" i="2"/>
  <c r="HT56" i="2"/>
  <c r="HU56" i="2"/>
  <c r="HS56" i="2"/>
  <c r="HN56" i="2"/>
  <c r="HO56" i="2"/>
  <c r="HM57" i="2"/>
  <c r="IE55" i="2"/>
  <c r="IC55" i="2"/>
  <c r="HZ55" i="2"/>
  <c r="HY55" i="2"/>
  <c r="IG55" i="2"/>
  <c r="IF55" i="2"/>
  <c r="ID55" i="2"/>
  <c r="HX56" i="2"/>
  <c r="HF56" i="2"/>
  <c r="HE56" i="2" s="1"/>
  <c r="JC52" i="2"/>
  <c r="JA52" i="2"/>
  <c r="IZ52" i="2"/>
  <c r="IY52" i="2"/>
  <c r="IU52" i="2"/>
  <c r="IV52" i="2"/>
  <c r="JB52" i="2"/>
  <c r="IT53" i="2"/>
  <c r="JI50" i="2"/>
  <c r="JH50" i="2" s="1"/>
  <c r="KN60" i="2"/>
  <c r="KP47" i="2"/>
  <c r="KO47" i="2" s="1"/>
  <c r="IP53" i="2"/>
  <c r="IR53" i="2"/>
  <c r="IQ53" i="2"/>
  <c r="IO53" i="2"/>
  <c r="IK53" i="2"/>
  <c r="IJ53" i="2"/>
  <c r="IN53" i="2"/>
  <c r="II54" i="2"/>
  <c r="LH47" i="2"/>
  <c r="LH48" i="2" s="1"/>
  <c r="LX3" i="2"/>
  <c r="LJ46" i="2"/>
  <c r="LM9" i="2"/>
  <c r="FZ58" i="2"/>
  <c r="FW58" i="2"/>
  <c r="FV58" i="2"/>
  <c r="GD58" i="2"/>
  <c r="GC58" i="2"/>
  <c r="GA58" i="2"/>
  <c r="GB58" i="2"/>
  <c r="FU59" i="2"/>
  <c r="ES8" i="2"/>
  <c r="ES4" i="2"/>
  <c r="EP76" i="2"/>
  <c r="EP63" i="2"/>
  <c r="FL61" i="2"/>
  <c r="FN59" i="2"/>
  <c r="FM59" i="2" s="1"/>
  <c r="FO12" i="2" s="1"/>
  <c r="FA75" i="2"/>
  <c r="FO18" i="2"/>
  <c r="FO20" i="2"/>
  <c r="FO27" i="2" s="1"/>
  <c r="FO31" i="2"/>
  <c r="FO34" i="2"/>
  <c r="FO35" i="2"/>
  <c r="FO17" i="2"/>
  <c r="FO19" i="2"/>
  <c r="FO21" i="2"/>
  <c r="FO28" i="2" s="1"/>
  <c r="FO33" i="2"/>
  <c r="FO32" i="2"/>
  <c r="FY57" i="2"/>
  <c r="FX57" i="2" s="1"/>
  <c r="FD38" i="2"/>
  <c r="FD36" i="2"/>
  <c r="GZ57" i="2"/>
  <c r="GY57" i="2"/>
  <c r="GX57" i="2"/>
  <c r="GW57" i="2"/>
  <c r="GV57" i="2"/>
  <c r="GS57" i="2"/>
  <c r="GR57" i="2"/>
  <c r="GQ58" i="2"/>
  <c r="GM57" i="2"/>
  <c r="GL57" i="2"/>
  <c r="GK57" i="2"/>
  <c r="GH57" i="2"/>
  <c r="GG57" i="2"/>
  <c r="GN57" i="2"/>
  <c r="GO57" i="2"/>
  <c r="GF58" i="2"/>
  <c r="FD10" i="2"/>
  <c r="FD22" i="2"/>
  <c r="FD11" i="2"/>
  <c r="FD7" i="2"/>
  <c r="FD24" i="2"/>
  <c r="CX80" i="2"/>
  <c r="E430" i="5" s="1"/>
  <c r="H430" i="5" s="1"/>
  <c r="K430" i="5" s="1"/>
  <c r="CX67" i="2"/>
  <c r="B431" i="5" s="1"/>
  <c r="F431" i="5" s="1"/>
  <c r="F37" i="5"/>
  <c r="F38" i="5"/>
  <c r="B37" i="5"/>
  <c r="BF72" i="2"/>
  <c r="BQ83" i="2"/>
  <c r="BQ70" i="2"/>
  <c r="Q6" i="2"/>
  <c r="Q13" i="2" s="1"/>
  <c r="N65" i="2"/>
  <c r="B69" i="5" s="1"/>
  <c r="F69" i="5" s="1"/>
  <c r="N78" i="2"/>
  <c r="E68" i="5" s="1"/>
  <c r="H68" i="5" s="1"/>
  <c r="K68" i="5" s="1"/>
  <c r="C65" i="2"/>
  <c r="C78" i="2"/>
  <c r="T9" i="16"/>
  <c r="F41" i="2"/>
  <c r="F40" i="2"/>
  <c r="F39" i="2"/>
  <c r="F42" i="2"/>
  <c r="F26" i="2"/>
  <c r="Y85" i="2" l="1"/>
  <c r="E120" i="5" s="1"/>
  <c r="H120" i="5" s="1"/>
  <c r="K120" i="5" s="1"/>
  <c r="Y72" i="2"/>
  <c r="B121" i="5" s="1"/>
  <c r="F121" i="5" s="1"/>
  <c r="AU85" i="2"/>
  <c r="AU72" i="2"/>
  <c r="E248" i="5"/>
  <c r="H248" i="5" s="1"/>
  <c r="K248" i="5" s="1"/>
  <c r="E158" i="5"/>
  <c r="H158" i="5" s="1"/>
  <c r="K158" i="5" s="1"/>
  <c r="E203" i="5"/>
  <c r="H203" i="5" s="1"/>
  <c r="K203" i="5" s="1"/>
  <c r="E293" i="5"/>
  <c r="H293" i="5" s="1"/>
  <c r="K293" i="5" s="1"/>
  <c r="E338" i="5"/>
  <c r="H338" i="5" s="1"/>
  <c r="K338" i="5" s="1"/>
  <c r="K278" i="5"/>
  <c r="H277" i="5"/>
  <c r="K277" i="5" s="1"/>
  <c r="B249" i="5"/>
  <c r="F249" i="5" s="1"/>
  <c r="B159" i="5"/>
  <c r="F159" i="5" s="1"/>
  <c r="B204" i="5"/>
  <c r="F204" i="5" s="1"/>
  <c r="B294" i="5"/>
  <c r="F294" i="5" s="1"/>
  <c r="B339" i="5"/>
  <c r="F339" i="5" s="1"/>
  <c r="K188" i="5"/>
  <c r="H187" i="5"/>
  <c r="K187" i="5" s="1"/>
  <c r="K233" i="5"/>
  <c r="H232" i="5"/>
  <c r="K232" i="5" s="1"/>
  <c r="K143" i="5"/>
  <c r="H142" i="5"/>
  <c r="K323" i="5"/>
  <c r="H322" i="5"/>
  <c r="K322" i="5" s="1"/>
  <c r="H38" i="5"/>
  <c r="K38" i="5" s="1"/>
  <c r="H37" i="5"/>
  <c r="K37" i="5" s="1"/>
  <c r="AJ85" i="2"/>
  <c r="AJ72" i="2"/>
  <c r="EH13" i="2"/>
  <c r="FL74" i="2"/>
  <c r="ES6" i="2"/>
  <c r="EE65" i="2"/>
  <c r="EE78" i="2"/>
  <c r="N79" i="2"/>
  <c r="E69" i="5" s="1"/>
  <c r="H69" i="5" s="1"/>
  <c r="K69" i="5" s="1"/>
  <c r="DI67" i="2"/>
  <c r="CB83" i="2"/>
  <c r="CB70" i="2"/>
  <c r="FA63" i="2"/>
  <c r="ES5" i="2"/>
  <c r="FD29" i="2"/>
  <c r="FA76" i="2"/>
  <c r="CM68" i="2"/>
  <c r="B387" i="5" s="1"/>
  <c r="F387" i="5" s="1"/>
  <c r="CM81" i="2"/>
  <c r="E386" i="5" s="1"/>
  <c r="H386" i="5" s="1"/>
  <c r="K386" i="5" s="1"/>
  <c r="FO26" i="2"/>
  <c r="EP77" i="2"/>
  <c r="FO42" i="2"/>
  <c r="FO39" i="2"/>
  <c r="FO41" i="2"/>
  <c r="FO25" i="2"/>
  <c r="FD43" i="2"/>
  <c r="FO40" i="2"/>
  <c r="FL62" i="2"/>
  <c r="DI80" i="2"/>
  <c r="DT80" i="2"/>
  <c r="DT67" i="2"/>
  <c r="BF86" i="2"/>
  <c r="HQ56" i="2"/>
  <c r="HP56" i="2" s="1"/>
  <c r="JI51" i="2"/>
  <c r="JH51" i="2" s="1"/>
  <c r="IX52" i="2"/>
  <c r="IW52" i="2" s="1"/>
  <c r="HF57" i="2"/>
  <c r="HE57" i="2" s="1"/>
  <c r="LA47" i="2"/>
  <c r="KZ47" i="2" s="1"/>
  <c r="LJ48" i="2"/>
  <c r="LI48" i="2"/>
  <c r="LM48" i="2"/>
  <c r="LQ48" i="2"/>
  <c r="LO48" i="2"/>
  <c r="LP48" i="2"/>
  <c r="LN48" i="2"/>
  <c r="LH49" i="2"/>
  <c r="IB55" i="2"/>
  <c r="IA55" i="2" s="1"/>
  <c r="JF52" i="2"/>
  <c r="JN52" i="2"/>
  <c r="JM52" i="2"/>
  <c r="JL52" i="2"/>
  <c r="JJ52" i="2"/>
  <c r="JK52" i="2"/>
  <c r="JG52" i="2"/>
  <c r="JE53" i="2"/>
  <c r="GU57" i="2"/>
  <c r="GT57" i="2" s="1"/>
  <c r="LE48" i="2"/>
  <c r="LF48" i="2"/>
  <c r="LD48" i="2"/>
  <c r="LC48" i="2"/>
  <c r="LB48" i="2"/>
  <c r="KY48" i="2"/>
  <c r="KX48" i="2"/>
  <c r="KW49" i="2"/>
  <c r="KQ50" i="2"/>
  <c r="KM50" i="2"/>
  <c r="KU50" i="2"/>
  <c r="KT50" i="2"/>
  <c r="KS50" i="2"/>
  <c r="KR50" i="2"/>
  <c r="KN50" i="2"/>
  <c r="KL51" i="2"/>
  <c r="FY58" i="2"/>
  <c r="FX58" i="2" s="1"/>
  <c r="KP49" i="2"/>
  <c r="KO49" i="2" s="1"/>
  <c r="JC53" i="2"/>
  <c r="IU53" i="2"/>
  <c r="IY53" i="2"/>
  <c r="JA53" i="2"/>
  <c r="JB53" i="2"/>
  <c r="IZ53" i="2"/>
  <c r="IV53" i="2"/>
  <c r="IT54" i="2"/>
  <c r="LS47" i="2"/>
  <c r="LS48" i="2" s="1"/>
  <c r="LU46" i="2"/>
  <c r="MI3" i="2"/>
  <c r="LX9" i="2"/>
  <c r="JQ52" i="2"/>
  <c r="JY52" i="2"/>
  <c r="JU52" i="2"/>
  <c r="JR52" i="2"/>
  <c r="JX52" i="2"/>
  <c r="JW52" i="2"/>
  <c r="JV52" i="2"/>
  <c r="JP53" i="2"/>
  <c r="IE56" i="2"/>
  <c r="IC56" i="2"/>
  <c r="HZ56" i="2"/>
  <c r="HY56" i="2"/>
  <c r="IG56" i="2"/>
  <c r="IF56" i="2"/>
  <c r="ID56" i="2"/>
  <c r="HX57" i="2"/>
  <c r="KB50" i="2"/>
  <c r="KJ50" i="2"/>
  <c r="KI50" i="2"/>
  <c r="KF50" i="2"/>
  <c r="KH50" i="2"/>
  <c r="KG50" i="2"/>
  <c r="KC50" i="2"/>
  <c r="KA51" i="2"/>
  <c r="GJ57" i="2"/>
  <c r="GI57" i="2" s="1"/>
  <c r="IR54" i="2"/>
  <c r="IP54" i="2"/>
  <c r="IJ54" i="2"/>
  <c r="IK54" i="2"/>
  <c r="IN54" i="2"/>
  <c r="IQ54" i="2"/>
  <c r="IO54" i="2"/>
  <c r="II55" i="2"/>
  <c r="KY60" i="2"/>
  <c r="HK58" i="2"/>
  <c r="HJ58" i="2"/>
  <c r="HI58" i="2"/>
  <c r="HH58" i="2"/>
  <c r="HG58" i="2"/>
  <c r="HC58" i="2"/>
  <c r="HD58" i="2"/>
  <c r="HB59" i="2"/>
  <c r="IM53" i="2"/>
  <c r="IL53" i="2" s="1"/>
  <c r="LJ47" i="2"/>
  <c r="LI47" i="2"/>
  <c r="LQ47" i="2"/>
  <c r="LP47" i="2"/>
  <c r="LO47" i="2"/>
  <c r="LN47" i="2"/>
  <c r="LM47" i="2"/>
  <c r="HN57" i="2"/>
  <c r="HT57" i="2"/>
  <c r="HS57" i="2"/>
  <c r="HR57" i="2"/>
  <c r="HO57" i="2"/>
  <c r="HV57" i="2"/>
  <c r="HU57" i="2"/>
  <c r="HM58" i="2"/>
  <c r="KE49" i="2"/>
  <c r="JT51" i="2"/>
  <c r="JS51" i="2" s="1"/>
  <c r="FD8" i="2"/>
  <c r="FD4" i="2"/>
  <c r="GM58" i="2"/>
  <c r="GL58" i="2"/>
  <c r="GK58" i="2"/>
  <c r="GH58" i="2"/>
  <c r="GG58" i="2"/>
  <c r="GO58" i="2"/>
  <c r="GN58" i="2"/>
  <c r="GF59" i="2"/>
  <c r="EP64" i="2"/>
  <c r="FO22" i="2"/>
  <c r="FO11" i="2"/>
  <c r="FO7" i="2"/>
  <c r="FO10" i="2"/>
  <c r="FO24" i="2"/>
  <c r="FO38" i="2"/>
  <c r="FO36" i="2"/>
  <c r="FZ59" i="2"/>
  <c r="FW59" i="2"/>
  <c r="FV59" i="2"/>
  <c r="GD59" i="2"/>
  <c r="GA59" i="2"/>
  <c r="GC59" i="2"/>
  <c r="GB59" i="2"/>
  <c r="FL75" i="2"/>
  <c r="GZ58" i="2"/>
  <c r="GY58" i="2"/>
  <c r="GX58" i="2"/>
  <c r="GW58" i="2"/>
  <c r="GV58" i="2"/>
  <c r="GS58" i="2"/>
  <c r="GR58" i="2"/>
  <c r="GQ59" i="2"/>
  <c r="CX81" i="2"/>
  <c r="E431" i="5" s="1"/>
  <c r="H431" i="5" s="1"/>
  <c r="K431" i="5" s="1"/>
  <c r="CX68" i="2"/>
  <c r="B432" i="5" s="1"/>
  <c r="F432" i="5" s="1"/>
  <c r="BQ84" i="2"/>
  <c r="BQ71" i="2"/>
  <c r="C79" i="2"/>
  <c r="N66" i="2"/>
  <c r="B70" i="5" s="1"/>
  <c r="F70" i="5" s="1"/>
  <c r="C66" i="2"/>
  <c r="F38" i="2"/>
  <c r="F43" i="2" s="1"/>
  <c r="F36" i="2"/>
  <c r="F22" i="2"/>
  <c r="Y86" i="2" l="1"/>
  <c r="E121" i="5" s="1"/>
  <c r="H121" i="5" s="1"/>
  <c r="K121" i="5" s="1"/>
  <c r="H108" i="5"/>
  <c r="A122" i="5" s="1"/>
  <c r="AU86" i="2"/>
  <c r="K142" i="5"/>
  <c r="B250" i="5"/>
  <c r="F250" i="5" s="1"/>
  <c r="B160" i="5"/>
  <c r="F160" i="5" s="1"/>
  <c r="B205" i="5"/>
  <c r="F205" i="5" s="1"/>
  <c r="B295" i="5"/>
  <c r="F295" i="5" s="1"/>
  <c r="B340" i="5"/>
  <c r="F340" i="5" s="1"/>
  <c r="E249" i="5"/>
  <c r="H249" i="5" s="1"/>
  <c r="E204" i="5"/>
  <c r="H204" i="5" s="1"/>
  <c r="K204" i="5" s="1"/>
  <c r="E159" i="5"/>
  <c r="H159" i="5" s="1"/>
  <c r="K159" i="5" s="1"/>
  <c r="E294" i="5"/>
  <c r="H294" i="5" s="1"/>
  <c r="K294" i="5" s="1"/>
  <c r="E339" i="5"/>
  <c r="H339" i="5" s="1"/>
  <c r="K339" i="5" s="1"/>
  <c r="AJ86" i="2"/>
  <c r="ES13" i="2"/>
  <c r="FD6" i="2"/>
  <c r="DI68" i="2"/>
  <c r="EE79" i="2"/>
  <c r="EE66" i="2"/>
  <c r="FA64" i="2"/>
  <c r="FA77" i="2"/>
  <c r="N80" i="2"/>
  <c r="E70" i="5" s="1"/>
  <c r="H70" i="5" s="1"/>
  <c r="K70" i="5" s="1"/>
  <c r="DI81" i="2"/>
  <c r="CM82" i="2"/>
  <c r="E387" i="5" s="1"/>
  <c r="H387" i="5" s="1"/>
  <c r="K387" i="5" s="1"/>
  <c r="CB84" i="2"/>
  <c r="CB71" i="2"/>
  <c r="FD5" i="2"/>
  <c r="FO29" i="2"/>
  <c r="CM69" i="2"/>
  <c r="B388" i="5" s="1"/>
  <c r="F388" i="5" s="1"/>
  <c r="FL76" i="2"/>
  <c r="FO43" i="2"/>
  <c r="FL63" i="2"/>
  <c r="DT81" i="2"/>
  <c r="DT68" i="2"/>
  <c r="LA48" i="2"/>
  <c r="KZ48" i="2" s="1"/>
  <c r="HQ57" i="2"/>
  <c r="HP57" i="2" s="1"/>
  <c r="JT52" i="2"/>
  <c r="JS52" i="2" s="1"/>
  <c r="KP50" i="2"/>
  <c r="KO50" i="2" s="1"/>
  <c r="LL48" i="2"/>
  <c r="LK48" i="2" s="1"/>
  <c r="KE50" i="2"/>
  <c r="KD50" i="2" s="1"/>
  <c r="IM54" i="2"/>
  <c r="IL54" i="2" s="1"/>
  <c r="GU58" i="2"/>
  <c r="GT58" i="2" s="1"/>
  <c r="GJ58" i="2"/>
  <c r="GI58" i="2" s="1"/>
  <c r="IR55" i="2"/>
  <c r="IP55" i="2"/>
  <c r="IJ55" i="2"/>
  <c r="IQ55" i="2"/>
  <c r="IN55" i="2"/>
  <c r="IK55" i="2"/>
  <c r="IO55" i="2"/>
  <c r="II56" i="2"/>
  <c r="JK53" i="2"/>
  <c r="JG53" i="2"/>
  <c r="JF53" i="2"/>
  <c r="JM53" i="2"/>
  <c r="JL53" i="2"/>
  <c r="JJ53" i="2"/>
  <c r="JN53" i="2"/>
  <c r="JE54" i="2"/>
  <c r="LJ49" i="2"/>
  <c r="LI49" i="2"/>
  <c r="LQ49" i="2"/>
  <c r="LP49" i="2"/>
  <c r="LO49" i="2"/>
  <c r="LN49" i="2"/>
  <c r="LM49" i="2"/>
  <c r="LH50" i="2"/>
  <c r="IB56" i="2"/>
  <c r="IA56" i="2" s="1"/>
  <c r="JC54" i="2"/>
  <c r="IZ54" i="2"/>
  <c r="IY54" i="2"/>
  <c r="IU54" i="2"/>
  <c r="JA54" i="2"/>
  <c r="IV54" i="2"/>
  <c r="JB54" i="2"/>
  <c r="IT55" i="2"/>
  <c r="LJ60" i="2"/>
  <c r="MD47" i="2"/>
  <c r="MF46" i="2"/>
  <c r="MT3" i="2"/>
  <c r="MI9" i="2"/>
  <c r="LE49" i="2"/>
  <c r="LF49" i="2"/>
  <c r="LD49" i="2"/>
  <c r="LC49" i="2"/>
  <c r="LB49" i="2"/>
  <c r="KY49" i="2"/>
  <c r="KX49" i="2"/>
  <c r="KW50" i="2"/>
  <c r="JI52" i="2"/>
  <c r="JH52" i="2" s="1"/>
  <c r="HK59" i="2"/>
  <c r="HJ59" i="2"/>
  <c r="HI59" i="2"/>
  <c r="HH59" i="2"/>
  <c r="HG59" i="2"/>
  <c r="HD59" i="2"/>
  <c r="HC59" i="2"/>
  <c r="KD49" i="2"/>
  <c r="FY59" i="2"/>
  <c r="FX59" i="2" s="1"/>
  <c r="FZ12" i="2" s="1"/>
  <c r="IX53" i="2"/>
  <c r="IW53" i="2" s="1"/>
  <c r="KQ51" i="2"/>
  <c r="KM51" i="2"/>
  <c r="KU51" i="2"/>
  <c r="KS51" i="2"/>
  <c r="KR51" i="2"/>
  <c r="KN51" i="2"/>
  <c r="KT51" i="2"/>
  <c r="KL52" i="2"/>
  <c r="IG57" i="2"/>
  <c r="IF57" i="2"/>
  <c r="IE57" i="2"/>
  <c r="ID57" i="2"/>
  <c r="IC57" i="2"/>
  <c r="HY57" i="2"/>
  <c r="HZ57" i="2"/>
  <c r="HX58" i="2"/>
  <c r="LX47" i="2"/>
  <c r="LU47" i="2"/>
  <c r="LT47" i="2"/>
  <c r="MB47" i="2"/>
  <c r="LZ47" i="2"/>
  <c r="MA47" i="2"/>
  <c r="LY47" i="2"/>
  <c r="LL47" i="2"/>
  <c r="LK47" i="2" s="1"/>
  <c r="HF58" i="2"/>
  <c r="HE58" i="2" s="1"/>
  <c r="JQ53" i="2"/>
  <c r="JY53" i="2"/>
  <c r="JW53" i="2"/>
  <c r="JU53" i="2"/>
  <c r="JR53" i="2"/>
  <c r="JX53" i="2"/>
  <c r="JV53" i="2"/>
  <c r="JP54" i="2"/>
  <c r="MB48" i="2"/>
  <c r="MA48" i="2"/>
  <c r="LZ48" i="2"/>
  <c r="LY48" i="2"/>
  <c r="LX48" i="2"/>
  <c r="LU48" i="2"/>
  <c r="LT48" i="2"/>
  <c r="LS49" i="2"/>
  <c r="HN58" i="2"/>
  <c r="HV58" i="2"/>
  <c r="HU58" i="2"/>
  <c r="HT58" i="2"/>
  <c r="HR58" i="2"/>
  <c r="HS58" i="2"/>
  <c r="HO58" i="2"/>
  <c r="HM59" i="2"/>
  <c r="KB51" i="2"/>
  <c r="KH51" i="2"/>
  <c r="KI51" i="2"/>
  <c r="KG51" i="2"/>
  <c r="KC51" i="2"/>
  <c r="KJ51" i="2"/>
  <c r="KF51" i="2"/>
  <c r="KA52" i="2"/>
  <c r="FW61" i="2"/>
  <c r="GM59" i="2"/>
  <c r="GL59" i="2"/>
  <c r="GK59" i="2"/>
  <c r="GH59" i="2"/>
  <c r="GG59" i="2"/>
  <c r="GO59" i="2"/>
  <c r="GN59" i="2"/>
  <c r="FO8" i="2"/>
  <c r="FO4" i="2"/>
  <c r="EP78" i="2"/>
  <c r="EP65" i="2"/>
  <c r="GZ59" i="2"/>
  <c r="GY59" i="2"/>
  <c r="GX59" i="2"/>
  <c r="GW59" i="2"/>
  <c r="GV59" i="2"/>
  <c r="GS59" i="2"/>
  <c r="GR59" i="2"/>
  <c r="FZ34" i="2"/>
  <c r="FZ21" i="2"/>
  <c r="FZ28" i="2" s="1"/>
  <c r="FZ18" i="2"/>
  <c r="FZ33" i="2"/>
  <c r="FZ31" i="2"/>
  <c r="FZ32" i="2"/>
  <c r="FZ35" i="2"/>
  <c r="FZ19" i="2"/>
  <c r="FZ20" i="2"/>
  <c r="FZ27" i="2" s="1"/>
  <c r="FZ17" i="2"/>
  <c r="CX82" i="2"/>
  <c r="E432" i="5" s="1"/>
  <c r="H432" i="5" s="1"/>
  <c r="K432" i="5" s="1"/>
  <c r="CX69" i="2"/>
  <c r="B433" i="5" s="1"/>
  <c r="F433" i="5" s="1"/>
  <c r="BQ85" i="2"/>
  <c r="BQ72" i="2"/>
  <c r="N67" i="2"/>
  <c r="B71" i="5" s="1"/>
  <c r="F71" i="5" s="1"/>
  <c r="F8" i="2"/>
  <c r="S8" i="17" s="1"/>
  <c r="S18" i="17" s="1"/>
  <c r="F4" i="2"/>
  <c r="M8" i="17" s="1"/>
  <c r="M18" i="17" s="1"/>
  <c r="C67" i="2"/>
  <c r="C80" i="2"/>
  <c r="F29" i="2"/>
  <c r="F5" i="2" s="1"/>
  <c r="O8" i="17" s="1"/>
  <c r="O18" i="17" l="1"/>
  <c r="W8" i="17"/>
  <c r="H129" i="5"/>
  <c r="K129" i="5" s="1"/>
  <c r="K108" i="5"/>
  <c r="E250" i="5"/>
  <c r="H250" i="5" s="1"/>
  <c r="K250" i="5" s="1"/>
  <c r="E205" i="5"/>
  <c r="H205" i="5" s="1"/>
  <c r="E160" i="5"/>
  <c r="H160" i="5" s="1"/>
  <c r="K160" i="5" s="1"/>
  <c r="E295" i="5"/>
  <c r="H295" i="5" s="1"/>
  <c r="K295" i="5" s="1"/>
  <c r="E340" i="5"/>
  <c r="H340" i="5" s="1"/>
  <c r="K340" i="5" s="1"/>
  <c r="B251" i="5"/>
  <c r="F251" i="5" s="1"/>
  <c r="B161" i="5"/>
  <c r="F161" i="5" s="1"/>
  <c r="B206" i="5"/>
  <c r="F206" i="5" s="1"/>
  <c r="B296" i="5"/>
  <c r="F296" i="5" s="1"/>
  <c r="B341" i="5"/>
  <c r="F341" i="5" s="1"/>
  <c r="K249" i="5"/>
  <c r="E168" i="5"/>
  <c r="H168" i="5" s="1"/>
  <c r="E170" i="5"/>
  <c r="H170" i="5" s="1"/>
  <c r="K170" i="5" s="1"/>
  <c r="E260" i="5"/>
  <c r="H260" i="5" s="1"/>
  <c r="K260" i="5" s="1"/>
  <c r="E258" i="5"/>
  <c r="H258" i="5" s="1"/>
  <c r="E213" i="5"/>
  <c r="H213" i="5" s="1"/>
  <c r="E215" i="5"/>
  <c r="H215" i="5" s="1"/>
  <c r="K215" i="5" s="1"/>
  <c r="E303" i="5"/>
  <c r="H303" i="5" s="1"/>
  <c r="E305" i="5"/>
  <c r="H305" i="5" s="1"/>
  <c r="K305" i="5" s="1"/>
  <c r="E348" i="5"/>
  <c r="H348" i="5" s="1"/>
  <c r="E350" i="5"/>
  <c r="H350" i="5" s="1"/>
  <c r="K350" i="5" s="1"/>
  <c r="S17" i="8"/>
  <c r="S15" i="8"/>
  <c r="S16" i="8"/>
  <c r="M16" i="8"/>
  <c r="M15" i="8"/>
  <c r="M17" i="8"/>
  <c r="O17" i="8"/>
  <c r="O15" i="8"/>
  <c r="O16" i="8"/>
  <c r="S13" i="8"/>
  <c r="S11" i="8"/>
  <c r="S9" i="8"/>
  <c r="S12" i="8"/>
  <c r="S14" i="8"/>
  <c r="S10" i="8"/>
  <c r="O11" i="8"/>
  <c r="O9" i="8"/>
  <c r="O14" i="8"/>
  <c r="O10" i="8"/>
  <c r="O13" i="8"/>
  <c r="O12" i="8"/>
  <c r="M14" i="8"/>
  <c r="M12" i="8"/>
  <c r="M10" i="8"/>
  <c r="M11" i="8"/>
  <c r="M13" i="8"/>
  <c r="M9" i="8"/>
  <c r="E33" i="5"/>
  <c r="F6" i="2"/>
  <c r="FD13" i="2"/>
  <c r="FW74" i="2"/>
  <c r="FA65" i="2"/>
  <c r="FA78" i="2"/>
  <c r="EE67" i="2"/>
  <c r="CM70" i="2"/>
  <c r="B389" i="5" s="1"/>
  <c r="F389" i="5" s="1"/>
  <c r="FO6" i="2"/>
  <c r="DI69" i="2"/>
  <c r="DI82" i="2"/>
  <c r="EE80" i="2"/>
  <c r="N81" i="2"/>
  <c r="E71" i="5" s="1"/>
  <c r="H71" i="5" s="1"/>
  <c r="K71" i="5" s="1"/>
  <c r="FL77" i="2"/>
  <c r="CB72" i="2"/>
  <c r="CB85" i="2"/>
  <c r="FO5" i="2"/>
  <c r="CM83" i="2"/>
  <c r="E388" i="5" s="1"/>
  <c r="H388" i="5" s="1"/>
  <c r="K388" i="5" s="1"/>
  <c r="FZ39" i="2"/>
  <c r="FZ26" i="2"/>
  <c r="FZ40" i="2"/>
  <c r="FZ25" i="2"/>
  <c r="FL64" i="2"/>
  <c r="FZ41" i="2"/>
  <c r="FZ42" i="2"/>
  <c r="DT82" i="2"/>
  <c r="DT69" i="2"/>
  <c r="BQ86" i="2"/>
  <c r="LL49" i="2"/>
  <c r="LK49" i="2" s="1"/>
  <c r="JI53" i="2"/>
  <c r="JH53" i="2" s="1"/>
  <c r="IM55" i="2"/>
  <c r="IL55" i="2" s="1"/>
  <c r="IB57" i="2"/>
  <c r="IA57" i="2" s="1"/>
  <c r="KE51" i="2"/>
  <c r="KD51" i="2" s="1"/>
  <c r="GJ59" i="2"/>
  <c r="GI59" i="2" s="1"/>
  <c r="GK12" i="2" s="1"/>
  <c r="FW75" i="2"/>
  <c r="LW48" i="2"/>
  <c r="LV48" i="2" s="1"/>
  <c r="HQ58" i="2"/>
  <c r="HP58" i="2" s="1"/>
  <c r="KP51" i="2"/>
  <c r="KO51" i="2" s="1"/>
  <c r="HF59" i="2"/>
  <c r="HE59" i="2" s="1"/>
  <c r="HG12" i="2" s="1"/>
  <c r="LD50" i="2"/>
  <c r="LB50" i="2"/>
  <c r="LC50" i="2"/>
  <c r="LF50" i="2"/>
  <c r="LE50" i="2"/>
  <c r="KY50" i="2"/>
  <c r="KX50" i="2"/>
  <c r="KW51" i="2"/>
  <c r="FW62" i="2"/>
  <c r="HN59" i="2"/>
  <c r="HV59" i="2"/>
  <c r="HU59" i="2"/>
  <c r="HT59" i="2"/>
  <c r="HR59" i="2"/>
  <c r="HS59" i="2"/>
  <c r="HO59" i="2"/>
  <c r="HZ58" i="2"/>
  <c r="HY58" i="2"/>
  <c r="IG58" i="2"/>
  <c r="IE58" i="2"/>
  <c r="IC58" i="2"/>
  <c r="IF58" i="2"/>
  <c r="ID58" i="2"/>
  <c r="HX59" i="2"/>
  <c r="IX54" i="2"/>
  <c r="IW54" i="2" s="1"/>
  <c r="LZ49" i="2"/>
  <c r="LY49" i="2"/>
  <c r="LX49" i="2"/>
  <c r="LU49" i="2"/>
  <c r="LT49" i="2"/>
  <c r="MB49" i="2"/>
  <c r="MA49" i="2"/>
  <c r="LS50" i="2"/>
  <c r="JQ54" i="2"/>
  <c r="JY54" i="2"/>
  <c r="JW54" i="2"/>
  <c r="JU54" i="2"/>
  <c r="JX54" i="2"/>
  <c r="JV54" i="2"/>
  <c r="JR54" i="2"/>
  <c r="JP55" i="2"/>
  <c r="HG19" i="2"/>
  <c r="HG31" i="2"/>
  <c r="HG34" i="2"/>
  <c r="HG35" i="2"/>
  <c r="HG32" i="2"/>
  <c r="HG21" i="2"/>
  <c r="HG28" i="2" s="1"/>
  <c r="HG18" i="2"/>
  <c r="HG17" i="2"/>
  <c r="HG33" i="2"/>
  <c r="HG20" i="2"/>
  <c r="HG27" i="2" s="1"/>
  <c r="LA49" i="2"/>
  <c r="KZ49" i="2" s="1"/>
  <c r="MJ47" i="2"/>
  <c r="ML47" i="2"/>
  <c r="MK47" i="2"/>
  <c r="MI47" i="2"/>
  <c r="MF47" i="2"/>
  <c r="ME47" i="2"/>
  <c r="MM47" i="2"/>
  <c r="IR56" i="2"/>
  <c r="IP56" i="2"/>
  <c r="IJ56" i="2"/>
  <c r="IQ56" i="2"/>
  <c r="IN56" i="2"/>
  <c r="IK56" i="2"/>
  <c r="IO56" i="2"/>
  <c r="II57" i="2"/>
  <c r="KS52" i="2"/>
  <c r="KQ52" i="2"/>
  <c r="KN52" i="2"/>
  <c r="KM52" i="2"/>
  <c r="KU52" i="2"/>
  <c r="KT52" i="2"/>
  <c r="KR52" i="2"/>
  <c r="KL53" i="2"/>
  <c r="JF54" i="2"/>
  <c r="JM54" i="2"/>
  <c r="JL54" i="2"/>
  <c r="JJ54" i="2"/>
  <c r="JN54" i="2"/>
  <c r="JK54" i="2"/>
  <c r="JG54" i="2"/>
  <c r="JE55" i="2"/>
  <c r="KF52" i="2"/>
  <c r="KB52" i="2"/>
  <c r="KH52" i="2"/>
  <c r="KJ52" i="2"/>
  <c r="KG52" i="2"/>
  <c r="KC52" i="2"/>
  <c r="KI52" i="2"/>
  <c r="KA53" i="2"/>
  <c r="JT53" i="2"/>
  <c r="JS53" i="2" s="1"/>
  <c r="MD48" i="2"/>
  <c r="JC55" i="2"/>
  <c r="IZ55" i="2"/>
  <c r="IY55" i="2"/>
  <c r="IU55" i="2"/>
  <c r="IV55" i="2"/>
  <c r="JA55" i="2"/>
  <c r="JB55" i="2"/>
  <c r="IT56" i="2"/>
  <c r="MQ46" i="2"/>
  <c r="MO47" i="2"/>
  <c r="NE3" i="2"/>
  <c r="MT9" i="2"/>
  <c r="LQ50" i="2"/>
  <c r="LO50" i="2"/>
  <c r="LM50" i="2"/>
  <c r="LI50" i="2"/>
  <c r="LP50" i="2"/>
  <c r="LN50" i="2"/>
  <c r="LJ50" i="2"/>
  <c r="LH51" i="2"/>
  <c r="LU60" i="2"/>
  <c r="LW47" i="2"/>
  <c r="LV47" i="2" s="1"/>
  <c r="HD61" i="2"/>
  <c r="GV21" i="2"/>
  <c r="GV28" i="2" s="1"/>
  <c r="GV32" i="2"/>
  <c r="GV17" i="2"/>
  <c r="GV33" i="2"/>
  <c r="GV19" i="2"/>
  <c r="GV20" i="2"/>
  <c r="GV27" i="2" s="1"/>
  <c r="GV31" i="2"/>
  <c r="GV34" i="2"/>
  <c r="GV35" i="2"/>
  <c r="GV18" i="2"/>
  <c r="FZ22" i="2"/>
  <c r="FZ11" i="2"/>
  <c r="FZ7" i="2"/>
  <c r="FZ10" i="2"/>
  <c r="FZ24" i="2"/>
  <c r="EP79" i="2"/>
  <c r="EP66" i="2"/>
  <c r="GK35" i="2"/>
  <c r="GK18" i="2"/>
  <c r="GK31" i="2"/>
  <c r="GK34" i="2"/>
  <c r="GK20" i="2"/>
  <c r="GK27" i="2" s="1"/>
  <c r="GK33" i="2"/>
  <c r="GK19" i="2"/>
  <c r="GK21" i="2"/>
  <c r="GK28" i="2" s="1"/>
  <c r="GK32" i="2"/>
  <c r="GK17" i="2"/>
  <c r="FZ38" i="2"/>
  <c r="FZ36" i="2"/>
  <c r="GH61" i="2"/>
  <c r="GS61" i="2"/>
  <c r="GU59" i="2"/>
  <c r="GT59" i="2" s="1"/>
  <c r="GV12" i="2" s="1"/>
  <c r="CX83" i="2"/>
  <c r="E433" i="5" s="1"/>
  <c r="H433" i="5" s="1"/>
  <c r="K433" i="5" s="1"/>
  <c r="CX70" i="2"/>
  <c r="B434" i="5" s="1"/>
  <c r="F434" i="5" s="1"/>
  <c r="N68" i="2"/>
  <c r="B72" i="5" s="1"/>
  <c r="F72" i="5" s="1"/>
  <c r="C68" i="2"/>
  <c r="C81" i="2"/>
  <c r="E35" i="5"/>
  <c r="S8" i="8"/>
  <c r="O8" i="8"/>
  <c r="S8" i="16"/>
  <c r="W16" i="8" l="1"/>
  <c r="S18" i="8"/>
  <c r="O18" i="8"/>
  <c r="HD74" i="2"/>
  <c r="GH74" i="2"/>
  <c r="H167" i="5"/>
  <c r="K167" i="5" s="1"/>
  <c r="EE68" i="2"/>
  <c r="E251" i="5"/>
  <c r="H251" i="5" s="1"/>
  <c r="E206" i="5"/>
  <c r="H206" i="5" s="1"/>
  <c r="K206" i="5" s="1"/>
  <c r="E161" i="5"/>
  <c r="H161" i="5" s="1"/>
  <c r="K161" i="5" s="1"/>
  <c r="E296" i="5"/>
  <c r="H296" i="5" s="1"/>
  <c r="E341" i="5"/>
  <c r="H341" i="5" s="1"/>
  <c r="K341" i="5" s="1"/>
  <c r="K258" i="5"/>
  <c r="H257" i="5"/>
  <c r="K257" i="5" s="1"/>
  <c r="K205" i="5"/>
  <c r="B252" i="5"/>
  <c r="F252" i="5" s="1"/>
  <c r="B207" i="5"/>
  <c r="F207" i="5" s="1"/>
  <c r="B162" i="5"/>
  <c r="F162" i="5" s="1"/>
  <c r="B297" i="5"/>
  <c r="F297" i="5" s="1"/>
  <c r="B342" i="5"/>
  <c r="F342" i="5" s="1"/>
  <c r="K348" i="5"/>
  <c r="H347" i="5"/>
  <c r="K347" i="5" s="1"/>
  <c r="H302" i="5"/>
  <c r="K302" i="5" s="1"/>
  <c r="K303" i="5"/>
  <c r="K168" i="5"/>
  <c r="K213" i="5"/>
  <c r="H212" i="5"/>
  <c r="K212" i="5" s="1"/>
  <c r="W12" i="8"/>
  <c r="FA66" i="2"/>
  <c r="FA79" i="2"/>
  <c r="W15" i="8"/>
  <c r="W13" i="8"/>
  <c r="W17" i="8"/>
  <c r="W9" i="8"/>
  <c r="W11" i="8"/>
  <c r="W10" i="8"/>
  <c r="W14" i="8"/>
  <c r="GS74" i="2"/>
  <c r="CM84" i="2"/>
  <c r="E389" i="5" s="1"/>
  <c r="H389" i="5" s="1"/>
  <c r="K389" i="5" s="1"/>
  <c r="CM71" i="2"/>
  <c r="B390" i="5" s="1"/>
  <c r="F390" i="5" s="1"/>
  <c r="EE81" i="2"/>
  <c r="FO13" i="2"/>
  <c r="DI70" i="2"/>
  <c r="DI83" i="2"/>
  <c r="N69" i="2"/>
  <c r="B73" i="5" s="1"/>
  <c r="F73" i="5" s="1"/>
  <c r="FZ43" i="2"/>
  <c r="CB86" i="2"/>
  <c r="FZ29" i="2"/>
  <c r="GH62" i="2"/>
  <c r="GV41" i="2"/>
  <c r="HG26" i="2"/>
  <c r="GK25" i="2"/>
  <c r="GK42" i="2"/>
  <c r="GV26" i="2"/>
  <c r="GV40" i="2"/>
  <c r="HG40" i="2"/>
  <c r="GK39" i="2"/>
  <c r="GV39" i="2"/>
  <c r="HG25" i="2"/>
  <c r="HD62" i="2"/>
  <c r="HG39" i="2"/>
  <c r="GK26" i="2"/>
  <c r="GK40" i="2"/>
  <c r="HG42" i="2"/>
  <c r="GV25" i="2"/>
  <c r="HG41" i="2"/>
  <c r="GK41" i="2"/>
  <c r="GV42" i="2"/>
  <c r="FW76" i="2"/>
  <c r="FL78" i="2"/>
  <c r="FL65" i="2"/>
  <c r="DT70" i="2"/>
  <c r="DT83" i="2"/>
  <c r="FW63" i="2"/>
  <c r="LW49" i="2"/>
  <c r="LV49" i="2" s="1"/>
  <c r="KP52" i="2"/>
  <c r="KO52" i="2" s="1"/>
  <c r="GS75" i="2"/>
  <c r="HQ59" i="2"/>
  <c r="HP59" i="2" s="1"/>
  <c r="HR12" i="2" s="1"/>
  <c r="JT54" i="2"/>
  <c r="JS54" i="2" s="1"/>
  <c r="LA50" i="2"/>
  <c r="KZ50" i="2" s="1"/>
  <c r="IM56" i="2"/>
  <c r="IL56" i="2" s="1"/>
  <c r="HG38" i="2"/>
  <c r="HG36" i="2"/>
  <c r="MJ48" i="2"/>
  <c r="MI48" i="2"/>
  <c r="MF48" i="2"/>
  <c r="MM48" i="2"/>
  <c r="ML48" i="2"/>
  <c r="MK48" i="2"/>
  <c r="ME48" i="2"/>
  <c r="MD49" i="2"/>
  <c r="JC56" i="2"/>
  <c r="IZ56" i="2"/>
  <c r="IY56" i="2"/>
  <c r="IU56" i="2"/>
  <c r="JB56" i="2"/>
  <c r="JA56" i="2"/>
  <c r="IV56" i="2"/>
  <c r="IT57" i="2"/>
  <c r="KI53" i="2"/>
  <c r="KH53" i="2"/>
  <c r="KG53" i="2"/>
  <c r="KB53" i="2"/>
  <c r="KJ53" i="2"/>
  <c r="KF53" i="2"/>
  <c r="KC53" i="2"/>
  <c r="KA54" i="2"/>
  <c r="JQ55" i="2"/>
  <c r="JY55" i="2"/>
  <c r="JW55" i="2"/>
  <c r="JU55" i="2"/>
  <c r="JV55" i="2"/>
  <c r="JR55" i="2"/>
  <c r="JX55" i="2"/>
  <c r="JP56" i="2"/>
  <c r="LQ51" i="2"/>
  <c r="LO51" i="2"/>
  <c r="LM51" i="2"/>
  <c r="LI51" i="2"/>
  <c r="LP51" i="2"/>
  <c r="LN51" i="2"/>
  <c r="LJ51" i="2"/>
  <c r="LH52" i="2"/>
  <c r="JF55" i="2"/>
  <c r="JM55" i="2"/>
  <c r="JL55" i="2"/>
  <c r="JJ55" i="2"/>
  <c r="JN55" i="2"/>
  <c r="JK55" i="2"/>
  <c r="JG55" i="2"/>
  <c r="JE56" i="2"/>
  <c r="HO61" i="2"/>
  <c r="LD51" i="2"/>
  <c r="LB51" i="2"/>
  <c r="LC51" i="2"/>
  <c r="LF51" i="2"/>
  <c r="LE51" i="2"/>
  <c r="KX51" i="2"/>
  <c r="KY51" i="2"/>
  <c r="KW52" i="2"/>
  <c r="HG24" i="2"/>
  <c r="HG7" i="2"/>
  <c r="HG22" i="2"/>
  <c r="HG11" i="2"/>
  <c r="HG10" i="2"/>
  <c r="MB50" i="2"/>
  <c r="LZ50" i="2"/>
  <c r="LU50" i="2"/>
  <c r="MA50" i="2"/>
  <c r="LY50" i="2"/>
  <c r="LX50" i="2"/>
  <c r="LT50" i="2"/>
  <c r="LS51" i="2"/>
  <c r="HZ59" i="2"/>
  <c r="HY59" i="2"/>
  <c r="IG59" i="2"/>
  <c r="IE59" i="2"/>
  <c r="ID59" i="2"/>
  <c r="IF59" i="2"/>
  <c r="IC59" i="2"/>
  <c r="MZ47" i="2"/>
  <c r="MZ48" i="2" s="1"/>
  <c r="NB46" i="2"/>
  <c r="NP3" i="2"/>
  <c r="NE9" i="2"/>
  <c r="IX55" i="2"/>
  <c r="IW55" i="2" s="1"/>
  <c r="HD75" i="2"/>
  <c r="MW47" i="2"/>
  <c r="MX47" i="2"/>
  <c r="MV47" i="2"/>
  <c r="MU47" i="2"/>
  <c r="MT47" i="2"/>
  <c r="MQ47" i="2"/>
  <c r="MP47" i="2"/>
  <c r="JI54" i="2"/>
  <c r="JH54" i="2" s="1"/>
  <c r="HR34" i="2"/>
  <c r="HR19" i="2"/>
  <c r="HR31" i="2"/>
  <c r="HR21" i="2"/>
  <c r="HR28" i="2" s="1"/>
  <c r="HR35" i="2"/>
  <c r="HR32" i="2"/>
  <c r="HR18" i="2"/>
  <c r="HR33" i="2"/>
  <c r="HR17" i="2"/>
  <c r="HR20" i="2"/>
  <c r="HR27" i="2" s="1"/>
  <c r="LL50" i="2"/>
  <c r="LK50" i="2" s="1"/>
  <c r="KE52" i="2"/>
  <c r="KD52" i="2" s="1"/>
  <c r="IN57" i="2"/>
  <c r="IR57" i="2"/>
  <c r="IQ57" i="2"/>
  <c r="IP57" i="2"/>
  <c r="IK57" i="2"/>
  <c r="IO57" i="2"/>
  <c r="IJ57" i="2"/>
  <c r="II58" i="2"/>
  <c r="MF60" i="2"/>
  <c r="IB58" i="2"/>
  <c r="IA58" i="2" s="1"/>
  <c r="MO48" i="2"/>
  <c r="KQ53" i="2"/>
  <c r="KN53" i="2"/>
  <c r="KU53" i="2"/>
  <c r="KM53" i="2"/>
  <c r="KT53" i="2"/>
  <c r="KS53" i="2"/>
  <c r="KR53" i="2"/>
  <c r="KL54" i="2"/>
  <c r="MH47" i="2"/>
  <c r="MG47" i="2" s="1"/>
  <c r="GK38" i="2"/>
  <c r="GK36" i="2"/>
  <c r="FZ4" i="2"/>
  <c r="FZ8" i="2"/>
  <c r="GV10" i="2"/>
  <c r="GV24" i="2"/>
  <c r="GV11" i="2"/>
  <c r="GV7" i="2"/>
  <c r="GV22" i="2"/>
  <c r="GK22" i="2"/>
  <c r="GK11" i="2"/>
  <c r="GK7" i="2"/>
  <c r="GK10" i="2"/>
  <c r="GK24" i="2"/>
  <c r="EP80" i="2"/>
  <c r="EP67" i="2"/>
  <c r="GS62" i="2"/>
  <c r="GH75" i="2"/>
  <c r="GV38" i="2"/>
  <c r="GV36" i="2"/>
  <c r="CX84" i="2"/>
  <c r="E434" i="5" s="1"/>
  <c r="H434" i="5" s="1"/>
  <c r="K434" i="5" s="1"/>
  <c r="CX71" i="2"/>
  <c r="B435" i="5" s="1"/>
  <c r="F435" i="5" s="1"/>
  <c r="N82" i="2"/>
  <c r="E72" i="5" s="1"/>
  <c r="H72" i="5" s="1"/>
  <c r="K72" i="5" s="1"/>
  <c r="C69" i="2"/>
  <c r="C82" i="2"/>
  <c r="F13" i="2"/>
  <c r="H35" i="5"/>
  <c r="K35" i="5" s="1"/>
  <c r="T8" i="16"/>
  <c r="N83" i="2" l="1"/>
  <c r="E73" i="5" s="1"/>
  <c r="H73" i="5" s="1"/>
  <c r="K73" i="5" s="1"/>
  <c r="EE69" i="2"/>
  <c r="EE83" i="2" s="1"/>
  <c r="EE82" i="2"/>
  <c r="FA80" i="2"/>
  <c r="FA67" i="2"/>
  <c r="E252" i="5"/>
  <c r="H252" i="5" s="1"/>
  <c r="K252" i="5" s="1"/>
  <c r="E207" i="5"/>
  <c r="H207" i="5" s="1"/>
  <c r="E162" i="5"/>
  <c r="H162" i="5" s="1"/>
  <c r="K162" i="5" s="1"/>
  <c r="E297" i="5"/>
  <c r="H297" i="5" s="1"/>
  <c r="K297" i="5" s="1"/>
  <c r="E342" i="5"/>
  <c r="H342" i="5" s="1"/>
  <c r="K296" i="5"/>
  <c r="B253" i="5"/>
  <c r="F253" i="5" s="1"/>
  <c r="B208" i="5"/>
  <c r="F208" i="5" s="1"/>
  <c r="B163" i="5"/>
  <c r="F163" i="5" s="1"/>
  <c r="B298" i="5"/>
  <c r="F298" i="5" s="1"/>
  <c r="B343" i="5"/>
  <c r="F343" i="5" s="1"/>
  <c r="K251" i="5"/>
  <c r="CM85" i="2"/>
  <c r="E390" i="5" s="1"/>
  <c r="H390" i="5" s="1"/>
  <c r="CM72" i="2"/>
  <c r="B391" i="5" s="1"/>
  <c r="F391" i="5" s="1"/>
  <c r="HO74" i="2"/>
  <c r="DI71" i="2"/>
  <c r="DI84" i="2"/>
  <c r="N70" i="2"/>
  <c r="B74" i="5" s="1"/>
  <c r="F74" i="5" s="1"/>
  <c r="FZ6" i="2"/>
  <c r="FZ5" i="2"/>
  <c r="GH76" i="2"/>
  <c r="FW64" i="2"/>
  <c r="GH63" i="2"/>
  <c r="GK29" i="2"/>
  <c r="GV43" i="2"/>
  <c r="GV29" i="2"/>
  <c r="HG29" i="2"/>
  <c r="HG43" i="2"/>
  <c r="GK43" i="2"/>
  <c r="HD63" i="2"/>
  <c r="HD76" i="2"/>
  <c r="HR40" i="2"/>
  <c r="GS63" i="2"/>
  <c r="HR25" i="2"/>
  <c r="HR39" i="2"/>
  <c r="HO62" i="2"/>
  <c r="HR42" i="2"/>
  <c r="HR26" i="2"/>
  <c r="HR41" i="2"/>
  <c r="EP81" i="2"/>
  <c r="FW77" i="2"/>
  <c r="FL79" i="2"/>
  <c r="FL66" i="2"/>
  <c r="DT84" i="2"/>
  <c r="DT71" i="2"/>
  <c r="JT55" i="2"/>
  <c r="JS55" i="2" s="1"/>
  <c r="IM57" i="2"/>
  <c r="IL57" i="2" s="1"/>
  <c r="KE53" i="2"/>
  <c r="KD53" i="2" s="1"/>
  <c r="IB59" i="2"/>
  <c r="IA59" i="2" s="1"/>
  <c r="IC12" i="2" s="1"/>
  <c r="NI48" i="2"/>
  <c r="NF48" i="2"/>
  <c r="NH48" i="2"/>
  <c r="NG48" i="2"/>
  <c r="NE48" i="2"/>
  <c r="NB48" i="2"/>
  <c r="NA48" i="2"/>
  <c r="MZ49" i="2"/>
  <c r="JI55" i="2"/>
  <c r="JH55" i="2" s="1"/>
  <c r="IX56" i="2"/>
  <c r="IW56" i="2" s="1"/>
  <c r="HR36" i="2"/>
  <c r="HR38" i="2"/>
  <c r="IN58" i="2"/>
  <c r="IK58" i="2"/>
  <c r="IJ58" i="2"/>
  <c r="IR58" i="2"/>
  <c r="IP58" i="2"/>
  <c r="IQ58" i="2"/>
  <c r="IO58" i="2"/>
  <c r="II59" i="2"/>
  <c r="IC35" i="2"/>
  <c r="IC20" i="2"/>
  <c r="IC27" i="2" s="1"/>
  <c r="IC32" i="2"/>
  <c r="IC17" i="2"/>
  <c r="IC21" i="2"/>
  <c r="IC28" i="2" s="1"/>
  <c r="IC19" i="2"/>
  <c r="IC33" i="2"/>
  <c r="IC34" i="2"/>
  <c r="IC31" i="2"/>
  <c r="IC18" i="2"/>
  <c r="HO75" i="2"/>
  <c r="JR56" i="2"/>
  <c r="JQ56" i="2"/>
  <c r="JY56" i="2"/>
  <c r="JW56" i="2"/>
  <c r="JU56" i="2"/>
  <c r="JX56" i="2"/>
  <c r="JV56" i="2"/>
  <c r="JP57" i="2"/>
  <c r="MH48" i="2"/>
  <c r="KP53" i="2"/>
  <c r="KO53" i="2" s="1"/>
  <c r="LA51" i="2"/>
  <c r="KZ51" i="2" s="1"/>
  <c r="MQ60" i="2"/>
  <c r="HG8" i="2"/>
  <c r="HG4" i="2"/>
  <c r="LQ52" i="2"/>
  <c r="LO52" i="2"/>
  <c r="LN52" i="2"/>
  <c r="LM52" i="2"/>
  <c r="LI52" i="2"/>
  <c r="LP52" i="2"/>
  <c r="LJ52" i="2"/>
  <c r="LH53" i="2"/>
  <c r="HR24" i="2"/>
  <c r="HR10" i="2"/>
  <c r="HR22" i="2"/>
  <c r="HR11" i="2"/>
  <c r="HR7" i="2"/>
  <c r="MS47" i="2"/>
  <c r="MR47" i="2" s="1"/>
  <c r="NI47" i="2"/>
  <c r="NF47" i="2"/>
  <c r="NA47" i="2"/>
  <c r="NH47" i="2"/>
  <c r="NG47" i="2"/>
  <c r="NE47" i="2"/>
  <c r="NB47" i="2"/>
  <c r="HZ61" i="2"/>
  <c r="JA57" i="2"/>
  <c r="IV57" i="2"/>
  <c r="IU57" i="2"/>
  <c r="JB57" i="2"/>
  <c r="IY57" i="2"/>
  <c r="JC57" i="2"/>
  <c r="IZ57" i="2"/>
  <c r="IT58" i="2"/>
  <c r="MB51" i="2"/>
  <c r="LZ51" i="2"/>
  <c r="LU51" i="2"/>
  <c r="LT51" i="2"/>
  <c r="LY51" i="2"/>
  <c r="MA51" i="2"/>
  <c r="LX51" i="2"/>
  <c r="LS52" i="2"/>
  <c r="JF56" i="2"/>
  <c r="JM56" i="2"/>
  <c r="JL56" i="2"/>
  <c r="JJ56" i="2"/>
  <c r="JG56" i="2"/>
  <c r="JN56" i="2"/>
  <c r="JK56" i="2"/>
  <c r="JE57" i="2"/>
  <c r="MJ49" i="2"/>
  <c r="MI49" i="2"/>
  <c r="MF49" i="2"/>
  <c r="MM49" i="2"/>
  <c r="ML49" i="2"/>
  <c r="MK49" i="2"/>
  <c r="ME49" i="2"/>
  <c r="MD50" i="2"/>
  <c r="KS54" i="2"/>
  <c r="KQ54" i="2"/>
  <c r="KN54" i="2"/>
  <c r="KM54" i="2"/>
  <c r="KU54" i="2"/>
  <c r="KR54" i="2"/>
  <c r="KT54" i="2"/>
  <c r="KL55" i="2"/>
  <c r="LW50" i="2"/>
  <c r="LV50" i="2" s="1"/>
  <c r="MW48" i="2"/>
  <c r="MV48" i="2"/>
  <c r="MU48" i="2"/>
  <c r="MT48" i="2"/>
  <c r="MQ48" i="2"/>
  <c r="MP48" i="2"/>
  <c r="MX48" i="2"/>
  <c r="MO49" i="2"/>
  <c r="NK47" i="2"/>
  <c r="NM46" i="2"/>
  <c r="OA3" i="2"/>
  <c r="NP9" i="2"/>
  <c r="LF52" i="2"/>
  <c r="LD52" i="2"/>
  <c r="LB52" i="2"/>
  <c r="LE52" i="2"/>
  <c r="LC52" i="2"/>
  <c r="KY52" i="2"/>
  <c r="KX52" i="2"/>
  <c r="KW53" i="2"/>
  <c r="LL51" i="2"/>
  <c r="LK51" i="2" s="1"/>
  <c r="KF54" i="2"/>
  <c r="KJ54" i="2"/>
  <c r="KH54" i="2"/>
  <c r="KI54" i="2"/>
  <c r="KB54" i="2"/>
  <c r="KG54" i="2"/>
  <c r="KC54" i="2"/>
  <c r="KA55" i="2"/>
  <c r="GK4" i="2"/>
  <c r="GK8" i="2"/>
  <c r="GS76" i="2"/>
  <c r="EP68" i="2"/>
  <c r="GV8" i="2"/>
  <c r="GV4" i="2"/>
  <c r="CX85" i="2"/>
  <c r="E435" i="5" s="1"/>
  <c r="H435" i="5" s="1"/>
  <c r="CX72" i="2"/>
  <c r="B436" i="5" s="1"/>
  <c r="F436" i="5" s="1"/>
  <c r="C70" i="2"/>
  <c r="C83" i="2"/>
  <c r="H14" i="5"/>
  <c r="K14" i="5" s="1"/>
  <c r="H22" i="5"/>
  <c r="K22" i="5" s="1"/>
  <c r="H21" i="5"/>
  <c r="K21" i="5" s="1"/>
  <c r="H15" i="5"/>
  <c r="K15" i="5" s="1"/>
  <c r="E34" i="5"/>
  <c r="H34" i="5" s="1"/>
  <c r="K34" i="5" s="1"/>
  <c r="H17" i="5"/>
  <c r="K17" i="5" s="1"/>
  <c r="H19" i="5"/>
  <c r="K19" i="5" s="1"/>
  <c r="H18" i="5"/>
  <c r="H33" i="5"/>
  <c r="K33" i="5" s="1"/>
  <c r="H16" i="5"/>
  <c r="K16" i="5" s="1"/>
  <c r="H20" i="5"/>
  <c r="K20" i="5" s="1"/>
  <c r="K435" i="5" l="1"/>
  <c r="H423" i="5"/>
  <c r="K390" i="5"/>
  <c r="H378" i="5"/>
  <c r="K18" i="5"/>
  <c r="A32" i="5"/>
  <c r="EE70" i="2"/>
  <c r="HD77" i="2"/>
  <c r="N71" i="2"/>
  <c r="B75" i="5" s="1"/>
  <c r="F75" i="5" s="1"/>
  <c r="FA68" i="2"/>
  <c r="FA82" i="2" s="1"/>
  <c r="FA81" i="2"/>
  <c r="K342" i="5"/>
  <c r="E253" i="5"/>
  <c r="H253" i="5" s="1"/>
  <c r="E163" i="5"/>
  <c r="H163" i="5" s="1"/>
  <c r="K163" i="5" s="1"/>
  <c r="E208" i="5"/>
  <c r="H208" i="5" s="1"/>
  <c r="K208" i="5" s="1"/>
  <c r="E298" i="5"/>
  <c r="H298" i="5" s="1"/>
  <c r="E343" i="5"/>
  <c r="H343" i="5" s="1"/>
  <c r="K343" i="5" s="1"/>
  <c r="K207" i="5"/>
  <c r="B254" i="5"/>
  <c r="F254" i="5" s="1"/>
  <c r="B164" i="5"/>
  <c r="F164" i="5" s="1"/>
  <c r="B209" i="5"/>
  <c r="F209" i="5" s="1"/>
  <c r="B299" i="5"/>
  <c r="F299" i="5" s="1"/>
  <c r="B344" i="5"/>
  <c r="F344" i="5" s="1"/>
  <c r="CM86" i="2"/>
  <c r="E391" i="5" s="1"/>
  <c r="H391" i="5" s="1"/>
  <c r="K391" i="5" s="1"/>
  <c r="DI72" i="2"/>
  <c r="DI85" i="2"/>
  <c r="HZ74" i="2"/>
  <c r="N84" i="2"/>
  <c r="E74" i="5" s="1"/>
  <c r="H74" i="5" s="1"/>
  <c r="K74" i="5" s="1"/>
  <c r="FZ13" i="2"/>
  <c r="GK6" i="2"/>
  <c r="HG6" i="2"/>
  <c r="GV6" i="2"/>
  <c r="FW78" i="2"/>
  <c r="HD64" i="2"/>
  <c r="FW65" i="2"/>
  <c r="GS64" i="2"/>
  <c r="GH77" i="2"/>
  <c r="GH64" i="2"/>
  <c r="GV5" i="2"/>
  <c r="GK5" i="2"/>
  <c r="HG5" i="2"/>
  <c r="HR29" i="2"/>
  <c r="HO63" i="2"/>
  <c r="IC41" i="2"/>
  <c r="HO76" i="2"/>
  <c r="IC40" i="2"/>
  <c r="IC26" i="2"/>
  <c r="IC39" i="2"/>
  <c r="HR43" i="2"/>
  <c r="IC42" i="2"/>
  <c r="IC25" i="2"/>
  <c r="GS77" i="2"/>
  <c r="FL67" i="2"/>
  <c r="FL80" i="2"/>
  <c r="CX86" i="2"/>
  <c r="E436" i="5" s="1"/>
  <c r="H436" i="5" s="1"/>
  <c r="K436" i="5" s="1"/>
  <c r="DT85" i="2"/>
  <c r="DT72" i="2"/>
  <c r="HZ75" i="2"/>
  <c r="KP54" i="2"/>
  <c r="KO54" i="2" s="1"/>
  <c r="ND48" i="2"/>
  <c r="NC48" i="2" s="1"/>
  <c r="IM58" i="2"/>
  <c r="IL58" i="2" s="1"/>
  <c r="ND47" i="2"/>
  <c r="NC47" i="2" s="1"/>
  <c r="MH49" i="2"/>
  <c r="MG49" i="2" s="1"/>
  <c r="KF55" i="2"/>
  <c r="KJ55" i="2"/>
  <c r="KH55" i="2"/>
  <c r="KI55" i="2"/>
  <c r="KB55" i="2"/>
  <c r="KG55" i="2"/>
  <c r="KC55" i="2"/>
  <c r="KA56" i="2"/>
  <c r="ME50" i="2"/>
  <c r="MM50" i="2"/>
  <c r="MI50" i="2"/>
  <c r="MJ50" i="2"/>
  <c r="MF50" i="2"/>
  <c r="MK50" i="2"/>
  <c r="ML50" i="2"/>
  <c r="MD51" i="2"/>
  <c r="JI56" i="2"/>
  <c r="JH56" i="2" s="1"/>
  <c r="JT56" i="2"/>
  <c r="JS56" i="2" s="1"/>
  <c r="NB60" i="2"/>
  <c r="JA58" i="2"/>
  <c r="IZ58" i="2"/>
  <c r="IY58" i="2"/>
  <c r="IV58" i="2"/>
  <c r="IU58" i="2"/>
  <c r="JC58" i="2"/>
  <c r="JB58" i="2"/>
  <c r="IT59" i="2"/>
  <c r="NI49" i="2"/>
  <c r="NF49" i="2"/>
  <c r="NH49" i="2"/>
  <c r="NG49" i="2"/>
  <c r="NE49" i="2"/>
  <c r="NB49" i="2"/>
  <c r="NA49" i="2"/>
  <c r="MZ50" i="2"/>
  <c r="NX46" i="2"/>
  <c r="OL3" i="2"/>
  <c r="OW3" i="2" s="1"/>
  <c r="NV47" i="2"/>
  <c r="OA9" i="2"/>
  <c r="IC24" i="2"/>
  <c r="IC22" i="2"/>
  <c r="IC11" i="2"/>
  <c r="IC7" i="2"/>
  <c r="IC10" i="2"/>
  <c r="KE54" i="2"/>
  <c r="KD54" i="2" s="1"/>
  <c r="KS55" i="2"/>
  <c r="KQ55" i="2"/>
  <c r="KN55" i="2"/>
  <c r="KM55" i="2"/>
  <c r="KU55" i="2"/>
  <c r="KR55" i="2"/>
  <c r="KT55" i="2"/>
  <c r="KL56" i="2"/>
  <c r="LQ53" i="2"/>
  <c r="LP53" i="2"/>
  <c r="LN53" i="2"/>
  <c r="LJ53" i="2"/>
  <c r="LO53" i="2"/>
  <c r="LI53" i="2"/>
  <c r="LM53" i="2"/>
  <c r="LH54" i="2"/>
  <c r="LT52" i="2"/>
  <c r="MB52" i="2"/>
  <c r="MA52" i="2"/>
  <c r="LZ52" i="2"/>
  <c r="LU52" i="2"/>
  <c r="LX52" i="2"/>
  <c r="LY52" i="2"/>
  <c r="LS53" i="2"/>
  <c r="IX57" i="2"/>
  <c r="IW57" i="2" s="1"/>
  <c r="LD53" i="2"/>
  <c r="LB53" i="2"/>
  <c r="KX53" i="2"/>
  <c r="LE53" i="2"/>
  <c r="LC53" i="2"/>
  <c r="KY53" i="2"/>
  <c r="LF53" i="2"/>
  <c r="KW54" i="2"/>
  <c r="NS47" i="2"/>
  <c r="NQ47" i="2"/>
  <c r="NP47" i="2"/>
  <c r="NM47" i="2"/>
  <c r="NL47" i="2"/>
  <c r="NT47" i="2"/>
  <c r="NR47" i="2"/>
  <c r="MW49" i="2"/>
  <c r="MV49" i="2"/>
  <c r="MQ49" i="2"/>
  <c r="MP49" i="2"/>
  <c r="MX49" i="2"/>
  <c r="MT49" i="2"/>
  <c r="MU49" i="2"/>
  <c r="MO50" i="2"/>
  <c r="LW51" i="2"/>
  <c r="LV51" i="2" s="1"/>
  <c r="MG48" i="2"/>
  <c r="NK48" i="2"/>
  <c r="IN59" i="2"/>
  <c r="IK59" i="2"/>
  <c r="IJ59" i="2"/>
  <c r="IR59" i="2"/>
  <c r="IQ59" i="2"/>
  <c r="IP59" i="2"/>
  <c r="IO59" i="2"/>
  <c r="JN57" i="2"/>
  <c r="JK57" i="2"/>
  <c r="JJ57" i="2"/>
  <c r="JG57" i="2"/>
  <c r="JF57" i="2"/>
  <c r="JM57" i="2"/>
  <c r="JL57" i="2"/>
  <c r="JE58" i="2"/>
  <c r="LL52" i="2"/>
  <c r="LK52" i="2" s="1"/>
  <c r="JY57" i="2"/>
  <c r="JX57" i="2"/>
  <c r="JW57" i="2"/>
  <c r="JV57" i="2"/>
  <c r="JU57" i="2"/>
  <c r="JQ57" i="2"/>
  <c r="JR57" i="2"/>
  <c r="JP58" i="2"/>
  <c r="MS48" i="2"/>
  <c r="MR48" i="2" s="1"/>
  <c r="HZ62" i="2"/>
  <c r="IC38" i="2"/>
  <c r="IC36" i="2"/>
  <c r="LA52" i="2"/>
  <c r="KZ52" i="2" s="1"/>
  <c r="HR8" i="2"/>
  <c r="HR4" i="2"/>
  <c r="EP82" i="2"/>
  <c r="EP69" i="2"/>
  <c r="C71" i="2"/>
  <c r="C84" i="2"/>
  <c r="H13" i="5"/>
  <c r="R8" i="8"/>
  <c r="R18" i="8" s="1"/>
  <c r="M8" i="8"/>
  <c r="M18" i="8" s="1"/>
  <c r="A437" i="5" l="1"/>
  <c r="K423" i="5"/>
  <c r="H444" i="5"/>
  <c r="K444" i="5" s="1"/>
  <c r="A392" i="5"/>
  <c r="K378" i="5"/>
  <c r="H399" i="5"/>
  <c r="K399" i="5" s="1"/>
  <c r="W8" i="8"/>
  <c r="W18" i="8" s="1"/>
  <c r="EE71" i="2"/>
  <c r="EE72" i="2" s="1"/>
  <c r="EE84" i="2"/>
  <c r="FA69" i="2"/>
  <c r="FA83" i="2" s="1"/>
  <c r="N85" i="2"/>
  <c r="E75" i="5" s="1"/>
  <c r="H75" i="5" s="1"/>
  <c r="N72" i="2"/>
  <c r="K253" i="5"/>
  <c r="K298" i="5"/>
  <c r="E254" i="5"/>
  <c r="H254" i="5" s="1"/>
  <c r="K254" i="5" s="1"/>
  <c r="E209" i="5"/>
  <c r="H209" i="5" s="1"/>
  <c r="E164" i="5"/>
  <c r="H164" i="5" s="1"/>
  <c r="K164" i="5" s="1"/>
  <c r="E299" i="5"/>
  <c r="H299" i="5" s="1"/>
  <c r="K299" i="5" s="1"/>
  <c r="E344" i="5"/>
  <c r="H344" i="5" s="1"/>
  <c r="K344" i="5" s="1"/>
  <c r="B210" i="5"/>
  <c r="F210" i="5" s="1"/>
  <c r="B255" i="5"/>
  <c r="F255" i="5" s="1"/>
  <c r="B165" i="5"/>
  <c r="F165" i="5" s="1"/>
  <c r="B300" i="5"/>
  <c r="F300" i="5" s="1"/>
  <c r="B345" i="5"/>
  <c r="F345" i="5" s="1"/>
  <c r="DI86" i="2"/>
  <c r="GK13" i="2"/>
  <c r="HD65" i="2"/>
  <c r="HD78" i="2"/>
  <c r="HG13" i="2"/>
  <c r="GS65" i="2"/>
  <c r="GS78" i="2"/>
  <c r="GV13" i="2"/>
  <c r="HR6" i="2"/>
  <c r="FW79" i="2"/>
  <c r="FW66" i="2"/>
  <c r="GH78" i="2"/>
  <c r="GH65" i="2"/>
  <c r="FL68" i="2"/>
  <c r="HR5" i="2"/>
  <c r="HO77" i="2"/>
  <c r="IC43" i="2"/>
  <c r="IC29" i="2"/>
  <c r="HO64" i="2"/>
  <c r="FL81" i="2"/>
  <c r="DT86" i="2"/>
  <c r="IX58" i="2"/>
  <c r="IW58" i="2" s="1"/>
  <c r="NO47" i="2"/>
  <c r="NN47" i="2" s="1"/>
  <c r="IM59" i="2"/>
  <c r="IL59" i="2" s="1"/>
  <c r="IN12" i="2" s="1"/>
  <c r="OT46" i="2"/>
  <c r="OR47" i="2"/>
  <c r="OR48" i="2" s="1"/>
  <c r="PH3" i="2"/>
  <c r="OW9" i="2"/>
  <c r="KE55" i="2"/>
  <c r="KD55" i="2" s="1"/>
  <c r="ND49" i="2"/>
  <c r="NC49" i="2" s="1"/>
  <c r="NM60" i="2"/>
  <c r="HZ76" i="2"/>
  <c r="LF54" i="2"/>
  <c r="LD54" i="2"/>
  <c r="KX54" i="2"/>
  <c r="LE54" i="2"/>
  <c r="LB54" i="2"/>
  <c r="KY54" i="2"/>
  <c r="LC54" i="2"/>
  <c r="KW55" i="2"/>
  <c r="NE50" i="2"/>
  <c r="NA50" i="2"/>
  <c r="NI50" i="2"/>
  <c r="NH50" i="2"/>
  <c r="NG50" i="2"/>
  <c r="NF50" i="2"/>
  <c r="NB50" i="2"/>
  <c r="MZ51" i="2"/>
  <c r="JA59" i="2"/>
  <c r="IZ59" i="2"/>
  <c r="IY59" i="2"/>
  <c r="IV59" i="2"/>
  <c r="IU59" i="2"/>
  <c r="JB59" i="2"/>
  <c r="JC59" i="2"/>
  <c r="JN58" i="2"/>
  <c r="JM58" i="2"/>
  <c r="JL58" i="2"/>
  <c r="JK58" i="2"/>
  <c r="JJ58" i="2"/>
  <c r="JF58" i="2"/>
  <c r="JG58" i="2"/>
  <c r="JE59" i="2"/>
  <c r="ME51" i="2"/>
  <c r="MM51" i="2"/>
  <c r="MI51" i="2"/>
  <c r="MJ51" i="2"/>
  <c r="ML51" i="2"/>
  <c r="MK51" i="2"/>
  <c r="MF51" i="2"/>
  <c r="MD52" i="2"/>
  <c r="JI57" i="2"/>
  <c r="JH57" i="2" s="1"/>
  <c r="NS48" i="2"/>
  <c r="NM48" i="2"/>
  <c r="NL48" i="2"/>
  <c r="NT48" i="2"/>
  <c r="NR48" i="2"/>
  <c r="NP48" i="2"/>
  <c r="NQ48" i="2"/>
  <c r="NK49" i="2"/>
  <c r="LQ54" i="2"/>
  <c r="LN54" i="2"/>
  <c r="LM54" i="2"/>
  <c r="LI54" i="2"/>
  <c r="LJ54" i="2"/>
  <c r="LO54" i="2"/>
  <c r="LP54" i="2"/>
  <c r="LH55" i="2"/>
  <c r="MP50" i="2"/>
  <c r="MV50" i="2"/>
  <c r="MQ50" i="2"/>
  <c r="MX50" i="2"/>
  <c r="MW50" i="2"/>
  <c r="MU50" i="2"/>
  <c r="MT50" i="2"/>
  <c r="MO51" i="2"/>
  <c r="JY58" i="2"/>
  <c r="JX58" i="2"/>
  <c r="JW58" i="2"/>
  <c r="JV58" i="2"/>
  <c r="JU58" i="2"/>
  <c r="JR58" i="2"/>
  <c r="JQ58" i="2"/>
  <c r="JP59" i="2"/>
  <c r="IN19" i="2"/>
  <c r="IN35" i="2"/>
  <c r="IN32" i="2"/>
  <c r="IN33" i="2"/>
  <c r="IN21" i="2"/>
  <c r="IN28" i="2" s="1"/>
  <c r="IN18" i="2"/>
  <c r="IN34" i="2"/>
  <c r="IN20" i="2"/>
  <c r="IN27" i="2" s="1"/>
  <c r="IN17" i="2"/>
  <c r="IN31" i="2"/>
  <c r="LL53" i="2"/>
  <c r="LK53" i="2" s="1"/>
  <c r="KP55" i="2"/>
  <c r="KO55" i="2" s="1"/>
  <c r="NX47" i="2"/>
  <c r="NW47" i="2"/>
  <c r="OE47" i="2"/>
  <c r="OD47" i="2"/>
  <c r="OC47" i="2"/>
  <c r="OB47" i="2"/>
  <c r="OA47" i="2"/>
  <c r="OG47" i="2"/>
  <c r="OG48" i="2" s="1"/>
  <c r="OI46" i="2"/>
  <c r="OL9" i="2"/>
  <c r="HZ63" i="2"/>
  <c r="NV48" i="2"/>
  <c r="IC8" i="2"/>
  <c r="IC4" i="2"/>
  <c r="JT57" i="2"/>
  <c r="JS57" i="2" s="1"/>
  <c r="IK61" i="2"/>
  <c r="LA53" i="2"/>
  <c r="KZ53" i="2" s="1"/>
  <c r="MH50" i="2"/>
  <c r="MG50" i="2" s="1"/>
  <c r="MB53" i="2"/>
  <c r="LZ53" i="2"/>
  <c r="LY53" i="2"/>
  <c r="LX53" i="2"/>
  <c r="LT53" i="2"/>
  <c r="MA53" i="2"/>
  <c r="LU53" i="2"/>
  <c r="LS54" i="2"/>
  <c r="LW52" i="2"/>
  <c r="LV52" i="2" s="1"/>
  <c r="KS56" i="2"/>
  <c r="KR56" i="2"/>
  <c r="KQ56" i="2"/>
  <c r="KN56" i="2"/>
  <c r="KM56" i="2"/>
  <c r="KU56" i="2"/>
  <c r="KT56" i="2"/>
  <c r="KL57" i="2"/>
  <c r="MS49" i="2"/>
  <c r="MR49" i="2" s="1"/>
  <c r="KF56" i="2"/>
  <c r="KB56" i="2"/>
  <c r="KJ56" i="2"/>
  <c r="KH56" i="2"/>
  <c r="KI56" i="2"/>
  <c r="KG56" i="2"/>
  <c r="KC56" i="2"/>
  <c r="KA57" i="2"/>
  <c r="EP83" i="2"/>
  <c r="EP70" i="2"/>
  <c r="C85" i="2"/>
  <c r="C72" i="2"/>
  <c r="B36" i="5"/>
  <c r="F36" i="5"/>
  <c r="H36" i="5" s="1"/>
  <c r="K13" i="5"/>
  <c r="H12" i="5"/>
  <c r="EE85" i="2" l="1"/>
  <c r="N86" i="2"/>
  <c r="E76" i="5" s="1"/>
  <c r="B76" i="5"/>
  <c r="F76" i="5" s="1"/>
  <c r="K75" i="5"/>
  <c r="H63" i="5"/>
  <c r="H32" i="5"/>
  <c r="K32" i="5" s="1"/>
  <c r="K36" i="5"/>
  <c r="FA70" i="2"/>
  <c r="FA84" i="2" s="1"/>
  <c r="K209" i="5"/>
  <c r="B256" i="5"/>
  <c r="F256" i="5" s="1"/>
  <c r="B211" i="5"/>
  <c r="F211" i="5" s="1"/>
  <c r="B166" i="5"/>
  <c r="F166" i="5" s="1"/>
  <c r="B301" i="5"/>
  <c r="F301" i="5" s="1"/>
  <c r="B346" i="5"/>
  <c r="F346" i="5" s="1"/>
  <c r="E255" i="5"/>
  <c r="H255" i="5" s="1"/>
  <c r="K255" i="5" s="1"/>
  <c r="E210" i="5"/>
  <c r="H210" i="5" s="1"/>
  <c r="K210" i="5" s="1"/>
  <c r="E165" i="5"/>
  <c r="H165" i="5" s="1"/>
  <c r="E300" i="5"/>
  <c r="H300" i="5" s="1"/>
  <c r="E345" i="5"/>
  <c r="H345" i="5" s="1"/>
  <c r="K345" i="5" s="1"/>
  <c r="HD66" i="2"/>
  <c r="HD79" i="2"/>
  <c r="IK74" i="2"/>
  <c r="GS79" i="2"/>
  <c r="GS66" i="2"/>
  <c r="HR13" i="2"/>
  <c r="IC6" i="2"/>
  <c r="FW67" i="2"/>
  <c r="FW80" i="2"/>
  <c r="GH66" i="2"/>
  <c r="EE86" i="2"/>
  <c r="FL69" i="2"/>
  <c r="HO78" i="2"/>
  <c r="GH79" i="2"/>
  <c r="FL82" i="2"/>
  <c r="IC5" i="2"/>
  <c r="HO65" i="2"/>
  <c r="IN40" i="2"/>
  <c r="IN39" i="2"/>
  <c r="IN42" i="2"/>
  <c r="IN26" i="2"/>
  <c r="IN41" i="2"/>
  <c r="IN25" i="2"/>
  <c r="MS50" i="2"/>
  <c r="MR50" i="2" s="1"/>
  <c r="JI58" i="2"/>
  <c r="JH58" i="2" s="1"/>
  <c r="OT48" i="2"/>
  <c r="OS48" i="2"/>
  <c r="PA48" i="2"/>
  <c r="OZ48" i="2"/>
  <c r="OY48" i="2"/>
  <c r="OX48" i="2"/>
  <c r="OW48" i="2"/>
  <c r="OR49" i="2"/>
  <c r="PE46" i="2"/>
  <c r="PH9" i="2"/>
  <c r="PS3" i="2"/>
  <c r="PC47" i="2"/>
  <c r="PC48" i="2" s="1"/>
  <c r="PA47" i="2"/>
  <c r="OZ47" i="2"/>
  <c r="OY47" i="2"/>
  <c r="OX47" i="2"/>
  <c r="OW47" i="2"/>
  <c r="OT47" i="2"/>
  <c r="OS47" i="2"/>
  <c r="HZ77" i="2"/>
  <c r="OP48" i="2"/>
  <c r="OO48" i="2"/>
  <c r="ON48" i="2"/>
  <c r="OM48" i="2"/>
  <c r="OL48" i="2"/>
  <c r="OH48" i="2"/>
  <c r="OI48" i="2"/>
  <c r="LQ55" i="2"/>
  <c r="LN55" i="2"/>
  <c r="LM55" i="2"/>
  <c r="LI55" i="2"/>
  <c r="LO55" i="2"/>
  <c r="LJ55" i="2"/>
  <c r="LP55" i="2"/>
  <c r="LH56" i="2"/>
  <c r="OG49" i="2"/>
  <c r="JY59" i="2"/>
  <c r="JX59" i="2"/>
  <c r="JW59" i="2"/>
  <c r="JV59" i="2"/>
  <c r="JU59" i="2"/>
  <c r="JR59" i="2"/>
  <c r="JQ59" i="2"/>
  <c r="NO48" i="2"/>
  <c r="NN48" i="2" s="1"/>
  <c r="MH51" i="2"/>
  <c r="MG51" i="2" s="1"/>
  <c r="IY33" i="2"/>
  <c r="IY35" i="2"/>
  <c r="IY19" i="2"/>
  <c r="IY17" i="2"/>
  <c r="IY20" i="2"/>
  <c r="IY27" i="2" s="1"/>
  <c r="IY21" i="2"/>
  <c r="IY28" i="2" s="1"/>
  <c r="IY18" i="2"/>
  <c r="IY31" i="2"/>
  <c r="IY34" i="2"/>
  <c r="IY32" i="2"/>
  <c r="KB57" i="2"/>
  <c r="KJ57" i="2"/>
  <c r="KI57" i="2"/>
  <c r="KH57" i="2"/>
  <c r="KG57" i="2"/>
  <c r="KC57" i="2"/>
  <c r="KF57" i="2"/>
  <c r="KA58" i="2"/>
  <c r="KN57" i="2"/>
  <c r="KM57" i="2"/>
  <c r="KU57" i="2"/>
  <c r="KS57" i="2"/>
  <c r="KQ57" i="2"/>
  <c r="KT57" i="2"/>
  <c r="KR57" i="2"/>
  <c r="KL58" i="2"/>
  <c r="NZ47" i="2"/>
  <c r="NY47" i="2" s="1"/>
  <c r="ND50" i="2"/>
  <c r="LT54" i="2"/>
  <c r="MA54" i="2"/>
  <c r="LZ54" i="2"/>
  <c r="LX54" i="2"/>
  <c r="MB54" i="2"/>
  <c r="LY54" i="2"/>
  <c r="LU54" i="2"/>
  <c r="LS55" i="2"/>
  <c r="IN38" i="2"/>
  <c r="IN36" i="2"/>
  <c r="JN59" i="2"/>
  <c r="JM59" i="2"/>
  <c r="JL59" i="2"/>
  <c r="JK59" i="2"/>
  <c r="JJ59" i="2"/>
  <c r="JF59" i="2"/>
  <c r="JG59" i="2"/>
  <c r="IV61" i="2"/>
  <c r="IN11" i="2"/>
  <c r="IN7" i="2"/>
  <c r="IN22" i="2"/>
  <c r="IN24" i="2"/>
  <c r="IN10" i="2"/>
  <c r="JT58" i="2"/>
  <c r="JS58" i="2" s="1"/>
  <c r="IX59" i="2"/>
  <c r="IW59" i="2" s="1"/>
  <c r="IY12" i="2" s="1"/>
  <c r="HZ64" i="2"/>
  <c r="LL54" i="2"/>
  <c r="LK54" i="2" s="1"/>
  <c r="KE56" i="2"/>
  <c r="KD56" i="2" s="1"/>
  <c r="KP56" i="2"/>
  <c r="KO56" i="2" s="1"/>
  <c r="LW53" i="2"/>
  <c r="LV53" i="2" s="1"/>
  <c r="IK62" i="2"/>
  <c r="NE51" i="2"/>
  <c r="NA51" i="2"/>
  <c r="NI51" i="2"/>
  <c r="NH51" i="2"/>
  <c r="NG51" i="2"/>
  <c r="NF51" i="2"/>
  <c r="NB51" i="2"/>
  <c r="MZ52" i="2"/>
  <c r="LF55" i="2"/>
  <c r="LD55" i="2"/>
  <c r="KX55" i="2"/>
  <c r="LB55" i="2"/>
  <c r="LE55" i="2"/>
  <c r="LC55" i="2"/>
  <c r="KY55" i="2"/>
  <c r="KW56" i="2"/>
  <c r="NX60" i="2"/>
  <c r="ME52" i="2"/>
  <c r="MM52" i="2"/>
  <c r="MI52" i="2"/>
  <c r="MK52" i="2"/>
  <c r="ML52" i="2"/>
  <c r="MJ52" i="2"/>
  <c r="MF52" i="2"/>
  <c r="MD53" i="2"/>
  <c r="IK75" i="2"/>
  <c r="MP51" i="2"/>
  <c r="MV51" i="2"/>
  <c r="MQ51" i="2"/>
  <c r="MU51" i="2"/>
  <c r="MT51" i="2"/>
  <c r="MX51" i="2"/>
  <c r="MW51" i="2"/>
  <c r="MO52" i="2"/>
  <c r="LA54" i="2"/>
  <c r="KZ54" i="2" s="1"/>
  <c r="NX48" i="2"/>
  <c r="NW48" i="2"/>
  <c r="OD48" i="2"/>
  <c r="OC48" i="2"/>
  <c r="OB48" i="2"/>
  <c r="OA48" i="2"/>
  <c r="OE48" i="2"/>
  <c r="NV49" i="2"/>
  <c r="OI47" i="2"/>
  <c r="OH47" i="2"/>
  <c r="OP47" i="2"/>
  <c r="OO47" i="2"/>
  <c r="OM47" i="2"/>
  <c r="ON47" i="2"/>
  <c r="OL47" i="2"/>
  <c r="NS49" i="2"/>
  <c r="NT49" i="2"/>
  <c r="NR49" i="2"/>
  <c r="NQ49" i="2"/>
  <c r="NP49" i="2"/>
  <c r="NM49" i="2"/>
  <c r="NL49" i="2"/>
  <c r="NK50" i="2"/>
  <c r="EP84" i="2"/>
  <c r="EP71" i="2"/>
  <c r="C86" i="2"/>
  <c r="K12" i="5"/>
  <c r="FA71" i="2" l="1"/>
  <c r="A77" i="5"/>
  <c r="K63" i="5"/>
  <c r="H84" i="5"/>
  <c r="K84" i="5" s="1"/>
  <c r="H76" i="5"/>
  <c r="K76" i="5" s="1"/>
  <c r="FW68" i="2"/>
  <c r="FW82" i="2" s="1"/>
  <c r="H243" i="5"/>
  <c r="H198" i="5"/>
  <c r="K300" i="5"/>
  <c r="H288" i="5"/>
  <c r="H153" i="5"/>
  <c r="H174" i="5" s="1"/>
  <c r="K165" i="5"/>
  <c r="E211" i="5"/>
  <c r="H211" i="5" s="1"/>
  <c r="K211" i="5" s="1"/>
  <c r="E256" i="5"/>
  <c r="H256" i="5" s="1"/>
  <c r="K256" i="5" s="1"/>
  <c r="E166" i="5"/>
  <c r="H166" i="5" s="1"/>
  <c r="K166" i="5" s="1"/>
  <c r="E301" i="5"/>
  <c r="H301" i="5" s="1"/>
  <c r="K301" i="5" s="1"/>
  <c r="E346" i="5"/>
  <c r="H346" i="5" s="1"/>
  <c r="K346" i="5" s="1"/>
  <c r="H333" i="5"/>
  <c r="GS80" i="2"/>
  <c r="HD67" i="2"/>
  <c r="HD80" i="2"/>
  <c r="IC13" i="2"/>
  <c r="GS67" i="2"/>
  <c r="GH67" i="2"/>
  <c r="GH80" i="2"/>
  <c r="FW81" i="2"/>
  <c r="FL70" i="2"/>
  <c r="FL83" i="2"/>
  <c r="HO79" i="2"/>
  <c r="HO66" i="2"/>
  <c r="IN43" i="2"/>
  <c r="IN29" i="2"/>
  <c r="IY40" i="2"/>
  <c r="IK76" i="2"/>
  <c r="IV62" i="2"/>
  <c r="IY39" i="2"/>
  <c r="IY41" i="2"/>
  <c r="HZ78" i="2"/>
  <c r="IY25" i="2"/>
  <c r="IY26" i="2"/>
  <c r="IY42" i="2"/>
  <c r="HZ65" i="2"/>
  <c r="LL55" i="2"/>
  <c r="LK55" i="2" s="1"/>
  <c r="OV48" i="2"/>
  <c r="OU48" i="2" s="1"/>
  <c r="LA55" i="2"/>
  <c r="KZ55" i="2" s="1"/>
  <c r="PE48" i="2"/>
  <c r="PI48" i="2"/>
  <c r="PH48" i="2"/>
  <c r="PD48" i="2"/>
  <c r="PK48" i="2"/>
  <c r="PL48" i="2"/>
  <c r="PJ48" i="2"/>
  <c r="PC49" i="2"/>
  <c r="PN47" i="2"/>
  <c r="PN48" i="2" s="1"/>
  <c r="PP46" i="2"/>
  <c r="QD3" i="2"/>
  <c r="PS9" i="2"/>
  <c r="JI59" i="2"/>
  <c r="JG74" i="2" s="1"/>
  <c r="JT59" i="2"/>
  <c r="JR74" i="2" s="1"/>
  <c r="OT49" i="2"/>
  <c r="OZ49" i="2"/>
  <c r="OY49" i="2"/>
  <c r="OX49" i="2"/>
  <c r="OW49" i="2"/>
  <c r="OS49" i="2"/>
  <c r="PA49" i="2"/>
  <c r="OR50" i="2"/>
  <c r="OT60" i="2"/>
  <c r="ND51" i="2"/>
  <c r="NC51" i="2" s="1"/>
  <c r="OV47" i="2"/>
  <c r="OU47" i="2" s="1"/>
  <c r="OK48" i="2"/>
  <c r="OJ48" i="2" s="1"/>
  <c r="PL47" i="2"/>
  <c r="PK47" i="2"/>
  <c r="PJ47" i="2"/>
  <c r="PI47" i="2"/>
  <c r="PH47" i="2"/>
  <c r="PD47" i="2"/>
  <c r="PE47" i="2"/>
  <c r="ME53" i="2"/>
  <c r="MF53" i="2"/>
  <c r="MM53" i="2"/>
  <c r="ML53" i="2"/>
  <c r="MJ53" i="2"/>
  <c r="MK53" i="2"/>
  <c r="MI53" i="2"/>
  <c r="MD54" i="2"/>
  <c r="LF56" i="2"/>
  <c r="LE56" i="2"/>
  <c r="LD56" i="2"/>
  <c r="LB56" i="2"/>
  <c r="KX56" i="2"/>
  <c r="LC56" i="2"/>
  <c r="KY56" i="2"/>
  <c r="KW57" i="2"/>
  <c r="OK47" i="2"/>
  <c r="OJ47" i="2" s="1"/>
  <c r="MS51" i="2"/>
  <c r="MR51" i="2" s="1"/>
  <c r="IV75" i="2"/>
  <c r="LT55" i="2"/>
  <c r="MA55" i="2"/>
  <c r="LZ55" i="2"/>
  <c r="LX55" i="2"/>
  <c r="MB55" i="2"/>
  <c r="LY55" i="2"/>
  <c r="LU55" i="2"/>
  <c r="LS56" i="2"/>
  <c r="IV74" i="2"/>
  <c r="LQ56" i="2"/>
  <c r="LP56" i="2"/>
  <c r="LO56" i="2"/>
  <c r="LN56" i="2"/>
  <c r="LM56" i="2"/>
  <c r="LI56" i="2"/>
  <c r="LJ56" i="2"/>
  <c r="LH57" i="2"/>
  <c r="JR61" i="2"/>
  <c r="IK63" i="2"/>
  <c r="JJ21" i="2"/>
  <c r="JJ28" i="2" s="1"/>
  <c r="JJ33" i="2"/>
  <c r="JJ34" i="2"/>
  <c r="JJ32" i="2"/>
  <c r="JJ18" i="2"/>
  <c r="JJ31" i="2"/>
  <c r="JJ35" i="2"/>
  <c r="JJ20" i="2"/>
  <c r="JJ27" i="2" s="1"/>
  <c r="JJ19" i="2"/>
  <c r="JJ17" i="2"/>
  <c r="MH52" i="2"/>
  <c r="MG52" i="2" s="1"/>
  <c r="IY38" i="2"/>
  <c r="IY36" i="2"/>
  <c r="NR50" i="2"/>
  <c r="NP50" i="2"/>
  <c r="NT50" i="2"/>
  <c r="NS50" i="2"/>
  <c r="NQ50" i="2"/>
  <c r="NM50" i="2"/>
  <c r="NL50" i="2"/>
  <c r="NK51" i="2"/>
  <c r="NO49" i="2"/>
  <c r="NN49" i="2" s="1"/>
  <c r="JG61" i="2"/>
  <c r="LW54" i="2"/>
  <c r="LV54" i="2" s="1"/>
  <c r="KB58" i="2"/>
  <c r="KJ58" i="2"/>
  <c r="KI58" i="2"/>
  <c r="KH58" i="2"/>
  <c r="KF58" i="2"/>
  <c r="KG58" i="2"/>
  <c r="KC58" i="2"/>
  <c r="KA59" i="2"/>
  <c r="OI60" i="2"/>
  <c r="NG52" i="2"/>
  <c r="NE52" i="2"/>
  <c r="NB52" i="2"/>
  <c r="NA52" i="2"/>
  <c r="NI52" i="2"/>
  <c r="NF52" i="2"/>
  <c r="NH52" i="2"/>
  <c r="MZ53" i="2"/>
  <c r="IN4" i="2"/>
  <c r="IN8" i="2"/>
  <c r="KN58" i="2"/>
  <c r="KM58" i="2"/>
  <c r="KU58" i="2"/>
  <c r="KS58" i="2"/>
  <c r="KR58" i="2"/>
  <c r="KT58" i="2"/>
  <c r="KQ58" i="2"/>
  <c r="KL59" i="2"/>
  <c r="KE57" i="2"/>
  <c r="KD57" i="2" s="1"/>
  <c r="NX49" i="2"/>
  <c r="NW49" i="2"/>
  <c r="OA49" i="2"/>
  <c r="OE49" i="2"/>
  <c r="OC49" i="2"/>
  <c r="OD49" i="2"/>
  <c r="OB49" i="2"/>
  <c r="NV50" i="2"/>
  <c r="JU32" i="2"/>
  <c r="JU34" i="2"/>
  <c r="JU31" i="2"/>
  <c r="JU20" i="2"/>
  <c r="JU27" i="2" s="1"/>
  <c r="JU19" i="2"/>
  <c r="JU17" i="2"/>
  <c r="JU33" i="2"/>
  <c r="JU35" i="2"/>
  <c r="JU21" i="2"/>
  <c r="JU28" i="2" s="1"/>
  <c r="JU18" i="2"/>
  <c r="IY22" i="2"/>
  <c r="IY11" i="2"/>
  <c r="IY7" i="2"/>
  <c r="IY24" i="2"/>
  <c r="IY10" i="2"/>
  <c r="NZ48" i="2"/>
  <c r="NY48" i="2" s="1"/>
  <c r="MT52" i="2"/>
  <c r="MP52" i="2"/>
  <c r="MV52" i="2"/>
  <c r="MU52" i="2"/>
  <c r="MX52" i="2"/>
  <c r="MW52" i="2"/>
  <c r="MQ52" i="2"/>
  <c r="MO53" i="2"/>
  <c r="NC50" i="2"/>
  <c r="KP57" i="2"/>
  <c r="KO57" i="2" s="1"/>
  <c r="OP49" i="2"/>
  <c r="OO49" i="2"/>
  <c r="ON49" i="2"/>
  <c r="OM49" i="2"/>
  <c r="OL49" i="2"/>
  <c r="OI49" i="2"/>
  <c r="OH49" i="2"/>
  <c r="OG50" i="2"/>
  <c r="FA85" i="2"/>
  <c r="FA72" i="2"/>
  <c r="EP85" i="2"/>
  <c r="EP72" i="2"/>
  <c r="H24" i="5"/>
  <c r="K24" i="5" s="1"/>
  <c r="H25" i="5"/>
  <c r="K25" i="5" s="1"/>
  <c r="FW69" i="2" l="1"/>
  <c r="K333" i="5"/>
  <c r="A347" i="5"/>
  <c r="H354" i="5"/>
  <c r="K354" i="5" s="1"/>
  <c r="K174" i="5"/>
  <c r="K153" i="5"/>
  <c r="A167" i="5"/>
  <c r="H309" i="5"/>
  <c r="K309" i="5" s="1"/>
  <c r="K288" i="5"/>
  <c r="A302" i="5"/>
  <c r="H219" i="5"/>
  <c r="K219" i="5" s="1"/>
  <c r="A212" i="5"/>
  <c r="K198" i="5"/>
  <c r="K243" i="5"/>
  <c r="A257" i="5"/>
  <c r="H264" i="5"/>
  <c r="K264" i="5" s="1"/>
  <c r="HD81" i="2"/>
  <c r="JU42" i="2"/>
  <c r="JU40" i="2"/>
  <c r="JU26" i="2"/>
  <c r="JU25" i="2"/>
  <c r="JU41" i="2"/>
  <c r="JU39" i="2"/>
  <c r="HD68" i="2"/>
  <c r="GS68" i="2"/>
  <c r="GS81" i="2"/>
  <c r="GH68" i="2"/>
  <c r="GH81" i="2"/>
  <c r="FL71" i="2"/>
  <c r="FL84" i="2"/>
  <c r="HO80" i="2"/>
  <c r="IN5" i="2"/>
  <c r="IY29" i="2"/>
  <c r="HO67" i="2"/>
  <c r="IV76" i="2"/>
  <c r="IV63" i="2"/>
  <c r="IY43" i="2"/>
  <c r="JJ26" i="2"/>
  <c r="JJ42" i="2"/>
  <c r="JJ25" i="2"/>
  <c r="JJ39" i="2"/>
  <c r="JJ41" i="2"/>
  <c r="HZ79" i="2"/>
  <c r="JJ40" i="2"/>
  <c r="EP86" i="2"/>
  <c r="FA86" i="2"/>
  <c r="JS59" i="2"/>
  <c r="JU12" i="2" s="1"/>
  <c r="HZ66" i="2"/>
  <c r="JH59" i="2"/>
  <c r="JJ12" i="2" s="1"/>
  <c r="PG48" i="2"/>
  <c r="PF48" i="2" s="1"/>
  <c r="LL56" i="2"/>
  <c r="LK56" i="2" s="1"/>
  <c r="OV49" i="2"/>
  <c r="OU49" i="2" s="1"/>
  <c r="LA56" i="2"/>
  <c r="KZ56" i="2" s="1"/>
  <c r="PG47" i="2"/>
  <c r="PF47" i="2" s="1"/>
  <c r="PT48" i="2"/>
  <c r="PW48" i="2"/>
  <c r="PV48" i="2"/>
  <c r="PU48" i="2"/>
  <c r="PS48" i="2"/>
  <c r="PP48" i="2"/>
  <c r="PO48" i="2"/>
  <c r="PN49" i="2"/>
  <c r="QA46" i="2"/>
  <c r="PY47" i="2"/>
  <c r="QO3" i="2"/>
  <c r="QD9" i="2"/>
  <c r="OT50" i="2"/>
  <c r="OY50" i="2"/>
  <c r="PA50" i="2"/>
  <c r="OZ50" i="2"/>
  <c r="OX50" i="2"/>
  <c r="OW50" i="2"/>
  <c r="OS50" i="2"/>
  <c r="OR51" i="2"/>
  <c r="PE60" i="2"/>
  <c r="KE58" i="2"/>
  <c r="KD58" i="2" s="1"/>
  <c r="PE49" i="2"/>
  <c r="PL49" i="2"/>
  <c r="PK49" i="2"/>
  <c r="PJ49" i="2"/>
  <c r="PI49" i="2"/>
  <c r="PH49" i="2"/>
  <c r="PD49" i="2"/>
  <c r="PC50" i="2"/>
  <c r="MH53" i="2"/>
  <c r="MG53" i="2" s="1"/>
  <c r="PO47" i="2"/>
  <c r="PW47" i="2"/>
  <c r="PV47" i="2"/>
  <c r="PU47" i="2"/>
  <c r="PT47" i="2"/>
  <c r="PS47" i="2"/>
  <c r="PP47" i="2"/>
  <c r="NO50" i="2"/>
  <c r="NN50" i="2" s="1"/>
  <c r="LW55" i="2"/>
  <c r="LV55" i="2" s="1"/>
  <c r="JU36" i="2"/>
  <c r="JU38" i="2"/>
  <c r="KP58" i="2"/>
  <c r="KO58" i="2" s="1"/>
  <c r="NE53" i="2"/>
  <c r="NH53" i="2"/>
  <c r="NF53" i="2"/>
  <c r="NB53" i="2"/>
  <c r="NA53" i="2"/>
  <c r="NI53" i="2"/>
  <c r="NG53" i="2"/>
  <c r="MZ54" i="2"/>
  <c r="JG62" i="2"/>
  <c r="ME54" i="2"/>
  <c r="MM54" i="2"/>
  <c r="MK54" i="2"/>
  <c r="MI54" i="2"/>
  <c r="MJ54" i="2"/>
  <c r="MF54" i="2"/>
  <c r="ML54" i="2"/>
  <c r="MD55" i="2"/>
  <c r="OK49" i="2"/>
  <c r="OJ49" i="2" s="1"/>
  <c r="OE50" i="2"/>
  <c r="OC50" i="2"/>
  <c r="OA50" i="2"/>
  <c r="NW50" i="2"/>
  <c r="OD50" i="2"/>
  <c r="OB50" i="2"/>
  <c r="NX50" i="2"/>
  <c r="NV51" i="2"/>
  <c r="NT51" i="2"/>
  <c r="NR51" i="2"/>
  <c r="NP51" i="2"/>
  <c r="NS51" i="2"/>
  <c r="NQ51" i="2"/>
  <c r="NM51" i="2"/>
  <c r="NL51" i="2"/>
  <c r="NK52" i="2"/>
  <c r="JJ22" i="2"/>
  <c r="JJ11" i="2"/>
  <c r="JJ7" i="2"/>
  <c r="JJ24" i="2"/>
  <c r="JJ10" i="2"/>
  <c r="IK77" i="2"/>
  <c r="IK64" i="2"/>
  <c r="LO57" i="2"/>
  <c r="LM57" i="2"/>
  <c r="LJ57" i="2"/>
  <c r="LI57" i="2"/>
  <c r="LP57" i="2"/>
  <c r="LQ57" i="2"/>
  <c r="LN57" i="2"/>
  <c r="LH58" i="2"/>
  <c r="MT53" i="2"/>
  <c r="MQ53" i="2"/>
  <c r="MV53" i="2"/>
  <c r="MU53" i="2"/>
  <c r="MP53" i="2"/>
  <c r="MX53" i="2"/>
  <c r="MW53" i="2"/>
  <c r="MO54" i="2"/>
  <c r="IY8" i="2"/>
  <c r="IY4" i="2"/>
  <c r="KB59" i="2"/>
  <c r="KJ59" i="2"/>
  <c r="KI59" i="2"/>
  <c r="KH59" i="2"/>
  <c r="KF59" i="2"/>
  <c r="KG59" i="2"/>
  <c r="KC59" i="2"/>
  <c r="JG75" i="2"/>
  <c r="JR75" i="2"/>
  <c r="JR62" i="2"/>
  <c r="OP50" i="2"/>
  <c r="ON50" i="2"/>
  <c r="OI50" i="2"/>
  <c r="OH50" i="2"/>
  <c r="OO50" i="2"/>
  <c r="OL50" i="2"/>
  <c r="OM50" i="2"/>
  <c r="OG51" i="2"/>
  <c r="JJ38" i="2"/>
  <c r="JJ36" i="2"/>
  <c r="LB57" i="2"/>
  <c r="KX57" i="2"/>
  <c r="LF57" i="2"/>
  <c r="LE57" i="2"/>
  <c r="LD57" i="2"/>
  <c r="LC57" i="2"/>
  <c r="KY57" i="2"/>
  <c r="KW58" i="2"/>
  <c r="MS52" i="2"/>
  <c r="MR52" i="2" s="1"/>
  <c r="IN6" i="2"/>
  <c r="NZ49" i="2"/>
  <c r="NY49" i="2" s="1"/>
  <c r="ND52" i="2"/>
  <c r="NC52" i="2" s="1"/>
  <c r="LT56" i="2"/>
  <c r="MB56" i="2"/>
  <c r="MA56" i="2"/>
  <c r="LZ56" i="2"/>
  <c r="LX56" i="2"/>
  <c r="LY56" i="2"/>
  <c r="LU56" i="2"/>
  <c r="LS57" i="2"/>
  <c r="KN59" i="2"/>
  <c r="KM59" i="2"/>
  <c r="KU59" i="2"/>
  <c r="KS59" i="2"/>
  <c r="KR59" i="2"/>
  <c r="KQ59" i="2"/>
  <c r="KT59" i="2"/>
  <c r="JU22" i="2"/>
  <c r="JU24" i="2"/>
  <c r="JU10" i="2"/>
  <c r="JU11" i="2"/>
  <c r="JU7" i="2"/>
  <c r="H23" i="5"/>
  <c r="H39" i="5" l="1"/>
  <c r="K39" i="5" s="1"/>
  <c r="K23" i="5"/>
  <c r="FW83" i="2"/>
  <c r="FW70" i="2"/>
  <c r="FW84" i="2" s="1"/>
  <c r="JU43" i="2"/>
  <c r="JU29" i="2"/>
  <c r="HD69" i="2"/>
  <c r="HD82" i="2"/>
  <c r="GS82" i="2"/>
  <c r="GS69" i="2"/>
  <c r="GH69" i="2"/>
  <c r="GH82" i="2"/>
  <c r="IY6" i="2"/>
  <c r="IV77" i="2"/>
  <c r="IN13" i="2"/>
  <c r="FL85" i="2"/>
  <c r="FL72" i="2"/>
  <c r="IV64" i="2"/>
  <c r="IY5" i="2"/>
  <c r="HO81" i="2"/>
  <c r="HO68" i="2"/>
  <c r="JJ29" i="2"/>
  <c r="JJ43" i="2"/>
  <c r="HZ80" i="2"/>
  <c r="HZ67" i="2"/>
  <c r="MH54" i="2"/>
  <c r="MG54" i="2" s="1"/>
  <c r="ND53" i="2"/>
  <c r="NC53" i="2" s="1"/>
  <c r="NO51" i="2"/>
  <c r="NN51" i="2" s="1"/>
  <c r="PR47" i="2"/>
  <c r="PQ47" i="2" s="1"/>
  <c r="PH50" i="2"/>
  <c r="PE50" i="2"/>
  <c r="PD50" i="2"/>
  <c r="PL50" i="2"/>
  <c r="PI50" i="2"/>
  <c r="PK50" i="2"/>
  <c r="PJ50" i="2"/>
  <c r="PC51" i="2"/>
  <c r="OX51" i="2"/>
  <c r="OW51" i="2"/>
  <c r="OT51" i="2"/>
  <c r="OS51" i="2"/>
  <c r="PA51" i="2"/>
  <c r="OY51" i="2"/>
  <c r="OZ51" i="2"/>
  <c r="OR52" i="2"/>
  <c r="QA47" i="2"/>
  <c r="PZ47" i="2"/>
  <c r="QH47" i="2"/>
  <c r="QG47" i="2"/>
  <c r="QD47" i="2"/>
  <c r="QF47" i="2"/>
  <c r="QE47" i="2"/>
  <c r="PP60" i="2"/>
  <c r="PG49" i="2"/>
  <c r="PF49" i="2" s="1"/>
  <c r="OV50" i="2"/>
  <c r="OU50" i="2" s="1"/>
  <c r="PY48" i="2"/>
  <c r="PT49" i="2"/>
  <c r="PP49" i="2"/>
  <c r="PO49" i="2"/>
  <c r="PW49" i="2"/>
  <c r="PS49" i="2"/>
  <c r="PV49" i="2"/>
  <c r="PU49" i="2"/>
  <c r="PN50" i="2"/>
  <c r="LW56" i="2"/>
  <c r="LV56" i="2" s="1"/>
  <c r="PR48" i="2"/>
  <c r="PQ48" i="2" s="1"/>
  <c r="QJ47" i="2"/>
  <c r="QJ48" i="2" s="1"/>
  <c r="QJ49" i="2" s="1"/>
  <c r="QZ3" i="2"/>
  <c r="QL46" i="2"/>
  <c r="QO9" i="2"/>
  <c r="MB57" i="2"/>
  <c r="LZ57" i="2"/>
  <c r="LX57" i="2"/>
  <c r="MA57" i="2"/>
  <c r="LY57" i="2"/>
  <c r="LU57" i="2"/>
  <c r="LT57" i="2"/>
  <c r="LS58" i="2"/>
  <c r="OE51" i="2"/>
  <c r="OC51" i="2"/>
  <c r="OB51" i="2"/>
  <c r="OA51" i="2"/>
  <c r="NW51" i="2"/>
  <c r="OD51" i="2"/>
  <c r="NX51" i="2"/>
  <c r="NV52" i="2"/>
  <c r="JJ4" i="2"/>
  <c r="JJ8" i="2"/>
  <c r="KE59" i="2"/>
  <c r="KD59" i="2" s="1"/>
  <c r="KF12" i="2" s="1"/>
  <c r="KQ20" i="2"/>
  <c r="KQ27" i="2" s="1"/>
  <c r="KQ34" i="2"/>
  <c r="KQ32" i="2"/>
  <c r="KQ35" i="2"/>
  <c r="KQ33" i="2"/>
  <c r="KQ19" i="2"/>
  <c r="KQ18" i="2"/>
  <c r="KQ21" i="2"/>
  <c r="KQ28" i="2" s="1"/>
  <c r="KQ17" i="2"/>
  <c r="KQ31" i="2"/>
  <c r="KF34" i="2"/>
  <c r="KF31" i="2"/>
  <c r="KF17" i="2"/>
  <c r="KF32" i="2"/>
  <c r="KF21" i="2"/>
  <c r="KF28" i="2" s="1"/>
  <c r="KF33" i="2"/>
  <c r="KF35" i="2"/>
  <c r="KF19" i="2"/>
  <c r="KF18" i="2"/>
  <c r="KF20" i="2"/>
  <c r="KF27" i="2" s="1"/>
  <c r="LL57" i="2"/>
  <c r="LK57" i="2" s="1"/>
  <c r="NT52" i="2"/>
  <c r="NR52" i="2"/>
  <c r="NP52" i="2"/>
  <c r="NS52" i="2"/>
  <c r="NL52" i="2"/>
  <c r="NQ52" i="2"/>
  <c r="NM52" i="2"/>
  <c r="NK53" i="2"/>
  <c r="KP59" i="2"/>
  <c r="KN74" i="2" s="1"/>
  <c r="LA57" i="2"/>
  <c r="KZ57" i="2" s="1"/>
  <c r="MS53" i="2"/>
  <c r="MR53" i="2" s="1"/>
  <c r="JG76" i="2"/>
  <c r="JG63" i="2"/>
  <c r="OH51" i="2"/>
  <c r="OP51" i="2"/>
  <c r="OO51" i="2"/>
  <c r="ON51" i="2"/>
  <c r="OI51" i="2"/>
  <c r="OM51" i="2"/>
  <c r="OL51" i="2"/>
  <c r="OG52" i="2"/>
  <c r="NZ50" i="2"/>
  <c r="NG54" i="2"/>
  <c r="NE54" i="2"/>
  <c r="NB54" i="2"/>
  <c r="NA54" i="2"/>
  <c r="NI54" i="2"/>
  <c r="NF54" i="2"/>
  <c r="NH54" i="2"/>
  <c r="MZ55" i="2"/>
  <c r="JU8" i="2"/>
  <c r="JU4" i="2"/>
  <c r="OK50" i="2"/>
  <c r="OJ50" i="2" s="1"/>
  <c r="IK78" i="2"/>
  <c r="IK65" i="2"/>
  <c r="KN61" i="2"/>
  <c r="LB58" i="2"/>
  <c r="KY58" i="2"/>
  <c r="KX58" i="2"/>
  <c r="LF58" i="2"/>
  <c r="LE58" i="2"/>
  <c r="LD58" i="2"/>
  <c r="LC58" i="2"/>
  <c r="KW59" i="2"/>
  <c r="MT54" i="2"/>
  <c r="MX54" i="2"/>
  <c r="MV54" i="2"/>
  <c r="MW54" i="2"/>
  <c r="MP54" i="2"/>
  <c r="MU54" i="2"/>
  <c r="MQ54" i="2"/>
  <c r="MO55" i="2"/>
  <c r="LO58" i="2"/>
  <c r="LN58" i="2"/>
  <c r="LM58" i="2"/>
  <c r="LJ58" i="2"/>
  <c r="LI58" i="2"/>
  <c r="LQ58" i="2"/>
  <c r="LP58" i="2"/>
  <c r="LH59" i="2"/>
  <c r="JR76" i="2"/>
  <c r="JR63" i="2"/>
  <c r="KC61" i="2"/>
  <c r="ME55" i="2"/>
  <c r="MM55" i="2"/>
  <c r="MK55" i="2"/>
  <c r="MI55" i="2"/>
  <c r="ML55" i="2"/>
  <c r="MJ55" i="2"/>
  <c r="MF55" i="2"/>
  <c r="MD56" i="2"/>
  <c r="FW71" i="2" l="1"/>
  <c r="FW85" i="2" s="1"/>
  <c r="IV65" i="2"/>
  <c r="JU5" i="2"/>
  <c r="HD70" i="2"/>
  <c r="HD84" i="2" s="1"/>
  <c r="HD83" i="2"/>
  <c r="GH70" i="2"/>
  <c r="KQ42" i="2"/>
  <c r="KN62" i="2"/>
  <c r="KF26" i="2"/>
  <c r="KQ41" i="2"/>
  <c r="KF25" i="2"/>
  <c r="KF42" i="2"/>
  <c r="KF41" i="2"/>
  <c r="KF40" i="2"/>
  <c r="KQ25" i="2"/>
  <c r="KC62" i="2"/>
  <c r="KF39" i="2"/>
  <c r="KQ26" i="2"/>
  <c r="KQ39" i="2"/>
  <c r="KQ40" i="2"/>
  <c r="GS70" i="2"/>
  <c r="GS83" i="2"/>
  <c r="GH83" i="2"/>
  <c r="JJ6" i="2"/>
  <c r="JU6" i="2"/>
  <c r="IY13" i="2"/>
  <c r="IV78" i="2"/>
  <c r="HZ81" i="2"/>
  <c r="JJ5" i="2"/>
  <c r="FL86" i="2"/>
  <c r="HZ68" i="2"/>
  <c r="HO82" i="2"/>
  <c r="HO69" i="2"/>
  <c r="KC74" i="2"/>
  <c r="KO59" i="2"/>
  <c r="KQ12" i="2" s="1"/>
  <c r="QC47" i="2"/>
  <c r="QB47" i="2" s="1"/>
  <c r="MS54" i="2"/>
  <c r="MR54" i="2" s="1"/>
  <c r="NO52" i="2"/>
  <c r="NN52" i="2" s="1"/>
  <c r="LW57" i="2"/>
  <c r="LV57" i="2" s="1"/>
  <c r="PG50" i="2"/>
  <c r="PF50" i="2" s="1"/>
  <c r="QR49" i="2"/>
  <c r="QQ49" i="2"/>
  <c r="QS49" i="2"/>
  <c r="QP49" i="2"/>
  <c r="QO49" i="2"/>
  <c r="QL49" i="2"/>
  <c r="QK49" i="2"/>
  <c r="QJ50" i="2"/>
  <c r="LL58" i="2"/>
  <c r="LK58" i="2" s="1"/>
  <c r="OV51" i="2"/>
  <c r="OU51" i="2" s="1"/>
  <c r="PK51" i="2"/>
  <c r="PJ51" i="2"/>
  <c r="PL51" i="2"/>
  <c r="PI51" i="2"/>
  <c r="PH51" i="2"/>
  <c r="PE51" i="2"/>
  <c r="PD51" i="2"/>
  <c r="PC52" i="2"/>
  <c r="MH55" i="2"/>
  <c r="MG55" i="2" s="1"/>
  <c r="QG48" i="2"/>
  <c r="QE48" i="2"/>
  <c r="QH48" i="2"/>
  <c r="QF48" i="2"/>
  <c r="QD48" i="2"/>
  <c r="QA48" i="2"/>
  <c r="PZ48" i="2"/>
  <c r="PY49" i="2"/>
  <c r="QU47" i="2"/>
  <c r="QU48" i="2" s="1"/>
  <c r="QU49" i="2" s="1"/>
  <c r="QW46" i="2"/>
  <c r="RK3" i="2"/>
  <c r="QZ9" i="2"/>
  <c r="QA60" i="2"/>
  <c r="LA58" i="2"/>
  <c r="KZ58" i="2" s="1"/>
  <c r="OZ52" i="2"/>
  <c r="OX52" i="2"/>
  <c r="OW52" i="2"/>
  <c r="PA52" i="2"/>
  <c r="OY52" i="2"/>
  <c r="OT52" i="2"/>
  <c r="OS52" i="2"/>
  <c r="OR53" i="2"/>
  <c r="QO47" i="2"/>
  <c r="QL47" i="2"/>
  <c r="QK47" i="2"/>
  <c r="QQ47" i="2"/>
  <c r="QS47" i="2"/>
  <c r="QR47" i="2"/>
  <c r="QP47" i="2"/>
  <c r="PU50" i="2"/>
  <c r="PT50" i="2"/>
  <c r="PW50" i="2"/>
  <c r="PV50" i="2"/>
  <c r="PS50" i="2"/>
  <c r="PP50" i="2"/>
  <c r="PO50" i="2"/>
  <c r="PN51" i="2"/>
  <c r="QR48" i="2"/>
  <c r="QL48" i="2"/>
  <c r="QK48" i="2"/>
  <c r="QP48" i="2"/>
  <c r="QS48" i="2"/>
  <c r="QQ48" i="2"/>
  <c r="QO48" i="2"/>
  <c r="PR49" i="2"/>
  <c r="PQ49" i="2" s="1"/>
  <c r="JR77" i="2"/>
  <c r="JR64" i="2"/>
  <c r="NG55" i="2"/>
  <c r="NE55" i="2"/>
  <c r="NB55" i="2"/>
  <c r="NA55" i="2"/>
  <c r="NI55" i="2"/>
  <c r="NF55" i="2"/>
  <c r="NH55" i="2"/>
  <c r="MZ56" i="2"/>
  <c r="OH52" i="2"/>
  <c r="OP52" i="2"/>
  <c r="OO52" i="2"/>
  <c r="ON52" i="2"/>
  <c r="OL52" i="2"/>
  <c r="OI52" i="2"/>
  <c r="OM52" i="2"/>
  <c r="OG53" i="2"/>
  <c r="KQ36" i="2"/>
  <c r="KQ38" i="2"/>
  <c r="OK51" i="2"/>
  <c r="OJ51" i="2" s="1"/>
  <c r="KQ22" i="2"/>
  <c r="KQ24" i="2"/>
  <c r="KQ10" i="2"/>
  <c r="KQ11" i="2"/>
  <c r="KQ7" i="2"/>
  <c r="OE52" i="2"/>
  <c r="OC52" i="2"/>
  <c r="OB52" i="2"/>
  <c r="OA52" i="2"/>
  <c r="NW52" i="2"/>
  <c r="OD52" i="2"/>
  <c r="NX52" i="2"/>
  <c r="NV53" i="2"/>
  <c r="NY50" i="2"/>
  <c r="KF22" i="2"/>
  <c r="KF11" i="2"/>
  <c r="KF7" i="2"/>
  <c r="KF24" i="2"/>
  <c r="KF10" i="2"/>
  <c r="NZ51" i="2"/>
  <c r="NY51" i="2" s="1"/>
  <c r="ND54" i="2"/>
  <c r="NC54" i="2" s="1"/>
  <c r="KF38" i="2"/>
  <c r="KF36" i="2"/>
  <c r="MT55" i="2"/>
  <c r="MX55" i="2"/>
  <c r="MV55" i="2"/>
  <c r="MW55" i="2"/>
  <c r="MP55" i="2"/>
  <c r="MU55" i="2"/>
  <c r="MQ55" i="2"/>
  <c r="MO56" i="2"/>
  <c r="LB59" i="2"/>
  <c r="KY59" i="2"/>
  <c r="KX59" i="2"/>
  <c r="LF59" i="2"/>
  <c r="LE59" i="2"/>
  <c r="LC59" i="2"/>
  <c r="LD59" i="2"/>
  <c r="KN75" i="2"/>
  <c r="IK79" i="2"/>
  <c r="IK66" i="2"/>
  <c r="JG77" i="2"/>
  <c r="JG64" i="2"/>
  <c r="MB58" i="2"/>
  <c r="MA58" i="2"/>
  <c r="LZ58" i="2"/>
  <c r="LY58" i="2"/>
  <c r="LX58" i="2"/>
  <c r="LT58" i="2"/>
  <c r="LU58" i="2"/>
  <c r="LS59" i="2"/>
  <c r="MF56" i="2"/>
  <c r="ME56" i="2"/>
  <c r="MM56" i="2"/>
  <c r="MK56" i="2"/>
  <c r="MI56" i="2"/>
  <c r="ML56" i="2"/>
  <c r="MJ56" i="2"/>
  <c r="MD57" i="2"/>
  <c r="NR53" i="2"/>
  <c r="NT53" i="2"/>
  <c r="NQ53" i="2"/>
  <c r="NP53" i="2"/>
  <c r="NM53" i="2"/>
  <c r="NS53" i="2"/>
  <c r="NL53" i="2"/>
  <c r="NK54" i="2"/>
  <c r="KC75" i="2"/>
  <c r="LO59" i="2"/>
  <c r="LN59" i="2"/>
  <c r="LM59" i="2"/>
  <c r="LJ59" i="2"/>
  <c r="LI59" i="2"/>
  <c r="LQ59" i="2"/>
  <c r="LP59" i="2"/>
  <c r="FW72" i="2" l="1"/>
  <c r="FW86" i="2" s="1"/>
  <c r="HD71" i="2"/>
  <c r="JU13" i="2"/>
  <c r="IV79" i="2"/>
  <c r="IV66" i="2"/>
  <c r="GH84" i="2"/>
  <c r="GH71" i="2"/>
  <c r="KC63" i="2"/>
  <c r="KN63" i="2"/>
  <c r="KF29" i="2"/>
  <c r="KN76" i="2"/>
  <c r="KC76" i="2"/>
  <c r="KF43" i="2"/>
  <c r="KQ29" i="2"/>
  <c r="GS71" i="2"/>
  <c r="GS84" i="2"/>
  <c r="KQ43" i="2"/>
  <c r="JJ13" i="2"/>
  <c r="HZ69" i="2"/>
  <c r="HZ82" i="2"/>
  <c r="HO83" i="2"/>
  <c r="HO70" i="2"/>
  <c r="PG51" i="2"/>
  <c r="PF51" i="2" s="1"/>
  <c r="PR50" i="2"/>
  <c r="PQ50" i="2" s="1"/>
  <c r="LW58" i="2"/>
  <c r="LV58" i="2" s="1"/>
  <c r="QN49" i="2"/>
  <c r="QM49" i="2" s="1"/>
  <c r="MS55" i="2"/>
  <c r="MR55" i="2" s="1"/>
  <c r="OK52" i="2"/>
  <c r="OJ52" i="2" s="1"/>
  <c r="QC48" i="2"/>
  <c r="QB48" i="2" s="1"/>
  <c r="LL59" i="2"/>
  <c r="LK59" i="2" s="1"/>
  <c r="LM12" i="2" s="1"/>
  <c r="RC48" i="2"/>
  <c r="RB48" i="2"/>
  <c r="RA48" i="2"/>
  <c r="QZ48" i="2"/>
  <c r="QW48" i="2"/>
  <c r="QV48" i="2"/>
  <c r="RD48" i="2"/>
  <c r="PK52" i="2"/>
  <c r="PJ52" i="2"/>
  <c r="PE52" i="2"/>
  <c r="PD52" i="2"/>
  <c r="PL52" i="2"/>
  <c r="PI52" i="2"/>
  <c r="PH52" i="2"/>
  <c r="PC53" i="2"/>
  <c r="QR50" i="2"/>
  <c r="QQ50" i="2"/>
  <c r="QK50" i="2"/>
  <c r="QS50" i="2"/>
  <c r="QP50" i="2"/>
  <c r="QL50" i="2"/>
  <c r="QO50" i="2"/>
  <c r="QJ51" i="2"/>
  <c r="OZ53" i="2"/>
  <c r="OX53" i="2"/>
  <c r="OW53" i="2"/>
  <c r="PA53" i="2"/>
  <c r="OY53" i="2"/>
  <c r="OT53" i="2"/>
  <c r="OS53" i="2"/>
  <c r="OR54" i="2"/>
  <c r="RD49" i="2"/>
  <c r="QW49" i="2"/>
  <c r="QV49" i="2"/>
  <c r="RC49" i="2"/>
  <c r="QZ49" i="2"/>
  <c r="RB49" i="2"/>
  <c r="RA49" i="2"/>
  <c r="MH56" i="2"/>
  <c r="MG56" i="2" s="1"/>
  <c r="QU50" i="2"/>
  <c r="QG49" i="2"/>
  <c r="QE49" i="2"/>
  <c r="QF49" i="2"/>
  <c r="QD49" i="2"/>
  <c r="QA49" i="2"/>
  <c r="PZ49" i="2"/>
  <c r="QH49" i="2"/>
  <c r="PY50" i="2"/>
  <c r="PW51" i="2"/>
  <c r="PV51" i="2"/>
  <c r="PU51" i="2"/>
  <c r="PT51" i="2"/>
  <c r="PO51" i="2"/>
  <c r="PS51" i="2"/>
  <c r="PP51" i="2"/>
  <c r="PN52" i="2"/>
  <c r="RV3" i="2"/>
  <c r="RK9" i="2"/>
  <c r="RH46" i="2"/>
  <c r="RF47" i="2"/>
  <c r="QN48" i="2"/>
  <c r="QM48" i="2" s="1"/>
  <c r="QL60" i="2"/>
  <c r="QN47" i="2"/>
  <c r="QM47" i="2" s="1"/>
  <c r="OV52" i="2"/>
  <c r="OU52" i="2" s="1"/>
  <c r="RB47" i="2"/>
  <c r="RA47" i="2"/>
  <c r="QZ47" i="2"/>
  <c r="QW47" i="2"/>
  <c r="QV47" i="2"/>
  <c r="RD47" i="2"/>
  <c r="RC47" i="2"/>
  <c r="JG78" i="2"/>
  <c r="JG65" i="2"/>
  <c r="NG56" i="2"/>
  <c r="NF56" i="2"/>
  <c r="NE56" i="2"/>
  <c r="NB56" i="2"/>
  <c r="NA56" i="2"/>
  <c r="NI56" i="2"/>
  <c r="NH56" i="2"/>
  <c r="MZ57" i="2"/>
  <c r="LJ61" i="2"/>
  <c r="KF8" i="2"/>
  <c r="KF4" i="2"/>
  <c r="NO53" i="2"/>
  <c r="NN53" i="2" s="1"/>
  <c r="OL53" i="2"/>
  <c r="OI53" i="2"/>
  <c r="ON53" i="2"/>
  <c r="OP53" i="2"/>
  <c r="OO53" i="2"/>
  <c r="OM53" i="2"/>
  <c r="OH53" i="2"/>
  <c r="OG54" i="2"/>
  <c r="LB20" i="2"/>
  <c r="LB27" i="2" s="1"/>
  <c r="LB21" i="2"/>
  <c r="LB28" i="2" s="1"/>
  <c r="LB17" i="2"/>
  <c r="LB19" i="2"/>
  <c r="LB18" i="2"/>
  <c r="LB33" i="2"/>
  <c r="LB31" i="2"/>
  <c r="LB34" i="2"/>
  <c r="LB35" i="2"/>
  <c r="LB32" i="2"/>
  <c r="OE53" i="2"/>
  <c r="NW53" i="2"/>
  <c r="OD53" i="2"/>
  <c r="OC53" i="2"/>
  <c r="NX53" i="2"/>
  <c r="OB53" i="2"/>
  <c r="OA53" i="2"/>
  <c r="NV54" i="2"/>
  <c r="KQ8" i="2"/>
  <c r="KQ4" i="2"/>
  <c r="ND55" i="2"/>
  <c r="NC55" i="2" s="1"/>
  <c r="IK80" i="2"/>
  <c r="IK67" i="2"/>
  <c r="KY61" i="2"/>
  <c r="MT56" i="2"/>
  <c r="MQ56" i="2"/>
  <c r="MP56" i="2"/>
  <c r="MX56" i="2"/>
  <c r="MV56" i="2"/>
  <c r="MW56" i="2"/>
  <c r="MU56" i="2"/>
  <c r="MO57" i="2"/>
  <c r="LM35" i="2"/>
  <c r="LM34" i="2"/>
  <c r="LM17" i="2"/>
  <c r="LM33" i="2"/>
  <c r="LM18" i="2"/>
  <c r="LM20" i="2"/>
  <c r="LM27" i="2" s="1"/>
  <c r="LM19" i="2"/>
  <c r="LM21" i="2"/>
  <c r="LM28" i="2" s="1"/>
  <c r="LM32" i="2"/>
  <c r="LM31" i="2"/>
  <c r="MM57" i="2"/>
  <c r="MK57" i="2"/>
  <c r="MJ57" i="2"/>
  <c r="MI57" i="2"/>
  <c r="ME57" i="2"/>
  <c r="ML57" i="2"/>
  <c r="MF57" i="2"/>
  <c r="MD58" i="2"/>
  <c r="MB59" i="2"/>
  <c r="MA59" i="2"/>
  <c r="LZ59" i="2"/>
  <c r="LY59" i="2"/>
  <c r="LX59" i="2"/>
  <c r="LT59" i="2"/>
  <c r="LU59" i="2"/>
  <c r="LA59" i="2"/>
  <c r="KY74" i="2" s="1"/>
  <c r="NT54" i="2"/>
  <c r="NR54" i="2"/>
  <c r="NL54" i="2"/>
  <c r="NP54" i="2"/>
  <c r="NM54" i="2"/>
  <c r="NS54" i="2"/>
  <c r="NQ54" i="2"/>
  <c r="NK55" i="2"/>
  <c r="NZ52" i="2"/>
  <c r="NY52" i="2" s="1"/>
  <c r="JR78" i="2"/>
  <c r="JR65" i="2"/>
  <c r="HD72" i="2" l="1"/>
  <c r="HD85" i="2"/>
  <c r="KN77" i="2"/>
  <c r="IV80" i="2"/>
  <c r="IV67" i="2"/>
  <c r="IV68" i="2" s="1"/>
  <c r="GH72" i="2"/>
  <c r="GH86" i="2" s="1"/>
  <c r="KC77" i="2"/>
  <c r="KC64" i="2"/>
  <c r="GH85" i="2"/>
  <c r="KN64" i="2"/>
  <c r="KF5" i="2"/>
  <c r="GS72" i="2"/>
  <c r="GS85" i="2"/>
  <c r="KQ5" i="2"/>
  <c r="LM26" i="2"/>
  <c r="LM25" i="2"/>
  <c r="LB42" i="2"/>
  <c r="LM40" i="2"/>
  <c r="LB41" i="2"/>
  <c r="LB39" i="2"/>
  <c r="LM41" i="2"/>
  <c r="LB40" i="2"/>
  <c r="LM39" i="2"/>
  <c r="LM42" i="2"/>
  <c r="LB25" i="2"/>
  <c r="LB26" i="2"/>
  <c r="KF6" i="2"/>
  <c r="KQ6" i="2"/>
  <c r="HZ70" i="2"/>
  <c r="HZ83" i="2"/>
  <c r="HO84" i="2"/>
  <c r="HO71" i="2"/>
  <c r="HD86" i="2"/>
  <c r="LJ75" i="2"/>
  <c r="LJ74" i="2"/>
  <c r="KY75" i="2"/>
  <c r="ND56" i="2"/>
  <c r="NC56" i="2" s="1"/>
  <c r="QN50" i="2"/>
  <c r="QM50" i="2" s="1"/>
  <c r="QY49" i="2"/>
  <c r="QX49" i="2" s="1"/>
  <c r="MH57" i="2"/>
  <c r="MG57" i="2" s="1"/>
  <c r="OV53" i="2"/>
  <c r="OU53" i="2" s="1"/>
  <c r="PR51" i="2"/>
  <c r="PQ51" i="2" s="1"/>
  <c r="QC49" i="2"/>
  <c r="QB49" i="2" s="1"/>
  <c r="RO47" i="2"/>
  <c r="RN47" i="2"/>
  <c r="RM47" i="2"/>
  <c r="RL47" i="2"/>
  <c r="RK47" i="2"/>
  <c r="RH47" i="2"/>
  <c r="RG47" i="2"/>
  <c r="NZ53" i="2"/>
  <c r="NY53" i="2" s="1"/>
  <c r="SG3" i="2"/>
  <c r="RV9" i="2"/>
  <c r="RS46" i="2"/>
  <c r="RQ47" i="2"/>
  <c r="RQ48" i="2" s="1"/>
  <c r="RQ49" i="2" s="1"/>
  <c r="OK53" i="2"/>
  <c r="OJ53" i="2" s="1"/>
  <c r="PW52" i="2"/>
  <c r="PU52" i="2"/>
  <c r="PT52" i="2"/>
  <c r="PS52" i="2"/>
  <c r="PP52" i="2"/>
  <c r="PO52" i="2"/>
  <c r="PV52" i="2"/>
  <c r="PN53" i="2"/>
  <c r="OZ54" i="2"/>
  <c r="PA54" i="2"/>
  <c r="OX54" i="2"/>
  <c r="OW54" i="2"/>
  <c r="OY54" i="2"/>
  <c r="OT54" i="2"/>
  <c r="OS54" i="2"/>
  <c r="OR55" i="2"/>
  <c r="QH50" i="2"/>
  <c r="QG50" i="2"/>
  <c r="QE50" i="2"/>
  <c r="QD50" i="2"/>
  <c r="PZ50" i="2"/>
  <c r="QF50" i="2"/>
  <c r="QA50" i="2"/>
  <c r="PY51" i="2"/>
  <c r="RF48" i="2"/>
  <c r="QY48" i="2"/>
  <c r="QX48" i="2" s="1"/>
  <c r="PK53" i="2"/>
  <c r="PJ53" i="2"/>
  <c r="PL53" i="2"/>
  <c r="PI53" i="2"/>
  <c r="PH53" i="2"/>
  <c r="PD53" i="2"/>
  <c r="PE53" i="2"/>
  <c r="PC54" i="2"/>
  <c r="QV50" i="2"/>
  <c r="RD50" i="2"/>
  <c r="QZ50" i="2"/>
  <c r="RC50" i="2"/>
  <c r="RB50" i="2"/>
  <c r="RA50" i="2"/>
  <c r="QW50" i="2"/>
  <c r="QU51" i="2"/>
  <c r="PG52" i="2"/>
  <c r="PF52" i="2" s="1"/>
  <c r="QW60" i="2"/>
  <c r="KY62" i="2"/>
  <c r="QY47" i="2"/>
  <c r="QX47" i="2" s="1"/>
  <c r="QL51" i="2"/>
  <c r="QK51" i="2"/>
  <c r="QR51" i="2"/>
  <c r="QQ51" i="2"/>
  <c r="QP51" i="2"/>
  <c r="QO51" i="2"/>
  <c r="QS51" i="2"/>
  <c r="QJ52" i="2"/>
  <c r="NT55" i="2"/>
  <c r="NR55" i="2"/>
  <c r="NL55" i="2"/>
  <c r="NS55" i="2"/>
  <c r="NP55" i="2"/>
  <c r="NM55" i="2"/>
  <c r="NQ55" i="2"/>
  <c r="NK56" i="2"/>
  <c r="MS56" i="2"/>
  <c r="MR56" i="2" s="1"/>
  <c r="LB36" i="2"/>
  <c r="LB38" i="2"/>
  <c r="LM24" i="2"/>
  <c r="LM10" i="2"/>
  <c r="LM22" i="2"/>
  <c r="LM11" i="2"/>
  <c r="LM7" i="2"/>
  <c r="LJ62" i="2"/>
  <c r="JG79" i="2"/>
  <c r="JG66" i="2"/>
  <c r="LU61" i="2"/>
  <c r="NO54" i="2"/>
  <c r="NN54" i="2" s="1"/>
  <c r="LW59" i="2"/>
  <c r="LU74" i="2" s="1"/>
  <c r="KZ59" i="2"/>
  <c r="LB12" i="2" s="1"/>
  <c r="LB10" i="2"/>
  <c r="LB24" i="2"/>
  <c r="LB22" i="2"/>
  <c r="LB11" i="2"/>
  <c r="LB7" i="2"/>
  <c r="OE54" i="2"/>
  <c r="OB54" i="2"/>
  <c r="OA54" i="2"/>
  <c r="NW54" i="2"/>
  <c r="OC54" i="2"/>
  <c r="NX54" i="2"/>
  <c r="OD54" i="2"/>
  <c r="NV55" i="2"/>
  <c r="JR79" i="2"/>
  <c r="JR66" i="2"/>
  <c r="LM36" i="2"/>
  <c r="LM38" i="2"/>
  <c r="IK81" i="2"/>
  <c r="IK68" i="2"/>
  <c r="NB57" i="2"/>
  <c r="NA57" i="2"/>
  <c r="NI57" i="2"/>
  <c r="NE57" i="2"/>
  <c r="NG57" i="2"/>
  <c r="NH57" i="2"/>
  <c r="NF57" i="2"/>
  <c r="MZ58" i="2"/>
  <c r="MP57" i="2"/>
  <c r="MX57" i="2"/>
  <c r="MW57" i="2"/>
  <c r="MV57" i="2"/>
  <c r="MU57" i="2"/>
  <c r="MT57" i="2"/>
  <c r="MQ57" i="2"/>
  <c r="MO58" i="2"/>
  <c r="LX19" i="2"/>
  <c r="LX18" i="2"/>
  <c r="LX21" i="2"/>
  <c r="LX28" i="2" s="1"/>
  <c r="LX33" i="2"/>
  <c r="LX32" i="2"/>
  <c r="LX20" i="2"/>
  <c r="LX27" i="2" s="1"/>
  <c r="LX35" i="2"/>
  <c r="LX31" i="2"/>
  <c r="LX17" i="2"/>
  <c r="LX34" i="2"/>
  <c r="OH54" i="2"/>
  <c r="OO54" i="2"/>
  <c r="ON54" i="2"/>
  <c r="OL54" i="2"/>
  <c r="OP54" i="2"/>
  <c r="OI54" i="2"/>
  <c r="OM54" i="2"/>
  <c r="OG55" i="2"/>
  <c r="MM58" i="2"/>
  <c r="ML58" i="2"/>
  <c r="MK58" i="2"/>
  <c r="MJ58" i="2"/>
  <c r="MI58" i="2"/>
  <c r="MF58" i="2"/>
  <c r="ME58" i="2"/>
  <c r="MD59" i="2"/>
  <c r="KC65" i="2" l="1"/>
  <c r="KC66" i="2" s="1"/>
  <c r="KN78" i="2"/>
  <c r="IV81" i="2"/>
  <c r="IV82" i="2"/>
  <c r="KC78" i="2"/>
  <c r="KN65" i="2"/>
  <c r="GS86" i="2"/>
  <c r="KF13" i="2"/>
  <c r="KQ13" i="2"/>
  <c r="LM29" i="2"/>
  <c r="LB29" i="2"/>
  <c r="LX26" i="2"/>
  <c r="KY76" i="2"/>
  <c r="LB43" i="2"/>
  <c r="LU62" i="2"/>
  <c r="LM43" i="2"/>
  <c r="LX42" i="2"/>
  <c r="LX39" i="2"/>
  <c r="LJ76" i="2"/>
  <c r="LX40" i="2"/>
  <c r="LX41" i="2"/>
  <c r="LX25" i="2"/>
  <c r="HZ71" i="2"/>
  <c r="HZ84" i="2"/>
  <c r="IV69" i="2"/>
  <c r="HO85" i="2"/>
  <c r="HO72" i="2"/>
  <c r="QN51" i="2"/>
  <c r="QM51" i="2" s="1"/>
  <c r="PG53" i="2"/>
  <c r="PF53" i="2" s="1"/>
  <c r="RS49" i="2"/>
  <c r="RR49" i="2"/>
  <c r="RZ49" i="2"/>
  <c r="RY49" i="2"/>
  <c r="RX49" i="2"/>
  <c r="RW49" i="2"/>
  <c r="RV49" i="2"/>
  <c r="RQ50" i="2"/>
  <c r="QA51" i="2"/>
  <c r="PZ51" i="2"/>
  <c r="QG51" i="2"/>
  <c r="QF51" i="2"/>
  <c r="QD51" i="2"/>
  <c r="QH51" i="2"/>
  <c r="QE51" i="2"/>
  <c r="PY52" i="2"/>
  <c r="RH60" i="2"/>
  <c r="KY63" i="2"/>
  <c r="NO55" i="2"/>
  <c r="NN55" i="2" s="1"/>
  <c r="RJ47" i="2"/>
  <c r="RI47" i="2" s="1"/>
  <c r="QY50" i="2"/>
  <c r="QX50" i="2" s="1"/>
  <c r="OV54" i="2"/>
  <c r="OU54" i="2" s="1"/>
  <c r="QC50" i="2"/>
  <c r="QB50" i="2" s="1"/>
  <c r="QL52" i="2"/>
  <c r="QK52" i="2"/>
  <c r="QO52" i="2"/>
  <c r="QS52" i="2"/>
  <c r="QQ52" i="2"/>
  <c r="QR52" i="2"/>
  <c r="QP52" i="2"/>
  <c r="QJ53" i="2"/>
  <c r="RZ47" i="2"/>
  <c r="RY47" i="2"/>
  <c r="RX47" i="2"/>
  <c r="RW47" i="2"/>
  <c r="RV47" i="2"/>
  <c r="RR47" i="2"/>
  <c r="RS47" i="2"/>
  <c r="RH48" i="2"/>
  <c r="RO48" i="2"/>
  <c r="RN48" i="2"/>
  <c r="RM48" i="2"/>
  <c r="RL48" i="2"/>
  <c r="RK48" i="2"/>
  <c r="RG48" i="2"/>
  <c r="RF49" i="2"/>
  <c r="PW53" i="2"/>
  <c r="PP53" i="2"/>
  <c r="PO53" i="2"/>
  <c r="PV53" i="2"/>
  <c r="PT53" i="2"/>
  <c r="PU53" i="2"/>
  <c r="PS53" i="2"/>
  <c r="PN54" i="2"/>
  <c r="SB47" i="2"/>
  <c r="SB48" i="2" s="1"/>
  <c r="SD46" i="2"/>
  <c r="SR3" i="2"/>
  <c r="SG9" i="2"/>
  <c r="LV59" i="2"/>
  <c r="LX12" i="2" s="1"/>
  <c r="PL54" i="2"/>
  <c r="PE54" i="2"/>
  <c r="PD54" i="2"/>
  <c r="PK54" i="2"/>
  <c r="PI54" i="2"/>
  <c r="PJ54" i="2"/>
  <c r="PH54" i="2"/>
  <c r="PC55" i="2"/>
  <c r="RA51" i="2"/>
  <c r="RD51" i="2"/>
  <c r="RC51" i="2"/>
  <c r="QZ51" i="2"/>
  <c r="QW51" i="2"/>
  <c r="RB51" i="2"/>
  <c r="QV51" i="2"/>
  <c r="QU52" i="2"/>
  <c r="ND57" i="2"/>
  <c r="NC57" i="2" s="1"/>
  <c r="OZ55" i="2"/>
  <c r="OT55" i="2"/>
  <c r="OX55" i="2"/>
  <c r="OW55" i="2"/>
  <c r="OS55" i="2"/>
  <c r="PA55" i="2"/>
  <c r="OY55" i="2"/>
  <c r="OR56" i="2"/>
  <c r="PR52" i="2"/>
  <c r="PQ52" i="2" s="1"/>
  <c r="RS48" i="2"/>
  <c r="RR48" i="2"/>
  <c r="RZ48" i="2"/>
  <c r="RW48" i="2"/>
  <c r="RY48" i="2"/>
  <c r="RX48" i="2"/>
  <c r="RV48" i="2"/>
  <c r="LX24" i="2"/>
  <c r="LX10" i="2"/>
  <c r="LX7" i="2"/>
  <c r="LX22" i="2"/>
  <c r="LX11" i="2"/>
  <c r="MS57" i="2"/>
  <c r="MR57" i="2" s="1"/>
  <c r="JR80" i="2"/>
  <c r="JR67" i="2"/>
  <c r="LB8" i="2"/>
  <c r="LB4" i="2"/>
  <c r="LX36" i="2"/>
  <c r="LX38" i="2"/>
  <c r="LJ63" i="2"/>
  <c r="OE55" i="2"/>
  <c r="OB55" i="2"/>
  <c r="OA55" i="2"/>
  <c r="NW55" i="2"/>
  <c r="NX55" i="2"/>
  <c r="OC55" i="2"/>
  <c r="OD55" i="2"/>
  <c r="NV56" i="2"/>
  <c r="OH55" i="2"/>
  <c r="OO55" i="2"/>
  <c r="ON55" i="2"/>
  <c r="OL55" i="2"/>
  <c r="OP55" i="2"/>
  <c r="OM55" i="2"/>
  <c r="OI55" i="2"/>
  <c r="OG56" i="2"/>
  <c r="LU75" i="2"/>
  <c r="IK82" i="2"/>
  <c r="IK69" i="2"/>
  <c r="NT56" i="2"/>
  <c r="NS56" i="2"/>
  <c r="NR56" i="2"/>
  <c r="NQ56" i="2"/>
  <c r="NP56" i="2"/>
  <c r="NL56" i="2"/>
  <c r="NM56" i="2"/>
  <c r="NK57" i="2"/>
  <c r="NB58" i="2"/>
  <c r="NA58" i="2"/>
  <c r="NI58" i="2"/>
  <c r="NG58" i="2"/>
  <c r="NF58" i="2"/>
  <c r="NH58" i="2"/>
  <c r="NE58" i="2"/>
  <c r="MZ59" i="2"/>
  <c r="NZ54" i="2"/>
  <c r="NY54" i="2" s="1"/>
  <c r="JG80" i="2"/>
  <c r="JG67" i="2"/>
  <c r="MH58" i="2"/>
  <c r="MG58" i="2" s="1"/>
  <c r="OK54" i="2"/>
  <c r="OJ54" i="2" s="1"/>
  <c r="MM59" i="2"/>
  <c r="ML59" i="2"/>
  <c r="MK59" i="2"/>
  <c r="MJ59" i="2"/>
  <c r="MI59" i="2"/>
  <c r="MF59" i="2"/>
  <c r="ME59" i="2"/>
  <c r="LM8" i="2"/>
  <c r="LM4" i="2"/>
  <c r="MP58" i="2"/>
  <c r="MX58" i="2"/>
  <c r="MW58" i="2"/>
  <c r="MV58" i="2"/>
  <c r="MT58" i="2"/>
  <c r="MU58" i="2"/>
  <c r="MQ58" i="2"/>
  <c r="MO59" i="2"/>
  <c r="KC79" i="2" l="1"/>
  <c r="KN79" i="2"/>
  <c r="IV83" i="2"/>
  <c r="KN66" i="2"/>
  <c r="KC80" i="2"/>
  <c r="KC67" i="2"/>
  <c r="LM5" i="2"/>
  <c r="LB5" i="2"/>
  <c r="LX43" i="2"/>
  <c r="KY64" i="2"/>
  <c r="LU63" i="2"/>
  <c r="LU76" i="2"/>
  <c r="LX29" i="2"/>
  <c r="HZ72" i="2"/>
  <c r="HZ85" i="2"/>
  <c r="LM6" i="2"/>
  <c r="LB6" i="2"/>
  <c r="IV70" i="2"/>
  <c r="HO86" i="2"/>
  <c r="KY77" i="2"/>
  <c r="RU49" i="2"/>
  <c r="RT49" i="2" s="1"/>
  <c r="OK55" i="2"/>
  <c r="OJ55" i="2" s="1"/>
  <c r="PR53" i="2"/>
  <c r="PQ53" i="2" s="1"/>
  <c r="MH59" i="2"/>
  <c r="MF74" i="2" s="1"/>
  <c r="RU47" i="2"/>
  <c r="RT47" i="2" s="1"/>
  <c r="SH48" i="2"/>
  <c r="SJ48" i="2"/>
  <c r="SI48" i="2"/>
  <c r="SG48" i="2"/>
  <c r="SD48" i="2"/>
  <c r="SC48" i="2"/>
  <c r="SK48" i="2"/>
  <c r="SB49" i="2"/>
  <c r="SM47" i="2"/>
  <c r="SM48" i="2" s="1"/>
  <c r="SO46" i="2"/>
  <c r="SR9" i="2"/>
  <c r="TC3" i="2"/>
  <c r="RU48" i="2"/>
  <c r="RT48" i="2" s="1"/>
  <c r="OV55" i="2"/>
  <c r="OU55" i="2" s="1"/>
  <c r="PI55" i="2"/>
  <c r="PL55" i="2"/>
  <c r="PK55" i="2"/>
  <c r="PJ55" i="2"/>
  <c r="PH55" i="2"/>
  <c r="PE55" i="2"/>
  <c r="PD55" i="2"/>
  <c r="PC56" i="2"/>
  <c r="PG54" i="2"/>
  <c r="PF54" i="2" s="1"/>
  <c r="QN52" i="2"/>
  <c r="QM52" i="2" s="1"/>
  <c r="RA52" i="2"/>
  <c r="RD52" i="2"/>
  <c r="RC52" i="2"/>
  <c r="RB52" i="2"/>
  <c r="QZ52" i="2"/>
  <c r="QW52" i="2"/>
  <c r="QV52" i="2"/>
  <c r="QU53" i="2"/>
  <c r="SC47" i="2"/>
  <c r="SK47" i="2"/>
  <c r="SJ47" i="2"/>
  <c r="SI47" i="2"/>
  <c r="SH47" i="2"/>
  <c r="SG47" i="2"/>
  <c r="SD47" i="2"/>
  <c r="PP54" i="2"/>
  <c r="PO54" i="2"/>
  <c r="PW54" i="2"/>
  <c r="PV54" i="2"/>
  <c r="PU54" i="2"/>
  <c r="PT54" i="2"/>
  <c r="PS54" i="2"/>
  <c r="PN55" i="2"/>
  <c r="RS60" i="2"/>
  <c r="RH49" i="2"/>
  <c r="RN49" i="2"/>
  <c r="RM49" i="2"/>
  <c r="RL49" i="2"/>
  <c r="RK49" i="2"/>
  <c r="RG49" i="2"/>
  <c r="RO49" i="2"/>
  <c r="RF50" i="2"/>
  <c r="QA52" i="2"/>
  <c r="QH52" i="2"/>
  <c r="QG52" i="2"/>
  <c r="QF52" i="2"/>
  <c r="QE52" i="2"/>
  <c r="QD52" i="2"/>
  <c r="PZ52" i="2"/>
  <c r="PY53" i="2"/>
  <c r="QY51" i="2"/>
  <c r="OZ56" i="2"/>
  <c r="OW56" i="2"/>
  <c r="PA56" i="2"/>
  <c r="OY56" i="2"/>
  <c r="OS56" i="2"/>
  <c r="OX56" i="2"/>
  <c r="OT56" i="2"/>
  <c r="OR57" i="2"/>
  <c r="RJ48" i="2"/>
  <c r="QP53" i="2"/>
  <c r="QO53" i="2"/>
  <c r="QL53" i="2"/>
  <c r="QK53" i="2"/>
  <c r="QS53" i="2"/>
  <c r="QR53" i="2"/>
  <c r="QQ53" i="2"/>
  <c r="QJ54" i="2"/>
  <c r="QC51" i="2"/>
  <c r="QB51" i="2" s="1"/>
  <c r="RV50" i="2"/>
  <c r="RS50" i="2"/>
  <c r="RR50" i="2"/>
  <c r="RZ50" i="2"/>
  <c r="RX50" i="2"/>
  <c r="RY50" i="2"/>
  <c r="RW50" i="2"/>
  <c r="RQ51" i="2"/>
  <c r="MS58" i="2"/>
  <c r="MR58" i="2" s="1"/>
  <c r="NP57" i="2"/>
  <c r="NL57" i="2"/>
  <c r="NT57" i="2"/>
  <c r="NS57" i="2"/>
  <c r="NR57" i="2"/>
  <c r="NM57" i="2"/>
  <c r="NQ57" i="2"/>
  <c r="NK58" i="2"/>
  <c r="NB59" i="2"/>
  <c r="NA59" i="2"/>
  <c r="NI59" i="2"/>
  <c r="NG59" i="2"/>
  <c r="NF59" i="2"/>
  <c r="NE59" i="2"/>
  <c r="NH59" i="2"/>
  <c r="MI19" i="2"/>
  <c r="MI33" i="2"/>
  <c r="MI20" i="2"/>
  <c r="MI27" i="2" s="1"/>
  <c r="MI17" i="2"/>
  <c r="MI32" i="2"/>
  <c r="MI35" i="2"/>
  <c r="MI18" i="2"/>
  <c r="MI21" i="2"/>
  <c r="MI28" i="2" s="1"/>
  <c r="MI31" i="2"/>
  <c r="MI34" i="2"/>
  <c r="ND58" i="2"/>
  <c r="NC58" i="2" s="1"/>
  <c r="NO56" i="2"/>
  <c r="NN56" i="2" s="1"/>
  <c r="NZ55" i="2"/>
  <c r="NY55" i="2" s="1"/>
  <c r="JR81" i="2"/>
  <c r="JR68" i="2"/>
  <c r="LJ77" i="2"/>
  <c r="OP56" i="2"/>
  <c r="OH56" i="2"/>
  <c r="OO56" i="2"/>
  <c r="ON56" i="2"/>
  <c r="OL56" i="2"/>
  <c r="OM56" i="2"/>
  <c r="OI56" i="2"/>
  <c r="OG57" i="2"/>
  <c r="JG81" i="2"/>
  <c r="JG68" i="2"/>
  <c r="LJ64" i="2"/>
  <c r="LX8" i="2"/>
  <c r="LX4" i="2"/>
  <c r="MP59" i="2"/>
  <c r="MX59" i="2"/>
  <c r="MW59" i="2"/>
  <c r="MV59" i="2"/>
  <c r="MT59" i="2"/>
  <c r="MU59" i="2"/>
  <c r="MQ59" i="2"/>
  <c r="IK83" i="2"/>
  <c r="IK70" i="2"/>
  <c r="MF61" i="2"/>
  <c r="OE56" i="2"/>
  <c r="OD56" i="2"/>
  <c r="OC56" i="2"/>
  <c r="OB56" i="2"/>
  <c r="OA56" i="2"/>
  <c r="NW56" i="2"/>
  <c r="NX56" i="2"/>
  <c r="NV57" i="2"/>
  <c r="KC81" i="2" l="1"/>
  <c r="LU64" i="2"/>
  <c r="KN67" i="2"/>
  <c r="IV71" i="2"/>
  <c r="IV72" i="2" s="1"/>
  <c r="KN80" i="2"/>
  <c r="KC68" i="2"/>
  <c r="LM13" i="2"/>
  <c r="LB13" i="2"/>
  <c r="LX5" i="2"/>
  <c r="KY65" i="2"/>
  <c r="KY78" i="2"/>
  <c r="HZ86" i="2"/>
  <c r="MI25" i="2"/>
  <c r="LU77" i="2"/>
  <c r="MI42" i="2"/>
  <c r="MI39" i="2"/>
  <c r="MI41" i="2"/>
  <c r="MI40" i="2"/>
  <c r="MI26" i="2"/>
  <c r="IV84" i="2"/>
  <c r="LX6" i="2"/>
  <c r="MG59" i="2"/>
  <c r="MI12" i="2" s="1"/>
  <c r="QC52" i="2"/>
  <c r="QB52" i="2" s="1"/>
  <c r="PG55" i="2"/>
  <c r="PF55" i="2" s="1"/>
  <c r="RU50" i="2"/>
  <c r="RT50" i="2" s="1"/>
  <c r="OV56" i="2"/>
  <c r="OU56" i="2" s="1"/>
  <c r="QN53" i="2"/>
  <c r="QM53" i="2" s="1"/>
  <c r="RJ49" i="2"/>
  <c r="RI49" i="2" s="1"/>
  <c r="QY52" i="2"/>
  <c r="QX52" i="2" s="1"/>
  <c r="RC53" i="2"/>
  <c r="RA53" i="2"/>
  <c r="RB53" i="2"/>
  <c r="QZ53" i="2"/>
  <c r="RD53" i="2"/>
  <c r="QW53" i="2"/>
  <c r="QV53" i="2"/>
  <c r="QU54" i="2"/>
  <c r="RI48" i="2"/>
  <c r="SH49" i="2"/>
  <c r="SG49" i="2"/>
  <c r="SD49" i="2"/>
  <c r="SC49" i="2"/>
  <c r="SJ49" i="2"/>
  <c r="SI49" i="2"/>
  <c r="SK49" i="2"/>
  <c r="SB50" i="2"/>
  <c r="SU48" i="2"/>
  <c r="SS48" i="2"/>
  <c r="SV48" i="2"/>
  <c r="ST48" i="2"/>
  <c r="SR48" i="2"/>
  <c r="SO48" i="2"/>
  <c r="SN48" i="2"/>
  <c r="SX47" i="2"/>
  <c r="SZ46" i="2"/>
  <c r="TC9" i="2"/>
  <c r="TN3" i="2"/>
  <c r="QX51" i="2"/>
  <c r="SO47" i="2"/>
  <c r="SN47" i="2"/>
  <c r="SV47" i="2"/>
  <c r="SU47" i="2"/>
  <c r="SR47" i="2"/>
  <c r="ST47" i="2"/>
  <c r="SS47" i="2"/>
  <c r="SF48" i="2"/>
  <c r="SE48" i="2" s="1"/>
  <c r="NO57" i="2"/>
  <c r="NN57" i="2" s="1"/>
  <c r="OZ57" i="2"/>
  <c r="OY57" i="2"/>
  <c r="OX57" i="2"/>
  <c r="OW57" i="2"/>
  <c r="PA57" i="2"/>
  <c r="OS57" i="2"/>
  <c r="OT57" i="2"/>
  <c r="OR58" i="2"/>
  <c r="RH50" i="2"/>
  <c r="RM50" i="2"/>
  <c r="RK50" i="2"/>
  <c r="RG50" i="2"/>
  <c r="RL50" i="2"/>
  <c r="RO50" i="2"/>
  <c r="RN50" i="2"/>
  <c r="RF51" i="2"/>
  <c r="SD60" i="2"/>
  <c r="PJ56" i="2"/>
  <c r="PE56" i="2"/>
  <c r="PL56" i="2"/>
  <c r="PK56" i="2"/>
  <c r="PI56" i="2"/>
  <c r="PH56" i="2"/>
  <c r="PD56" i="2"/>
  <c r="PC57" i="2"/>
  <c r="QA53" i="2"/>
  <c r="QH53" i="2"/>
  <c r="QG53" i="2"/>
  <c r="QF53" i="2"/>
  <c r="QE53" i="2"/>
  <c r="QD53" i="2"/>
  <c r="PZ53" i="2"/>
  <c r="PY54" i="2"/>
  <c r="SF47" i="2"/>
  <c r="SE47" i="2" s="1"/>
  <c r="QP54" i="2"/>
  <c r="QS54" i="2"/>
  <c r="QR54" i="2"/>
  <c r="QQ54" i="2"/>
  <c r="QO54" i="2"/>
  <c r="QL54" i="2"/>
  <c r="QK54" i="2"/>
  <c r="QJ55" i="2"/>
  <c r="RY51" i="2"/>
  <c r="RX51" i="2"/>
  <c r="RZ51" i="2"/>
  <c r="RW51" i="2"/>
  <c r="RV51" i="2"/>
  <c r="RR51" i="2"/>
  <c r="RS51" i="2"/>
  <c r="RQ52" i="2"/>
  <c r="PP55" i="2"/>
  <c r="PV55" i="2"/>
  <c r="PU55" i="2"/>
  <c r="PS55" i="2"/>
  <c r="PO55" i="2"/>
  <c r="PW55" i="2"/>
  <c r="PT55" i="2"/>
  <c r="PN56" i="2"/>
  <c r="SM49" i="2"/>
  <c r="PR54" i="2"/>
  <c r="PQ54" i="2" s="1"/>
  <c r="IK84" i="2"/>
  <c r="IK71" i="2"/>
  <c r="MF62" i="2"/>
  <c r="NE33" i="2"/>
  <c r="NE18" i="2"/>
  <c r="NE35" i="2"/>
  <c r="NE20" i="2"/>
  <c r="NE27" i="2" s="1"/>
  <c r="NE32" i="2"/>
  <c r="NE34" i="2"/>
  <c r="NE31" i="2"/>
  <c r="NE19" i="2"/>
  <c r="NE21" i="2"/>
  <c r="NE28" i="2" s="1"/>
  <c r="NE17" i="2"/>
  <c r="OP57" i="2"/>
  <c r="OO57" i="2"/>
  <c r="ON57" i="2"/>
  <c r="OM57" i="2"/>
  <c r="OL57" i="2"/>
  <c r="OI57" i="2"/>
  <c r="OH57" i="2"/>
  <c r="OG58" i="2"/>
  <c r="ND59" i="2"/>
  <c r="NB74" i="2" s="1"/>
  <c r="MQ61" i="2"/>
  <c r="JR82" i="2"/>
  <c r="JR69" i="2"/>
  <c r="OC57" i="2"/>
  <c r="OB57" i="2"/>
  <c r="OA57" i="2"/>
  <c r="NX57" i="2"/>
  <c r="NW57" i="2"/>
  <c r="OE57" i="2"/>
  <c r="OD57" i="2"/>
  <c r="NV58" i="2"/>
  <c r="MI38" i="2"/>
  <c r="MI36" i="2"/>
  <c r="MS59" i="2"/>
  <c r="MQ74" i="2" s="1"/>
  <c r="OK56" i="2"/>
  <c r="OJ56" i="2" s="1"/>
  <c r="JG82" i="2"/>
  <c r="JG69" i="2"/>
  <c r="MF75" i="2"/>
  <c r="MT31" i="2"/>
  <c r="MT34" i="2"/>
  <c r="MT18" i="2"/>
  <c r="MT21" i="2"/>
  <c r="MT28" i="2" s="1"/>
  <c r="MT19" i="2"/>
  <c r="MT20" i="2"/>
  <c r="MT27" i="2" s="1"/>
  <c r="MT35" i="2"/>
  <c r="MT17" i="2"/>
  <c r="MT32" i="2"/>
  <c r="MT33" i="2"/>
  <c r="NZ56" i="2"/>
  <c r="NY56" i="2" s="1"/>
  <c r="NB61" i="2"/>
  <c r="MI24" i="2"/>
  <c r="MI7" i="2"/>
  <c r="MI22" i="2"/>
  <c r="MI11" i="2"/>
  <c r="MI10" i="2"/>
  <c r="NP58" i="2"/>
  <c r="NM58" i="2"/>
  <c r="NL58" i="2"/>
  <c r="NT58" i="2"/>
  <c r="NS58" i="2"/>
  <c r="NR58" i="2"/>
  <c r="NQ58" i="2"/>
  <c r="NK59" i="2"/>
  <c r="LJ78" i="2"/>
  <c r="LJ65" i="2"/>
  <c r="LU65" i="2" l="1"/>
  <c r="LU78" i="2"/>
  <c r="IV85" i="2"/>
  <c r="KN81" i="2"/>
  <c r="KN68" i="2"/>
  <c r="KC69" i="2"/>
  <c r="KC83" i="2" s="1"/>
  <c r="KC82" i="2"/>
  <c r="LX13" i="2"/>
  <c r="KY79" i="2"/>
  <c r="KY66" i="2"/>
  <c r="MI43" i="2"/>
  <c r="MI29" i="2"/>
  <c r="MT40" i="2"/>
  <c r="MT41" i="2"/>
  <c r="NE40" i="2"/>
  <c r="NE26" i="2"/>
  <c r="MT42" i="2"/>
  <c r="NE41" i="2"/>
  <c r="NE39" i="2"/>
  <c r="MT26" i="2"/>
  <c r="MQ62" i="2"/>
  <c r="MT25" i="2"/>
  <c r="MT39" i="2"/>
  <c r="NE42" i="2"/>
  <c r="NE25" i="2"/>
  <c r="IV86" i="2"/>
  <c r="NZ57" i="2"/>
  <c r="NY57" i="2" s="1"/>
  <c r="PR55" i="2"/>
  <c r="PQ55" i="2" s="1"/>
  <c r="SQ47" i="2"/>
  <c r="SP47" i="2" s="1"/>
  <c r="PG56" i="2"/>
  <c r="PF56" i="2" s="1"/>
  <c r="OV57" i="2"/>
  <c r="OU57" i="2" s="1"/>
  <c r="NO58" i="2"/>
  <c r="NN58" i="2" s="1"/>
  <c r="RJ50" i="2"/>
  <c r="RI50" i="2" s="1"/>
  <c r="QY53" i="2"/>
  <c r="QX53" i="2" s="1"/>
  <c r="TC47" i="2"/>
  <c r="SZ47" i="2"/>
  <c r="SY47" i="2"/>
  <c r="TE47" i="2"/>
  <c r="TD47" i="2"/>
  <c r="TG47" i="2"/>
  <c r="TF47" i="2"/>
  <c r="RC54" i="2"/>
  <c r="RA54" i="2"/>
  <c r="QW54" i="2"/>
  <c r="QV54" i="2"/>
  <c r="RD54" i="2"/>
  <c r="QZ54" i="2"/>
  <c r="RB54" i="2"/>
  <c r="QU55" i="2"/>
  <c r="NC59" i="2"/>
  <c r="NE12" i="2" s="1"/>
  <c r="MR59" i="2"/>
  <c r="MT12" i="2" s="1"/>
  <c r="SX48" i="2"/>
  <c r="RU51" i="2"/>
  <c r="RT51" i="2" s="1"/>
  <c r="OZ58" i="2"/>
  <c r="OY58" i="2"/>
  <c r="OX58" i="2"/>
  <c r="OW58" i="2"/>
  <c r="PA58" i="2"/>
  <c r="OT58" i="2"/>
  <c r="OS58" i="2"/>
  <c r="OR59" i="2"/>
  <c r="QP55" i="2"/>
  <c r="QO55" i="2"/>
  <c r="QL55" i="2"/>
  <c r="QK55" i="2"/>
  <c r="QQ55" i="2"/>
  <c r="QS55" i="2"/>
  <c r="QR55" i="2"/>
  <c r="QJ56" i="2"/>
  <c r="SI50" i="2"/>
  <c r="SH50" i="2"/>
  <c r="SK50" i="2"/>
  <c r="SJ50" i="2"/>
  <c r="SG50" i="2"/>
  <c r="SD50" i="2"/>
  <c r="SC50" i="2"/>
  <c r="SB51" i="2"/>
  <c r="QA54" i="2"/>
  <c r="QG54" i="2"/>
  <c r="QE54" i="2"/>
  <c r="QD54" i="2"/>
  <c r="PZ54" i="2"/>
  <c r="QF54" i="2"/>
  <c r="QH54" i="2"/>
  <c r="PY55" i="2"/>
  <c r="QN54" i="2"/>
  <c r="QM54" i="2" s="1"/>
  <c r="PL57" i="2"/>
  <c r="PK57" i="2"/>
  <c r="PJ57" i="2"/>
  <c r="PH57" i="2"/>
  <c r="PI57" i="2"/>
  <c r="PD57" i="2"/>
  <c r="PE57" i="2"/>
  <c r="PC58" i="2"/>
  <c r="RN51" i="2"/>
  <c r="RL51" i="2"/>
  <c r="RK51" i="2"/>
  <c r="RH51" i="2"/>
  <c r="RG51" i="2"/>
  <c r="RM51" i="2"/>
  <c r="RO51" i="2"/>
  <c r="RF52" i="2"/>
  <c r="QC53" i="2"/>
  <c r="QB53" i="2" s="1"/>
  <c r="SU49" i="2"/>
  <c r="SS49" i="2"/>
  <c r="SR49" i="2"/>
  <c r="SV49" i="2"/>
  <c r="ST49" i="2"/>
  <c r="SO49" i="2"/>
  <c r="SN49" i="2"/>
  <c r="SM50" i="2"/>
  <c r="PP56" i="2"/>
  <c r="PW56" i="2"/>
  <c r="PU56" i="2"/>
  <c r="PS56" i="2"/>
  <c r="PO56" i="2"/>
  <c r="PT56" i="2"/>
  <c r="PV56" i="2"/>
  <c r="PN57" i="2"/>
  <c r="SO60" i="2"/>
  <c r="TK46" i="2"/>
  <c r="TI47" i="2"/>
  <c r="TN9" i="2"/>
  <c r="TY3" i="2"/>
  <c r="SQ48" i="2"/>
  <c r="SP48" i="2" s="1"/>
  <c r="SF49" i="2"/>
  <c r="SE49" i="2" s="1"/>
  <c r="RY52" i="2"/>
  <c r="RX52" i="2"/>
  <c r="RV52" i="2"/>
  <c r="RS52" i="2"/>
  <c r="RR52" i="2"/>
  <c r="RZ52" i="2"/>
  <c r="RW52" i="2"/>
  <c r="RQ53" i="2"/>
  <c r="MI8" i="2"/>
  <c r="MI4" i="2"/>
  <c r="LJ79" i="2"/>
  <c r="LJ66" i="2"/>
  <c r="MT36" i="2"/>
  <c r="MT38" i="2"/>
  <c r="OK57" i="2"/>
  <c r="OJ57" i="2" s="1"/>
  <c r="NB62" i="2"/>
  <c r="MF76" i="2"/>
  <c r="MF63" i="2"/>
  <c r="OC58" i="2"/>
  <c r="OB58" i="2"/>
  <c r="OA58" i="2"/>
  <c r="NX58" i="2"/>
  <c r="NW58" i="2"/>
  <c r="OE58" i="2"/>
  <c r="OD58" i="2"/>
  <c r="NV59" i="2"/>
  <c r="NP59" i="2"/>
  <c r="NM59" i="2"/>
  <c r="NL59" i="2"/>
  <c r="NT59" i="2"/>
  <c r="NS59" i="2"/>
  <c r="NR59" i="2"/>
  <c r="NQ59" i="2"/>
  <c r="MT24" i="2"/>
  <c r="MT10" i="2"/>
  <c r="MT22" i="2"/>
  <c r="MT11" i="2"/>
  <c r="MT7" i="2"/>
  <c r="MQ75" i="2"/>
  <c r="NE24" i="2"/>
  <c r="NE22" i="2"/>
  <c r="NE11" i="2"/>
  <c r="NE7" i="2"/>
  <c r="NE10" i="2"/>
  <c r="IK85" i="2"/>
  <c r="IK72" i="2"/>
  <c r="NB75" i="2"/>
  <c r="JG83" i="2"/>
  <c r="JG70" i="2"/>
  <c r="NE38" i="2"/>
  <c r="NE36" i="2"/>
  <c r="JR83" i="2"/>
  <c r="JR70" i="2"/>
  <c r="OP58" i="2"/>
  <c r="OO58" i="2"/>
  <c r="ON58" i="2"/>
  <c r="OM58" i="2"/>
  <c r="OL58" i="2"/>
  <c r="OH58" i="2"/>
  <c r="OI58" i="2"/>
  <c r="OG59" i="2"/>
  <c r="LU66" i="2" l="1"/>
  <c r="LU80" i="2" s="1"/>
  <c r="LU79" i="2"/>
  <c r="KC70" i="2"/>
  <c r="KC71" i="2" s="1"/>
  <c r="KC85" i="2" s="1"/>
  <c r="KN82" i="2"/>
  <c r="KN69" i="2"/>
  <c r="KY80" i="2"/>
  <c r="MI5" i="2"/>
  <c r="MT29" i="2"/>
  <c r="KY67" i="2"/>
  <c r="NE29" i="2"/>
  <c r="MT43" i="2"/>
  <c r="NB76" i="2"/>
  <c r="NE43" i="2"/>
  <c r="MQ63" i="2"/>
  <c r="MQ76" i="2"/>
  <c r="MI6" i="2"/>
  <c r="IK86" i="2"/>
  <c r="QC54" i="2"/>
  <c r="QB54" i="2" s="1"/>
  <c r="RU52" i="2"/>
  <c r="RT52" i="2" s="1"/>
  <c r="SQ49" i="2"/>
  <c r="SP49" i="2" s="1"/>
  <c r="RJ51" i="2"/>
  <c r="RI51" i="2" s="1"/>
  <c r="SF50" i="2"/>
  <c r="SE50" i="2" s="1"/>
  <c r="QN55" i="2"/>
  <c r="QM55" i="2" s="1"/>
  <c r="OV58" i="2"/>
  <c r="OU58" i="2" s="1"/>
  <c r="NZ58" i="2"/>
  <c r="NY58" i="2" s="1"/>
  <c r="PL58" i="2"/>
  <c r="PK58" i="2"/>
  <c r="PJ58" i="2"/>
  <c r="PI58" i="2"/>
  <c r="PH58" i="2"/>
  <c r="PD58" i="2"/>
  <c r="PE58" i="2"/>
  <c r="PC59" i="2"/>
  <c r="QA55" i="2"/>
  <c r="QH55" i="2"/>
  <c r="QG55" i="2"/>
  <c r="QF55" i="2"/>
  <c r="QE55" i="2"/>
  <c r="QD55" i="2"/>
  <c r="PZ55" i="2"/>
  <c r="PY56" i="2"/>
  <c r="QY54" i="2"/>
  <c r="QX54" i="2" s="1"/>
  <c r="TB47" i="2"/>
  <c r="TA47" i="2" s="1"/>
  <c r="TP47" i="2"/>
  <c r="TO47" i="2"/>
  <c r="TN47" i="2"/>
  <c r="TK47" i="2"/>
  <c r="TJ47" i="2"/>
  <c r="TR47" i="2"/>
  <c r="TQ47" i="2"/>
  <c r="SK51" i="2"/>
  <c r="SC51" i="2"/>
  <c r="SJ51" i="2"/>
  <c r="SH51" i="2"/>
  <c r="SG51" i="2"/>
  <c r="SD51" i="2"/>
  <c r="SI51" i="2"/>
  <c r="SB52" i="2"/>
  <c r="RS53" i="2"/>
  <c r="RR53" i="2"/>
  <c r="RY53" i="2"/>
  <c r="RX53" i="2"/>
  <c r="RW53" i="2"/>
  <c r="RV53" i="2"/>
  <c r="RZ53" i="2"/>
  <c r="RQ54" i="2"/>
  <c r="SV50" i="2"/>
  <c r="SU50" i="2"/>
  <c r="SS50" i="2"/>
  <c r="SR50" i="2"/>
  <c r="SO50" i="2"/>
  <c r="SN50" i="2"/>
  <c r="ST50" i="2"/>
  <c r="SM51" i="2"/>
  <c r="PG57" i="2"/>
  <c r="PF57" i="2" s="1"/>
  <c r="QP56" i="2"/>
  <c r="QL56" i="2"/>
  <c r="QK56" i="2"/>
  <c r="QQ56" i="2"/>
  <c r="QR56" i="2"/>
  <c r="QO56" i="2"/>
  <c r="QS56" i="2"/>
  <c r="QJ57" i="2"/>
  <c r="RN52" i="2"/>
  <c r="RL52" i="2"/>
  <c r="RK52" i="2"/>
  <c r="RO52" i="2"/>
  <c r="RM52" i="2"/>
  <c r="RH52" i="2"/>
  <c r="RG52" i="2"/>
  <c r="RF53" i="2"/>
  <c r="PW57" i="2"/>
  <c r="PU57" i="2"/>
  <c r="PT57" i="2"/>
  <c r="PS57" i="2"/>
  <c r="PO57" i="2"/>
  <c r="PP57" i="2"/>
  <c r="PV57" i="2"/>
  <c r="PN58" i="2"/>
  <c r="PA59" i="2"/>
  <c r="OZ59" i="2"/>
  <c r="OY59" i="2"/>
  <c r="OX59" i="2"/>
  <c r="OW59" i="2"/>
  <c r="OT59" i="2"/>
  <c r="OS59" i="2"/>
  <c r="TF48" i="2"/>
  <c r="SZ48" i="2"/>
  <c r="SY48" i="2"/>
  <c r="TG48" i="2"/>
  <c r="TE48" i="2"/>
  <c r="TD48" i="2"/>
  <c r="TC48" i="2"/>
  <c r="SX49" i="2"/>
  <c r="PR56" i="2"/>
  <c r="PQ56" i="2" s="1"/>
  <c r="RC55" i="2"/>
  <c r="RA55" i="2"/>
  <c r="RB55" i="2"/>
  <c r="QZ55" i="2"/>
  <c r="RD55" i="2"/>
  <c r="QW55" i="2"/>
  <c r="QV55" i="2"/>
  <c r="QU56" i="2"/>
  <c r="TI48" i="2"/>
  <c r="TV46" i="2"/>
  <c r="UJ3" i="2"/>
  <c r="TT47" i="2"/>
  <c r="TT48" i="2" s="1"/>
  <c r="TY9" i="2"/>
  <c r="SZ60" i="2"/>
  <c r="JR84" i="2"/>
  <c r="JR71" i="2"/>
  <c r="MT8" i="2"/>
  <c r="MT4" i="2"/>
  <c r="NM61" i="2"/>
  <c r="MF77" i="2"/>
  <c r="NO59" i="2"/>
  <c r="NN59" i="2" s="1"/>
  <c r="NP12" i="2" s="1"/>
  <c r="JG84" i="2"/>
  <c r="JG71" i="2"/>
  <c r="OC59" i="2"/>
  <c r="OB59" i="2"/>
  <c r="OA59" i="2"/>
  <c r="NX59" i="2"/>
  <c r="NW59" i="2"/>
  <c r="OE59" i="2"/>
  <c r="OD59" i="2"/>
  <c r="MF64" i="2"/>
  <c r="NE8" i="2"/>
  <c r="NE4" i="2"/>
  <c r="OP59" i="2"/>
  <c r="OO59" i="2"/>
  <c r="ON59" i="2"/>
  <c r="OM59" i="2"/>
  <c r="OL59" i="2"/>
  <c r="OH59" i="2"/>
  <c r="OI59" i="2"/>
  <c r="OK58" i="2"/>
  <c r="OJ58" i="2" s="1"/>
  <c r="NB63" i="2"/>
  <c r="LJ80" i="2"/>
  <c r="LJ67" i="2"/>
  <c r="NP32" i="2"/>
  <c r="NP34" i="2"/>
  <c r="NP20" i="2"/>
  <c r="NP27" i="2" s="1"/>
  <c r="NP35" i="2"/>
  <c r="NP33" i="2"/>
  <c r="NP18" i="2"/>
  <c r="NP19" i="2"/>
  <c r="NP31" i="2"/>
  <c r="NP21" i="2"/>
  <c r="NP28" i="2" s="1"/>
  <c r="NP17" i="2"/>
  <c r="LU67" i="2" l="1"/>
  <c r="LU81" i="2" s="1"/>
  <c r="KC84" i="2"/>
  <c r="KN83" i="2"/>
  <c r="KN70" i="2"/>
  <c r="KC72" i="2"/>
  <c r="MI13" i="2"/>
  <c r="MT5" i="2"/>
  <c r="NE5" i="2"/>
  <c r="KY81" i="2"/>
  <c r="KY68" i="2"/>
  <c r="MQ64" i="2"/>
  <c r="MQ77" i="2"/>
  <c r="NP25" i="2"/>
  <c r="NP40" i="2"/>
  <c r="NP42" i="2"/>
  <c r="NP41" i="2"/>
  <c r="NP39" i="2"/>
  <c r="NP26" i="2"/>
  <c r="MT6" i="2"/>
  <c r="NE6" i="2"/>
  <c r="OV59" i="2"/>
  <c r="OT74" i="2" s="1"/>
  <c r="QC55" i="2"/>
  <c r="QB55" i="2" s="1"/>
  <c r="SQ50" i="2"/>
  <c r="SP50" i="2" s="1"/>
  <c r="PG58" i="2"/>
  <c r="PF58" i="2" s="1"/>
  <c r="TM47" i="2"/>
  <c r="TL47" i="2" s="1"/>
  <c r="QY55" i="2"/>
  <c r="QX55" i="2" s="1"/>
  <c r="SF51" i="2"/>
  <c r="SE51" i="2" s="1"/>
  <c r="RU53" i="2"/>
  <c r="RT53" i="2" s="1"/>
  <c r="NM74" i="2"/>
  <c r="OK59" i="2"/>
  <c r="OI74" i="2" s="1"/>
  <c r="QN56" i="2"/>
  <c r="QM56" i="2" s="1"/>
  <c r="OW34" i="2"/>
  <c r="OW33" i="2"/>
  <c r="OW31" i="2"/>
  <c r="OW32" i="2"/>
  <c r="OW18" i="2"/>
  <c r="OW21" i="2"/>
  <c r="OW28" i="2" s="1"/>
  <c r="OW19" i="2"/>
  <c r="OW20" i="2"/>
  <c r="OW27" i="2" s="1"/>
  <c r="OW35" i="2"/>
  <c r="OW17" i="2"/>
  <c r="QL57" i="2"/>
  <c r="QK57" i="2"/>
  <c r="QR57" i="2"/>
  <c r="QQ57" i="2"/>
  <c r="QO57" i="2"/>
  <c r="QS57" i="2"/>
  <c r="QP57" i="2"/>
  <c r="QJ58" i="2"/>
  <c r="SO51" i="2"/>
  <c r="SS51" i="2"/>
  <c r="SR51" i="2"/>
  <c r="SN51" i="2"/>
  <c r="SU51" i="2"/>
  <c r="SV51" i="2"/>
  <c r="ST51" i="2"/>
  <c r="SM52" i="2"/>
  <c r="UC47" i="2"/>
  <c r="UB47" i="2"/>
  <c r="UA47" i="2"/>
  <c r="TZ47" i="2"/>
  <c r="TY47" i="2"/>
  <c r="TV47" i="2"/>
  <c r="TU47" i="2"/>
  <c r="RN53" i="2"/>
  <c r="RG53" i="2"/>
  <c r="RO53" i="2"/>
  <c r="RM53" i="2"/>
  <c r="RL53" i="2"/>
  <c r="RK53" i="2"/>
  <c r="RH53" i="2"/>
  <c r="RF54" i="2"/>
  <c r="PD59" i="2"/>
  <c r="PL59" i="2"/>
  <c r="PK59" i="2"/>
  <c r="PJ59" i="2"/>
  <c r="PI59" i="2"/>
  <c r="PH59" i="2"/>
  <c r="PE59" i="2"/>
  <c r="TO48" i="2"/>
  <c r="TN48" i="2"/>
  <c r="TK48" i="2"/>
  <c r="TJ48" i="2"/>
  <c r="TQ48" i="2"/>
  <c r="TR48" i="2"/>
  <c r="TP48" i="2"/>
  <c r="TI49" i="2"/>
  <c r="PW58" i="2"/>
  <c r="PV58" i="2"/>
  <c r="PU58" i="2"/>
  <c r="PT58" i="2"/>
  <c r="PS58" i="2"/>
  <c r="PP58" i="2"/>
  <c r="PO58" i="2"/>
  <c r="PN59" i="2"/>
  <c r="UG46" i="2"/>
  <c r="UE47" i="2"/>
  <c r="UE48" i="2" s="1"/>
  <c r="UE49" i="2" s="1"/>
  <c r="UU3" i="2"/>
  <c r="UJ9" i="2"/>
  <c r="SK52" i="2"/>
  <c r="SJ52" i="2"/>
  <c r="SI52" i="2"/>
  <c r="SH52" i="2"/>
  <c r="SG52" i="2"/>
  <c r="SD52" i="2"/>
  <c r="SC52" i="2"/>
  <c r="SB53" i="2"/>
  <c r="QA56" i="2"/>
  <c r="QH56" i="2"/>
  <c r="QG56" i="2"/>
  <c r="QF56" i="2"/>
  <c r="QE56" i="2"/>
  <c r="QD56" i="2"/>
  <c r="PZ56" i="2"/>
  <c r="PY57" i="2"/>
  <c r="RC56" i="2"/>
  <c r="RA56" i="2"/>
  <c r="RD56" i="2"/>
  <c r="RB56" i="2"/>
  <c r="QZ56" i="2"/>
  <c r="QW56" i="2"/>
  <c r="QV56" i="2"/>
  <c r="QU57" i="2"/>
  <c r="NM75" i="2"/>
  <c r="RJ52" i="2"/>
  <c r="RI52" i="2" s="1"/>
  <c r="TV48" i="2"/>
  <c r="UC48" i="2"/>
  <c r="UB48" i="2"/>
  <c r="UA48" i="2"/>
  <c r="TZ48" i="2"/>
  <c r="TY48" i="2"/>
  <c r="TU48" i="2"/>
  <c r="TF49" i="2"/>
  <c r="TE49" i="2"/>
  <c r="SY49" i="2"/>
  <c r="TG49" i="2"/>
  <c r="TD49" i="2"/>
  <c r="TC49" i="2"/>
  <c r="SZ49" i="2"/>
  <c r="SX50" i="2"/>
  <c r="PR57" i="2"/>
  <c r="PQ57" i="2" s="1"/>
  <c r="TT49" i="2"/>
  <c r="TB48" i="2"/>
  <c r="TA48" i="2" s="1"/>
  <c r="OT61" i="2"/>
  <c r="RY54" i="2"/>
  <c r="RX54" i="2"/>
  <c r="RS54" i="2"/>
  <c r="RR54" i="2"/>
  <c r="RZ54" i="2"/>
  <c r="RW54" i="2"/>
  <c r="RV54" i="2"/>
  <c r="RQ55" i="2"/>
  <c r="TK60" i="2"/>
  <c r="JG85" i="2"/>
  <c r="JG72" i="2"/>
  <c r="MF78" i="2"/>
  <c r="NP11" i="2"/>
  <c r="NP7" i="2"/>
  <c r="NP22" i="2"/>
  <c r="NP24" i="2"/>
  <c r="NP10" i="2"/>
  <c r="LJ81" i="2"/>
  <c r="LJ68" i="2"/>
  <c r="OA32" i="2"/>
  <c r="OA35" i="2"/>
  <c r="OA33" i="2"/>
  <c r="OA31" i="2"/>
  <c r="OA21" i="2"/>
  <c r="OA28" i="2" s="1"/>
  <c r="OA34" i="2"/>
  <c r="OA17" i="2"/>
  <c r="OA18" i="2"/>
  <c r="OA20" i="2"/>
  <c r="OA27" i="2" s="1"/>
  <c r="OA19" i="2"/>
  <c r="NP38" i="2"/>
  <c r="NP36" i="2"/>
  <c r="OI61" i="2"/>
  <c r="NX61" i="2"/>
  <c r="JR85" i="2"/>
  <c r="JR72" i="2"/>
  <c r="NZ59" i="2"/>
  <c r="NX74" i="2" s="1"/>
  <c r="NB77" i="2"/>
  <c r="NM62" i="2"/>
  <c r="OL17" i="2"/>
  <c r="OL32" i="2"/>
  <c r="OL35" i="2"/>
  <c r="OL33" i="2"/>
  <c r="OL34" i="2"/>
  <c r="OL19" i="2"/>
  <c r="OL18" i="2"/>
  <c r="OL20" i="2"/>
  <c r="OL27" i="2" s="1"/>
  <c r="OL21" i="2"/>
  <c r="OL28" i="2" s="1"/>
  <c r="OL31" i="2"/>
  <c r="NB64" i="2"/>
  <c r="MF65" i="2"/>
  <c r="LU68" i="2" l="1"/>
  <c r="LU82" i="2" s="1"/>
  <c r="KN71" i="2"/>
  <c r="KN84" i="2"/>
  <c r="KC86" i="2"/>
  <c r="NE13" i="2"/>
  <c r="MT13" i="2"/>
  <c r="MQ78" i="2"/>
  <c r="KY82" i="2"/>
  <c r="KY69" i="2"/>
  <c r="MQ65" i="2"/>
  <c r="NP29" i="2"/>
  <c r="OL41" i="2"/>
  <c r="OL42" i="2"/>
  <c r="OL39" i="2"/>
  <c r="OL26" i="2"/>
  <c r="NP43" i="2"/>
  <c r="OA40" i="2"/>
  <c r="MF79" i="2"/>
  <c r="OL40" i="2"/>
  <c r="OA39" i="2"/>
  <c r="OW42" i="2"/>
  <c r="OW41" i="2"/>
  <c r="OA26" i="2"/>
  <c r="OA25" i="2"/>
  <c r="OW40" i="2"/>
  <c r="JR86" i="2"/>
  <c r="OW26" i="2"/>
  <c r="NX62" i="2"/>
  <c r="OA41" i="2"/>
  <c r="OW25" i="2"/>
  <c r="OA42" i="2"/>
  <c r="NM76" i="2"/>
  <c r="OI62" i="2"/>
  <c r="OL25" i="2"/>
  <c r="OW39" i="2"/>
  <c r="OU59" i="2"/>
  <c r="OW12" i="2" s="1"/>
  <c r="JG86" i="2"/>
  <c r="OJ59" i="2"/>
  <c r="OL12" i="2" s="1"/>
  <c r="OT75" i="2"/>
  <c r="PG59" i="2"/>
  <c r="PE74" i="2" s="1"/>
  <c r="NY59" i="2"/>
  <c r="OA12" i="2" s="1"/>
  <c r="TM48" i="2"/>
  <c r="TL48" i="2" s="1"/>
  <c r="RJ53" i="2"/>
  <c r="RI53" i="2" s="1"/>
  <c r="PR58" i="2"/>
  <c r="PQ58" i="2" s="1"/>
  <c r="SQ51" i="2"/>
  <c r="SP51" i="2" s="1"/>
  <c r="UJ49" i="2"/>
  <c r="UG49" i="2"/>
  <c r="UF49" i="2"/>
  <c r="UK49" i="2"/>
  <c r="UM49" i="2"/>
  <c r="UN49" i="2"/>
  <c r="UL49" i="2"/>
  <c r="UE50" i="2"/>
  <c r="TF50" i="2"/>
  <c r="TE50" i="2"/>
  <c r="SY50" i="2"/>
  <c r="TG50" i="2"/>
  <c r="TD50" i="2"/>
  <c r="TC50" i="2"/>
  <c r="SZ50" i="2"/>
  <c r="SX51" i="2"/>
  <c r="TX48" i="2"/>
  <c r="TW48" i="2" s="1"/>
  <c r="SO52" i="2"/>
  <c r="SN52" i="2"/>
  <c r="SV52" i="2"/>
  <c r="SU52" i="2"/>
  <c r="ST52" i="2"/>
  <c r="SR52" i="2"/>
  <c r="SS52" i="2"/>
  <c r="SM53" i="2"/>
  <c r="OW38" i="2"/>
  <c r="OW36" i="2"/>
  <c r="TR49" i="2"/>
  <c r="TO49" i="2"/>
  <c r="TN49" i="2"/>
  <c r="TK49" i="2"/>
  <c r="TJ49" i="2"/>
  <c r="TQ49" i="2"/>
  <c r="TP49" i="2"/>
  <c r="TI50" i="2"/>
  <c r="TB49" i="2"/>
  <c r="TA49" i="2" s="1"/>
  <c r="QY56" i="2"/>
  <c r="QX56" i="2" s="1"/>
  <c r="RN54" i="2"/>
  <c r="RL54" i="2"/>
  <c r="RO54" i="2"/>
  <c r="RM54" i="2"/>
  <c r="RK54" i="2"/>
  <c r="RH54" i="2"/>
  <c r="RG54" i="2"/>
  <c r="RF55" i="2"/>
  <c r="TV60" i="2"/>
  <c r="TX47" i="2"/>
  <c r="TW47" i="2" s="1"/>
  <c r="RS55" i="2"/>
  <c r="RR55" i="2"/>
  <c r="RZ55" i="2"/>
  <c r="RY55" i="2"/>
  <c r="RX55" i="2"/>
  <c r="RW55" i="2"/>
  <c r="RV55" i="2"/>
  <c r="RQ56" i="2"/>
  <c r="RU54" i="2"/>
  <c r="RT54" i="2" s="1"/>
  <c r="UP47" i="2"/>
  <c r="UP48" i="2" s="1"/>
  <c r="UR46" i="2"/>
  <c r="VF3" i="2"/>
  <c r="UU9" i="2"/>
  <c r="PP59" i="2"/>
  <c r="PO59" i="2"/>
  <c r="PW59" i="2"/>
  <c r="PV59" i="2"/>
  <c r="PU59" i="2"/>
  <c r="PS59" i="2"/>
  <c r="PT59" i="2"/>
  <c r="PE61" i="2"/>
  <c r="UN47" i="2"/>
  <c r="UM47" i="2"/>
  <c r="UL47" i="2"/>
  <c r="UK47" i="2"/>
  <c r="UJ47" i="2"/>
  <c r="UF47" i="2"/>
  <c r="UG47" i="2"/>
  <c r="OW24" i="2"/>
  <c r="OW22" i="2"/>
  <c r="OW10" i="2"/>
  <c r="OW11" i="2"/>
  <c r="OW7" i="2"/>
  <c r="OT62" i="2"/>
  <c r="SD53" i="2"/>
  <c r="SJ53" i="2"/>
  <c r="SH53" i="2"/>
  <c r="SG53" i="2"/>
  <c r="SK53" i="2"/>
  <c r="SI53" i="2"/>
  <c r="SC53" i="2"/>
  <c r="SB54" i="2"/>
  <c r="QA57" i="2"/>
  <c r="PZ57" i="2"/>
  <c r="QH57" i="2"/>
  <c r="QG57" i="2"/>
  <c r="QF57" i="2"/>
  <c r="QE57" i="2"/>
  <c r="QD57" i="2"/>
  <c r="PY58" i="2"/>
  <c r="PH32" i="2"/>
  <c r="PH31" i="2"/>
  <c r="PH18" i="2"/>
  <c r="PH20" i="2"/>
  <c r="PH27" i="2" s="1"/>
  <c r="PH35" i="2"/>
  <c r="PH17" i="2"/>
  <c r="PH34" i="2"/>
  <c r="PH21" i="2"/>
  <c r="PH28" i="2" s="1"/>
  <c r="PH19" i="2"/>
  <c r="PH33" i="2"/>
  <c r="QL58" i="2"/>
  <c r="QK58" i="2"/>
  <c r="QS58" i="2"/>
  <c r="QR58" i="2"/>
  <c r="QP58" i="2"/>
  <c r="QQ58" i="2"/>
  <c r="QO58" i="2"/>
  <c r="QJ59" i="2"/>
  <c r="QC56" i="2"/>
  <c r="QB56" i="2" s="1"/>
  <c r="SF52" i="2"/>
  <c r="SE52" i="2" s="1"/>
  <c r="UG48" i="2"/>
  <c r="UN48" i="2"/>
  <c r="UM48" i="2"/>
  <c r="UL48" i="2"/>
  <c r="UK48" i="2"/>
  <c r="UJ48" i="2"/>
  <c r="UF48" i="2"/>
  <c r="TV49" i="2"/>
  <c r="UC49" i="2"/>
  <c r="UB49" i="2"/>
  <c r="UA49" i="2"/>
  <c r="TZ49" i="2"/>
  <c r="TY49" i="2"/>
  <c r="TU49" i="2"/>
  <c r="TT50" i="2"/>
  <c r="RA57" i="2"/>
  <c r="QZ57" i="2"/>
  <c r="QV57" i="2"/>
  <c r="RD57" i="2"/>
  <c r="RC57" i="2"/>
  <c r="RB57" i="2"/>
  <c r="QW57" i="2"/>
  <c r="QU58" i="2"/>
  <c r="QN57" i="2"/>
  <c r="QM57" i="2" s="1"/>
  <c r="OL22" i="2"/>
  <c r="OL11" i="2"/>
  <c r="OL7" i="2"/>
  <c r="OL10" i="2"/>
  <c r="OL24" i="2"/>
  <c r="NB78" i="2"/>
  <c r="NB65" i="2"/>
  <c r="LJ82" i="2"/>
  <c r="LJ69" i="2"/>
  <c r="MF66" i="2"/>
  <c r="OL38" i="2"/>
  <c r="OL36" i="2"/>
  <c r="NM63" i="2"/>
  <c r="OI75" i="2"/>
  <c r="OA22" i="2"/>
  <c r="OA11" i="2"/>
  <c r="OA7" i="2"/>
  <c r="OA24" i="2"/>
  <c r="OA10" i="2"/>
  <c r="NP8" i="2"/>
  <c r="NP4" i="2"/>
  <c r="NX75" i="2"/>
  <c r="OA38" i="2"/>
  <c r="OA36" i="2"/>
  <c r="LU69" i="2" l="1"/>
  <c r="LU70" i="2" s="1"/>
  <c r="LU84" i="2" s="1"/>
  <c r="KN72" i="2"/>
  <c r="KN86" i="2" s="1"/>
  <c r="KN85" i="2"/>
  <c r="MQ66" i="2"/>
  <c r="MQ79" i="2"/>
  <c r="NP5" i="2"/>
  <c r="KY70" i="2"/>
  <c r="KY83" i="2"/>
  <c r="OI63" i="2"/>
  <c r="NX63" i="2"/>
  <c r="OW29" i="2"/>
  <c r="OL43" i="2"/>
  <c r="NX76" i="2"/>
  <c r="OA29" i="2"/>
  <c r="OW43" i="2"/>
  <c r="OA43" i="2"/>
  <c r="OI76" i="2"/>
  <c r="PH40" i="2"/>
  <c r="OL29" i="2"/>
  <c r="PH26" i="2"/>
  <c r="PH39" i="2"/>
  <c r="PH25" i="2"/>
  <c r="OT63" i="2"/>
  <c r="PH41" i="2"/>
  <c r="NM64" i="2"/>
  <c r="PH42" i="2"/>
  <c r="NP6" i="2"/>
  <c r="PE75" i="2"/>
  <c r="QY57" i="2"/>
  <c r="QX57" i="2" s="1"/>
  <c r="PF59" i="2"/>
  <c r="PH12" i="2" s="1"/>
  <c r="QN58" i="2"/>
  <c r="QM58" i="2" s="1"/>
  <c r="SQ52" i="2"/>
  <c r="SP52" i="2" s="1"/>
  <c r="RU55" i="2"/>
  <c r="RT55" i="2" s="1"/>
  <c r="UI48" i="2"/>
  <c r="UH48" i="2" s="1"/>
  <c r="UV48" i="2"/>
  <c r="UU48" i="2"/>
  <c r="UR48" i="2"/>
  <c r="UQ48" i="2"/>
  <c r="UX48" i="2"/>
  <c r="UW48" i="2"/>
  <c r="UY48" i="2"/>
  <c r="UP49" i="2"/>
  <c r="TX49" i="2"/>
  <c r="TW49" i="2" s="1"/>
  <c r="PH38" i="2"/>
  <c r="PH36" i="2"/>
  <c r="UI47" i="2"/>
  <c r="UH47" i="2" s="1"/>
  <c r="TB50" i="2"/>
  <c r="TA50" i="2" s="1"/>
  <c r="PP61" i="2"/>
  <c r="RN55" i="2"/>
  <c r="RH55" i="2"/>
  <c r="RG55" i="2"/>
  <c r="RO55" i="2"/>
  <c r="RL55" i="2"/>
  <c r="RM55" i="2"/>
  <c r="RK55" i="2"/>
  <c r="RF56" i="2"/>
  <c r="RA58" i="2"/>
  <c r="QZ58" i="2"/>
  <c r="QW58" i="2"/>
  <c r="QV58" i="2"/>
  <c r="RD58" i="2"/>
  <c r="RB58" i="2"/>
  <c r="RC58" i="2"/>
  <c r="QU59" i="2"/>
  <c r="OT76" i="2"/>
  <c r="SO53" i="2"/>
  <c r="SV53" i="2"/>
  <c r="ST53" i="2"/>
  <c r="SS53" i="2"/>
  <c r="SR53" i="2"/>
  <c r="SN53" i="2"/>
  <c r="SU53" i="2"/>
  <c r="SM54" i="2"/>
  <c r="PE62" i="2"/>
  <c r="VC46" i="2"/>
  <c r="VA47" i="2"/>
  <c r="VA48" i="2" s="1"/>
  <c r="VA49" i="2" s="1"/>
  <c r="VQ3" i="2"/>
  <c r="VF9" i="2"/>
  <c r="TM49" i="2"/>
  <c r="RJ54" i="2"/>
  <c r="RI54" i="2" s="1"/>
  <c r="QA58" i="2"/>
  <c r="PZ58" i="2"/>
  <c r="QH58" i="2"/>
  <c r="QG58" i="2"/>
  <c r="QF58" i="2"/>
  <c r="QD58" i="2"/>
  <c r="QE58" i="2"/>
  <c r="PY59" i="2"/>
  <c r="QC57" i="2"/>
  <c r="QB57" i="2" s="1"/>
  <c r="SD54" i="2"/>
  <c r="SC54" i="2"/>
  <c r="SK54" i="2"/>
  <c r="SJ54" i="2"/>
  <c r="SI54" i="2"/>
  <c r="SH54" i="2"/>
  <c r="SG54" i="2"/>
  <c r="SB55" i="2"/>
  <c r="UI49" i="2"/>
  <c r="UH49" i="2" s="1"/>
  <c r="QQ59" i="2"/>
  <c r="QP59" i="2"/>
  <c r="QO59" i="2"/>
  <c r="QL59" i="2"/>
  <c r="QK59" i="2"/>
  <c r="QR59" i="2"/>
  <c r="QS59" i="2"/>
  <c r="OW8" i="2"/>
  <c r="OW4" i="2"/>
  <c r="UQ47" i="2"/>
  <c r="UY47" i="2"/>
  <c r="UX47" i="2"/>
  <c r="UW47" i="2"/>
  <c r="UV47" i="2"/>
  <c r="UU47" i="2"/>
  <c r="UR47" i="2"/>
  <c r="RY56" i="2"/>
  <c r="RX56" i="2"/>
  <c r="RZ56" i="2"/>
  <c r="RW56" i="2"/>
  <c r="RR56" i="2"/>
  <c r="RV56" i="2"/>
  <c r="RS56" i="2"/>
  <c r="RQ57" i="2"/>
  <c r="PH10" i="2"/>
  <c r="PH11" i="2"/>
  <c r="PH7" i="2"/>
  <c r="PH24" i="2"/>
  <c r="PH22" i="2"/>
  <c r="PR59" i="2"/>
  <c r="PP74" i="2" s="1"/>
  <c r="TV50" i="2"/>
  <c r="UB50" i="2"/>
  <c r="UA50" i="2"/>
  <c r="TY50" i="2"/>
  <c r="UC50" i="2"/>
  <c r="TU50" i="2"/>
  <c r="TZ50" i="2"/>
  <c r="TT51" i="2"/>
  <c r="SF53" i="2"/>
  <c r="SE53" i="2" s="1"/>
  <c r="UG60" i="2"/>
  <c r="PS32" i="2"/>
  <c r="PS33" i="2"/>
  <c r="PS35" i="2"/>
  <c r="PS17" i="2"/>
  <c r="PS21" i="2"/>
  <c r="PS28" i="2" s="1"/>
  <c r="PS34" i="2"/>
  <c r="PS31" i="2"/>
  <c r="PS18" i="2"/>
  <c r="PS19" i="2"/>
  <c r="PS20" i="2"/>
  <c r="PS27" i="2" s="1"/>
  <c r="TJ50" i="2"/>
  <c r="TR50" i="2"/>
  <c r="TO50" i="2"/>
  <c r="TN50" i="2"/>
  <c r="TP50" i="2"/>
  <c r="TK50" i="2"/>
  <c r="TQ50" i="2"/>
  <c r="TI51" i="2"/>
  <c r="SZ51" i="2"/>
  <c r="SY51" i="2"/>
  <c r="TG51" i="2"/>
  <c r="TF51" i="2"/>
  <c r="TE51" i="2"/>
  <c r="TD51" i="2"/>
  <c r="TC51" i="2"/>
  <c r="SX52" i="2"/>
  <c r="UJ50" i="2"/>
  <c r="UG50" i="2"/>
  <c r="UF50" i="2"/>
  <c r="UN50" i="2"/>
  <c r="UL50" i="2"/>
  <c r="UM50" i="2"/>
  <c r="UK50" i="2"/>
  <c r="UE51" i="2"/>
  <c r="MF80" i="2"/>
  <c r="MF67" i="2"/>
  <c r="LJ83" i="2"/>
  <c r="LJ70" i="2"/>
  <c r="NB79" i="2"/>
  <c r="NB66" i="2"/>
  <c r="NM77" i="2"/>
  <c r="OA8" i="2"/>
  <c r="OA4" i="2"/>
  <c r="OL8" i="2"/>
  <c r="OL4" i="2"/>
  <c r="LU83" i="2" l="1"/>
  <c r="LU71" i="2"/>
  <c r="NX77" i="2"/>
  <c r="MQ67" i="2"/>
  <c r="MQ81" i="2" s="1"/>
  <c r="MQ80" i="2"/>
  <c r="NP13" i="2"/>
  <c r="OI64" i="2"/>
  <c r="OI65" i="2" s="1"/>
  <c r="OW5" i="2"/>
  <c r="KY71" i="2"/>
  <c r="KY84" i="2"/>
  <c r="OI77" i="2"/>
  <c r="NX64" i="2"/>
  <c r="OL5" i="2"/>
  <c r="NM78" i="2"/>
  <c r="OA5" i="2"/>
  <c r="NM65" i="2"/>
  <c r="OT64" i="2"/>
  <c r="OT77" i="2"/>
  <c r="PH43" i="2"/>
  <c r="PS40" i="2"/>
  <c r="PS25" i="2"/>
  <c r="PS39" i="2"/>
  <c r="PS41" i="2"/>
  <c r="PE63" i="2"/>
  <c r="PH29" i="2"/>
  <c r="PP62" i="2"/>
  <c r="PS26" i="2"/>
  <c r="PS42" i="2"/>
  <c r="OL6" i="2"/>
  <c r="OW6" i="2"/>
  <c r="QC58" i="2"/>
  <c r="QB58" i="2" s="1"/>
  <c r="QY58" i="2"/>
  <c r="QX58" i="2" s="1"/>
  <c r="UT47" i="2"/>
  <c r="US47" i="2" s="1"/>
  <c r="UT48" i="2"/>
  <c r="US48" i="2" s="1"/>
  <c r="TX50" i="2"/>
  <c r="TW50" i="2" s="1"/>
  <c r="QN59" i="2"/>
  <c r="QL74" i="2" s="1"/>
  <c r="RU56" i="2"/>
  <c r="RT56" i="2" s="1"/>
  <c r="TM50" i="2"/>
  <c r="TL50" i="2" s="1"/>
  <c r="SF54" i="2"/>
  <c r="SE54" i="2" s="1"/>
  <c r="RJ55" i="2"/>
  <c r="RI55" i="2" s="1"/>
  <c r="VJ49" i="2"/>
  <c r="VI49" i="2"/>
  <c r="VG49" i="2"/>
  <c r="VF49" i="2"/>
  <c r="VB49" i="2"/>
  <c r="VC49" i="2"/>
  <c r="VH49" i="2"/>
  <c r="VA50" i="2"/>
  <c r="UM51" i="2"/>
  <c r="UL51" i="2"/>
  <c r="UN51" i="2"/>
  <c r="UK51" i="2"/>
  <c r="UJ51" i="2"/>
  <c r="UF51" i="2"/>
  <c r="UG51" i="2"/>
  <c r="UE52" i="2"/>
  <c r="TB51" i="2"/>
  <c r="TA51" i="2" s="1"/>
  <c r="PH8" i="2"/>
  <c r="PH4" i="2"/>
  <c r="SQ53" i="2"/>
  <c r="SP53" i="2" s="1"/>
  <c r="PP75" i="2"/>
  <c r="UR60" i="2"/>
  <c r="QO34" i="2"/>
  <c r="QO35" i="2"/>
  <c r="QO20" i="2"/>
  <c r="QO27" i="2" s="1"/>
  <c r="QO33" i="2"/>
  <c r="QO32" i="2"/>
  <c r="QO18" i="2"/>
  <c r="QO19" i="2"/>
  <c r="QO21" i="2"/>
  <c r="QO28" i="2" s="1"/>
  <c r="QO31" i="2"/>
  <c r="QO17" i="2"/>
  <c r="RN56" i="2"/>
  <c r="RL56" i="2"/>
  <c r="RK56" i="2"/>
  <c r="RG56" i="2"/>
  <c r="RO56" i="2"/>
  <c r="RM56" i="2"/>
  <c r="RH56" i="2"/>
  <c r="RF57" i="2"/>
  <c r="QL61" i="2"/>
  <c r="UB51" i="2"/>
  <c r="TZ51" i="2"/>
  <c r="TY51" i="2"/>
  <c r="UC51" i="2"/>
  <c r="UA51" i="2"/>
  <c r="TV51" i="2"/>
  <c r="TU51" i="2"/>
  <c r="TT52" i="2"/>
  <c r="SD55" i="2"/>
  <c r="SJ55" i="2"/>
  <c r="SH55" i="2"/>
  <c r="SG55" i="2"/>
  <c r="SC55" i="2"/>
  <c r="SI55" i="2"/>
  <c r="SK55" i="2"/>
  <c r="SB56" i="2"/>
  <c r="UW49" i="2"/>
  <c r="UV49" i="2"/>
  <c r="UY49" i="2"/>
  <c r="UX49" i="2"/>
  <c r="UU49" i="2"/>
  <c r="UR49" i="2"/>
  <c r="UQ49" i="2"/>
  <c r="UP50" i="2"/>
  <c r="TL49" i="2"/>
  <c r="RD59" i="2"/>
  <c r="RC59" i="2"/>
  <c r="RB59" i="2"/>
  <c r="RA59" i="2"/>
  <c r="QZ59" i="2"/>
  <c r="QW59" i="2"/>
  <c r="QV59" i="2"/>
  <c r="RZ57" i="2"/>
  <c r="RY57" i="2"/>
  <c r="RX57" i="2"/>
  <c r="RV57" i="2"/>
  <c r="RW57" i="2"/>
  <c r="RS57" i="2"/>
  <c r="RR57" i="2"/>
  <c r="RQ58" i="2"/>
  <c r="PS38" i="2"/>
  <c r="PS36" i="2"/>
  <c r="QD59" i="2"/>
  <c r="QA59" i="2"/>
  <c r="PZ59" i="2"/>
  <c r="QH59" i="2"/>
  <c r="QG59" i="2"/>
  <c r="QF59" i="2"/>
  <c r="QE59" i="2"/>
  <c r="PQ59" i="2"/>
  <c r="PS12" i="2" s="1"/>
  <c r="UI50" i="2"/>
  <c r="UH50" i="2" s="1"/>
  <c r="TO51" i="2"/>
  <c r="TJ51" i="2"/>
  <c r="TR51" i="2"/>
  <c r="TQ51" i="2"/>
  <c r="TN51" i="2"/>
  <c r="TP51" i="2"/>
  <c r="TK51" i="2"/>
  <c r="TI52" i="2"/>
  <c r="VI48" i="2"/>
  <c r="VG48" i="2"/>
  <c r="VJ48" i="2"/>
  <c r="VH48" i="2"/>
  <c r="VF48" i="2"/>
  <c r="VC48" i="2"/>
  <c r="VB48" i="2"/>
  <c r="PS24" i="2"/>
  <c r="PS10" i="2"/>
  <c r="PS11" i="2"/>
  <c r="PS7" i="2"/>
  <c r="PS22" i="2"/>
  <c r="VL47" i="2"/>
  <c r="VL48" i="2" s="1"/>
  <c r="VN46" i="2"/>
  <c r="WB3" i="2"/>
  <c r="VQ9" i="2"/>
  <c r="SO54" i="2"/>
  <c r="SS54" i="2"/>
  <c r="SN54" i="2"/>
  <c r="SV54" i="2"/>
  <c r="SU54" i="2"/>
  <c r="SR54" i="2"/>
  <c r="ST54" i="2"/>
  <c r="SM55" i="2"/>
  <c r="SZ52" i="2"/>
  <c r="SY52" i="2"/>
  <c r="TF52" i="2"/>
  <c r="TE52" i="2"/>
  <c r="TD52" i="2"/>
  <c r="TC52" i="2"/>
  <c r="TG52" i="2"/>
  <c r="SX53" i="2"/>
  <c r="VI47" i="2"/>
  <c r="VC47" i="2"/>
  <c r="VB47" i="2"/>
  <c r="VJ47" i="2"/>
  <c r="VF47" i="2"/>
  <c r="VH47" i="2"/>
  <c r="VG47" i="2"/>
  <c r="PE76" i="2"/>
  <c r="LJ84" i="2"/>
  <c r="LJ71" i="2"/>
  <c r="OA6" i="2"/>
  <c r="MF81" i="2"/>
  <c r="MF68" i="2"/>
  <c r="NB80" i="2"/>
  <c r="NB67" i="2"/>
  <c r="LU85" i="2" l="1"/>
  <c r="LU72" i="2"/>
  <c r="LU86" i="2" s="1"/>
  <c r="MQ68" i="2"/>
  <c r="MQ69" i="2" s="1"/>
  <c r="PE64" i="2"/>
  <c r="NM79" i="2"/>
  <c r="OI78" i="2"/>
  <c r="NX65" i="2"/>
  <c r="NX66" i="2" s="1"/>
  <c r="NX78" i="2"/>
  <c r="OW13" i="2"/>
  <c r="PH5" i="2"/>
  <c r="KY85" i="2"/>
  <c r="KY72" i="2"/>
  <c r="OA13" i="2"/>
  <c r="WM3" i="2"/>
  <c r="OL13" i="2"/>
  <c r="NM66" i="2"/>
  <c r="OT78" i="2"/>
  <c r="OT65" i="2"/>
  <c r="PP63" i="2"/>
  <c r="PS43" i="2"/>
  <c r="PP76" i="2"/>
  <c r="PS29" i="2"/>
  <c r="QO40" i="2"/>
  <c r="QO42" i="2"/>
  <c r="PE77" i="2"/>
  <c r="QO41" i="2"/>
  <c r="QO26" i="2"/>
  <c r="QO25" i="2"/>
  <c r="QO39" i="2"/>
  <c r="PH6" i="2"/>
  <c r="QM59" i="2"/>
  <c r="QO12" i="2" s="1"/>
  <c r="SQ54" i="2"/>
  <c r="SP54" i="2" s="1"/>
  <c r="SF55" i="2"/>
  <c r="SE55" i="2" s="1"/>
  <c r="VE48" i="2"/>
  <c r="VD48" i="2" s="1"/>
  <c r="VE49" i="2"/>
  <c r="VD49" i="2" s="1"/>
  <c r="SO55" i="2"/>
  <c r="SV55" i="2"/>
  <c r="SU55" i="2"/>
  <c r="ST55" i="2"/>
  <c r="SS55" i="2"/>
  <c r="SR55" i="2"/>
  <c r="SN55" i="2"/>
  <c r="SM56" i="2"/>
  <c r="PS8" i="2"/>
  <c r="PS4" i="2"/>
  <c r="QW61" i="2"/>
  <c r="UB52" i="2"/>
  <c r="TZ52" i="2"/>
  <c r="TY52" i="2"/>
  <c r="TV52" i="2"/>
  <c r="TU52" i="2"/>
  <c r="UA52" i="2"/>
  <c r="UC52" i="2"/>
  <c r="TT53" i="2"/>
  <c r="QO11" i="2"/>
  <c r="QO7" i="2"/>
  <c r="QO24" i="2"/>
  <c r="QO22" i="2"/>
  <c r="QO10" i="2"/>
  <c r="TB52" i="2"/>
  <c r="TA52" i="2" s="1"/>
  <c r="QA61" i="2"/>
  <c r="RZ58" i="2"/>
  <c r="RY58" i="2"/>
  <c r="RX58" i="2"/>
  <c r="RW58" i="2"/>
  <c r="RV58" i="2"/>
  <c r="RS58" i="2"/>
  <c r="RR58" i="2"/>
  <c r="RQ59" i="2"/>
  <c r="QY59" i="2"/>
  <c r="QW74" i="2" s="1"/>
  <c r="QO36" i="2"/>
  <c r="QO38" i="2"/>
  <c r="VT47" i="2"/>
  <c r="VR47" i="2"/>
  <c r="VQ47" i="2"/>
  <c r="VN47" i="2"/>
  <c r="VM47" i="2"/>
  <c r="VU47" i="2"/>
  <c r="VS47" i="2"/>
  <c r="QC59" i="2"/>
  <c r="QA74" i="2" s="1"/>
  <c r="QL75" i="2"/>
  <c r="RJ56" i="2"/>
  <c r="RI56" i="2" s="1"/>
  <c r="VT48" i="2"/>
  <c r="VU48" i="2"/>
  <c r="VS48" i="2"/>
  <c r="VR48" i="2"/>
  <c r="VQ48" i="2"/>
  <c r="VN48" i="2"/>
  <c r="VM48" i="2"/>
  <c r="UM52" i="2"/>
  <c r="UL52" i="2"/>
  <c r="UN52" i="2"/>
  <c r="UK52" i="2"/>
  <c r="UJ52" i="2"/>
  <c r="UG52" i="2"/>
  <c r="UF52" i="2"/>
  <c r="UE53" i="2"/>
  <c r="QZ33" i="2"/>
  <c r="QZ21" i="2"/>
  <c r="QZ28" i="2" s="1"/>
  <c r="QZ35" i="2"/>
  <c r="QZ32" i="2"/>
  <c r="QZ20" i="2"/>
  <c r="QZ27" i="2" s="1"/>
  <c r="QZ19" i="2"/>
  <c r="QZ34" i="2"/>
  <c r="QZ31" i="2"/>
  <c r="QZ17" i="2"/>
  <c r="QZ18" i="2"/>
  <c r="SD56" i="2"/>
  <c r="SK56" i="2"/>
  <c r="SJ56" i="2"/>
  <c r="SI56" i="2"/>
  <c r="SH56" i="2"/>
  <c r="SG56" i="2"/>
  <c r="SC56" i="2"/>
  <c r="SB57" i="2"/>
  <c r="QL62" i="2"/>
  <c r="VC60" i="2"/>
  <c r="RU57" i="2"/>
  <c r="RT57" i="2" s="1"/>
  <c r="TX51" i="2"/>
  <c r="TW51" i="2" s="1"/>
  <c r="UI51" i="2"/>
  <c r="UH51" i="2" s="1"/>
  <c r="TO52" i="2"/>
  <c r="TR52" i="2"/>
  <c r="TQ52" i="2"/>
  <c r="TP52" i="2"/>
  <c r="TN52" i="2"/>
  <c r="TK52" i="2"/>
  <c r="TJ52" i="2"/>
  <c r="TI53" i="2"/>
  <c r="UW50" i="2"/>
  <c r="UV50" i="2"/>
  <c r="UY50" i="2"/>
  <c r="UU50" i="2"/>
  <c r="UR50" i="2"/>
  <c r="UQ50" i="2"/>
  <c r="UX50" i="2"/>
  <c r="UP51" i="2"/>
  <c r="RN57" i="2"/>
  <c r="RM57" i="2"/>
  <c r="RL57" i="2"/>
  <c r="RK57" i="2"/>
  <c r="RO57" i="2"/>
  <c r="RH57" i="2"/>
  <c r="RG57" i="2"/>
  <c r="RF58" i="2"/>
  <c r="VJ50" i="2"/>
  <c r="VI50" i="2"/>
  <c r="VG50" i="2"/>
  <c r="VF50" i="2"/>
  <c r="VC50" i="2"/>
  <c r="VB50" i="2"/>
  <c r="VH50" i="2"/>
  <c r="VA51" i="2"/>
  <c r="VL49" i="2"/>
  <c r="QD31" i="2"/>
  <c r="QD20" i="2"/>
  <c r="QD27" i="2" s="1"/>
  <c r="QD17" i="2"/>
  <c r="QD35" i="2"/>
  <c r="QD18" i="2"/>
  <c r="QD19" i="2"/>
  <c r="QD21" i="2"/>
  <c r="QD28" i="2" s="1"/>
  <c r="QD33" i="2"/>
  <c r="QD34" i="2"/>
  <c r="QD32" i="2"/>
  <c r="VE47" i="2"/>
  <c r="VD47" i="2" s="1"/>
  <c r="TD53" i="2"/>
  <c r="SZ53" i="2"/>
  <c r="TG53" i="2"/>
  <c r="TF53" i="2"/>
  <c r="TE53" i="2"/>
  <c r="TC53" i="2"/>
  <c r="SY53" i="2"/>
  <c r="SX54" i="2"/>
  <c r="VW47" i="2"/>
  <c r="VY46" i="2"/>
  <c r="WB9" i="2"/>
  <c r="TM51" i="2"/>
  <c r="TL51" i="2" s="1"/>
  <c r="UT49" i="2"/>
  <c r="MF82" i="2"/>
  <c r="MF69" i="2"/>
  <c r="NB81" i="2"/>
  <c r="NB68" i="2"/>
  <c r="OI79" i="2"/>
  <c r="OI66" i="2"/>
  <c r="LJ85" i="2"/>
  <c r="LJ72" i="2"/>
  <c r="NX79" i="2" l="1"/>
  <c r="MQ82" i="2"/>
  <c r="PE78" i="2"/>
  <c r="PE65" i="2"/>
  <c r="PE79" i="2" s="1"/>
  <c r="NM67" i="2"/>
  <c r="NM81" i="2" s="1"/>
  <c r="OT66" i="2"/>
  <c r="OT67" i="2" s="1"/>
  <c r="PH13" i="2"/>
  <c r="NM80" i="2"/>
  <c r="OT79" i="2"/>
  <c r="KY86" i="2"/>
  <c r="WX3" i="2"/>
  <c r="WH47" i="2"/>
  <c r="WJ46" i="2"/>
  <c r="WM9" i="2"/>
  <c r="PS5" i="2"/>
  <c r="PP64" i="2"/>
  <c r="PP77" i="2"/>
  <c r="QO43" i="2"/>
  <c r="QO29" i="2"/>
  <c r="QZ42" i="2"/>
  <c r="QD39" i="2"/>
  <c r="QZ39" i="2"/>
  <c r="QA62" i="2"/>
  <c r="QD40" i="2"/>
  <c r="QZ25" i="2"/>
  <c r="QZ40" i="2"/>
  <c r="QD41" i="2"/>
  <c r="QD26" i="2"/>
  <c r="QD25" i="2"/>
  <c r="QZ41" i="2"/>
  <c r="LJ86" i="2"/>
  <c r="QD42" i="2"/>
  <c r="QZ26" i="2"/>
  <c r="QW62" i="2"/>
  <c r="PS6" i="2"/>
  <c r="UI52" i="2"/>
  <c r="UH52" i="2" s="1"/>
  <c r="MQ70" i="2"/>
  <c r="MQ83" i="2"/>
  <c r="TX52" i="2"/>
  <c r="TW52" i="2" s="1"/>
  <c r="SF56" i="2"/>
  <c r="SE56" i="2" s="1"/>
  <c r="SQ55" i="2"/>
  <c r="SP55" i="2" s="1"/>
  <c r="TB53" i="2"/>
  <c r="TA53" i="2" s="1"/>
  <c r="UT50" i="2"/>
  <c r="US50" i="2" s="1"/>
  <c r="RJ57" i="2"/>
  <c r="RI57" i="2" s="1"/>
  <c r="VE50" i="2"/>
  <c r="VD50" i="2" s="1"/>
  <c r="SK57" i="2"/>
  <c r="SI57" i="2"/>
  <c r="SJ57" i="2"/>
  <c r="SH57" i="2"/>
  <c r="SD57" i="2"/>
  <c r="SC57" i="2"/>
  <c r="SG57" i="2"/>
  <c r="SB58" i="2"/>
  <c r="QO8" i="2"/>
  <c r="QO4" i="2"/>
  <c r="WF47" i="2"/>
  <c r="WE47" i="2"/>
  <c r="WD47" i="2"/>
  <c r="WC47" i="2"/>
  <c r="WB47" i="2"/>
  <c r="VY47" i="2"/>
  <c r="VX47" i="2"/>
  <c r="SR56" i="2"/>
  <c r="SO56" i="2"/>
  <c r="SU56" i="2"/>
  <c r="ST56" i="2"/>
  <c r="SN56" i="2"/>
  <c r="SV56" i="2"/>
  <c r="SS56" i="2"/>
  <c r="SM57" i="2"/>
  <c r="QD10" i="2"/>
  <c r="QD11" i="2"/>
  <c r="QD7" i="2"/>
  <c r="QD24" i="2"/>
  <c r="QD22" i="2"/>
  <c r="QA75" i="2"/>
  <c r="QL63" i="2"/>
  <c r="QD38" i="2"/>
  <c r="QD36" i="2"/>
  <c r="RR59" i="2"/>
  <c r="RZ59" i="2"/>
  <c r="RY59" i="2"/>
  <c r="RX59" i="2"/>
  <c r="RW59" i="2"/>
  <c r="RV59" i="2"/>
  <c r="RS59" i="2"/>
  <c r="UB53" i="2"/>
  <c r="UC53" i="2"/>
  <c r="UA53" i="2"/>
  <c r="TZ53" i="2"/>
  <c r="TY53" i="2"/>
  <c r="TU53" i="2"/>
  <c r="TV53" i="2"/>
  <c r="TT54" i="2"/>
  <c r="US49" i="2"/>
  <c r="VT49" i="2"/>
  <c r="VS49" i="2"/>
  <c r="VU49" i="2"/>
  <c r="VR49" i="2"/>
  <c r="VQ49" i="2"/>
  <c r="VN49" i="2"/>
  <c r="VM49" i="2"/>
  <c r="VL50" i="2"/>
  <c r="RN58" i="2"/>
  <c r="RM58" i="2"/>
  <c r="RL58" i="2"/>
  <c r="RK58" i="2"/>
  <c r="RH58" i="2"/>
  <c r="RG58" i="2"/>
  <c r="RO58" i="2"/>
  <c r="RF59" i="2"/>
  <c r="TQ53" i="2"/>
  <c r="TO53" i="2"/>
  <c r="TP53" i="2"/>
  <c r="TR53" i="2"/>
  <c r="TN53" i="2"/>
  <c r="TK53" i="2"/>
  <c r="TJ53" i="2"/>
  <c r="TI54" i="2"/>
  <c r="UG53" i="2"/>
  <c r="UK53" i="2"/>
  <c r="UJ53" i="2"/>
  <c r="UF53" i="2"/>
  <c r="UM53" i="2"/>
  <c r="UN53" i="2"/>
  <c r="UL53" i="2"/>
  <c r="UE54" i="2"/>
  <c r="QB59" i="2"/>
  <c r="QD12" i="2" s="1"/>
  <c r="VW48" i="2"/>
  <c r="VC51" i="2"/>
  <c r="VJ51" i="2"/>
  <c r="VI51" i="2"/>
  <c r="VH51" i="2"/>
  <c r="VG51" i="2"/>
  <c r="VF51" i="2"/>
  <c r="VB51" i="2"/>
  <c r="VA52" i="2"/>
  <c r="VN60" i="2"/>
  <c r="RU58" i="2"/>
  <c r="RT58" i="2" s="1"/>
  <c r="QW75" i="2"/>
  <c r="QZ22" i="2"/>
  <c r="QZ24" i="2"/>
  <c r="QZ10" i="2"/>
  <c r="QZ11" i="2"/>
  <c r="QZ7" i="2"/>
  <c r="VP48" i="2"/>
  <c r="VO48" i="2" s="1"/>
  <c r="VP47" i="2"/>
  <c r="VO47" i="2" s="1"/>
  <c r="QX59" i="2"/>
  <c r="QZ12" i="2" s="1"/>
  <c r="TM52" i="2"/>
  <c r="TL52" i="2" s="1"/>
  <c r="QZ36" i="2"/>
  <c r="QZ38" i="2"/>
  <c r="TD54" i="2"/>
  <c r="TF54" i="2"/>
  <c r="TE54" i="2"/>
  <c r="TG54" i="2"/>
  <c r="TC54" i="2"/>
  <c r="SZ54" i="2"/>
  <c r="SY54" i="2"/>
  <c r="SX55" i="2"/>
  <c r="UY51" i="2"/>
  <c r="UR51" i="2"/>
  <c r="UQ51" i="2"/>
  <c r="UX51" i="2"/>
  <c r="UV51" i="2"/>
  <c r="UW51" i="2"/>
  <c r="UU51" i="2"/>
  <c r="UP52" i="2"/>
  <c r="QL76" i="2"/>
  <c r="OI80" i="2"/>
  <c r="OI67" i="2"/>
  <c r="NB82" i="2"/>
  <c r="NB69" i="2"/>
  <c r="MF83" i="2"/>
  <c r="MF70" i="2"/>
  <c r="NX80" i="2"/>
  <c r="NX67" i="2"/>
  <c r="PE66" i="2" l="1"/>
  <c r="PE80" i="2" s="1"/>
  <c r="NM68" i="2"/>
  <c r="NM82" i="2" s="1"/>
  <c r="OT80" i="2"/>
  <c r="PP78" i="2"/>
  <c r="PS13" i="2"/>
  <c r="PP65" i="2"/>
  <c r="WH48" i="2"/>
  <c r="WQ47" i="2"/>
  <c r="WJ47" i="2"/>
  <c r="WJ60" i="2" s="1"/>
  <c r="WP47" i="2"/>
  <c r="WO47" i="2"/>
  <c r="WN47" i="2"/>
  <c r="WI47" i="2"/>
  <c r="WM47" i="2"/>
  <c r="XI3" i="2"/>
  <c r="WU46" i="2"/>
  <c r="WS47" i="2"/>
  <c r="WS48" i="2" s="1"/>
  <c r="WX9" i="2"/>
  <c r="QO5" i="2"/>
  <c r="QW63" i="2"/>
  <c r="QA63" i="2"/>
  <c r="QA76" i="2"/>
  <c r="QZ29" i="2"/>
  <c r="QD43" i="2"/>
  <c r="QD29" i="2"/>
  <c r="QZ43" i="2"/>
  <c r="MQ84" i="2"/>
  <c r="QL64" i="2"/>
  <c r="QW76" i="2"/>
  <c r="QO6" i="2"/>
  <c r="UT51" i="2"/>
  <c r="US51" i="2" s="1"/>
  <c r="MQ71" i="2"/>
  <c r="TB54" i="2"/>
  <c r="TA54" i="2" s="1"/>
  <c r="SF57" i="2"/>
  <c r="SE57" i="2" s="1"/>
  <c r="WA47" i="2"/>
  <c r="VZ47" i="2" s="1"/>
  <c r="VP49" i="2"/>
  <c r="VO49" i="2" s="1"/>
  <c r="RJ58" i="2"/>
  <c r="RI58" i="2" s="1"/>
  <c r="RU59" i="2"/>
  <c r="RT59" i="2" s="1"/>
  <c r="RV12" i="2" s="1"/>
  <c r="VE51" i="2"/>
  <c r="VD51" i="2" s="1"/>
  <c r="UM54" i="2"/>
  <c r="UK54" i="2"/>
  <c r="UJ54" i="2"/>
  <c r="UN54" i="2"/>
  <c r="UL54" i="2"/>
  <c r="UG54" i="2"/>
  <c r="UF54" i="2"/>
  <c r="UE55" i="2"/>
  <c r="RS61" i="2"/>
  <c r="QD8" i="2"/>
  <c r="QD4" i="2"/>
  <c r="SQ56" i="2"/>
  <c r="SP56" i="2" s="1"/>
  <c r="OT81" i="2"/>
  <c r="OT68" i="2"/>
  <c r="VY60" i="2"/>
  <c r="SK58" i="2"/>
  <c r="SJ58" i="2"/>
  <c r="SI58" i="2"/>
  <c r="SH58" i="2"/>
  <c r="SG58" i="2"/>
  <c r="SC58" i="2"/>
  <c r="SD58" i="2"/>
  <c r="SB59" i="2"/>
  <c r="VU50" i="2"/>
  <c r="VT50" i="2"/>
  <c r="VS50" i="2"/>
  <c r="VR50" i="2"/>
  <c r="VM50" i="2"/>
  <c r="VQ50" i="2"/>
  <c r="VN50" i="2"/>
  <c r="VL51" i="2"/>
  <c r="QL77" i="2"/>
  <c r="TD55" i="2"/>
  <c r="SZ55" i="2"/>
  <c r="SY55" i="2"/>
  <c r="TG55" i="2"/>
  <c r="TE55" i="2"/>
  <c r="TF55" i="2"/>
  <c r="TC55" i="2"/>
  <c r="SX56" i="2"/>
  <c r="VY48" i="2"/>
  <c r="VX48" i="2"/>
  <c r="WF48" i="2"/>
  <c r="WC48" i="2"/>
  <c r="WE48" i="2"/>
  <c r="WD48" i="2"/>
  <c r="WB48" i="2"/>
  <c r="VW49" i="2"/>
  <c r="UB54" i="2"/>
  <c r="TV54" i="2"/>
  <c r="TU54" i="2"/>
  <c r="UC54" i="2"/>
  <c r="UA54" i="2"/>
  <c r="TZ54" i="2"/>
  <c r="TY54" i="2"/>
  <c r="TT55" i="2"/>
  <c r="UY52" i="2"/>
  <c r="UQ52" i="2"/>
  <c r="UX52" i="2"/>
  <c r="UW52" i="2"/>
  <c r="UV52" i="2"/>
  <c r="UU52" i="2"/>
  <c r="UR52" i="2"/>
  <c r="UP53" i="2"/>
  <c r="UI53" i="2"/>
  <c r="UH53" i="2" s="1"/>
  <c r="RV31" i="2"/>
  <c r="RV34" i="2"/>
  <c r="RV17" i="2"/>
  <c r="RV32" i="2"/>
  <c r="RV20" i="2"/>
  <c r="RV27" i="2" s="1"/>
  <c r="RV35" i="2"/>
  <c r="RV33" i="2"/>
  <c r="RV18" i="2"/>
  <c r="RV19" i="2"/>
  <c r="RV21" i="2"/>
  <c r="RV28" i="2" s="1"/>
  <c r="TQ54" i="2"/>
  <c r="TO54" i="2"/>
  <c r="TJ54" i="2"/>
  <c r="TR54" i="2"/>
  <c r="TP54" i="2"/>
  <c r="TN54" i="2"/>
  <c r="TK54" i="2"/>
  <c r="TI55" i="2"/>
  <c r="VC52" i="2"/>
  <c r="VG52" i="2"/>
  <c r="VF52" i="2"/>
  <c r="VB52" i="2"/>
  <c r="VI52" i="2"/>
  <c r="VJ52" i="2"/>
  <c r="VH52" i="2"/>
  <c r="VA53" i="2"/>
  <c r="RO59" i="2"/>
  <c r="RN59" i="2"/>
  <c r="RM59" i="2"/>
  <c r="RL59" i="2"/>
  <c r="RK59" i="2"/>
  <c r="RH59" i="2"/>
  <c r="RG59" i="2"/>
  <c r="TX53" i="2"/>
  <c r="TW53" i="2" s="1"/>
  <c r="SO57" i="2"/>
  <c r="SN57" i="2"/>
  <c r="SV57" i="2"/>
  <c r="SU57" i="2"/>
  <c r="ST57" i="2"/>
  <c r="SS57" i="2"/>
  <c r="SR57" i="2"/>
  <c r="SM58" i="2"/>
  <c r="QZ8" i="2"/>
  <c r="QZ4" i="2"/>
  <c r="TM53" i="2"/>
  <c r="TL53" i="2" s="1"/>
  <c r="NX81" i="2"/>
  <c r="NX68" i="2"/>
  <c r="MF84" i="2"/>
  <c r="MF71" i="2"/>
  <c r="NB83" i="2"/>
  <c r="NB70" i="2"/>
  <c r="OI81" i="2"/>
  <c r="OI68" i="2"/>
  <c r="PE67" i="2" l="1"/>
  <c r="PE68" i="2" s="1"/>
  <c r="NM69" i="2"/>
  <c r="NM70" i="2" s="1"/>
  <c r="QA77" i="2"/>
  <c r="QW77" i="2"/>
  <c r="PP66" i="2"/>
  <c r="PP80" i="2" s="1"/>
  <c r="QO13" i="2"/>
  <c r="PP79" i="2"/>
  <c r="QL78" i="2"/>
  <c r="QA64" i="2"/>
  <c r="WT48" i="2"/>
  <c r="WU48" i="2"/>
  <c r="XB48" i="2"/>
  <c r="XA48" i="2"/>
  <c r="WZ48" i="2"/>
  <c r="WY48" i="2"/>
  <c r="WX48" i="2"/>
  <c r="WS49" i="2"/>
  <c r="XT3" i="2"/>
  <c r="XD47" i="2"/>
  <c r="XF46" i="2"/>
  <c r="XI9" i="2"/>
  <c r="WQ48" i="2"/>
  <c r="WP48" i="2"/>
  <c r="WO48" i="2"/>
  <c r="WN48" i="2"/>
  <c r="WI48" i="2"/>
  <c r="WM48" i="2"/>
  <c r="WJ48" i="2"/>
  <c r="WH49" i="2"/>
  <c r="QW64" i="2"/>
  <c r="WX47" i="2"/>
  <c r="XB47" i="2"/>
  <c r="WT47" i="2"/>
  <c r="XA47" i="2"/>
  <c r="WZ47" i="2"/>
  <c r="WY47" i="2"/>
  <c r="WU47" i="2"/>
  <c r="WU60" i="2" s="1"/>
  <c r="WL47" i="2"/>
  <c r="WK47" i="2" s="1"/>
  <c r="QZ5" i="2"/>
  <c r="QD5" i="2"/>
  <c r="QL65" i="2"/>
  <c r="RV40" i="2"/>
  <c r="RV39" i="2"/>
  <c r="RV41" i="2"/>
  <c r="RV42" i="2"/>
  <c r="RV26" i="2"/>
  <c r="RV25" i="2"/>
  <c r="QZ6" i="2"/>
  <c r="QD6" i="2"/>
  <c r="RS74" i="2"/>
  <c r="MQ85" i="2"/>
  <c r="MQ72" i="2"/>
  <c r="TB55" i="2"/>
  <c r="TA55" i="2" s="1"/>
  <c r="TM54" i="2"/>
  <c r="TL54" i="2" s="1"/>
  <c r="SQ57" i="2"/>
  <c r="SP57" i="2" s="1"/>
  <c r="RJ59" i="2"/>
  <c r="RI59" i="2" s="1"/>
  <c r="RK12" i="2" s="1"/>
  <c r="VE52" i="2"/>
  <c r="VD52" i="2" s="1"/>
  <c r="SF58" i="2"/>
  <c r="SE58" i="2" s="1"/>
  <c r="VX49" i="2"/>
  <c r="WF49" i="2"/>
  <c r="WB49" i="2"/>
  <c r="VY49" i="2"/>
  <c r="WD49" i="2"/>
  <c r="WE49" i="2"/>
  <c r="WC49" i="2"/>
  <c r="VW50" i="2"/>
  <c r="RH61" i="2"/>
  <c r="UR53" i="2"/>
  <c r="UV53" i="2"/>
  <c r="UY53" i="2"/>
  <c r="UX53" i="2"/>
  <c r="UW53" i="2"/>
  <c r="UU53" i="2"/>
  <c r="UQ53" i="2"/>
  <c r="UP54" i="2"/>
  <c r="TX54" i="2"/>
  <c r="TW54" i="2" s="1"/>
  <c r="WA48" i="2"/>
  <c r="VZ48" i="2" s="1"/>
  <c r="SD59" i="2"/>
  <c r="SC59" i="2"/>
  <c r="SK59" i="2"/>
  <c r="SJ59" i="2"/>
  <c r="SI59" i="2"/>
  <c r="SH59" i="2"/>
  <c r="SG59" i="2"/>
  <c r="UI54" i="2"/>
  <c r="UH54" i="2" s="1"/>
  <c r="VN51" i="2"/>
  <c r="VM51" i="2"/>
  <c r="VU51" i="2"/>
  <c r="VT51" i="2"/>
  <c r="VS51" i="2"/>
  <c r="VR51" i="2"/>
  <c r="VQ51" i="2"/>
  <c r="VL52" i="2"/>
  <c r="UB55" i="2"/>
  <c r="UC55" i="2"/>
  <c r="UA55" i="2"/>
  <c r="TV55" i="2"/>
  <c r="TU55" i="2"/>
  <c r="TZ55" i="2"/>
  <c r="TY55" i="2"/>
  <c r="TT56" i="2"/>
  <c r="UT52" i="2"/>
  <c r="US52" i="2" s="1"/>
  <c r="VP50" i="2"/>
  <c r="VO50" i="2" s="1"/>
  <c r="SO58" i="2"/>
  <c r="SN58" i="2"/>
  <c r="SV58" i="2"/>
  <c r="SU58" i="2"/>
  <c r="ST58" i="2"/>
  <c r="SS58" i="2"/>
  <c r="SR58" i="2"/>
  <c r="SM59" i="2"/>
  <c r="RK31" i="2"/>
  <c r="RK33" i="2"/>
  <c r="RK34" i="2"/>
  <c r="RK32" i="2"/>
  <c r="RK18" i="2"/>
  <c r="RK19" i="2"/>
  <c r="RK21" i="2"/>
  <c r="RK28" i="2" s="1"/>
  <c r="RK17" i="2"/>
  <c r="RK20" i="2"/>
  <c r="RK27" i="2" s="1"/>
  <c r="RK35" i="2"/>
  <c r="RS62" i="2"/>
  <c r="TQ55" i="2"/>
  <c r="TO55" i="2"/>
  <c r="TP55" i="2"/>
  <c r="TR55" i="2"/>
  <c r="TN55" i="2"/>
  <c r="TK55" i="2"/>
  <c r="TJ55" i="2"/>
  <c r="TI56" i="2"/>
  <c r="RV7" i="2"/>
  <c r="RV11" i="2"/>
  <c r="RV24" i="2"/>
  <c r="RV22" i="2"/>
  <c r="RV10" i="2"/>
  <c r="UG55" i="2"/>
  <c r="UN55" i="2"/>
  <c r="UM55" i="2"/>
  <c r="UL55" i="2"/>
  <c r="UK55" i="2"/>
  <c r="UJ55" i="2"/>
  <c r="UF55" i="2"/>
  <c r="UE56" i="2"/>
  <c r="TE56" i="2"/>
  <c r="TD56" i="2"/>
  <c r="SZ56" i="2"/>
  <c r="SY56" i="2"/>
  <c r="TG56" i="2"/>
  <c r="TF56" i="2"/>
  <c r="TC56" i="2"/>
  <c r="SX57" i="2"/>
  <c r="VC53" i="2"/>
  <c r="VI53" i="2"/>
  <c r="VH53" i="2"/>
  <c r="VF53" i="2"/>
  <c r="VB53" i="2"/>
  <c r="VJ53" i="2"/>
  <c r="VG53" i="2"/>
  <c r="VA54" i="2"/>
  <c r="RV36" i="2"/>
  <c r="RV38" i="2"/>
  <c r="RS75" i="2"/>
  <c r="OT82" i="2"/>
  <c r="OT69" i="2"/>
  <c r="NM84" i="2"/>
  <c r="NM71" i="2"/>
  <c r="OI82" i="2"/>
  <c r="OI69" i="2"/>
  <c r="NB84" i="2"/>
  <c r="NB71" i="2"/>
  <c r="MF85" i="2"/>
  <c r="MF72" i="2"/>
  <c r="NX82" i="2"/>
  <c r="NX69" i="2"/>
  <c r="PE81" i="2" l="1"/>
  <c r="NM83" i="2"/>
  <c r="PP67" i="2"/>
  <c r="QA78" i="2"/>
  <c r="QL79" i="2"/>
  <c r="QA65" i="2"/>
  <c r="QA79" i="2" s="1"/>
  <c r="WW48" i="2"/>
  <c r="WV48" i="2" s="1"/>
  <c r="QZ13" i="2"/>
  <c r="QW65" i="2"/>
  <c r="QW78" i="2"/>
  <c r="WY49" i="2"/>
  <c r="XB49" i="2"/>
  <c r="XA49" i="2"/>
  <c r="WX49" i="2"/>
  <c r="WU49" i="2"/>
  <c r="WZ49" i="2"/>
  <c r="WT49" i="2"/>
  <c r="WS50" i="2"/>
  <c r="WI49" i="2"/>
  <c r="WP49" i="2"/>
  <c r="WM49" i="2"/>
  <c r="WJ49" i="2"/>
  <c r="WO49" i="2"/>
  <c r="WN49" i="2"/>
  <c r="WQ49" i="2"/>
  <c r="WH50" i="2"/>
  <c r="XD48" i="2"/>
  <c r="XJ47" i="2"/>
  <c r="XE47" i="2"/>
  <c r="XK47" i="2"/>
  <c r="XI47" i="2"/>
  <c r="XF47" i="2"/>
  <c r="XF60" i="2" s="1"/>
  <c r="XM47" i="2"/>
  <c r="XL47" i="2"/>
  <c r="YE3" i="2"/>
  <c r="XQ46" i="2"/>
  <c r="XO47" i="2"/>
  <c r="XO48" i="2" s="1"/>
  <c r="XO49" i="2" s="1"/>
  <c r="XT9" i="2"/>
  <c r="WL48" i="2"/>
  <c r="WW47" i="2"/>
  <c r="WV47" i="2" s="1"/>
  <c r="QL66" i="2"/>
  <c r="QD13" i="2"/>
  <c r="RV43" i="2"/>
  <c r="MF86" i="2"/>
  <c r="RK39" i="2"/>
  <c r="RK42" i="2"/>
  <c r="RK40" i="2"/>
  <c r="MQ86" i="2"/>
  <c r="RH62" i="2"/>
  <c r="RK41" i="2"/>
  <c r="RV29" i="2"/>
  <c r="RK26" i="2"/>
  <c r="PE69" i="2"/>
  <c r="RS63" i="2"/>
  <c r="RK25" i="2"/>
  <c r="PE82" i="2"/>
  <c r="RH74" i="2"/>
  <c r="UI55" i="2"/>
  <c r="UH55" i="2" s="1"/>
  <c r="VP51" i="2"/>
  <c r="VO51" i="2" s="1"/>
  <c r="TX55" i="2"/>
  <c r="TW55" i="2" s="1"/>
  <c r="SQ58" i="2"/>
  <c r="SP58" i="2" s="1"/>
  <c r="TM55" i="2"/>
  <c r="TL55" i="2" s="1"/>
  <c r="OT83" i="2"/>
  <c r="OT70" i="2"/>
  <c r="RV8" i="2"/>
  <c r="RV4" i="2"/>
  <c r="RK11" i="2"/>
  <c r="RK7" i="2"/>
  <c r="RK24" i="2"/>
  <c r="RK22" i="2"/>
  <c r="RK10" i="2"/>
  <c r="SF59" i="2"/>
  <c r="SE59" i="2" s="1"/>
  <c r="SG12" i="2" s="1"/>
  <c r="RH75" i="2"/>
  <c r="UB56" i="2"/>
  <c r="TZ56" i="2"/>
  <c r="TY56" i="2"/>
  <c r="TU56" i="2"/>
  <c r="UA56" i="2"/>
  <c r="TV56" i="2"/>
  <c r="UC56" i="2"/>
  <c r="TT57" i="2"/>
  <c r="SG21" i="2"/>
  <c r="SG28" i="2" s="1"/>
  <c r="SG20" i="2"/>
  <c r="SG27" i="2" s="1"/>
  <c r="SG32" i="2"/>
  <c r="SG18" i="2"/>
  <c r="SG17" i="2"/>
  <c r="SG31" i="2"/>
  <c r="SG33" i="2"/>
  <c r="SG19" i="2"/>
  <c r="SG35" i="2"/>
  <c r="SG34" i="2"/>
  <c r="TR56" i="2"/>
  <c r="TQ56" i="2"/>
  <c r="TO56" i="2"/>
  <c r="TK56" i="2"/>
  <c r="TP56" i="2"/>
  <c r="TN56" i="2"/>
  <c r="TJ56" i="2"/>
  <c r="TI57" i="2"/>
  <c r="UF56" i="2"/>
  <c r="UM56" i="2"/>
  <c r="UL56" i="2"/>
  <c r="UK56" i="2"/>
  <c r="UJ56" i="2"/>
  <c r="UN56" i="2"/>
  <c r="UG56" i="2"/>
  <c r="UE57" i="2"/>
  <c r="RS76" i="2"/>
  <c r="SD61" i="2"/>
  <c r="VX50" i="2"/>
  <c r="WF50" i="2"/>
  <c r="WE50" i="2"/>
  <c r="WC50" i="2"/>
  <c r="WB50" i="2"/>
  <c r="WD50" i="2"/>
  <c r="VY50" i="2"/>
  <c r="VW51" i="2"/>
  <c r="RK36" i="2"/>
  <c r="RK38" i="2"/>
  <c r="VN52" i="2"/>
  <c r="VM52" i="2"/>
  <c r="VU52" i="2"/>
  <c r="VT52" i="2"/>
  <c r="VS52" i="2"/>
  <c r="VR52" i="2"/>
  <c r="VQ52" i="2"/>
  <c r="VL53" i="2"/>
  <c r="SR59" i="2"/>
  <c r="SO59" i="2"/>
  <c r="SN59" i="2"/>
  <c r="SV59" i="2"/>
  <c r="SU59" i="2"/>
  <c r="SS59" i="2"/>
  <c r="ST59" i="2"/>
  <c r="UR54" i="2"/>
  <c r="UY54" i="2"/>
  <c r="UW54" i="2"/>
  <c r="UV54" i="2"/>
  <c r="UU54" i="2"/>
  <c r="UQ54" i="2"/>
  <c r="UX54" i="2"/>
  <c r="UP55" i="2"/>
  <c r="SZ57" i="2"/>
  <c r="SY57" i="2"/>
  <c r="TG57" i="2"/>
  <c r="TF57" i="2"/>
  <c r="TD57" i="2"/>
  <c r="TE57" i="2"/>
  <c r="TC57" i="2"/>
  <c r="SX58" i="2"/>
  <c r="VC54" i="2"/>
  <c r="VJ54" i="2"/>
  <c r="VI54" i="2"/>
  <c r="VH54" i="2"/>
  <c r="VG54" i="2"/>
  <c r="VB54" i="2"/>
  <c r="VF54" i="2"/>
  <c r="VA55" i="2"/>
  <c r="TB56" i="2"/>
  <c r="TA56" i="2" s="1"/>
  <c r="VE53" i="2"/>
  <c r="VD53" i="2" s="1"/>
  <c r="UT53" i="2"/>
  <c r="US53" i="2" s="1"/>
  <c r="WA49" i="2"/>
  <c r="VZ49" i="2" s="1"/>
  <c r="NM85" i="2"/>
  <c r="NM72" i="2"/>
  <c r="NX83" i="2"/>
  <c r="NX70" i="2"/>
  <c r="OI83" i="2"/>
  <c r="OI70" i="2"/>
  <c r="NB85" i="2"/>
  <c r="NB72" i="2"/>
  <c r="QA66" i="2" l="1"/>
  <c r="PP81" i="2"/>
  <c r="PP68" i="2"/>
  <c r="PP69" i="2" s="1"/>
  <c r="PP83" i="2" s="1"/>
  <c r="QL67" i="2"/>
  <c r="QW66" i="2"/>
  <c r="QW80" i="2" s="1"/>
  <c r="QW79" i="2"/>
  <c r="QL80" i="2"/>
  <c r="XH47" i="2"/>
  <c r="XG47" i="2" s="1"/>
  <c r="XQ49" i="2"/>
  <c r="XX49" i="2"/>
  <c r="XT49" i="2"/>
  <c r="XW49" i="2"/>
  <c r="XV49" i="2"/>
  <c r="XU49" i="2"/>
  <c r="XP49" i="2"/>
  <c r="XO50" i="2"/>
  <c r="RV5" i="2"/>
  <c r="XT47" i="2"/>
  <c r="XU47" i="2"/>
  <c r="XV47" i="2"/>
  <c r="XP47" i="2"/>
  <c r="XQ47" i="2"/>
  <c r="XQ60" i="2" s="1"/>
  <c r="XX47" i="2"/>
  <c r="XW47" i="2"/>
  <c r="WL49" i="2"/>
  <c r="WK49" i="2" s="1"/>
  <c r="XD49" i="2"/>
  <c r="XI48" i="2"/>
  <c r="XL48" i="2"/>
  <c r="XF48" i="2"/>
  <c r="XM48" i="2"/>
  <c r="XE48" i="2"/>
  <c r="XJ48" i="2"/>
  <c r="XK48" i="2"/>
  <c r="YP3" i="2"/>
  <c r="XZ47" i="2"/>
  <c r="XZ48" i="2" s="1"/>
  <c r="YB46" i="2"/>
  <c r="YE9" i="2"/>
  <c r="XB50" i="2"/>
  <c r="WT50" i="2"/>
  <c r="XA50" i="2"/>
  <c r="WY50" i="2"/>
  <c r="WX50" i="2"/>
  <c r="WZ50" i="2"/>
  <c r="WU50" i="2"/>
  <c r="WS51" i="2"/>
  <c r="WP50" i="2"/>
  <c r="WO50" i="2"/>
  <c r="WN50" i="2"/>
  <c r="WQ50" i="2"/>
  <c r="WM50" i="2"/>
  <c r="WI50" i="2"/>
  <c r="WJ50" i="2"/>
  <c r="WH51" i="2"/>
  <c r="WK48" i="2"/>
  <c r="XU48" i="2"/>
  <c r="XT48" i="2"/>
  <c r="XQ48" i="2"/>
  <c r="XV48" i="2"/>
  <c r="XW48" i="2"/>
  <c r="XX48" i="2"/>
  <c r="XP48" i="2"/>
  <c r="WW49" i="2"/>
  <c r="WV49" i="2" s="1"/>
  <c r="PE70" i="2"/>
  <c r="PE83" i="2"/>
  <c r="RH63" i="2"/>
  <c r="RH76" i="2"/>
  <c r="RK29" i="2"/>
  <c r="NM86" i="2"/>
  <c r="NB86" i="2"/>
  <c r="SG26" i="2"/>
  <c r="RS64" i="2"/>
  <c r="RS77" i="2"/>
  <c r="SG25" i="2"/>
  <c r="SG40" i="2"/>
  <c r="SG39" i="2"/>
  <c r="SG41" i="2"/>
  <c r="RK43" i="2"/>
  <c r="SG42" i="2"/>
  <c r="RV6" i="2"/>
  <c r="UI56" i="2"/>
  <c r="UH56" i="2" s="1"/>
  <c r="SD74" i="2"/>
  <c r="VP52" i="2"/>
  <c r="VO52" i="2" s="1"/>
  <c r="WA50" i="2"/>
  <c r="VZ50" i="2" s="1"/>
  <c r="TM56" i="2"/>
  <c r="TL56" i="2" s="1"/>
  <c r="TB57" i="2"/>
  <c r="TA57" i="2" s="1"/>
  <c r="VE54" i="2"/>
  <c r="VD54" i="2" s="1"/>
  <c r="UT54" i="2"/>
  <c r="US54" i="2" s="1"/>
  <c r="WC51" i="2"/>
  <c r="WD51" i="2"/>
  <c r="WB51" i="2"/>
  <c r="VY51" i="2"/>
  <c r="VX51" i="2"/>
  <c r="WF51" i="2"/>
  <c r="WE51" i="2"/>
  <c r="VW52" i="2"/>
  <c r="SD62" i="2"/>
  <c r="SR35" i="2"/>
  <c r="SR34" i="2"/>
  <c r="SR33" i="2"/>
  <c r="SR31" i="2"/>
  <c r="SR32" i="2"/>
  <c r="SR20" i="2"/>
  <c r="SR27" i="2" s="1"/>
  <c r="SR21" i="2"/>
  <c r="SR28" i="2" s="1"/>
  <c r="SR18" i="2"/>
  <c r="SR19" i="2"/>
  <c r="SR17" i="2"/>
  <c r="UB57" i="2"/>
  <c r="UA57" i="2"/>
  <c r="TZ57" i="2"/>
  <c r="TY57" i="2"/>
  <c r="TU57" i="2"/>
  <c r="UC57" i="2"/>
  <c r="TV57" i="2"/>
  <c r="TT58" i="2"/>
  <c r="UR55" i="2"/>
  <c r="UV55" i="2"/>
  <c r="UY55" i="2"/>
  <c r="UX55" i="2"/>
  <c r="UU55" i="2"/>
  <c r="UW55" i="2"/>
  <c r="UQ55" i="2"/>
  <c r="UP56" i="2"/>
  <c r="SD75" i="2"/>
  <c r="SO61" i="2"/>
  <c r="SQ59" i="2"/>
  <c r="SP59" i="2" s="1"/>
  <c r="SR12" i="2" s="1"/>
  <c r="TO57" i="2"/>
  <c r="TN57" i="2"/>
  <c r="TJ57" i="2"/>
  <c r="TR57" i="2"/>
  <c r="TQ57" i="2"/>
  <c r="TK57" i="2"/>
  <c r="TP57" i="2"/>
  <c r="TI58" i="2"/>
  <c r="SG36" i="2"/>
  <c r="SG38" i="2"/>
  <c r="SG24" i="2"/>
  <c r="SG11" i="2"/>
  <c r="SG7" i="2"/>
  <c r="SG22" i="2"/>
  <c r="SG10" i="2"/>
  <c r="SZ58" i="2"/>
  <c r="SY58" i="2"/>
  <c r="TG58" i="2"/>
  <c r="TE58" i="2"/>
  <c r="TC58" i="2"/>
  <c r="TF58" i="2"/>
  <c r="TD58" i="2"/>
  <c r="SX59" i="2"/>
  <c r="OT84" i="2"/>
  <c r="OT71" i="2"/>
  <c r="VC55" i="2"/>
  <c r="VI55" i="2"/>
  <c r="VH55" i="2"/>
  <c r="VJ55" i="2"/>
  <c r="VG55" i="2"/>
  <c r="VF55" i="2"/>
  <c r="VB55" i="2"/>
  <c r="VA56" i="2"/>
  <c r="TX56" i="2"/>
  <c r="TW56" i="2" s="1"/>
  <c r="UN57" i="2"/>
  <c r="UM57" i="2"/>
  <c r="UL57" i="2"/>
  <c r="UJ57" i="2"/>
  <c r="UF57" i="2"/>
  <c r="UK57" i="2"/>
  <c r="UG57" i="2"/>
  <c r="UE58" i="2"/>
  <c r="VR53" i="2"/>
  <c r="VU53" i="2"/>
  <c r="VT53" i="2"/>
  <c r="VS53" i="2"/>
  <c r="VQ53" i="2"/>
  <c r="VN53" i="2"/>
  <c r="VM53" i="2"/>
  <c r="VL54" i="2"/>
  <c r="RK8" i="2"/>
  <c r="RK4" i="2"/>
  <c r="NX84" i="2"/>
  <c r="NX71" i="2"/>
  <c r="OI84" i="2"/>
  <c r="OI71" i="2"/>
  <c r="QA67" i="2" l="1"/>
  <c r="QA81" i="2" s="1"/>
  <c r="QA80" i="2"/>
  <c r="QL68" i="2"/>
  <c r="QL81" i="2"/>
  <c r="PP82" i="2"/>
  <c r="RH64" i="2"/>
  <c r="RH65" i="2" s="1"/>
  <c r="RS78" i="2"/>
  <c r="PP70" i="2"/>
  <c r="QW67" i="2"/>
  <c r="QW81" i="2" s="1"/>
  <c r="SR7" i="2"/>
  <c r="RV13" i="2"/>
  <c r="PE71" i="2"/>
  <c r="WL50" i="2"/>
  <c r="WK50" i="2" s="1"/>
  <c r="XS47" i="2"/>
  <c r="XR47" i="2" s="1"/>
  <c r="YI48" i="2"/>
  <c r="YA48" i="2"/>
  <c r="YH48" i="2"/>
  <c r="YE48" i="2"/>
  <c r="YF48" i="2"/>
  <c r="YB48" i="2"/>
  <c r="YG48" i="2"/>
  <c r="XZ49" i="2"/>
  <c r="WP51" i="2"/>
  <c r="WN51" i="2"/>
  <c r="WI51" i="2"/>
  <c r="WM51" i="2"/>
  <c r="WO51" i="2"/>
  <c r="WQ51" i="2"/>
  <c r="WJ51" i="2"/>
  <c r="WH52" i="2"/>
  <c r="XS48" i="2"/>
  <c r="XR48" i="2" s="1"/>
  <c r="XH48" i="2"/>
  <c r="XA51" i="2"/>
  <c r="WT51" i="2"/>
  <c r="WZ51" i="2"/>
  <c r="WY51" i="2"/>
  <c r="XB51" i="2"/>
  <c r="WU51" i="2"/>
  <c r="WX51" i="2"/>
  <c r="WS52" i="2"/>
  <c r="XD50" i="2"/>
  <c r="XI49" i="2"/>
  <c r="XE49" i="2"/>
  <c r="XM49" i="2"/>
  <c r="XK49" i="2"/>
  <c r="XJ49" i="2"/>
  <c r="XF49" i="2"/>
  <c r="XL49" i="2"/>
  <c r="XS49" i="2"/>
  <c r="XR49" i="2" s="1"/>
  <c r="WW50" i="2"/>
  <c r="WV50" i="2" s="1"/>
  <c r="YA47" i="2"/>
  <c r="YF47" i="2"/>
  <c r="YB47" i="2"/>
  <c r="YB60" i="2" s="1"/>
  <c r="YG47" i="2"/>
  <c r="YE47" i="2"/>
  <c r="YH47" i="2"/>
  <c r="YI47" i="2"/>
  <c r="PE84" i="2"/>
  <c r="ZA3" i="2"/>
  <c r="YM46" i="2"/>
  <c r="YK47" i="2"/>
  <c r="YP9" i="2"/>
  <c r="XU50" i="2"/>
  <c r="XV50" i="2"/>
  <c r="XQ50" i="2"/>
  <c r="XW50" i="2"/>
  <c r="XT50" i="2"/>
  <c r="XX50" i="2"/>
  <c r="XP50" i="2"/>
  <c r="XO51" i="2"/>
  <c r="RK5" i="2"/>
  <c r="RH77" i="2"/>
  <c r="SG43" i="2"/>
  <c r="SD76" i="2"/>
  <c r="SR40" i="2"/>
  <c r="SR41" i="2"/>
  <c r="SR39" i="2"/>
  <c r="SR26" i="2"/>
  <c r="SR42" i="2"/>
  <c r="RS65" i="2"/>
  <c r="SR25" i="2"/>
  <c r="SG29" i="2"/>
  <c r="RK6" i="2"/>
  <c r="SD63" i="2"/>
  <c r="UT55" i="2"/>
  <c r="US55" i="2" s="1"/>
  <c r="VP53" i="2"/>
  <c r="VO53" i="2" s="1"/>
  <c r="VE55" i="2"/>
  <c r="VD55" i="2" s="1"/>
  <c r="SO62" i="2"/>
  <c r="UI57" i="2"/>
  <c r="UH57" i="2" s="1"/>
  <c r="TX57" i="2"/>
  <c r="TW57" i="2" s="1"/>
  <c r="VF56" i="2"/>
  <c r="VC56" i="2"/>
  <c r="VJ56" i="2"/>
  <c r="VH56" i="2"/>
  <c r="VI56" i="2"/>
  <c r="VB56" i="2"/>
  <c r="VG56" i="2"/>
  <c r="VA57" i="2"/>
  <c r="VR54" i="2"/>
  <c r="VT54" i="2"/>
  <c r="VQ54" i="2"/>
  <c r="VU54" i="2"/>
  <c r="VS54" i="2"/>
  <c r="VN54" i="2"/>
  <c r="VM54" i="2"/>
  <c r="VL55" i="2"/>
  <c r="SG8" i="2"/>
  <c r="SG4" i="2"/>
  <c r="SR11" i="2"/>
  <c r="SR22" i="2"/>
  <c r="SR24" i="2"/>
  <c r="SR10" i="2"/>
  <c r="TE59" i="2"/>
  <c r="TD59" i="2"/>
  <c r="TC59" i="2"/>
  <c r="SZ59" i="2"/>
  <c r="SY59" i="2"/>
  <c r="TG59" i="2"/>
  <c r="TF59" i="2"/>
  <c r="TC17" i="2" s="1"/>
  <c r="TO58" i="2"/>
  <c r="TN58" i="2"/>
  <c r="TK58" i="2"/>
  <c r="TJ58" i="2"/>
  <c r="TQ58" i="2"/>
  <c r="TR58" i="2"/>
  <c r="TP58" i="2"/>
  <c r="TI59" i="2"/>
  <c r="UC58" i="2"/>
  <c r="UB58" i="2"/>
  <c r="UA58" i="2"/>
  <c r="TZ58" i="2"/>
  <c r="TY58" i="2"/>
  <c r="TV58" i="2"/>
  <c r="TU58" i="2"/>
  <c r="TT59" i="2"/>
  <c r="WC52" i="2"/>
  <c r="VX52" i="2"/>
  <c r="WF52" i="2"/>
  <c r="WE52" i="2"/>
  <c r="WB52" i="2"/>
  <c r="WD52" i="2"/>
  <c r="VY52" i="2"/>
  <c r="VW53" i="2"/>
  <c r="TB58" i="2"/>
  <c r="TA58" i="2" s="1"/>
  <c r="SO74" i="2"/>
  <c r="SO75" i="2"/>
  <c r="UR56" i="2"/>
  <c r="UY56" i="2"/>
  <c r="UX56" i="2"/>
  <c r="UW56" i="2"/>
  <c r="UU56" i="2"/>
  <c r="UV56" i="2"/>
  <c r="UQ56" i="2"/>
  <c r="UP57" i="2"/>
  <c r="SR36" i="2"/>
  <c r="SR38" i="2"/>
  <c r="OT85" i="2"/>
  <c r="OT72" i="2"/>
  <c r="TM57" i="2"/>
  <c r="TL57" i="2" s="1"/>
  <c r="WA51" i="2"/>
  <c r="VZ51" i="2" s="1"/>
  <c r="UF58" i="2"/>
  <c r="UN58" i="2"/>
  <c r="UM58" i="2"/>
  <c r="UL58" i="2"/>
  <c r="UK58" i="2"/>
  <c r="UJ58" i="2"/>
  <c r="UG58" i="2"/>
  <c r="UE59" i="2"/>
  <c r="OI85" i="2"/>
  <c r="OI72" i="2"/>
  <c r="NX85" i="2"/>
  <c r="NX72" i="2"/>
  <c r="QA68" i="2" l="1"/>
  <c r="QL82" i="2"/>
  <c r="QL69" i="2"/>
  <c r="RH78" i="2"/>
  <c r="QW68" i="2"/>
  <c r="PP71" i="2"/>
  <c r="PP84" i="2"/>
  <c r="TC24" i="2"/>
  <c r="PE85" i="2"/>
  <c r="PE72" i="2"/>
  <c r="YD47" i="2"/>
  <c r="YC47" i="2" s="1"/>
  <c r="WW51" i="2"/>
  <c r="WV51" i="2" s="1"/>
  <c r="WL51" i="2"/>
  <c r="WK51" i="2" s="1"/>
  <c r="RK13" i="2"/>
  <c r="XW51" i="2"/>
  <c r="XU51" i="2"/>
  <c r="XT51" i="2"/>
  <c r="XP51" i="2"/>
  <c r="XV51" i="2"/>
  <c r="XQ51" i="2"/>
  <c r="XX51" i="2"/>
  <c r="XO52" i="2"/>
  <c r="XH49" i="2"/>
  <c r="XG49" i="2" s="1"/>
  <c r="XL50" i="2"/>
  <c r="XI50" i="2"/>
  <c r="XM50" i="2"/>
  <c r="XE50" i="2"/>
  <c r="XF50" i="2"/>
  <c r="XJ50" i="2"/>
  <c r="XK50" i="2"/>
  <c r="XD51" i="2"/>
  <c r="YD48" i="2"/>
  <c r="YC48" i="2" s="1"/>
  <c r="YK48" i="2"/>
  <c r="YS47" i="2"/>
  <c r="YR47" i="2"/>
  <c r="YP47" i="2"/>
  <c r="YM47" i="2"/>
  <c r="YM60" i="2" s="1"/>
  <c r="YT47" i="2"/>
  <c r="YL47" i="2"/>
  <c r="YQ47" i="2"/>
  <c r="XS50" i="2"/>
  <c r="XR50" i="2" s="1"/>
  <c r="WN52" i="2"/>
  <c r="WM52" i="2"/>
  <c r="WP52" i="2"/>
  <c r="WJ52" i="2"/>
  <c r="WQ52" i="2"/>
  <c r="WI52" i="2"/>
  <c r="WO52" i="2"/>
  <c r="WH53" i="2"/>
  <c r="ZL3" i="2"/>
  <c r="YV47" i="2"/>
  <c r="YX46" i="2"/>
  <c r="ZA9" i="2"/>
  <c r="WY52" i="2"/>
  <c r="WX52" i="2"/>
  <c r="XB52" i="2"/>
  <c r="WT52" i="2"/>
  <c r="WZ52" i="2"/>
  <c r="WU52" i="2"/>
  <c r="XA52" i="2"/>
  <c r="WS53" i="2"/>
  <c r="XG48" i="2"/>
  <c r="YG49" i="2"/>
  <c r="YB49" i="2"/>
  <c r="YF49" i="2"/>
  <c r="YI49" i="2"/>
  <c r="YH49" i="2"/>
  <c r="YA49" i="2"/>
  <c r="YE49" i="2"/>
  <c r="XZ50" i="2"/>
  <c r="SG5" i="2"/>
  <c r="SR43" i="2"/>
  <c r="SR29" i="2"/>
  <c r="OI86" i="2"/>
  <c r="SO63" i="2"/>
  <c r="OT86" i="2"/>
  <c r="RS79" i="2"/>
  <c r="RS66" i="2"/>
  <c r="NX86" i="2"/>
  <c r="SD77" i="2"/>
  <c r="SG6" i="2"/>
  <c r="SD64" i="2"/>
  <c r="SO76" i="2"/>
  <c r="WA52" i="2"/>
  <c r="VZ52" i="2" s="1"/>
  <c r="UI58" i="2"/>
  <c r="UH58" i="2" s="1"/>
  <c r="TX58" i="2"/>
  <c r="TW58" i="2" s="1"/>
  <c r="TM58" i="2"/>
  <c r="TL58" i="2" s="1"/>
  <c r="VP54" i="2"/>
  <c r="VO54" i="2" s="1"/>
  <c r="UF59" i="2"/>
  <c r="UN59" i="2"/>
  <c r="UM59" i="2"/>
  <c r="UL59" i="2"/>
  <c r="UK59" i="2"/>
  <c r="UJ59" i="2"/>
  <c r="UG59" i="2"/>
  <c r="UT56" i="2"/>
  <c r="US56" i="2" s="1"/>
  <c r="VE56" i="2"/>
  <c r="VD56" i="2" s="1"/>
  <c r="SR8" i="2"/>
  <c r="SR4" i="2"/>
  <c r="TC18" i="2"/>
  <c r="TC19" i="2"/>
  <c r="TC21" i="2"/>
  <c r="TC28" i="2" s="1"/>
  <c r="TC35" i="2"/>
  <c r="TC20" i="2"/>
  <c r="TC27" i="2" s="1"/>
  <c r="TC32" i="2"/>
  <c r="TC33" i="2"/>
  <c r="TC31" i="2"/>
  <c r="TC34" i="2"/>
  <c r="RH79" i="2"/>
  <c r="RH66" i="2"/>
  <c r="VR55" i="2"/>
  <c r="VM55" i="2"/>
  <c r="VU55" i="2"/>
  <c r="VT55" i="2"/>
  <c r="VS55" i="2"/>
  <c r="VQ55" i="2"/>
  <c r="VN55" i="2"/>
  <c r="VL56" i="2"/>
  <c r="WE53" i="2"/>
  <c r="WC53" i="2"/>
  <c r="VY53" i="2"/>
  <c r="VX53" i="2"/>
  <c r="WB53" i="2"/>
  <c r="WF53" i="2"/>
  <c r="WD53" i="2"/>
  <c r="VW54" i="2"/>
  <c r="VC57" i="2"/>
  <c r="VB57" i="2"/>
  <c r="VJ57" i="2"/>
  <c r="VI57" i="2"/>
  <c r="VH57" i="2"/>
  <c r="VF57" i="2"/>
  <c r="VG57" i="2"/>
  <c r="VA58" i="2"/>
  <c r="TR59" i="2"/>
  <c r="TQ59" i="2"/>
  <c r="TP59" i="2"/>
  <c r="TO59" i="2"/>
  <c r="TN59" i="2"/>
  <c r="TK59" i="2"/>
  <c r="TJ59" i="2"/>
  <c r="SZ61" i="2"/>
  <c r="QA82" i="2"/>
  <c r="QA69" i="2"/>
  <c r="TB59" i="2"/>
  <c r="SZ74" i="2" s="1"/>
  <c r="UC59" i="2"/>
  <c r="UB59" i="2"/>
  <c r="UA59" i="2"/>
  <c r="TZ59" i="2"/>
  <c r="TY59" i="2"/>
  <c r="TU59" i="2"/>
  <c r="TV59" i="2"/>
  <c r="UY57" i="2"/>
  <c r="UW57" i="2"/>
  <c r="UX57" i="2"/>
  <c r="UU57" i="2"/>
  <c r="UR57" i="2"/>
  <c r="UQ57" i="2"/>
  <c r="UV57" i="2"/>
  <c r="UP58" i="2"/>
  <c r="QL70" i="2" l="1"/>
  <c r="QL84" i="2" s="1"/>
  <c r="QL83" i="2"/>
  <c r="QW69" i="2"/>
  <c r="QW82" i="2"/>
  <c r="PP72" i="2"/>
  <c r="PP85" i="2"/>
  <c r="PE86" i="2"/>
  <c r="TC7" i="2"/>
  <c r="WL52" i="2"/>
  <c r="WK52" i="2" s="1"/>
  <c r="YG50" i="2"/>
  <c r="YF50" i="2"/>
  <c r="YE50" i="2"/>
  <c r="YB50" i="2"/>
  <c r="YH50" i="2"/>
  <c r="YI50" i="2"/>
  <c r="YA50" i="2"/>
  <c r="XZ51" i="2"/>
  <c r="XX52" i="2"/>
  <c r="XP52" i="2"/>
  <c r="XT52" i="2"/>
  <c r="XW52" i="2"/>
  <c r="XU52" i="2"/>
  <c r="XV52" i="2"/>
  <c r="XQ52" i="2"/>
  <c r="XO53" i="2"/>
  <c r="YD49" i="2"/>
  <c r="YC49" i="2" s="1"/>
  <c r="YV48" i="2"/>
  <c r="ZB47" i="2"/>
  <c r="YW47" i="2"/>
  <c r="ZC47" i="2"/>
  <c r="ZA47" i="2"/>
  <c r="ZE47" i="2"/>
  <c r="YX47" i="2"/>
  <c r="YX60" i="2" s="1"/>
  <c r="ZD47" i="2"/>
  <c r="YR48" i="2"/>
  <c r="YQ48" i="2"/>
  <c r="YM48" i="2"/>
  <c r="YS48" i="2"/>
  <c r="YT48" i="2"/>
  <c r="YP48" i="2"/>
  <c r="YL48" i="2"/>
  <c r="YK49" i="2"/>
  <c r="ZW3" i="2"/>
  <c r="ZI46" i="2"/>
  <c r="ZG47" i="2"/>
  <c r="ZL9" i="2"/>
  <c r="XH50" i="2"/>
  <c r="XG50" i="2" s="1"/>
  <c r="WW52" i="2"/>
  <c r="WV52" i="2" s="1"/>
  <c r="WI53" i="2"/>
  <c r="WQ53" i="2"/>
  <c r="WP53" i="2"/>
  <c r="WO53" i="2"/>
  <c r="WN53" i="2"/>
  <c r="WM53" i="2"/>
  <c r="WJ53" i="2"/>
  <c r="WH54" i="2"/>
  <c r="XJ51" i="2"/>
  <c r="XF51" i="2"/>
  <c r="XL51" i="2"/>
  <c r="XI51" i="2"/>
  <c r="XM51" i="2"/>
  <c r="XE51" i="2"/>
  <c r="XK51" i="2"/>
  <c r="XD52" i="2"/>
  <c r="XS51" i="2"/>
  <c r="XR51" i="2" s="1"/>
  <c r="XA53" i="2"/>
  <c r="WY53" i="2"/>
  <c r="WT53" i="2"/>
  <c r="WX53" i="2"/>
  <c r="XB53" i="2"/>
  <c r="WU53" i="2"/>
  <c r="WZ53" i="2"/>
  <c r="WS54" i="2"/>
  <c r="YO47" i="2"/>
  <c r="YN47" i="2" s="1"/>
  <c r="SG13" i="2"/>
  <c r="SR5" i="2"/>
  <c r="TC26" i="2"/>
  <c r="SD65" i="2"/>
  <c r="TC25" i="2"/>
  <c r="TC41" i="2"/>
  <c r="SZ62" i="2"/>
  <c r="RS80" i="2"/>
  <c r="RS67" i="2"/>
  <c r="TC40" i="2"/>
  <c r="SO64" i="2"/>
  <c r="TC42" i="2"/>
  <c r="TC39" i="2"/>
  <c r="SO77" i="2"/>
  <c r="SR6" i="2"/>
  <c r="SD78" i="2"/>
  <c r="TX59" i="2"/>
  <c r="TV74" i="2" s="1"/>
  <c r="VP55" i="2"/>
  <c r="VO55" i="2" s="1"/>
  <c r="UT57" i="2"/>
  <c r="US57" i="2" s="1"/>
  <c r="TN21" i="2"/>
  <c r="TN28" i="2" s="1"/>
  <c r="TN35" i="2"/>
  <c r="TN17" i="2"/>
  <c r="TN34" i="2"/>
  <c r="TN18" i="2"/>
  <c r="TN19" i="2"/>
  <c r="TN20" i="2"/>
  <c r="TN27" i="2" s="1"/>
  <c r="TN33" i="2"/>
  <c r="TN32" i="2"/>
  <c r="TN31" i="2"/>
  <c r="WE54" i="2"/>
  <c r="WC54" i="2"/>
  <c r="WF54" i="2"/>
  <c r="WD54" i="2"/>
  <c r="WB54" i="2"/>
  <c r="VX54" i="2"/>
  <c r="VY54" i="2"/>
  <c r="VW55" i="2"/>
  <c r="SZ75" i="2"/>
  <c r="QA83" i="2"/>
  <c r="QA70" i="2"/>
  <c r="VF58" i="2"/>
  <c r="VC58" i="2"/>
  <c r="VB58" i="2"/>
  <c r="VJ58" i="2"/>
  <c r="VH58" i="2"/>
  <c r="VI58" i="2"/>
  <c r="VG58" i="2"/>
  <c r="VA59" i="2"/>
  <c r="TA59" i="2"/>
  <c r="TC12" i="2" s="1"/>
  <c r="TV61" i="2"/>
  <c r="UR58" i="2"/>
  <c r="UQ58" i="2"/>
  <c r="UY58" i="2"/>
  <c r="UX58" i="2"/>
  <c r="UW58" i="2"/>
  <c r="UV58" i="2"/>
  <c r="UU58" i="2"/>
  <c r="UP59" i="2"/>
  <c r="VE57" i="2"/>
  <c r="VD57" i="2" s="1"/>
  <c r="WA53" i="2"/>
  <c r="VZ53" i="2" s="1"/>
  <c r="UG61" i="2"/>
  <c r="TC22" i="2"/>
  <c r="TC11" i="2"/>
  <c r="TC10" i="2"/>
  <c r="UI59" i="2"/>
  <c r="UH59" i="2" s="1"/>
  <c r="UJ12" i="2" s="1"/>
  <c r="TK61" i="2"/>
  <c r="TY35" i="2"/>
  <c r="TY31" i="2"/>
  <c r="TY33" i="2"/>
  <c r="TY32" i="2"/>
  <c r="TY21" i="2"/>
  <c r="TY28" i="2" s="1"/>
  <c r="TY19" i="2"/>
  <c r="TY18" i="2"/>
  <c r="TY34" i="2"/>
  <c r="TY20" i="2"/>
  <c r="TY27" i="2" s="1"/>
  <c r="TY17" i="2"/>
  <c r="TM59" i="2"/>
  <c r="TL59" i="2" s="1"/>
  <c r="TN12" i="2" s="1"/>
  <c r="RH80" i="2"/>
  <c r="RH67" i="2"/>
  <c r="TC38" i="2"/>
  <c r="TC36" i="2"/>
  <c r="UJ20" i="2"/>
  <c r="UJ27" i="2" s="1"/>
  <c r="UJ34" i="2"/>
  <c r="UJ35" i="2"/>
  <c r="UJ33" i="2"/>
  <c r="UJ32" i="2"/>
  <c r="UJ18" i="2"/>
  <c r="UJ31" i="2"/>
  <c r="UJ21" i="2"/>
  <c r="UJ28" i="2" s="1"/>
  <c r="UJ17" i="2"/>
  <c r="UJ19" i="2"/>
  <c r="VS56" i="2"/>
  <c r="VR56" i="2"/>
  <c r="VN56" i="2"/>
  <c r="VM56" i="2"/>
  <c r="VU56" i="2"/>
  <c r="VT56" i="2"/>
  <c r="VQ56" i="2"/>
  <c r="VL57" i="2"/>
  <c r="QW70" i="2" l="1"/>
  <c r="QW83" i="2"/>
  <c r="QL71" i="2"/>
  <c r="QL85" i="2" s="1"/>
  <c r="SO65" i="2"/>
  <c r="SD66" i="2"/>
  <c r="SD67" i="2" s="1"/>
  <c r="PP86" i="2"/>
  <c r="YZ47" i="2"/>
  <c r="YY47" i="2" s="1"/>
  <c r="XH51" i="2"/>
  <c r="XG51" i="2" s="1"/>
  <c r="YD50" i="2"/>
  <c r="YC50" i="2" s="1"/>
  <c r="YO48" i="2"/>
  <c r="YN48" i="2" s="1"/>
  <c r="XS52" i="2"/>
  <c r="XR52" i="2" s="1"/>
  <c r="WW53" i="2"/>
  <c r="WV53" i="2" s="1"/>
  <c r="WL53" i="2"/>
  <c r="WK53" i="2" s="1"/>
  <c r="XI52" i="2"/>
  <c r="XL52" i="2"/>
  <c r="XK52" i="2"/>
  <c r="XF52" i="2"/>
  <c r="XJ52" i="2"/>
  <c r="XM52" i="2"/>
  <c r="XE52" i="2"/>
  <c r="XD53" i="2"/>
  <c r="ZD48" i="2"/>
  <c r="ZC48" i="2"/>
  <c r="YX48" i="2"/>
  <c r="ZE48" i="2"/>
  <c r="ZA48" i="2"/>
  <c r="YW48" i="2"/>
  <c r="ZB48" i="2"/>
  <c r="YV49" i="2"/>
  <c r="ZP47" i="2"/>
  <c r="ZM47" i="2"/>
  <c r="ZH47" i="2"/>
  <c r="ZL47" i="2"/>
  <c r="ZO47" i="2"/>
  <c r="ZI47" i="2"/>
  <c r="ZI60" i="2" s="1"/>
  <c r="ZN47" i="2"/>
  <c r="WJ54" i="2"/>
  <c r="WP54" i="2"/>
  <c r="WQ54" i="2"/>
  <c r="WO54" i="2"/>
  <c r="WM54" i="2"/>
  <c r="WN54" i="2"/>
  <c r="WI54" i="2"/>
  <c r="WH55" i="2"/>
  <c r="XB54" i="2"/>
  <c r="WU54" i="2"/>
  <c r="WT54" i="2"/>
  <c r="XA54" i="2"/>
  <c r="WX54" i="2"/>
  <c r="WY54" i="2"/>
  <c r="WZ54" i="2"/>
  <c r="WS55" i="2"/>
  <c r="AAH3" i="2"/>
  <c r="ZT46" i="2"/>
  <c r="ZR47" i="2"/>
  <c r="ZW9" i="2"/>
  <c r="YT49" i="2"/>
  <c r="YS49" i="2"/>
  <c r="YL49" i="2"/>
  <c r="YR49" i="2"/>
  <c r="YQ49" i="2"/>
  <c r="YP49" i="2"/>
  <c r="YM49" i="2"/>
  <c r="YK50" i="2"/>
  <c r="YA51" i="2"/>
  <c r="YH51" i="2"/>
  <c r="YI51" i="2"/>
  <c r="YF51" i="2"/>
  <c r="YB51" i="2"/>
  <c r="YG51" i="2"/>
  <c r="YE51" i="2"/>
  <c r="XZ52" i="2"/>
  <c r="ZG48" i="2"/>
  <c r="XQ53" i="2"/>
  <c r="XX53" i="2"/>
  <c r="XW53" i="2"/>
  <c r="XP53" i="2"/>
  <c r="XV53" i="2"/>
  <c r="XT53" i="2"/>
  <c r="XU53" i="2"/>
  <c r="XO54" i="2"/>
  <c r="SR13" i="2"/>
  <c r="TC43" i="2"/>
  <c r="SZ76" i="2"/>
  <c r="TC29" i="2"/>
  <c r="SZ63" i="2"/>
  <c r="TY42" i="2"/>
  <c r="UG62" i="2"/>
  <c r="TY25" i="2"/>
  <c r="TY26" i="2"/>
  <c r="TY41" i="2"/>
  <c r="UJ25" i="2"/>
  <c r="UJ39" i="2"/>
  <c r="UJ40" i="2"/>
  <c r="TY39" i="2"/>
  <c r="UJ42" i="2"/>
  <c r="TY40" i="2"/>
  <c r="UJ26" i="2"/>
  <c r="UJ41" i="2"/>
  <c r="SD79" i="2"/>
  <c r="TN25" i="2"/>
  <c r="TN41" i="2"/>
  <c r="TN26" i="2"/>
  <c r="RS68" i="2"/>
  <c r="RS81" i="2"/>
  <c r="TN42" i="2"/>
  <c r="SO78" i="2"/>
  <c r="TN39" i="2"/>
  <c r="TN40" i="2"/>
  <c r="TV75" i="2"/>
  <c r="TW59" i="2"/>
  <c r="TY12" i="2" s="1"/>
  <c r="UT58" i="2"/>
  <c r="US58" i="2" s="1"/>
  <c r="WA54" i="2"/>
  <c r="VZ54" i="2" s="1"/>
  <c r="VP56" i="2"/>
  <c r="VO56" i="2" s="1"/>
  <c r="TK74" i="2"/>
  <c r="VN57" i="2"/>
  <c r="VM57" i="2"/>
  <c r="VU57" i="2"/>
  <c r="VS57" i="2"/>
  <c r="VQ57" i="2"/>
  <c r="VR57" i="2"/>
  <c r="VT57" i="2"/>
  <c r="VL58" i="2"/>
  <c r="TN24" i="2"/>
  <c r="TN22" i="2"/>
  <c r="TN11" i="2"/>
  <c r="TN7" i="2"/>
  <c r="TN10" i="2"/>
  <c r="RH81" i="2"/>
  <c r="RH68" i="2"/>
  <c r="UG74" i="2"/>
  <c r="TV62" i="2"/>
  <c r="QA84" i="2"/>
  <c r="QA71" i="2"/>
  <c r="TY38" i="2"/>
  <c r="TY36" i="2"/>
  <c r="UG75" i="2"/>
  <c r="TK75" i="2"/>
  <c r="UJ22" i="2"/>
  <c r="UJ10" i="2"/>
  <c r="UJ24" i="2"/>
  <c r="UJ7" i="2"/>
  <c r="UJ11" i="2"/>
  <c r="UJ38" i="2"/>
  <c r="UJ36" i="2"/>
  <c r="VE58" i="2"/>
  <c r="VD58" i="2" s="1"/>
  <c r="TK62" i="2"/>
  <c r="TC8" i="2"/>
  <c r="TC4" i="2"/>
  <c r="TN38" i="2"/>
  <c r="TN36" i="2"/>
  <c r="TY24" i="2"/>
  <c r="TY22" i="2"/>
  <c r="TY10" i="2"/>
  <c r="TY11" i="2"/>
  <c r="TY7" i="2"/>
  <c r="QW84" i="2"/>
  <c r="QW71" i="2"/>
  <c r="WE55" i="2"/>
  <c r="WC55" i="2"/>
  <c r="WB55" i="2"/>
  <c r="VY55" i="2"/>
  <c r="VX55" i="2"/>
  <c r="WF55" i="2"/>
  <c r="WD55" i="2"/>
  <c r="VW56" i="2"/>
  <c r="UR59" i="2"/>
  <c r="UQ59" i="2"/>
  <c r="UY59" i="2"/>
  <c r="UX59" i="2"/>
  <c r="UW59" i="2"/>
  <c r="UV59" i="2"/>
  <c r="UU59" i="2"/>
  <c r="VF59" i="2"/>
  <c r="VC59" i="2"/>
  <c r="VB59" i="2"/>
  <c r="VJ59" i="2"/>
  <c r="VI59" i="2"/>
  <c r="VH59" i="2"/>
  <c r="VG59" i="2"/>
  <c r="QL72" i="2" l="1"/>
  <c r="SO79" i="2"/>
  <c r="SD80" i="2"/>
  <c r="SO66" i="2"/>
  <c r="SO80" i="2" s="1"/>
  <c r="YD51" i="2"/>
  <c r="YC51" i="2" s="1"/>
  <c r="WL54" i="2"/>
  <c r="WK54" i="2" s="1"/>
  <c r="XH52" i="2"/>
  <c r="XG52" i="2" s="1"/>
  <c r="XS53" i="2"/>
  <c r="XR53" i="2" s="1"/>
  <c r="TC5" i="2"/>
  <c r="ZK47" i="2"/>
  <c r="ZJ47" i="2" s="1"/>
  <c r="WW54" i="2"/>
  <c r="WV54" i="2" s="1"/>
  <c r="ZC49" i="2"/>
  <c r="YW49" i="2"/>
  <c r="ZB49" i="2"/>
  <c r="YX49" i="2"/>
  <c r="ZE49" i="2"/>
  <c r="ZA49" i="2"/>
  <c r="ZD49" i="2"/>
  <c r="YV50" i="2"/>
  <c r="XJ53" i="2"/>
  <c r="XE53" i="2"/>
  <c r="XL53" i="2"/>
  <c r="XF53" i="2"/>
  <c r="XM53" i="2"/>
  <c r="XK53" i="2"/>
  <c r="XI53" i="2"/>
  <c r="XD54" i="2"/>
  <c r="ZP48" i="2"/>
  <c r="ZH48" i="2"/>
  <c r="ZM48" i="2"/>
  <c r="ZO48" i="2"/>
  <c r="ZL48" i="2"/>
  <c r="ZN48" i="2"/>
  <c r="ZI48" i="2"/>
  <c r="ZG49" i="2"/>
  <c r="YA52" i="2"/>
  <c r="YH52" i="2"/>
  <c r="YF52" i="2"/>
  <c r="YI52" i="2"/>
  <c r="YE52" i="2"/>
  <c r="YB52" i="2"/>
  <c r="YG52" i="2"/>
  <c r="XZ53" i="2"/>
  <c r="YP50" i="2"/>
  <c r="YL50" i="2"/>
  <c r="YT50" i="2"/>
  <c r="YM50" i="2"/>
  <c r="YS50" i="2"/>
  <c r="YR50" i="2"/>
  <c r="YQ50" i="2"/>
  <c r="YK51" i="2"/>
  <c r="ZZ47" i="2"/>
  <c r="AAA47" i="2"/>
  <c r="ZS47" i="2"/>
  <c r="ZY47" i="2"/>
  <c r="ZX47" i="2"/>
  <c r="ZW47" i="2"/>
  <c r="ZT47" i="2"/>
  <c r="AAS3" i="2"/>
  <c r="AAE46" i="2"/>
  <c r="AAH9" i="2"/>
  <c r="AAC47" i="2"/>
  <c r="YZ48" i="2"/>
  <c r="YO49" i="2"/>
  <c r="YN49" i="2" s="1"/>
  <c r="WN55" i="2"/>
  <c r="WO55" i="2"/>
  <c r="WM55" i="2"/>
  <c r="WP55" i="2"/>
  <c r="WJ55" i="2"/>
  <c r="WI55" i="2"/>
  <c r="WQ55" i="2"/>
  <c r="WH56" i="2"/>
  <c r="XT54" i="2"/>
  <c r="XX54" i="2"/>
  <c r="XW54" i="2"/>
  <c r="XP54" i="2"/>
  <c r="XV54" i="2"/>
  <c r="XU54" i="2"/>
  <c r="XQ54" i="2"/>
  <c r="XO55" i="2"/>
  <c r="WX55" i="2"/>
  <c r="WU55" i="2"/>
  <c r="XB55" i="2"/>
  <c r="WT55" i="2"/>
  <c r="XA55" i="2"/>
  <c r="WY55" i="2"/>
  <c r="WZ55" i="2"/>
  <c r="WS56" i="2"/>
  <c r="ZR48" i="2"/>
  <c r="SZ77" i="2"/>
  <c r="SZ64" i="2"/>
  <c r="UG63" i="2"/>
  <c r="UG76" i="2"/>
  <c r="TY43" i="2"/>
  <c r="UJ29" i="2"/>
  <c r="UJ43" i="2"/>
  <c r="TY29" i="2"/>
  <c r="TN29" i="2"/>
  <c r="TN43" i="2"/>
  <c r="RS69" i="2"/>
  <c r="RS82" i="2"/>
  <c r="UT59" i="2"/>
  <c r="UR74" i="2" s="1"/>
  <c r="WA55" i="2"/>
  <c r="VZ55" i="2" s="1"/>
  <c r="QW85" i="2"/>
  <c r="QW72" i="2"/>
  <c r="TC6" i="2"/>
  <c r="RH82" i="2"/>
  <c r="RH69" i="2"/>
  <c r="VC61" i="2"/>
  <c r="TV63" i="2"/>
  <c r="VP57" i="2"/>
  <c r="VO57" i="2" s="1"/>
  <c r="TK76" i="2"/>
  <c r="TK63" i="2"/>
  <c r="UJ8" i="2"/>
  <c r="UJ4" i="2"/>
  <c r="VE59" i="2"/>
  <c r="VC74" i="2" s="1"/>
  <c r="WC56" i="2"/>
  <c r="WB56" i="2"/>
  <c r="VX56" i="2"/>
  <c r="WF56" i="2"/>
  <c r="WE56" i="2"/>
  <c r="WD56" i="2"/>
  <c r="VY56" i="2"/>
  <c r="VW57" i="2"/>
  <c r="TY8" i="2"/>
  <c r="TY4" i="2"/>
  <c r="TN8" i="2"/>
  <c r="TN4" i="2"/>
  <c r="UU21" i="2"/>
  <c r="UU28" i="2" s="1"/>
  <c r="UU19" i="2"/>
  <c r="UU18" i="2"/>
  <c r="UU33" i="2"/>
  <c r="UU17" i="2"/>
  <c r="UU34" i="2"/>
  <c r="UU32" i="2"/>
  <c r="UU35" i="2"/>
  <c r="UU20" i="2"/>
  <c r="UU27" i="2" s="1"/>
  <c r="UU31" i="2"/>
  <c r="QA85" i="2"/>
  <c r="QA72" i="2"/>
  <c r="TV76" i="2"/>
  <c r="SD81" i="2"/>
  <c r="SD68" i="2"/>
  <c r="VS58" i="2"/>
  <c r="VR58" i="2"/>
  <c r="VQ58" i="2"/>
  <c r="VN58" i="2"/>
  <c r="VM58" i="2"/>
  <c r="VU58" i="2"/>
  <c r="VT58" i="2"/>
  <c r="VL59" i="2"/>
  <c r="UR61" i="2"/>
  <c r="VF34" i="2"/>
  <c r="VF31" i="2"/>
  <c r="VF21" i="2"/>
  <c r="VF28" i="2" s="1"/>
  <c r="VF17" i="2"/>
  <c r="VF19" i="2"/>
  <c r="VF32" i="2"/>
  <c r="VF33" i="2"/>
  <c r="VF35" i="2"/>
  <c r="VF20" i="2"/>
  <c r="VF27" i="2" s="1"/>
  <c r="VF18" i="2"/>
  <c r="QL86" i="2" l="1"/>
  <c r="SO67" i="2"/>
  <c r="SO81" i="2" s="1"/>
  <c r="SZ78" i="2"/>
  <c r="TC13" i="2"/>
  <c r="WL55" i="2"/>
  <c r="WK55" i="2" s="1"/>
  <c r="XH53" i="2"/>
  <c r="XG53" i="2" s="1"/>
  <c r="SZ65" i="2"/>
  <c r="UG77" i="2"/>
  <c r="ZV47" i="2"/>
  <c r="ZU47" i="2" s="1"/>
  <c r="ABD3" i="2"/>
  <c r="AAN47" i="2"/>
  <c r="AAP46" i="2"/>
  <c r="AAS9" i="2"/>
  <c r="ZT48" i="2"/>
  <c r="ZZ48" i="2"/>
  <c r="ZX48" i="2"/>
  <c r="ZY48" i="2"/>
  <c r="ZW48" i="2"/>
  <c r="AAA48" i="2"/>
  <c r="ZS48" i="2"/>
  <c r="ZR49" i="2"/>
  <c r="WW55" i="2"/>
  <c r="WV55" i="2" s="1"/>
  <c r="YY48" i="2"/>
  <c r="YD52" i="2"/>
  <c r="YC52" i="2" s="1"/>
  <c r="ZK48" i="2"/>
  <c r="XQ55" i="2"/>
  <c r="XT55" i="2"/>
  <c r="XX55" i="2"/>
  <c r="XP55" i="2"/>
  <c r="XV55" i="2"/>
  <c r="XW55" i="2"/>
  <c r="XU55" i="2"/>
  <c r="XO56" i="2"/>
  <c r="XB56" i="2"/>
  <c r="WT56" i="2"/>
  <c r="XA56" i="2"/>
  <c r="WZ56" i="2"/>
  <c r="WX56" i="2"/>
  <c r="WY56" i="2"/>
  <c r="WU56" i="2"/>
  <c r="WS57" i="2"/>
  <c r="WQ56" i="2"/>
  <c r="WP56" i="2"/>
  <c r="WI56" i="2"/>
  <c r="WO56" i="2"/>
  <c r="WN56" i="2"/>
  <c r="WM56" i="2"/>
  <c r="WJ56" i="2"/>
  <c r="WH57" i="2"/>
  <c r="XL54" i="2"/>
  <c r="XK54" i="2"/>
  <c r="XJ54" i="2"/>
  <c r="XE54" i="2"/>
  <c r="XI54" i="2"/>
  <c r="XF54" i="2"/>
  <c r="XM54" i="2"/>
  <c r="XD55" i="2"/>
  <c r="ZA50" i="2"/>
  <c r="YX50" i="2"/>
  <c r="ZB50" i="2"/>
  <c r="ZC50" i="2"/>
  <c r="ZE50" i="2"/>
  <c r="YW50" i="2"/>
  <c r="ZD50" i="2"/>
  <c r="YV51" i="2"/>
  <c r="YZ49" i="2"/>
  <c r="YY49" i="2" s="1"/>
  <c r="ZT60" i="2"/>
  <c r="AAC48" i="2"/>
  <c r="AAJ47" i="2"/>
  <c r="AAI47" i="2"/>
  <c r="AAD47" i="2"/>
  <c r="AAK47" i="2"/>
  <c r="AAE47" i="2"/>
  <c r="AAE60" i="2" s="1"/>
  <c r="AAH47" i="2"/>
  <c r="AAL47" i="2"/>
  <c r="YO50" i="2"/>
  <c r="YN50" i="2" s="1"/>
  <c r="YP51" i="2"/>
  <c r="YR51" i="2"/>
  <c r="YM51" i="2"/>
  <c r="YQ51" i="2"/>
  <c r="YS51" i="2"/>
  <c r="YT51" i="2"/>
  <c r="YL51" i="2"/>
  <c r="YK52" i="2"/>
  <c r="YE53" i="2"/>
  <c r="YI53" i="2"/>
  <c r="YG53" i="2"/>
  <c r="YB53" i="2"/>
  <c r="YF53" i="2"/>
  <c r="YA53" i="2"/>
  <c r="YH53" i="2"/>
  <c r="XZ54" i="2"/>
  <c r="ZN49" i="2"/>
  <c r="ZM49" i="2"/>
  <c r="ZI49" i="2"/>
  <c r="ZL49" i="2"/>
  <c r="ZO49" i="2"/>
  <c r="ZP49" i="2"/>
  <c r="ZH49" i="2"/>
  <c r="ZG50" i="2"/>
  <c r="XS54" i="2"/>
  <c r="XR54" i="2" s="1"/>
  <c r="TY5" i="2"/>
  <c r="UG64" i="2"/>
  <c r="UJ5" i="2"/>
  <c r="TN5" i="2"/>
  <c r="VF42" i="2"/>
  <c r="UU25" i="2"/>
  <c r="TV64" i="2"/>
  <c r="VF41" i="2"/>
  <c r="UU26" i="2"/>
  <c r="VF39" i="2"/>
  <c r="VF25" i="2"/>
  <c r="VF26" i="2"/>
  <c r="UU42" i="2"/>
  <c r="UU40" i="2"/>
  <c r="VF40" i="2"/>
  <c r="UU39" i="2"/>
  <c r="UU41" i="2"/>
  <c r="QW86" i="2"/>
  <c r="RS83" i="2"/>
  <c r="RS70" i="2"/>
  <c r="QA86" i="2"/>
  <c r="TY6" i="2"/>
  <c r="TN6" i="2"/>
  <c r="UJ6" i="2"/>
  <c r="UR75" i="2"/>
  <c r="US59" i="2"/>
  <c r="UU12" i="2" s="1"/>
  <c r="UR62" i="2"/>
  <c r="VD59" i="2"/>
  <c r="VF12" i="2" s="1"/>
  <c r="VP58" i="2"/>
  <c r="VO58" i="2" s="1"/>
  <c r="WC57" i="2"/>
  <c r="WB57" i="2"/>
  <c r="VY57" i="2"/>
  <c r="VX57" i="2"/>
  <c r="WE57" i="2"/>
  <c r="WD57" i="2"/>
  <c r="WF57" i="2"/>
  <c r="VW58" i="2"/>
  <c r="TV77" i="2"/>
  <c r="UU38" i="2"/>
  <c r="UU36" i="2"/>
  <c r="RH83" i="2"/>
  <c r="RH70" i="2"/>
  <c r="TK77" i="2"/>
  <c r="TK64" i="2"/>
  <c r="SD82" i="2"/>
  <c r="SD69" i="2"/>
  <c r="UU24" i="2"/>
  <c r="UU22" i="2"/>
  <c r="UU10" i="2"/>
  <c r="UU11" i="2"/>
  <c r="UU7" i="2"/>
  <c r="WA56" i="2"/>
  <c r="VZ56" i="2" s="1"/>
  <c r="VF10" i="2"/>
  <c r="VF24" i="2"/>
  <c r="VF22" i="2"/>
  <c r="VF11" i="2"/>
  <c r="VF7" i="2"/>
  <c r="VC75" i="2"/>
  <c r="VS59" i="2"/>
  <c r="VR59" i="2"/>
  <c r="VQ59" i="2"/>
  <c r="VN59" i="2"/>
  <c r="VM59" i="2"/>
  <c r="VU59" i="2"/>
  <c r="VT59" i="2"/>
  <c r="VF38" i="2"/>
  <c r="VF36" i="2"/>
  <c r="VC62" i="2"/>
  <c r="SO68" i="2" l="1"/>
  <c r="SZ79" i="2"/>
  <c r="SZ66" i="2"/>
  <c r="TY13" i="2"/>
  <c r="AAG47" i="2"/>
  <c r="AAF47" i="2" s="1"/>
  <c r="TN13" i="2"/>
  <c r="YD53" i="2"/>
  <c r="YC53" i="2" s="1"/>
  <c r="YO51" i="2"/>
  <c r="YN51" i="2" s="1"/>
  <c r="XL55" i="2"/>
  <c r="XJ55" i="2"/>
  <c r="XE55" i="2"/>
  <c r="XK55" i="2"/>
  <c r="XI55" i="2"/>
  <c r="XF55" i="2"/>
  <c r="XM55" i="2"/>
  <c r="XD56" i="2"/>
  <c r="WX57" i="2"/>
  <c r="WU57" i="2"/>
  <c r="XB57" i="2"/>
  <c r="XA57" i="2"/>
  <c r="WZ57" i="2"/>
  <c r="WT57" i="2"/>
  <c r="WY57" i="2"/>
  <c r="WS58" i="2"/>
  <c r="AAD48" i="2"/>
  <c r="AAK48" i="2"/>
  <c r="AAE48" i="2"/>
  <c r="AAJ48" i="2"/>
  <c r="AAI48" i="2"/>
  <c r="AAH48" i="2"/>
  <c r="AAL48" i="2"/>
  <c r="AAC49" i="2"/>
  <c r="WL56" i="2"/>
  <c r="WK56" i="2" s="1"/>
  <c r="XP56" i="2"/>
  <c r="XT56" i="2"/>
  <c r="XU56" i="2"/>
  <c r="XV56" i="2"/>
  <c r="XX56" i="2"/>
  <c r="XQ56" i="2"/>
  <c r="XW56" i="2"/>
  <c r="XO57" i="2"/>
  <c r="ZJ48" i="2"/>
  <c r="ZV48" i="2"/>
  <c r="ZU48" i="2" s="1"/>
  <c r="AAN48" i="2"/>
  <c r="AAP47" i="2"/>
  <c r="AAP60" i="2" s="1"/>
  <c r="AAU47" i="2"/>
  <c r="AAW47" i="2"/>
  <c r="AAO47" i="2"/>
  <c r="AAV47" i="2"/>
  <c r="AAT47" i="2"/>
  <c r="AAS47" i="2"/>
  <c r="ZD51" i="2"/>
  <c r="YX51" i="2"/>
  <c r="ZC51" i="2"/>
  <c r="ZB51" i="2"/>
  <c r="ZA51" i="2"/>
  <c r="ZE51" i="2"/>
  <c r="YW51" i="2"/>
  <c r="YV52" i="2"/>
  <c r="ZK49" i="2"/>
  <c r="ZJ49" i="2" s="1"/>
  <c r="ABO3" i="2"/>
  <c r="AAY47" i="2"/>
  <c r="ABA46" i="2"/>
  <c r="ABD9" i="2"/>
  <c r="XH54" i="2"/>
  <c r="XG54" i="2" s="1"/>
  <c r="WW56" i="2"/>
  <c r="WV56" i="2" s="1"/>
  <c r="UU29" i="2"/>
  <c r="UG65" i="2"/>
  <c r="UJ13" i="2"/>
  <c r="ZN50" i="2"/>
  <c r="ZI50" i="2"/>
  <c r="ZP50" i="2"/>
  <c r="ZH50" i="2"/>
  <c r="ZO50" i="2"/>
  <c r="ZM50" i="2"/>
  <c r="ZL50" i="2"/>
  <c r="ZG51" i="2"/>
  <c r="YH54" i="2"/>
  <c r="YB54" i="2"/>
  <c r="YI54" i="2"/>
  <c r="YA54" i="2"/>
  <c r="YG54" i="2"/>
  <c r="YF54" i="2"/>
  <c r="YE54" i="2"/>
  <c r="XZ55" i="2"/>
  <c r="YL52" i="2"/>
  <c r="YS52" i="2"/>
  <c r="YR52" i="2"/>
  <c r="YQ52" i="2"/>
  <c r="YP52" i="2"/>
  <c r="YM52" i="2"/>
  <c r="YT52" i="2"/>
  <c r="YK53" i="2"/>
  <c r="ZY49" i="2"/>
  <c r="AAA49" i="2"/>
  <c r="ZZ49" i="2"/>
  <c r="ZX49" i="2"/>
  <c r="ZT49" i="2"/>
  <c r="ZW49" i="2"/>
  <c r="ZS49" i="2"/>
  <c r="ZR50" i="2"/>
  <c r="UG78" i="2"/>
  <c r="YZ50" i="2"/>
  <c r="YY50" i="2" s="1"/>
  <c r="WO57" i="2"/>
  <c r="WJ57" i="2"/>
  <c r="WQ57" i="2"/>
  <c r="WP57" i="2"/>
  <c r="WN57" i="2"/>
  <c r="WM57" i="2"/>
  <c r="WI57" i="2"/>
  <c r="WH58" i="2"/>
  <c r="XS55" i="2"/>
  <c r="XR55" i="2" s="1"/>
  <c r="TV65" i="2"/>
  <c r="TV78" i="2"/>
  <c r="VF29" i="2"/>
  <c r="VF43" i="2"/>
  <c r="UR76" i="2"/>
  <c r="UU43" i="2"/>
  <c r="RS84" i="2"/>
  <c r="RS71" i="2"/>
  <c r="UR63" i="2"/>
  <c r="VP59" i="2"/>
  <c r="VO59" i="2" s="1"/>
  <c r="VQ12" i="2" s="1"/>
  <c r="VC76" i="2"/>
  <c r="VQ18" i="2"/>
  <c r="VQ34" i="2"/>
  <c r="VQ17" i="2"/>
  <c r="VQ33" i="2"/>
  <c r="VQ20" i="2"/>
  <c r="VQ27" i="2" s="1"/>
  <c r="VQ32" i="2"/>
  <c r="VQ35" i="2"/>
  <c r="VQ19" i="2"/>
  <c r="VQ21" i="2"/>
  <c r="VQ28" i="2" s="1"/>
  <c r="VQ31" i="2"/>
  <c r="UU8" i="2"/>
  <c r="UU4" i="2"/>
  <c r="VN61" i="2"/>
  <c r="WA57" i="2"/>
  <c r="VZ57" i="2" s="1"/>
  <c r="VF8" i="2"/>
  <c r="VF4" i="2"/>
  <c r="RH84" i="2"/>
  <c r="RH71" i="2"/>
  <c r="SD83" i="2"/>
  <c r="SD70" i="2"/>
  <c r="WF58" i="2"/>
  <c r="WE58" i="2"/>
  <c r="WD58" i="2"/>
  <c r="WC58" i="2"/>
  <c r="WB58" i="2"/>
  <c r="VY58" i="2"/>
  <c r="VX58" i="2"/>
  <c r="VW59" i="2"/>
  <c r="VC63" i="2"/>
  <c r="TK78" i="2"/>
  <c r="TK65" i="2"/>
  <c r="SO69" i="2" l="1"/>
  <c r="SO82" i="2"/>
  <c r="UG79" i="2"/>
  <c r="TV79" i="2"/>
  <c r="SZ80" i="2"/>
  <c r="SZ67" i="2"/>
  <c r="UU5" i="2"/>
  <c r="TV66" i="2"/>
  <c r="UG66" i="2"/>
  <c r="XS56" i="2"/>
  <c r="XR56" i="2" s="1"/>
  <c r="ZV49" i="2"/>
  <c r="ZU49" i="2" s="1"/>
  <c r="YZ51" i="2"/>
  <c r="YY51" i="2" s="1"/>
  <c r="XH55" i="2"/>
  <c r="XG55" i="2" s="1"/>
  <c r="WL57" i="2"/>
  <c r="WK57" i="2" s="1"/>
  <c r="YO52" i="2"/>
  <c r="YN52" i="2" s="1"/>
  <c r="WW57" i="2"/>
  <c r="WV57" i="2" s="1"/>
  <c r="VF5" i="2"/>
  <c r="WO58" i="2"/>
  <c r="WN58" i="2"/>
  <c r="WI58" i="2"/>
  <c r="WJ58" i="2"/>
  <c r="WM58" i="2"/>
  <c r="WP58" i="2"/>
  <c r="WQ58" i="2"/>
  <c r="WH59" i="2"/>
  <c r="YM53" i="2"/>
  <c r="YP53" i="2"/>
  <c r="YT53" i="2"/>
  <c r="YL53" i="2"/>
  <c r="YQ53" i="2"/>
  <c r="YS53" i="2"/>
  <c r="YR53" i="2"/>
  <c r="YK54" i="2"/>
  <c r="YH55" i="2"/>
  <c r="YG55" i="2"/>
  <c r="YB55" i="2"/>
  <c r="YI55" i="2"/>
  <c r="YA55" i="2"/>
  <c r="YE55" i="2"/>
  <c r="YF55" i="2"/>
  <c r="XZ56" i="2"/>
  <c r="ZM51" i="2"/>
  <c r="ZL51" i="2"/>
  <c r="ZN51" i="2"/>
  <c r="ZP51" i="2"/>
  <c r="ZH51" i="2"/>
  <c r="ZO51" i="2"/>
  <c r="ZI51" i="2"/>
  <c r="ZG52" i="2"/>
  <c r="AAY48" i="2"/>
  <c r="AAZ47" i="2"/>
  <c r="ABE47" i="2"/>
  <c r="ABA47" i="2"/>
  <c r="ABA60" i="2" s="1"/>
  <c r="ABH47" i="2"/>
  <c r="ABG47" i="2"/>
  <c r="ABD47" i="2"/>
  <c r="ABF47" i="2"/>
  <c r="AAO48" i="2"/>
  <c r="AAS48" i="2"/>
  <c r="AAP48" i="2"/>
  <c r="AAV48" i="2"/>
  <c r="AAT48" i="2"/>
  <c r="AAU48" i="2"/>
  <c r="AAW48" i="2"/>
  <c r="AAN49" i="2"/>
  <c r="XA58" i="2"/>
  <c r="WU58" i="2"/>
  <c r="WX58" i="2"/>
  <c r="WZ58" i="2"/>
  <c r="WY58" i="2"/>
  <c r="WT58" i="2"/>
  <c r="XB58" i="2"/>
  <c r="WS59" i="2"/>
  <c r="YD54" i="2"/>
  <c r="YC54" i="2" s="1"/>
  <c r="ZK50" i="2"/>
  <c r="ZJ50" i="2" s="1"/>
  <c r="ABZ3" i="2"/>
  <c r="ABJ47" i="2"/>
  <c r="ABJ48" i="2" s="1"/>
  <c r="ABJ49" i="2" s="1"/>
  <c r="ABL46" i="2"/>
  <c r="ABO9" i="2"/>
  <c r="ZD52" i="2"/>
  <c r="ZB52" i="2"/>
  <c r="ZA52" i="2"/>
  <c r="ZC52" i="2"/>
  <c r="YX52" i="2"/>
  <c r="YW52" i="2"/>
  <c r="ZE52" i="2"/>
  <c r="YV53" i="2"/>
  <c r="AAR47" i="2"/>
  <c r="AAQ47" i="2" s="1"/>
  <c r="AAL49" i="2"/>
  <c r="AAK49" i="2"/>
  <c r="AAH49" i="2"/>
  <c r="AAJ49" i="2"/>
  <c r="AAD49" i="2"/>
  <c r="AAI49" i="2"/>
  <c r="AAE49" i="2"/>
  <c r="AAC50" i="2"/>
  <c r="XI56" i="2"/>
  <c r="XL56" i="2"/>
  <c r="XJ56" i="2"/>
  <c r="XK56" i="2"/>
  <c r="XF56" i="2"/>
  <c r="XE56" i="2"/>
  <c r="XM56" i="2"/>
  <c r="XD57" i="2"/>
  <c r="AAG48" i="2"/>
  <c r="ZT50" i="2"/>
  <c r="AAA50" i="2"/>
  <c r="ZS50" i="2"/>
  <c r="ZX50" i="2"/>
  <c r="ZY50" i="2"/>
  <c r="ZW50" i="2"/>
  <c r="ZZ50" i="2"/>
  <c r="ZR51" i="2"/>
  <c r="XP57" i="2"/>
  <c r="XT57" i="2"/>
  <c r="XQ57" i="2"/>
  <c r="XU57" i="2"/>
  <c r="XX57" i="2"/>
  <c r="XW57" i="2"/>
  <c r="XV57" i="2"/>
  <c r="XO58" i="2"/>
  <c r="VQ39" i="2"/>
  <c r="VQ40" i="2"/>
  <c r="UR77" i="2"/>
  <c r="VN62" i="2"/>
  <c r="VC77" i="2"/>
  <c r="VQ41" i="2"/>
  <c r="VQ25" i="2"/>
  <c r="VQ26" i="2"/>
  <c r="VQ42" i="2"/>
  <c r="RS72" i="2"/>
  <c r="RS85" i="2"/>
  <c r="VF6" i="2"/>
  <c r="UU6" i="2"/>
  <c r="UR64" i="2"/>
  <c r="VN74" i="2"/>
  <c r="WA58" i="2"/>
  <c r="VZ58" i="2" s="1"/>
  <c r="RH85" i="2"/>
  <c r="RH72" i="2"/>
  <c r="VC64" i="2"/>
  <c r="TK79" i="2"/>
  <c r="TK66" i="2"/>
  <c r="VN75" i="2"/>
  <c r="VQ24" i="2"/>
  <c r="VQ10" i="2"/>
  <c r="VQ11" i="2"/>
  <c r="VQ7" i="2"/>
  <c r="VQ22" i="2"/>
  <c r="WF59" i="2"/>
  <c r="WE59" i="2"/>
  <c r="WD59" i="2"/>
  <c r="WC59" i="2"/>
  <c r="WB59" i="2"/>
  <c r="VY59" i="2"/>
  <c r="VX59" i="2"/>
  <c r="VQ36" i="2"/>
  <c r="VQ38" i="2"/>
  <c r="SD84" i="2"/>
  <c r="SD71" i="2"/>
  <c r="SO70" i="2" l="1"/>
  <c r="SO83" i="2"/>
  <c r="UU13" i="2"/>
  <c r="SZ68" i="2"/>
  <c r="SZ82" i="2" s="1"/>
  <c r="SZ81" i="2"/>
  <c r="VF13" i="2"/>
  <c r="UG67" i="2"/>
  <c r="UG68" i="2" s="1"/>
  <c r="TV67" i="2"/>
  <c r="TV80" i="2"/>
  <c r="UG80" i="2"/>
  <c r="VN63" i="2"/>
  <c r="XH56" i="2"/>
  <c r="XG56" i="2" s="1"/>
  <c r="AAR48" i="2"/>
  <c r="AAQ48" i="2" s="1"/>
  <c r="ZK51" i="2"/>
  <c r="ZJ51" i="2" s="1"/>
  <c r="YZ52" i="2"/>
  <c r="YY52" i="2" s="1"/>
  <c r="YO53" i="2"/>
  <c r="YN53" i="2" s="1"/>
  <c r="XS57" i="2"/>
  <c r="XR57" i="2" s="1"/>
  <c r="ABC47" i="2"/>
  <c r="ABB47" i="2" s="1"/>
  <c r="VN76" i="2"/>
  <c r="WL58" i="2"/>
  <c r="WK58" i="2" s="1"/>
  <c r="ABS49" i="2"/>
  <c r="ABR49" i="2"/>
  <c r="ABQ49" i="2"/>
  <c r="ABK49" i="2"/>
  <c r="ABP49" i="2"/>
  <c r="ABL49" i="2"/>
  <c r="ABO49" i="2"/>
  <c r="ABJ50" i="2"/>
  <c r="WY59" i="2"/>
  <c r="WX59" i="2"/>
  <c r="WU59" i="2"/>
  <c r="XB59" i="2"/>
  <c r="WT59" i="2"/>
  <c r="XA59" i="2"/>
  <c r="WZ59" i="2"/>
  <c r="XK57" i="2"/>
  <c r="XE57" i="2"/>
  <c r="XJ57" i="2"/>
  <c r="XI57" i="2"/>
  <c r="XF57" i="2"/>
  <c r="XM57" i="2"/>
  <c r="XL57" i="2"/>
  <c r="XD58" i="2"/>
  <c r="ZX51" i="2"/>
  <c r="ZZ51" i="2"/>
  <c r="AAA51" i="2"/>
  <c r="ZS51" i="2"/>
  <c r="ZY51" i="2"/>
  <c r="ZW51" i="2"/>
  <c r="ZT51" i="2"/>
  <c r="ZR52" i="2"/>
  <c r="YX53" i="2"/>
  <c r="ZB53" i="2"/>
  <c r="YW53" i="2"/>
  <c r="ZA53" i="2"/>
  <c r="ZD53" i="2"/>
  <c r="ZC53" i="2"/>
  <c r="ZE53" i="2"/>
  <c r="YV54" i="2"/>
  <c r="XW58" i="2"/>
  <c r="XT58" i="2"/>
  <c r="XQ58" i="2"/>
  <c r="XX58" i="2"/>
  <c r="XP58" i="2"/>
  <c r="XU58" i="2"/>
  <c r="XV58" i="2"/>
  <c r="XO59" i="2"/>
  <c r="ZV50" i="2"/>
  <c r="ZU50" i="2" s="1"/>
  <c r="AAF48" i="2"/>
  <c r="ZM52" i="2"/>
  <c r="ZL52" i="2"/>
  <c r="ZN52" i="2"/>
  <c r="ZI52" i="2"/>
  <c r="ZO52" i="2"/>
  <c r="ZP52" i="2"/>
  <c r="ZH52" i="2"/>
  <c r="ZG53" i="2"/>
  <c r="YA56" i="2"/>
  <c r="YG56" i="2"/>
  <c r="YF56" i="2"/>
  <c r="YI56" i="2"/>
  <c r="YH56" i="2"/>
  <c r="YE56" i="2"/>
  <c r="YB56" i="2"/>
  <c r="XZ57" i="2"/>
  <c r="YR54" i="2"/>
  <c r="YQ54" i="2"/>
  <c r="YP54" i="2"/>
  <c r="YL54" i="2"/>
  <c r="YM54" i="2"/>
  <c r="YS54" i="2"/>
  <c r="YT54" i="2"/>
  <c r="YK55" i="2"/>
  <c r="ABR48" i="2"/>
  <c r="ABP48" i="2"/>
  <c r="ABQ48" i="2"/>
  <c r="ABO48" i="2"/>
  <c r="ABS48" i="2"/>
  <c r="ABK48" i="2"/>
  <c r="ABL48" i="2"/>
  <c r="AAG49" i="2"/>
  <c r="AAU49" i="2"/>
  <c r="AAW49" i="2"/>
  <c r="AAV49" i="2"/>
  <c r="AAT49" i="2"/>
  <c r="AAP49" i="2"/>
  <c r="AAS49" i="2"/>
  <c r="AAO49" i="2"/>
  <c r="AAN50" i="2"/>
  <c r="YD55" i="2"/>
  <c r="YC55" i="2" s="1"/>
  <c r="WM59" i="2"/>
  <c r="WJ59" i="2"/>
  <c r="WN59" i="2"/>
  <c r="WQ59" i="2"/>
  <c r="WP59" i="2"/>
  <c r="WI59" i="2"/>
  <c r="WO59" i="2"/>
  <c r="WW58" i="2"/>
  <c r="WV58" i="2" s="1"/>
  <c r="ABL47" i="2"/>
  <c r="ABL60" i="2" s="1"/>
  <c r="ABP47" i="2"/>
  <c r="ABS47" i="2"/>
  <c r="ABK47" i="2"/>
  <c r="ABR47" i="2"/>
  <c r="ABO47" i="2"/>
  <c r="ABQ47" i="2"/>
  <c r="ABH48" i="2"/>
  <c r="ABG48" i="2"/>
  <c r="ABF48" i="2"/>
  <c r="ABA48" i="2"/>
  <c r="AAZ48" i="2"/>
  <c r="ABE48" i="2"/>
  <c r="ABD48" i="2"/>
  <c r="AAY49" i="2"/>
  <c r="AAL50" i="2"/>
  <c r="AAK50" i="2"/>
  <c r="AAE50" i="2"/>
  <c r="AAD50" i="2"/>
  <c r="AAJ50" i="2"/>
  <c r="AAI50" i="2"/>
  <c r="AAH50" i="2"/>
  <c r="AAC51" i="2"/>
  <c r="ACK3" i="2"/>
  <c r="ABU47" i="2"/>
  <c r="ABW46" i="2"/>
  <c r="ABZ9" i="2"/>
  <c r="VQ29" i="2"/>
  <c r="UR78" i="2"/>
  <c r="VQ43" i="2"/>
  <c r="RH86" i="2"/>
  <c r="RS86" i="2"/>
  <c r="UR65" i="2"/>
  <c r="TK80" i="2"/>
  <c r="TK67" i="2"/>
  <c r="VC65" i="2"/>
  <c r="VY61" i="2"/>
  <c r="VQ4" i="2"/>
  <c r="VQ8" i="2"/>
  <c r="WA59" i="2"/>
  <c r="VY74" i="2" s="1"/>
  <c r="VC78" i="2"/>
  <c r="WB19" i="2"/>
  <c r="WB21" i="2"/>
  <c r="WB28" i="2" s="1"/>
  <c r="WB20" i="2"/>
  <c r="WB27" i="2" s="1"/>
  <c r="WB17" i="2"/>
  <c r="WB33" i="2"/>
  <c r="WB18" i="2"/>
  <c r="WB32" i="2"/>
  <c r="WB35" i="2"/>
  <c r="WB31" i="2"/>
  <c r="WB34" i="2"/>
  <c r="SD85" i="2"/>
  <c r="SD72" i="2"/>
  <c r="SO71" i="2" l="1"/>
  <c r="SO84" i="2"/>
  <c r="SZ69" i="2"/>
  <c r="SZ70" i="2" s="1"/>
  <c r="TV68" i="2"/>
  <c r="TV81" i="2"/>
  <c r="UG81" i="2"/>
  <c r="VN64" i="2"/>
  <c r="VN77" i="2"/>
  <c r="AAG50" i="2"/>
  <c r="AAF50" i="2" s="1"/>
  <c r="ZK52" i="2"/>
  <c r="ZJ52" i="2" s="1"/>
  <c r="WW59" i="2"/>
  <c r="ABN49" i="2"/>
  <c r="ABM49" i="2" s="1"/>
  <c r="YO54" i="2"/>
  <c r="YN54" i="2" s="1"/>
  <c r="VQ5" i="2"/>
  <c r="ABC48" i="2"/>
  <c r="ABB48" i="2" s="1"/>
  <c r="YZ53" i="2"/>
  <c r="YY53" i="2" s="1"/>
  <c r="XH57" i="2"/>
  <c r="XG57" i="2" s="1"/>
  <c r="WX17" i="2"/>
  <c r="WX20" i="2"/>
  <c r="WX27" i="2" s="1"/>
  <c r="WX34" i="2"/>
  <c r="WX33" i="2"/>
  <c r="WX21" i="2"/>
  <c r="WX28" i="2" s="1"/>
  <c r="WX35" i="2"/>
  <c r="WX32" i="2"/>
  <c r="WX31" i="2"/>
  <c r="WX19" i="2"/>
  <c r="WX18" i="2"/>
  <c r="ABK50" i="2"/>
  <c r="ABO50" i="2"/>
  <c r="ABL50" i="2"/>
  <c r="ABR50" i="2"/>
  <c r="ABQ50" i="2"/>
  <c r="ABP50" i="2"/>
  <c r="ABS50" i="2"/>
  <c r="ABJ51" i="2"/>
  <c r="ABU48" i="2"/>
  <c r="ABW47" i="2"/>
  <c r="ABW60" i="2" s="1"/>
  <c r="ABZ47" i="2"/>
  <c r="ACD47" i="2"/>
  <c r="ABV47" i="2"/>
  <c r="ACA47" i="2"/>
  <c r="ACC47" i="2"/>
  <c r="ACB47" i="2"/>
  <c r="ABN47" i="2"/>
  <c r="ABM47" i="2" s="1"/>
  <c r="WJ61" i="2"/>
  <c r="AAR49" i="2"/>
  <c r="AAQ49" i="2" s="1"/>
  <c r="ABN48" i="2"/>
  <c r="ABM48" i="2" s="1"/>
  <c r="XS58" i="2"/>
  <c r="XR58" i="2" s="1"/>
  <c r="ACV3" i="2"/>
  <c r="ACF47" i="2"/>
  <c r="ACF48" i="2" s="1"/>
  <c r="ACH46" i="2"/>
  <c r="ACK9" i="2"/>
  <c r="WL59" i="2"/>
  <c r="WK59" i="2" s="1"/>
  <c r="WM12" i="2" s="1"/>
  <c r="YR55" i="2"/>
  <c r="YQ55" i="2"/>
  <c r="YT55" i="2"/>
  <c r="YL55" i="2"/>
  <c r="YM55" i="2"/>
  <c r="YS55" i="2"/>
  <c r="YP55" i="2"/>
  <c r="YK56" i="2"/>
  <c r="YI57" i="2"/>
  <c r="YE57" i="2"/>
  <c r="YA57" i="2"/>
  <c r="YH57" i="2"/>
  <c r="YG57" i="2"/>
  <c r="YF57" i="2"/>
  <c r="YB57" i="2"/>
  <c r="XZ58" i="2"/>
  <c r="ZN53" i="2"/>
  <c r="ZP53" i="2"/>
  <c r="ZM53" i="2"/>
  <c r="ZI53" i="2"/>
  <c r="ZH53" i="2"/>
  <c r="ZL53" i="2"/>
  <c r="ZO53" i="2"/>
  <c r="ZG54" i="2"/>
  <c r="WU61" i="2"/>
  <c r="AAP50" i="2"/>
  <c r="AAO50" i="2"/>
  <c r="AAW50" i="2"/>
  <c r="AAV50" i="2"/>
  <c r="AAU50" i="2"/>
  <c r="AAT50" i="2"/>
  <c r="AAS50" i="2"/>
  <c r="AAN51" i="2"/>
  <c r="AAL51" i="2"/>
  <c r="AAD51" i="2"/>
  <c r="AAK51" i="2"/>
  <c r="AAJ51" i="2"/>
  <c r="AAI51" i="2"/>
  <c r="AAH51" i="2"/>
  <c r="AAE51" i="2"/>
  <c r="AAC52" i="2"/>
  <c r="XX59" i="2"/>
  <c r="XP59" i="2"/>
  <c r="XU59" i="2"/>
  <c r="XT59" i="2"/>
  <c r="XV59" i="2"/>
  <c r="XQ59" i="2"/>
  <c r="XW59" i="2"/>
  <c r="ABH49" i="2"/>
  <c r="ABE49" i="2"/>
  <c r="ABD49" i="2"/>
  <c r="AAZ49" i="2"/>
  <c r="ABG49" i="2"/>
  <c r="ABF49" i="2"/>
  <c r="ABA49" i="2"/>
  <c r="AAY50" i="2"/>
  <c r="YD56" i="2"/>
  <c r="YC56" i="2" s="1"/>
  <c r="ZA54" i="2"/>
  <c r="YX54" i="2"/>
  <c r="ZE54" i="2"/>
  <c r="ZB54" i="2"/>
  <c r="YW54" i="2"/>
  <c r="ZD54" i="2"/>
  <c r="ZC54" i="2"/>
  <c r="YV55" i="2"/>
  <c r="ZZ52" i="2"/>
  <c r="ZY52" i="2"/>
  <c r="ZX52" i="2"/>
  <c r="ZW52" i="2"/>
  <c r="AAA52" i="2"/>
  <c r="ZS52" i="2"/>
  <c r="ZT52" i="2"/>
  <c r="ZR53" i="2"/>
  <c r="XM58" i="2"/>
  <c r="XE58" i="2"/>
  <c r="XI58" i="2"/>
  <c r="XK58" i="2"/>
  <c r="XF58" i="2"/>
  <c r="XL58" i="2"/>
  <c r="XJ58" i="2"/>
  <c r="XD59" i="2"/>
  <c r="AAF49" i="2"/>
  <c r="WM18" i="2"/>
  <c r="WM17" i="2"/>
  <c r="WM21" i="2"/>
  <c r="WM28" i="2" s="1"/>
  <c r="WM33" i="2"/>
  <c r="WM20" i="2"/>
  <c r="WM27" i="2" s="1"/>
  <c r="WM19" i="2"/>
  <c r="WM31" i="2"/>
  <c r="WM35" i="2"/>
  <c r="WM34" i="2"/>
  <c r="WM32" i="2"/>
  <c r="ZV51" i="2"/>
  <c r="ZU51" i="2" s="1"/>
  <c r="WB26" i="2"/>
  <c r="WB39" i="2"/>
  <c r="WB25" i="2"/>
  <c r="WB42" i="2"/>
  <c r="VY62" i="2"/>
  <c r="WB40" i="2"/>
  <c r="UR66" i="2"/>
  <c r="WB41" i="2"/>
  <c r="SD86" i="2"/>
  <c r="VQ6" i="2"/>
  <c r="UR79" i="2"/>
  <c r="VC79" i="2"/>
  <c r="VC66" i="2"/>
  <c r="WB36" i="2"/>
  <c r="WB38" i="2"/>
  <c r="WB22" i="2"/>
  <c r="WB24" i="2"/>
  <c r="WB11" i="2"/>
  <c r="WB7" i="2"/>
  <c r="WB10" i="2"/>
  <c r="VY75" i="2"/>
  <c r="TK81" i="2"/>
  <c r="TK68" i="2"/>
  <c r="VZ59" i="2"/>
  <c r="WB12" i="2" s="1"/>
  <c r="UG82" i="2"/>
  <c r="UG69" i="2"/>
  <c r="WV59" i="2" l="1"/>
  <c r="WX12" i="2" s="1"/>
  <c r="WU74" i="2"/>
  <c r="WJ74" i="2"/>
  <c r="SO85" i="2"/>
  <c r="SO72" i="2"/>
  <c r="SZ83" i="2"/>
  <c r="WM41" i="2"/>
  <c r="WM25" i="2"/>
  <c r="WX40" i="2"/>
  <c r="WM39" i="2"/>
  <c r="WX41" i="2"/>
  <c r="WM42" i="2"/>
  <c r="WX25" i="2"/>
  <c r="WU62" i="2"/>
  <c r="WU63" i="2" s="1"/>
  <c r="WM26" i="2"/>
  <c r="WX26" i="2"/>
  <c r="WX39" i="2"/>
  <c r="WM40" i="2"/>
  <c r="WX42" i="2"/>
  <c r="VN65" i="2"/>
  <c r="VN66" i="2" s="1"/>
  <c r="TV69" i="2"/>
  <c r="TV83" i="2" s="1"/>
  <c r="TV82" i="2"/>
  <c r="VN78" i="2"/>
  <c r="UR67" i="2"/>
  <c r="VQ13" i="2"/>
  <c r="ZK53" i="2"/>
  <c r="ZJ53" i="2" s="1"/>
  <c r="YZ54" i="2"/>
  <c r="YY54" i="2" s="1"/>
  <c r="ABC49" i="2"/>
  <c r="ABB49" i="2" s="1"/>
  <c r="AAR50" i="2"/>
  <c r="AAQ50" i="2" s="1"/>
  <c r="WJ62" i="2"/>
  <c r="ABY47" i="2"/>
  <c r="ABX47" i="2" s="1"/>
  <c r="ZV52" i="2"/>
  <c r="ZU52" i="2" s="1"/>
  <c r="ACG48" i="2"/>
  <c r="ACK48" i="2"/>
  <c r="ACN48" i="2"/>
  <c r="ACL48" i="2"/>
  <c r="ACH48" i="2"/>
  <c r="ACM48" i="2"/>
  <c r="ACO48" i="2"/>
  <c r="ACF49" i="2"/>
  <c r="WX7" i="2"/>
  <c r="WX24" i="2"/>
  <c r="WX11" i="2"/>
  <c r="WX10" i="2"/>
  <c r="WX22" i="2"/>
  <c r="WX38" i="2"/>
  <c r="WX36" i="2"/>
  <c r="XM59" i="2"/>
  <c r="XE59" i="2"/>
  <c r="XL59" i="2"/>
  <c r="XI59" i="2"/>
  <c r="XK59" i="2"/>
  <c r="XF59" i="2"/>
  <c r="XJ59" i="2"/>
  <c r="ABF50" i="2"/>
  <c r="AAZ50" i="2"/>
  <c r="ABE50" i="2"/>
  <c r="ABD50" i="2"/>
  <c r="ABA50" i="2"/>
  <c r="ABH50" i="2"/>
  <c r="ABG50" i="2"/>
  <c r="AAY51" i="2"/>
  <c r="XQ61" i="2"/>
  <c r="WB29" i="2"/>
  <c r="WM38" i="2"/>
  <c r="WM36" i="2"/>
  <c r="ZS53" i="2"/>
  <c r="ZZ53" i="2"/>
  <c r="ZY53" i="2"/>
  <c r="ZX53" i="2"/>
  <c r="ZT53" i="2"/>
  <c r="ZW53" i="2"/>
  <c r="AAA53" i="2"/>
  <c r="ZR54" i="2"/>
  <c r="ZB55" i="2"/>
  <c r="ZA55" i="2"/>
  <c r="YX55" i="2"/>
  <c r="ZC55" i="2"/>
  <c r="ZE55" i="2"/>
  <c r="ZD55" i="2"/>
  <c r="YW55" i="2"/>
  <c r="YV56" i="2"/>
  <c r="ABZ48" i="2"/>
  <c r="ACD48" i="2"/>
  <c r="ABV48" i="2"/>
  <c r="ACC48" i="2"/>
  <c r="ACB48" i="2"/>
  <c r="ACA48" i="2"/>
  <c r="ABW48" i="2"/>
  <c r="ABU49" i="2"/>
  <c r="XT32" i="2"/>
  <c r="XT20" i="2"/>
  <c r="XT27" i="2" s="1"/>
  <c r="XT31" i="2"/>
  <c r="XT33" i="2"/>
  <c r="XT21" i="2"/>
  <c r="XT28" i="2" s="1"/>
  <c r="XT35" i="2"/>
  <c r="XT19" i="2"/>
  <c r="XT18" i="2"/>
  <c r="XT17" i="2"/>
  <c r="XT34" i="2"/>
  <c r="XS59" i="2"/>
  <c r="XR59" i="2" s="1"/>
  <c r="XT12" i="2" s="1"/>
  <c r="WJ75" i="2"/>
  <c r="ABN50" i="2"/>
  <c r="ABM50" i="2" s="1"/>
  <c r="AAE52" i="2"/>
  <c r="AAJ52" i="2"/>
  <c r="AAI52" i="2"/>
  <c r="AAH52" i="2"/>
  <c r="AAL52" i="2"/>
  <c r="AAK52" i="2"/>
  <c r="AAD52" i="2"/>
  <c r="AAC53" i="2"/>
  <c r="AAO51" i="2"/>
  <c r="AAS51" i="2"/>
  <c r="AAV51" i="2"/>
  <c r="AAU51" i="2"/>
  <c r="AAW51" i="2"/>
  <c r="AAT51" i="2"/>
  <c r="AAP51" i="2"/>
  <c r="AAN52" i="2"/>
  <c r="WU75" i="2"/>
  <c r="YD57" i="2"/>
  <c r="YC57" i="2" s="1"/>
  <c r="ACK47" i="2"/>
  <c r="ACH47" i="2"/>
  <c r="ACH60" i="2" s="1"/>
  <c r="ACO47" i="2"/>
  <c r="ACL47" i="2"/>
  <c r="ACG47" i="2"/>
  <c r="ACM47" i="2"/>
  <c r="ACN47" i="2"/>
  <c r="ADG3" i="2"/>
  <c r="ACQ47" i="2"/>
  <c r="ACS46" i="2"/>
  <c r="ACV9" i="2"/>
  <c r="ABP51" i="2"/>
  <c r="ABQ51" i="2"/>
  <c r="ABL51" i="2"/>
  <c r="ABO51" i="2"/>
  <c r="ABS51" i="2"/>
  <c r="ABK51" i="2"/>
  <c r="ABR51" i="2"/>
  <c r="ABJ52" i="2"/>
  <c r="XH58" i="2"/>
  <c r="XG58" i="2" s="1"/>
  <c r="AAG51" i="2"/>
  <c r="AAF51" i="2" s="1"/>
  <c r="ZP54" i="2"/>
  <c r="ZI54" i="2"/>
  <c r="ZH54" i="2"/>
  <c r="ZO54" i="2"/>
  <c r="ZN54" i="2"/>
  <c r="ZM54" i="2"/>
  <c r="ZL54" i="2"/>
  <c r="ZG55" i="2"/>
  <c r="YE58" i="2"/>
  <c r="YH58" i="2"/>
  <c r="YI58" i="2"/>
  <c r="YA58" i="2"/>
  <c r="YB58" i="2"/>
  <c r="YF58" i="2"/>
  <c r="YG58" i="2"/>
  <c r="XZ59" i="2"/>
  <c r="YR56" i="2"/>
  <c r="YQ56" i="2"/>
  <c r="YS56" i="2"/>
  <c r="YM56" i="2"/>
  <c r="YT56" i="2"/>
  <c r="YL56" i="2"/>
  <c r="YP56" i="2"/>
  <c r="YK57" i="2"/>
  <c r="WM10" i="2"/>
  <c r="WM7" i="2"/>
  <c r="WM11" i="2"/>
  <c r="WM24" i="2"/>
  <c r="WM22" i="2"/>
  <c r="YO55" i="2"/>
  <c r="YN55" i="2" s="1"/>
  <c r="VY76" i="2"/>
  <c r="VY63" i="2"/>
  <c r="UR80" i="2"/>
  <c r="WB43" i="2"/>
  <c r="SZ84" i="2"/>
  <c r="SZ71" i="2"/>
  <c r="UG83" i="2"/>
  <c r="UG70" i="2"/>
  <c r="VC80" i="2"/>
  <c r="VC67" i="2"/>
  <c r="WB4" i="2"/>
  <c r="WB8" i="2"/>
  <c r="TK82" i="2"/>
  <c r="TK69" i="2"/>
  <c r="SO86" i="2" l="1"/>
  <c r="WU76" i="2"/>
  <c r="WX29" i="2"/>
  <c r="WX43" i="2"/>
  <c r="WM29" i="2"/>
  <c r="TV70" i="2"/>
  <c r="TV84" i="2" s="1"/>
  <c r="WM43" i="2"/>
  <c r="XT39" i="2"/>
  <c r="XT25" i="2"/>
  <c r="XT26" i="2"/>
  <c r="WJ63" i="2"/>
  <c r="WJ64" i="2" s="1"/>
  <c r="XT42" i="2"/>
  <c r="VN79" i="2"/>
  <c r="WU77" i="2"/>
  <c r="XT40" i="2"/>
  <c r="XT41" i="2"/>
  <c r="UR81" i="2"/>
  <c r="UR68" i="2"/>
  <c r="XQ74" i="2"/>
  <c r="ZK54" i="2"/>
  <c r="ZJ54" i="2" s="1"/>
  <c r="WB5" i="2"/>
  <c r="WJ76" i="2"/>
  <c r="ABN51" i="2"/>
  <c r="ABM51" i="2" s="1"/>
  <c r="XH59" i="2"/>
  <c r="XG59" i="2" s="1"/>
  <c r="XI12" i="2" s="1"/>
  <c r="WU64" i="2"/>
  <c r="ACJ48" i="2"/>
  <c r="ACI48" i="2" s="1"/>
  <c r="VY64" i="2"/>
  <c r="AAG52" i="2"/>
  <c r="AAF52" i="2" s="1"/>
  <c r="VY77" i="2"/>
  <c r="YO56" i="2"/>
  <c r="YN56" i="2" s="1"/>
  <c r="ABY48" i="2"/>
  <c r="ABX48" i="2" s="1"/>
  <c r="ACB49" i="2"/>
  <c r="ACD49" i="2"/>
  <c r="ACA49" i="2"/>
  <c r="ABV49" i="2"/>
  <c r="ACC49" i="2"/>
  <c r="ABZ49" i="2"/>
  <c r="ABW49" i="2"/>
  <c r="ABU50" i="2"/>
  <c r="ABC50" i="2"/>
  <c r="ABB50" i="2" s="1"/>
  <c r="XI31" i="2"/>
  <c r="XI32" i="2"/>
  <c r="XI19" i="2"/>
  <c r="XI35" i="2"/>
  <c r="XI18" i="2"/>
  <c r="XI20" i="2"/>
  <c r="XI27" i="2" s="1"/>
  <c r="XI21" i="2"/>
  <c r="XI28" i="2" s="1"/>
  <c r="XI34" i="2"/>
  <c r="XI17" i="2"/>
  <c r="XI33" i="2"/>
  <c r="YT57" i="2"/>
  <c r="YL57" i="2"/>
  <c r="YR57" i="2"/>
  <c r="YP57" i="2"/>
  <c r="YM57" i="2"/>
  <c r="YQ57" i="2"/>
  <c r="YS57" i="2"/>
  <c r="YK58" i="2"/>
  <c r="XQ75" i="2"/>
  <c r="ACQ48" i="2"/>
  <c r="ACW47" i="2"/>
  <c r="ACV47" i="2"/>
  <c r="ACS47" i="2"/>
  <c r="ACS60" i="2" s="1"/>
  <c r="ACY47" i="2"/>
  <c r="ACX47" i="2"/>
  <c r="ACR47" i="2"/>
  <c r="ACZ47" i="2"/>
  <c r="YZ55" i="2"/>
  <c r="YY55" i="2" s="1"/>
  <c r="XQ62" i="2"/>
  <c r="ACL49" i="2"/>
  <c r="ACH49" i="2"/>
  <c r="ACG49" i="2"/>
  <c r="ACN49" i="2"/>
  <c r="ACK49" i="2"/>
  <c r="ACO49" i="2"/>
  <c r="ACM49" i="2"/>
  <c r="ACF50" i="2"/>
  <c r="YE59" i="2"/>
  <c r="YA59" i="2"/>
  <c r="YH59" i="2"/>
  <c r="YF59" i="2"/>
  <c r="YB59" i="2"/>
  <c r="YG59" i="2"/>
  <c r="YI59" i="2"/>
  <c r="WM8" i="2"/>
  <c r="WM4" i="2"/>
  <c r="ADR3" i="2"/>
  <c r="ADB47" i="2"/>
  <c r="ADD46" i="2"/>
  <c r="ADG9" i="2"/>
  <c r="AAR51" i="2"/>
  <c r="AAQ51" i="2" s="1"/>
  <c r="XT36" i="2"/>
  <c r="XT38" i="2"/>
  <c r="ZP55" i="2"/>
  <c r="ZH55" i="2"/>
  <c r="ZL55" i="2"/>
  <c r="ZM55" i="2"/>
  <c r="ZI55" i="2"/>
  <c r="ZO55" i="2"/>
  <c r="ZN55" i="2"/>
  <c r="ZG56" i="2"/>
  <c r="ZA56" i="2"/>
  <c r="ZC56" i="2"/>
  <c r="YX56" i="2"/>
  <c r="ZE56" i="2"/>
  <c r="ZD56" i="2"/>
  <c r="YW56" i="2"/>
  <c r="ZB56" i="2"/>
  <c r="YV57" i="2"/>
  <c r="ZT54" i="2"/>
  <c r="AAA54" i="2"/>
  <c r="ZS54" i="2"/>
  <c r="ZZ54" i="2"/>
  <c r="ZX54" i="2"/>
  <c r="ZW54" i="2"/>
  <c r="ZY54" i="2"/>
  <c r="ZR55" i="2"/>
  <c r="ABF51" i="2"/>
  <c r="ABD51" i="2"/>
  <c r="AAZ51" i="2"/>
  <c r="ABG51" i="2"/>
  <c r="ABE51" i="2"/>
  <c r="ABA51" i="2"/>
  <c r="ABH51" i="2"/>
  <c r="AAY52" i="2"/>
  <c r="WX8" i="2"/>
  <c r="WX4" i="2"/>
  <c r="AAU52" i="2"/>
  <c r="AAP52" i="2"/>
  <c r="AAS52" i="2"/>
  <c r="AAW52" i="2"/>
  <c r="AAO52" i="2"/>
  <c r="AAT52" i="2"/>
  <c r="AAV52" i="2"/>
  <c r="AAN53" i="2"/>
  <c r="AAK53" i="2"/>
  <c r="AAI53" i="2"/>
  <c r="AAH53" i="2"/>
  <c r="AAL53" i="2"/>
  <c r="AAJ53" i="2"/>
  <c r="AAD53" i="2"/>
  <c r="AAE53" i="2"/>
  <c r="AAC54" i="2"/>
  <c r="XT11" i="2"/>
  <c r="XT7" i="2"/>
  <c r="XT24" i="2"/>
  <c r="XT10" i="2"/>
  <c r="XT22" i="2"/>
  <c r="XF61" i="2"/>
  <c r="YD58" i="2"/>
  <c r="YC58" i="2" s="1"/>
  <c r="ABO52" i="2"/>
  <c r="ABL52" i="2"/>
  <c r="ABQ52" i="2"/>
  <c r="ABS52" i="2"/>
  <c r="ABK52" i="2"/>
  <c r="ABR52" i="2"/>
  <c r="ABP52" i="2"/>
  <c r="ABJ53" i="2"/>
  <c r="ACJ47" i="2"/>
  <c r="ACI47" i="2" s="1"/>
  <c r="ZV53" i="2"/>
  <c r="ZU53" i="2" s="1"/>
  <c r="VN67" i="2"/>
  <c r="SZ72" i="2"/>
  <c r="WB6" i="2"/>
  <c r="SZ85" i="2"/>
  <c r="VN80" i="2"/>
  <c r="VC81" i="2"/>
  <c r="VC68" i="2"/>
  <c r="TK83" i="2"/>
  <c r="TK70" i="2"/>
  <c r="UG84" i="2"/>
  <c r="UG71" i="2"/>
  <c r="XF74" i="2" l="1"/>
  <c r="WX6" i="2"/>
  <c r="WM6" i="2"/>
  <c r="TV71" i="2"/>
  <c r="TV85" i="2" s="1"/>
  <c r="WX5" i="2"/>
  <c r="WM5" i="2"/>
  <c r="XT43" i="2"/>
  <c r="XT29" i="2"/>
  <c r="XI40" i="2"/>
  <c r="XI39" i="2"/>
  <c r="XQ63" i="2"/>
  <c r="XI41" i="2"/>
  <c r="XI26" i="2"/>
  <c r="WU65" i="2"/>
  <c r="XI25" i="2"/>
  <c r="XI42" i="2"/>
  <c r="WJ77" i="2"/>
  <c r="UR82" i="2"/>
  <c r="UR69" i="2"/>
  <c r="VN68" i="2"/>
  <c r="VN69" i="2" s="1"/>
  <c r="WB13" i="2"/>
  <c r="VY78" i="2"/>
  <c r="VY65" i="2"/>
  <c r="WU78" i="2"/>
  <c r="ZK55" i="2"/>
  <c r="ZJ55" i="2" s="1"/>
  <c r="ZV54" i="2"/>
  <c r="ZU54" i="2" s="1"/>
  <c r="AAR52" i="2"/>
  <c r="AAQ52" i="2" s="1"/>
  <c r="YO57" i="2"/>
  <c r="YN57" i="2" s="1"/>
  <c r="YD59" i="2"/>
  <c r="YC59" i="2" s="1"/>
  <c r="YE12" i="2" s="1"/>
  <c r="ABY49" i="2"/>
  <c r="ABX49" i="2" s="1"/>
  <c r="WJ78" i="2"/>
  <c r="WJ65" i="2"/>
  <c r="ADB48" i="2"/>
  <c r="ADC47" i="2"/>
  <c r="ADJ47" i="2"/>
  <c r="ADG47" i="2"/>
  <c r="ADK47" i="2"/>
  <c r="ADD47" i="2"/>
  <c r="ADD60" i="2" s="1"/>
  <c r="ADI47" i="2"/>
  <c r="ADH47" i="2"/>
  <c r="ACJ49" i="2"/>
  <c r="ACI49" i="2" s="1"/>
  <c r="XQ76" i="2"/>
  <c r="YB61" i="2"/>
  <c r="AAJ54" i="2"/>
  <c r="AAI54" i="2"/>
  <c r="AAE54" i="2"/>
  <c r="AAL54" i="2"/>
  <c r="AAD54" i="2"/>
  <c r="AAK54" i="2"/>
  <c r="AAH54" i="2"/>
  <c r="AAC55" i="2"/>
  <c r="AAS53" i="2"/>
  <c r="AAO53" i="2"/>
  <c r="AAW53" i="2"/>
  <c r="AAV53" i="2"/>
  <c r="AAU53" i="2"/>
  <c r="AAT53" i="2"/>
  <c r="AAP53" i="2"/>
  <c r="AAN54" i="2"/>
  <c r="AEC3" i="2"/>
  <c r="ADO46" i="2"/>
  <c r="ADM47" i="2"/>
  <c r="ADM48" i="2" s="1"/>
  <c r="ADR9" i="2"/>
  <c r="YE19" i="2"/>
  <c r="YE31" i="2"/>
  <c r="YE17" i="2"/>
  <c r="YE35" i="2"/>
  <c r="YE20" i="2"/>
  <c r="YE27" i="2" s="1"/>
  <c r="YE32" i="2"/>
  <c r="YE21" i="2"/>
  <c r="YE28" i="2" s="1"/>
  <c r="YE34" i="2"/>
  <c r="YE33" i="2"/>
  <c r="YE18" i="2"/>
  <c r="ABZ50" i="2"/>
  <c r="ACA50" i="2"/>
  <c r="ACB50" i="2"/>
  <c r="ABW50" i="2"/>
  <c r="ACD50" i="2"/>
  <c r="ABV50" i="2"/>
  <c r="ACC50" i="2"/>
  <c r="ABU51" i="2"/>
  <c r="ZH56" i="2"/>
  <c r="ZM56" i="2"/>
  <c r="ZL56" i="2"/>
  <c r="ZN56" i="2"/>
  <c r="ZI56" i="2"/>
  <c r="ZP56" i="2"/>
  <c r="ZO56" i="2"/>
  <c r="ZG57" i="2"/>
  <c r="ABC51" i="2"/>
  <c r="ABB51" i="2" s="1"/>
  <c r="XF62" i="2"/>
  <c r="XT4" i="2"/>
  <c r="XT8" i="2"/>
  <c r="YM58" i="2"/>
  <c r="YS58" i="2"/>
  <c r="YR58" i="2"/>
  <c r="YQ58" i="2"/>
  <c r="YP58" i="2"/>
  <c r="YT58" i="2"/>
  <c r="YL58" i="2"/>
  <c r="YK59" i="2"/>
  <c r="ABA52" i="2"/>
  <c r="ABH52" i="2"/>
  <c r="AAZ52" i="2"/>
  <c r="ABD52" i="2"/>
  <c r="ABF52" i="2"/>
  <c r="ABG52" i="2"/>
  <c r="ABE52" i="2"/>
  <c r="AAY53" i="2"/>
  <c r="YZ56" i="2"/>
  <c r="YY56" i="2" s="1"/>
  <c r="ACU47" i="2"/>
  <c r="ACT47" i="2" s="1"/>
  <c r="ABN52" i="2"/>
  <c r="ABM52" i="2" s="1"/>
  <c r="XF75" i="2"/>
  <c r="ZS55" i="2"/>
  <c r="ZY55" i="2"/>
  <c r="ZX55" i="2"/>
  <c r="ZW55" i="2"/>
  <c r="ZT55" i="2"/>
  <c r="ZZ55" i="2"/>
  <c r="AAA55" i="2"/>
  <c r="ZR56" i="2"/>
  <c r="ZA57" i="2"/>
  <c r="ZC57" i="2"/>
  <c r="ZE57" i="2"/>
  <c r="ZB57" i="2"/>
  <c r="YX57" i="2"/>
  <c r="ZD57" i="2"/>
  <c r="YW57" i="2"/>
  <c r="YV58" i="2"/>
  <c r="ACO50" i="2"/>
  <c r="ACH50" i="2"/>
  <c r="ACN50" i="2"/>
  <c r="ACM50" i="2"/>
  <c r="ACL50" i="2"/>
  <c r="ACK50" i="2"/>
  <c r="ACG50" i="2"/>
  <c r="ACF51" i="2"/>
  <c r="XI11" i="2"/>
  <c r="XI22" i="2"/>
  <c r="XI10" i="2"/>
  <c r="XI7" i="2"/>
  <c r="XI24" i="2"/>
  <c r="XI38" i="2"/>
  <c r="XI36" i="2"/>
  <c r="ABR53" i="2"/>
  <c r="ABO53" i="2"/>
  <c r="ABK53" i="2"/>
  <c r="ABQ53" i="2"/>
  <c r="ABS53" i="2"/>
  <c r="ABL53" i="2"/>
  <c r="ABP53" i="2"/>
  <c r="ABJ54" i="2"/>
  <c r="AAG53" i="2"/>
  <c r="AAF53" i="2" s="1"/>
  <c r="ACS48" i="2"/>
  <c r="ACX48" i="2"/>
  <c r="ACZ48" i="2"/>
  <c r="ACR48" i="2"/>
  <c r="ACW48" i="2"/>
  <c r="ACY48" i="2"/>
  <c r="ACV48" i="2"/>
  <c r="ACQ49" i="2"/>
  <c r="VN81" i="2"/>
  <c r="SZ86" i="2"/>
  <c r="TK84" i="2"/>
  <c r="TK71" i="2"/>
  <c r="UG85" i="2"/>
  <c r="UG72" i="2"/>
  <c r="VC82" i="2"/>
  <c r="VC69" i="2"/>
  <c r="YB74" i="2" l="1"/>
  <c r="WX13" i="2"/>
  <c r="WM13" i="2"/>
  <c r="TV72" i="2"/>
  <c r="XT6" i="2"/>
  <c r="XT5" i="2"/>
  <c r="VN82" i="2"/>
  <c r="WU79" i="2"/>
  <c r="WU66" i="2"/>
  <c r="WU80" i="2" s="1"/>
  <c r="XI43" i="2"/>
  <c r="XI29" i="2"/>
  <c r="XQ77" i="2"/>
  <c r="XQ64" i="2"/>
  <c r="YE39" i="2"/>
  <c r="UR70" i="2"/>
  <c r="YE42" i="2"/>
  <c r="YE25" i="2"/>
  <c r="YE40" i="2"/>
  <c r="YE26" i="2"/>
  <c r="YE41" i="2"/>
  <c r="XF63" i="2"/>
  <c r="UR83" i="2"/>
  <c r="VY66" i="2"/>
  <c r="VY79" i="2"/>
  <c r="YB75" i="2"/>
  <c r="AAG54" i="2"/>
  <c r="AAF54" i="2" s="1"/>
  <c r="ABY50" i="2"/>
  <c r="ABX50" i="2" s="1"/>
  <c r="ZV55" i="2"/>
  <c r="ZU55" i="2" s="1"/>
  <c r="WJ79" i="2"/>
  <c r="WJ66" i="2"/>
  <c r="ACU48" i="2"/>
  <c r="ACT48" i="2" s="1"/>
  <c r="ADV48" i="2"/>
  <c r="ADN48" i="2"/>
  <c r="ADT48" i="2"/>
  <c r="ADS48" i="2"/>
  <c r="ADU48" i="2"/>
  <c r="ADR48" i="2"/>
  <c r="ADO48" i="2"/>
  <c r="ADM49" i="2"/>
  <c r="ACJ50" i="2"/>
  <c r="ACI50" i="2" s="1"/>
  <c r="YT59" i="2"/>
  <c r="YL59" i="2"/>
  <c r="YS59" i="2"/>
  <c r="YR59" i="2"/>
  <c r="YQ59" i="2"/>
  <c r="YP59" i="2"/>
  <c r="YM59" i="2"/>
  <c r="ZN57" i="2"/>
  <c r="ZI57" i="2"/>
  <c r="ZH57" i="2"/>
  <c r="ZM57" i="2"/>
  <c r="ZP57" i="2"/>
  <c r="ZL57" i="2"/>
  <c r="ZO57" i="2"/>
  <c r="ZG58" i="2"/>
  <c r="ABN53" i="2"/>
  <c r="ABM53" i="2" s="1"/>
  <c r="YZ57" i="2"/>
  <c r="YY57" i="2" s="1"/>
  <c r="ABD53" i="2"/>
  <c r="ABE53" i="2"/>
  <c r="ABG53" i="2"/>
  <c r="ABF53" i="2"/>
  <c r="ABA53" i="2"/>
  <c r="ABH53" i="2"/>
  <c r="AAZ53" i="2"/>
  <c r="AAY54" i="2"/>
  <c r="ABZ51" i="2"/>
  <c r="ABW51" i="2"/>
  <c r="ACD51" i="2"/>
  <c r="ABV51" i="2"/>
  <c r="ACC51" i="2"/>
  <c r="ACB51" i="2"/>
  <c r="ACA51" i="2"/>
  <c r="ABU52" i="2"/>
  <c r="ADF47" i="2"/>
  <c r="ADE47" i="2" s="1"/>
  <c r="ABL54" i="2"/>
  <c r="ABQ54" i="2"/>
  <c r="ABS54" i="2"/>
  <c r="ABK54" i="2"/>
  <c r="ABR54" i="2"/>
  <c r="ABO54" i="2"/>
  <c r="ABP54" i="2"/>
  <c r="ABJ55" i="2"/>
  <c r="ZC58" i="2"/>
  <c r="ZB58" i="2"/>
  <c r="ZA58" i="2"/>
  <c r="ZD58" i="2"/>
  <c r="YX58" i="2"/>
  <c r="ZE58" i="2"/>
  <c r="YW58" i="2"/>
  <c r="YV59" i="2"/>
  <c r="ZT56" i="2"/>
  <c r="ZZ56" i="2"/>
  <c r="ZX56" i="2"/>
  <c r="ZW56" i="2"/>
  <c r="AAA56" i="2"/>
  <c r="ZY56" i="2"/>
  <c r="ZS56" i="2"/>
  <c r="ZR57" i="2"/>
  <c r="YO58" i="2"/>
  <c r="YN58" i="2" s="1"/>
  <c r="YB62" i="2"/>
  <c r="YE22" i="2"/>
  <c r="YE10" i="2"/>
  <c r="YE11" i="2"/>
  <c r="YE7" i="2"/>
  <c r="YE24" i="2"/>
  <c r="ADV47" i="2"/>
  <c r="ADT47" i="2"/>
  <c r="ADR47" i="2"/>
  <c r="ADN47" i="2"/>
  <c r="ADU47" i="2"/>
  <c r="ADO47" i="2"/>
  <c r="ADO60" i="2" s="1"/>
  <c r="ADS47" i="2"/>
  <c r="AAR53" i="2"/>
  <c r="AAQ53" i="2" s="1"/>
  <c r="ACS49" i="2"/>
  <c r="ACZ49" i="2"/>
  <c r="ACR49" i="2"/>
  <c r="ACX49" i="2"/>
  <c r="ACW49" i="2"/>
  <c r="ACY49" i="2"/>
  <c r="ACV49" i="2"/>
  <c r="ACQ50" i="2"/>
  <c r="XF76" i="2"/>
  <c r="ZK56" i="2"/>
  <c r="ZJ56" i="2" s="1"/>
  <c r="YE36" i="2"/>
  <c r="YE38" i="2"/>
  <c r="AAU54" i="2"/>
  <c r="AAT54" i="2"/>
  <c r="AAO54" i="2"/>
  <c r="AAV54" i="2"/>
  <c r="AAW54" i="2"/>
  <c r="AAS54" i="2"/>
  <c r="AAP54" i="2"/>
  <c r="AAN55" i="2"/>
  <c r="AAJ55" i="2"/>
  <c r="AAL55" i="2"/>
  <c r="AAD55" i="2"/>
  <c r="AAK55" i="2"/>
  <c r="AAI55" i="2"/>
  <c r="AAH55" i="2"/>
  <c r="AAE55" i="2"/>
  <c r="AAC56" i="2"/>
  <c r="ADH48" i="2"/>
  <c r="ADD48" i="2"/>
  <c r="ADK48" i="2"/>
  <c r="ADC48" i="2"/>
  <c r="ADG48" i="2"/>
  <c r="ADJ48" i="2"/>
  <c r="ADI48" i="2"/>
  <c r="ADB49" i="2"/>
  <c r="XI8" i="2"/>
  <c r="XI4" i="2"/>
  <c r="ACN51" i="2"/>
  <c r="ACH51" i="2"/>
  <c r="ACO51" i="2"/>
  <c r="ACG51" i="2"/>
  <c r="ACM51" i="2"/>
  <c r="ACL51" i="2"/>
  <c r="ACK51" i="2"/>
  <c r="ACF52" i="2"/>
  <c r="ABC52" i="2"/>
  <c r="ABB52" i="2" s="1"/>
  <c r="AEN3" i="2"/>
  <c r="ADZ46" i="2"/>
  <c r="ADX47" i="2"/>
  <c r="AEC9" i="2"/>
  <c r="UG86" i="2"/>
  <c r="VN70" i="2"/>
  <c r="VN83" i="2"/>
  <c r="TK85" i="2"/>
  <c r="TK72" i="2"/>
  <c r="VC83" i="2"/>
  <c r="VC70" i="2"/>
  <c r="TV86" i="2" l="1"/>
  <c r="WU67" i="2"/>
  <c r="XT13" i="2"/>
  <c r="XI6" i="2"/>
  <c r="XI5" i="2"/>
  <c r="UR84" i="2"/>
  <c r="UR71" i="2"/>
  <c r="UR72" i="2" s="1"/>
  <c r="UR86" i="2" s="1"/>
  <c r="XQ78" i="2"/>
  <c r="YE29" i="2"/>
  <c r="XQ65" i="2"/>
  <c r="XF64" i="2"/>
  <c r="YE43" i="2"/>
  <c r="XF77" i="2"/>
  <c r="YB63" i="2"/>
  <c r="YB64" i="2" s="1"/>
  <c r="VY67" i="2"/>
  <c r="VY81" i="2" s="1"/>
  <c r="VY80" i="2"/>
  <c r="ADQ47" i="2"/>
  <c r="ADP47" i="2" s="1"/>
  <c r="ADQ48" i="2"/>
  <c r="ADP48" i="2" s="1"/>
  <c r="YO59" i="2"/>
  <c r="YN59" i="2" s="1"/>
  <c r="YP12" i="2" s="1"/>
  <c r="ZK57" i="2"/>
  <c r="ZJ57" i="2" s="1"/>
  <c r="ADF48" i="2"/>
  <c r="ADE48" i="2" s="1"/>
  <c r="YZ58" i="2"/>
  <c r="YY58" i="2" s="1"/>
  <c r="WJ80" i="2"/>
  <c r="WJ67" i="2"/>
  <c r="YE8" i="2"/>
  <c r="YE4" i="2"/>
  <c r="ADO49" i="2"/>
  <c r="ADS49" i="2"/>
  <c r="ADN49" i="2"/>
  <c r="ADU49" i="2"/>
  <c r="ADV49" i="2"/>
  <c r="ADT49" i="2"/>
  <c r="ADR49" i="2"/>
  <c r="ADM50" i="2"/>
  <c r="ACO52" i="2"/>
  <c r="ACG52" i="2"/>
  <c r="ACL52" i="2"/>
  <c r="ACN52" i="2"/>
  <c r="ACH52" i="2"/>
  <c r="ACM52" i="2"/>
  <c r="ACK52" i="2"/>
  <c r="ACF53" i="2"/>
  <c r="ZY57" i="2"/>
  <c r="AAA57" i="2"/>
  <c r="ZZ57" i="2"/>
  <c r="ZX57" i="2"/>
  <c r="ZT57" i="2"/>
  <c r="ZW57" i="2"/>
  <c r="ZS57" i="2"/>
  <c r="ZR58" i="2"/>
  <c r="ZA59" i="2"/>
  <c r="YX59" i="2"/>
  <c r="ZC59" i="2"/>
  <c r="ZB59" i="2"/>
  <c r="YW59" i="2"/>
  <c r="ZE59" i="2"/>
  <c r="ZD59" i="2"/>
  <c r="XI13" i="2"/>
  <c r="ABC53" i="2"/>
  <c r="ABB53" i="2" s="1"/>
  <c r="ZL58" i="2"/>
  <c r="ZI58" i="2"/>
  <c r="ZN58" i="2"/>
  <c r="ZO58" i="2"/>
  <c r="ZP58" i="2"/>
  <c r="ZH58" i="2"/>
  <c r="ZM58" i="2"/>
  <c r="ZG59" i="2"/>
  <c r="YP17" i="2"/>
  <c r="ACJ51" i="2"/>
  <c r="ACI51" i="2" s="1"/>
  <c r="ABF54" i="2"/>
  <c r="ABA54" i="2"/>
  <c r="AAZ54" i="2"/>
  <c r="ABE54" i="2"/>
  <c r="ABD54" i="2"/>
  <c r="ABH54" i="2"/>
  <c r="ABG54" i="2"/>
  <c r="AAY55" i="2"/>
  <c r="ABO55" i="2"/>
  <c r="ABL55" i="2"/>
  <c r="ABR55" i="2"/>
  <c r="ABS55" i="2"/>
  <c r="ABK55" i="2"/>
  <c r="ABQ55" i="2"/>
  <c r="ABP55" i="2"/>
  <c r="ABJ56" i="2"/>
  <c r="YM61" i="2"/>
  <c r="ADK49" i="2"/>
  <c r="ADJ49" i="2"/>
  <c r="ADC49" i="2"/>
  <c r="ADI49" i="2"/>
  <c r="ADG49" i="2"/>
  <c r="ADD49" i="2"/>
  <c r="ADH49" i="2"/>
  <c r="ADB50" i="2"/>
  <c r="ADX48" i="2"/>
  <c r="AEG47" i="2"/>
  <c r="ADY47" i="2"/>
  <c r="AEF47" i="2"/>
  <c r="AEC47" i="2"/>
  <c r="AED47" i="2"/>
  <c r="AEE47" i="2"/>
  <c r="ADZ47" i="2"/>
  <c r="ADZ60" i="2" s="1"/>
  <c r="ACS50" i="2"/>
  <c r="ACZ50" i="2"/>
  <c r="ACR50" i="2"/>
  <c r="ACX50" i="2"/>
  <c r="ACW50" i="2"/>
  <c r="ACY50" i="2"/>
  <c r="ACV50" i="2"/>
  <c r="ACQ51" i="2"/>
  <c r="AAI56" i="2"/>
  <c r="AAH56" i="2"/>
  <c r="AAJ56" i="2"/>
  <c r="AAL56" i="2"/>
  <c r="AAD56" i="2"/>
  <c r="AAE56" i="2"/>
  <c r="AAK56" i="2"/>
  <c r="AAC57" i="2"/>
  <c r="AAW55" i="2"/>
  <c r="AAO55" i="2"/>
  <c r="AAT55" i="2"/>
  <c r="AAS55" i="2"/>
  <c r="AAV55" i="2"/>
  <c r="AAU55" i="2"/>
  <c r="AAP55" i="2"/>
  <c r="AAN56" i="2"/>
  <c r="ACU49" i="2"/>
  <c r="ACT49" i="2" s="1"/>
  <c r="ZV56" i="2"/>
  <c r="ZU56" i="2" s="1"/>
  <c r="ABN54" i="2"/>
  <c r="ABM54" i="2" s="1"/>
  <c r="AEY3" i="2"/>
  <c r="AEI47" i="2"/>
  <c r="AEK46" i="2"/>
  <c r="AEN9" i="2"/>
  <c r="ABY51" i="2"/>
  <c r="ABX51" i="2" s="1"/>
  <c r="AAG55" i="2"/>
  <c r="AAF55" i="2" s="1"/>
  <c r="AAR54" i="2"/>
  <c r="AAQ54" i="2" s="1"/>
  <c r="YB76" i="2"/>
  <c r="ACD52" i="2"/>
  <c r="ABV52" i="2"/>
  <c r="ACC52" i="2"/>
  <c r="ABW52" i="2"/>
  <c r="ACB52" i="2"/>
  <c r="ABZ52" i="2"/>
  <c r="ACA52" i="2"/>
  <c r="ABU53" i="2"/>
  <c r="YP21" i="2"/>
  <c r="YP28" i="2" s="1"/>
  <c r="YP20" i="2"/>
  <c r="YP27" i="2" s="1"/>
  <c r="YP33" i="2"/>
  <c r="YP19" i="2"/>
  <c r="YP32" i="2"/>
  <c r="YP18" i="2"/>
  <c r="YP31" i="2"/>
  <c r="YP35" i="2"/>
  <c r="YP34" i="2"/>
  <c r="TK86" i="2"/>
  <c r="VN84" i="2"/>
  <c r="VN71" i="2"/>
  <c r="VC84" i="2"/>
  <c r="VC71" i="2"/>
  <c r="YM74" i="2" l="1"/>
  <c r="WU68" i="2"/>
  <c r="WU81" i="2"/>
  <c r="YE6" i="2"/>
  <c r="UR85" i="2"/>
  <c r="XQ66" i="2"/>
  <c r="XQ79" i="2"/>
  <c r="XF78" i="2"/>
  <c r="XF65" i="2"/>
  <c r="YE5" i="2"/>
  <c r="VY68" i="2"/>
  <c r="VY82" i="2" s="1"/>
  <c r="YP40" i="2"/>
  <c r="YP41" i="2"/>
  <c r="YP42" i="2"/>
  <c r="YB78" i="2"/>
  <c r="YB77" i="2"/>
  <c r="YP25" i="2"/>
  <c r="YP39" i="2"/>
  <c r="YP26" i="2"/>
  <c r="ADQ49" i="2"/>
  <c r="ADP49" i="2" s="1"/>
  <c r="YZ59" i="2"/>
  <c r="YY59" i="2" s="1"/>
  <c r="ZA12" i="2" s="1"/>
  <c r="YB65" i="2"/>
  <c r="AAG56" i="2"/>
  <c r="AAF56" i="2" s="1"/>
  <c r="ABC54" i="2"/>
  <c r="ABB54" i="2" s="1"/>
  <c r="ZK58" i="2"/>
  <c r="ZJ58" i="2" s="1"/>
  <c r="WJ68" i="2"/>
  <c r="WJ81" i="2"/>
  <c r="ZV57" i="2"/>
  <c r="ZU57" i="2" s="1"/>
  <c r="ABY52" i="2"/>
  <c r="ABX52" i="2" s="1"/>
  <c r="AEI48" i="2"/>
  <c r="AEJ47" i="2"/>
  <c r="AEQ47" i="2"/>
  <c r="AEP47" i="2"/>
  <c r="AEO47" i="2"/>
  <c r="AEN47" i="2"/>
  <c r="AEK47" i="2"/>
  <c r="AEK60" i="2" s="1"/>
  <c r="AER47" i="2"/>
  <c r="AAR55" i="2"/>
  <c r="AAQ55" i="2" s="1"/>
  <c r="ADF49" i="2"/>
  <c r="ADE49" i="2" s="1"/>
  <c r="YX61" i="2"/>
  <c r="AFJ3" i="2"/>
  <c r="AET47" i="2"/>
  <c r="AEV46" i="2"/>
  <c r="AEY9" i="2"/>
  <c r="ZP59" i="2"/>
  <c r="ZH59" i="2"/>
  <c r="ZI59" i="2"/>
  <c r="ZO59" i="2"/>
  <c r="ZL59" i="2"/>
  <c r="ZN59" i="2"/>
  <c r="ZM59" i="2"/>
  <c r="AEB47" i="2"/>
  <c r="AEA47" i="2" s="1"/>
  <c r="ZZ58" i="2"/>
  <c r="ZS58" i="2"/>
  <c r="AAA58" i="2"/>
  <c r="ZY58" i="2"/>
  <c r="ZX58" i="2"/>
  <c r="ZW58" i="2"/>
  <c r="ZT58" i="2"/>
  <c r="ZR59" i="2"/>
  <c r="ABW53" i="2"/>
  <c r="ACB53" i="2"/>
  <c r="ABV53" i="2"/>
  <c r="ABZ53" i="2"/>
  <c r="ACC53" i="2"/>
  <c r="ACA53" i="2"/>
  <c r="ACD53" i="2"/>
  <c r="ABU54" i="2"/>
  <c r="YP38" i="2"/>
  <c r="YP36" i="2"/>
  <c r="YM62" i="2"/>
  <c r="ZA35" i="2"/>
  <c r="ZA31" i="2"/>
  <c r="ZA33" i="2"/>
  <c r="ZA18" i="2"/>
  <c r="ZA17" i="2"/>
  <c r="ZA19" i="2"/>
  <c r="ZA21" i="2"/>
  <c r="ZA28" i="2" s="1"/>
  <c r="ZA34" i="2"/>
  <c r="ZA20" i="2"/>
  <c r="ZA27" i="2" s="1"/>
  <c r="ZA32" i="2"/>
  <c r="AAP56" i="2"/>
  <c r="AAW56" i="2"/>
  <c r="AAO56" i="2"/>
  <c r="AAT56" i="2"/>
  <c r="AAS56" i="2"/>
  <c r="AAU56" i="2"/>
  <c r="AAV56" i="2"/>
  <c r="AAN57" i="2"/>
  <c r="AAJ57" i="2"/>
  <c r="AAE57" i="2"/>
  <c r="AAD57" i="2"/>
  <c r="AAK57" i="2"/>
  <c r="AAH57" i="2"/>
  <c r="AAL57" i="2"/>
  <c r="AAI57" i="2"/>
  <c r="AAC58" i="2"/>
  <c r="ACZ51" i="2"/>
  <c r="ACR51" i="2"/>
  <c r="ACY51" i="2"/>
  <c r="ACX51" i="2"/>
  <c r="ACW51" i="2"/>
  <c r="ACV51" i="2"/>
  <c r="ACS51" i="2"/>
  <c r="ACQ52" i="2"/>
  <c r="ACK53" i="2"/>
  <c r="ACH53" i="2"/>
  <c r="ACG53" i="2"/>
  <c r="ACN53" i="2"/>
  <c r="ACM53" i="2"/>
  <c r="ACL53" i="2"/>
  <c r="ACO53" i="2"/>
  <c r="ACF54" i="2"/>
  <c r="ACU50" i="2"/>
  <c r="ACT50" i="2" s="1"/>
  <c r="ADC50" i="2"/>
  <c r="ADJ50" i="2"/>
  <c r="ADD50" i="2"/>
  <c r="ADI50" i="2"/>
  <c r="ADH50" i="2"/>
  <c r="ADG50" i="2"/>
  <c r="ADK50" i="2"/>
  <c r="ADB51" i="2"/>
  <c r="ABN55" i="2"/>
  <c r="ABM55" i="2" s="1"/>
  <c r="YP10" i="2"/>
  <c r="YP7" i="2"/>
  <c r="YP22" i="2"/>
  <c r="YP11" i="2"/>
  <c r="YP24" i="2"/>
  <c r="ACJ52" i="2"/>
  <c r="ACI52" i="2" s="1"/>
  <c r="AEF48" i="2"/>
  <c r="AEC48" i="2"/>
  <c r="AEE48" i="2"/>
  <c r="AEG48" i="2"/>
  <c r="ADY48" i="2"/>
  <c r="AED48" i="2"/>
  <c r="ADZ48" i="2"/>
  <c r="ADX49" i="2"/>
  <c r="YM75" i="2"/>
  <c r="ABK56" i="2"/>
  <c r="ABR56" i="2"/>
  <c r="ABQ56" i="2"/>
  <c r="ABP56" i="2"/>
  <c r="ABS56" i="2"/>
  <c r="ABO56" i="2"/>
  <c r="ABL56" i="2"/>
  <c r="ABJ57" i="2"/>
  <c r="ABH55" i="2"/>
  <c r="ABE55" i="2"/>
  <c r="ABD55" i="2"/>
  <c r="ABA55" i="2"/>
  <c r="AAZ55" i="2"/>
  <c r="ABG55" i="2"/>
  <c r="ABF55" i="2"/>
  <c r="AAY56" i="2"/>
  <c r="ADT50" i="2"/>
  <c r="ADS50" i="2"/>
  <c r="ADR50" i="2"/>
  <c r="ADN50" i="2"/>
  <c r="ADO50" i="2"/>
  <c r="ADU50" i="2"/>
  <c r="ADV50" i="2"/>
  <c r="ADM51" i="2"/>
  <c r="VN85" i="2"/>
  <c r="VN72" i="2"/>
  <c r="VC85" i="2"/>
  <c r="VC72" i="2"/>
  <c r="YX74" i="2" l="1"/>
  <c r="WU69" i="2"/>
  <c r="WU83" i="2" s="1"/>
  <c r="WU82" i="2"/>
  <c r="XF79" i="2"/>
  <c r="YE13" i="2"/>
  <c r="XF66" i="2"/>
  <c r="XF67" i="2" s="1"/>
  <c r="XQ67" i="2"/>
  <c r="XQ81" i="2" s="1"/>
  <c r="XQ80" i="2"/>
  <c r="VY69" i="2"/>
  <c r="VY83" i="2" s="1"/>
  <c r="YP43" i="2"/>
  <c r="YP29" i="2"/>
  <c r="ZA26" i="2"/>
  <c r="ZA40" i="2"/>
  <c r="ZA25" i="2"/>
  <c r="ZA39" i="2"/>
  <c r="YB66" i="2"/>
  <c r="ZA42" i="2"/>
  <c r="ZA41" i="2"/>
  <c r="YB79" i="2"/>
  <c r="AAG57" i="2"/>
  <c r="AAF57" i="2" s="1"/>
  <c r="AAR56" i="2"/>
  <c r="AAQ56" i="2" s="1"/>
  <c r="ABC55" i="2"/>
  <c r="ABB55" i="2" s="1"/>
  <c r="ABN56" i="2"/>
  <c r="ABM56" i="2" s="1"/>
  <c r="AEM47" i="2"/>
  <c r="AEL47" i="2" s="1"/>
  <c r="ABY53" i="2"/>
  <c r="ABX53" i="2" s="1"/>
  <c r="ZV58" i="2"/>
  <c r="ZU58" i="2" s="1"/>
  <c r="WJ82" i="2"/>
  <c r="WJ69" i="2"/>
  <c r="AET48" i="2"/>
  <c r="AEZ47" i="2"/>
  <c r="AEV47" i="2"/>
  <c r="AEV60" i="2" s="1"/>
  <c r="AFB47" i="2"/>
  <c r="AFC47" i="2"/>
  <c r="AEU47" i="2"/>
  <c r="AEY47" i="2"/>
  <c r="AFA47" i="2"/>
  <c r="AFU3" i="2"/>
  <c r="AFE47" i="2"/>
  <c r="AFG46" i="2"/>
  <c r="AFJ9" i="2"/>
  <c r="ADD51" i="2"/>
  <c r="ADJ51" i="2"/>
  <c r="ADG51" i="2"/>
  <c r="ADK51" i="2"/>
  <c r="ADC51" i="2"/>
  <c r="ADI51" i="2"/>
  <c r="ADH51" i="2"/>
  <c r="ADB52" i="2"/>
  <c r="ZA22" i="2"/>
  <c r="ZA7" i="2"/>
  <c r="ZA11" i="2"/>
  <c r="ZA10" i="2"/>
  <c r="ZA24" i="2"/>
  <c r="YM76" i="2"/>
  <c r="ACD54" i="2"/>
  <c r="ABW54" i="2"/>
  <c r="ABV54" i="2"/>
  <c r="ACC54" i="2"/>
  <c r="ABZ54" i="2"/>
  <c r="ACB54" i="2"/>
  <c r="ACA54" i="2"/>
  <c r="ABU55" i="2"/>
  <c r="ZK59" i="2"/>
  <c r="ZJ59" i="2" s="1"/>
  <c r="ZL12" i="2" s="1"/>
  <c r="ACJ53" i="2"/>
  <c r="ACI53" i="2" s="1"/>
  <c r="ZL32" i="2"/>
  <c r="ZL18" i="2"/>
  <c r="ZL21" i="2"/>
  <c r="ZL28" i="2" s="1"/>
  <c r="ZL19" i="2"/>
  <c r="ZL33" i="2"/>
  <c r="ZL17" i="2"/>
  <c r="ZL31" i="2"/>
  <c r="ZL34" i="2"/>
  <c r="ZL35" i="2"/>
  <c r="ZL20" i="2"/>
  <c r="ZL27" i="2" s="1"/>
  <c r="YM63" i="2"/>
  <c r="ADQ50" i="2"/>
  <c r="ADP50" i="2" s="1"/>
  <c r="ABP57" i="2"/>
  <c r="ABS57" i="2"/>
  <c r="ABR57" i="2"/>
  <c r="ABO57" i="2"/>
  <c r="ABK57" i="2"/>
  <c r="ABL57" i="2"/>
  <c r="ABQ57" i="2"/>
  <c r="ABJ58" i="2"/>
  <c r="AEB48" i="2"/>
  <c r="AEA48" i="2" s="1"/>
  <c r="ADF50" i="2"/>
  <c r="ADE50" i="2" s="1"/>
  <c r="ACL54" i="2"/>
  <c r="ACO54" i="2"/>
  <c r="ACG54" i="2"/>
  <c r="ACN54" i="2"/>
  <c r="ACM54" i="2"/>
  <c r="ACK54" i="2"/>
  <c r="ACH54" i="2"/>
  <c r="ACF55" i="2"/>
  <c r="ACR52" i="2"/>
  <c r="ACW52" i="2"/>
  <c r="ACY52" i="2"/>
  <c r="ACV52" i="2"/>
  <c r="ACS52" i="2"/>
  <c r="ACX52" i="2"/>
  <c r="ACZ52" i="2"/>
  <c r="ACQ53" i="2"/>
  <c r="ZI61" i="2"/>
  <c r="ZA36" i="2"/>
  <c r="ZA38" i="2"/>
  <c r="ZW59" i="2"/>
  <c r="ZT59" i="2"/>
  <c r="ZY59" i="2"/>
  <c r="ZZ59" i="2"/>
  <c r="ZS59" i="2"/>
  <c r="ZX59" i="2"/>
  <c r="AAA59" i="2"/>
  <c r="ABH56" i="2"/>
  <c r="AAZ56" i="2"/>
  <c r="ABD56" i="2"/>
  <c r="ABG56" i="2"/>
  <c r="ABF56" i="2"/>
  <c r="ABE56" i="2"/>
  <c r="ABA56" i="2"/>
  <c r="AAY57" i="2"/>
  <c r="YX75" i="2"/>
  <c r="ADZ49" i="2"/>
  <c r="AEF49" i="2"/>
  <c r="AED49" i="2"/>
  <c r="AEG49" i="2"/>
  <c r="AEC49" i="2"/>
  <c r="ADY49" i="2"/>
  <c r="AEE49" i="2"/>
  <c r="ADX50" i="2"/>
  <c r="ACU51" i="2"/>
  <c r="ACT51" i="2" s="1"/>
  <c r="AAK58" i="2"/>
  <c r="AAJ58" i="2"/>
  <c r="AAE58" i="2"/>
  <c r="AAL58" i="2"/>
  <c r="AAD58" i="2"/>
  <c r="AAI58" i="2"/>
  <c r="AAH58" i="2"/>
  <c r="AAC59" i="2"/>
  <c r="AAU57" i="2"/>
  <c r="AAS57" i="2"/>
  <c r="AAP57" i="2"/>
  <c r="AAV57" i="2"/>
  <c r="AAW57" i="2"/>
  <c r="AAT57" i="2"/>
  <c r="AAO57" i="2"/>
  <c r="AAN58" i="2"/>
  <c r="ADN51" i="2"/>
  <c r="ADU51" i="2"/>
  <c r="ADS51" i="2"/>
  <c r="ADV51" i="2"/>
  <c r="ADO51" i="2"/>
  <c r="ADT51" i="2"/>
  <c r="ADR51" i="2"/>
  <c r="ADM52" i="2"/>
  <c r="YP8" i="2"/>
  <c r="YP4" i="2"/>
  <c r="YX62" i="2"/>
  <c r="AEN48" i="2"/>
  <c r="AEQ48" i="2"/>
  <c r="AEP48" i="2"/>
  <c r="AEO48" i="2"/>
  <c r="AEK48" i="2"/>
  <c r="AEJ48" i="2"/>
  <c r="AER48" i="2"/>
  <c r="AEI49" i="2"/>
  <c r="VC86" i="2"/>
  <c r="VN86" i="2"/>
  <c r="WU70" i="2" l="1"/>
  <c r="WU71" i="2" s="1"/>
  <c r="ZI74" i="2"/>
  <c r="XF80" i="2"/>
  <c r="XQ68" i="2"/>
  <c r="XQ69" i="2" s="1"/>
  <c r="YP6" i="2"/>
  <c r="VY70" i="2"/>
  <c r="YB80" i="2"/>
  <c r="YB67" i="2"/>
  <c r="YB68" i="2" s="1"/>
  <c r="YP5" i="2"/>
  <c r="ZA29" i="2"/>
  <c r="ZA43" i="2"/>
  <c r="ZL40" i="2"/>
  <c r="ZI62" i="2"/>
  <c r="ZI76" i="2" s="1"/>
  <c r="ZL25" i="2"/>
  <c r="ZL42" i="2"/>
  <c r="ZL39" i="2"/>
  <c r="ZL41" i="2"/>
  <c r="XF68" i="2"/>
  <c r="XF69" i="2" s="1"/>
  <c r="YX76" i="2"/>
  <c r="ZL26" i="2"/>
  <c r="WJ70" i="2"/>
  <c r="XF81" i="2"/>
  <c r="AEB49" i="2"/>
  <c r="AEA49" i="2" s="1"/>
  <c r="AEM48" i="2"/>
  <c r="AEL48" i="2" s="1"/>
  <c r="WJ83" i="2"/>
  <c r="ABY54" i="2"/>
  <c r="ABX54" i="2" s="1"/>
  <c r="ACU52" i="2"/>
  <c r="ACT52" i="2" s="1"/>
  <c r="ZW19" i="2"/>
  <c r="ZW35" i="2"/>
  <c r="ZW21" i="2"/>
  <c r="ZW28" i="2" s="1"/>
  <c r="ZW17" i="2"/>
  <c r="ZW20" i="2"/>
  <c r="ZW27" i="2" s="1"/>
  <c r="ZW31" i="2"/>
  <c r="ZW32" i="2"/>
  <c r="ZW18" i="2"/>
  <c r="ZW33" i="2"/>
  <c r="ZW34" i="2"/>
  <c r="ADQ51" i="2"/>
  <c r="ADP51" i="2" s="1"/>
  <c r="AAR57" i="2"/>
  <c r="AAQ57" i="2" s="1"/>
  <c r="ACV53" i="2"/>
  <c r="ACS53" i="2"/>
  <c r="ACR53" i="2"/>
  <c r="ACY53" i="2"/>
  <c r="ACX53" i="2"/>
  <c r="ACZ53" i="2"/>
  <c r="ACW53" i="2"/>
  <c r="ACQ54" i="2"/>
  <c r="ABP58" i="2"/>
  <c r="ABL58" i="2"/>
  <c r="ABS58" i="2"/>
  <c r="ABK58" i="2"/>
  <c r="ABR58" i="2"/>
  <c r="ABO58" i="2"/>
  <c r="ABQ58" i="2"/>
  <c r="ABJ59" i="2"/>
  <c r="YM77" i="2"/>
  <c r="ZL36" i="2"/>
  <c r="ZL38" i="2"/>
  <c r="AEU48" i="2"/>
  <c r="AFB48" i="2"/>
  <c r="AEZ48" i="2"/>
  <c r="AEY48" i="2"/>
  <c r="AFA48" i="2"/>
  <c r="AEV48" i="2"/>
  <c r="AFC48" i="2"/>
  <c r="AET49" i="2"/>
  <c r="ABC56" i="2"/>
  <c r="ABB56" i="2" s="1"/>
  <c r="ZT61" i="2"/>
  <c r="ACL55" i="2"/>
  <c r="ACK55" i="2"/>
  <c r="ACO55" i="2"/>
  <c r="ACH55" i="2"/>
  <c r="ACG55" i="2"/>
  <c r="ACM55" i="2"/>
  <c r="ACN55" i="2"/>
  <c r="ACF56" i="2"/>
  <c r="ZL22" i="2"/>
  <c r="ZL11" i="2"/>
  <c r="ZL10" i="2"/>
  <c r="ZL7" i="2"/>
  <c r="ZL24" i="2"/>
  <c r="ABZ55" i="2"/>
  <c r="ACD55" i="2"/>
  <c r="ABV55" i="2"/>
  <c r="ABW55" i="2"/>
  <c r="ACC55" i="2"/>
  <c r="ACB55" i="2"/>
  <c r="ACA55" i="2"/>
  <c r="ABU56" i="2"/>
  <c r="ZV59" i="2"/>
  <c r="ZU59" i="2" s="1"/>
  <c r="ZW12" i="2" s="1"/>
  <c r="ZI75" i="2"/>
  <c r="YM64" i="2"/>
  <c r="ADF51" i="2"/>
  <c r="AFE48" i="2"/>
  <c r="AFK47" i="2"/>
  <c r="AFG47" i="2"/>
  <c r="AFG60" i="2" s="1"/>
  <c r="AFN47" i="2"/>
  <c r="AFF47" i="2"/>
  <c r="AFM47" i="2"/>
  <c r="AFL47" i="2"/>
  <c r="AFJ47" i="2"/>
  <c r="AEX47" i="2"/>
  <c r="AEW47" i="2" s="1"/>
  <c r="ADR52" i="2"/>
  <c r="ADO52" i="2"/>
  <c r="ADT52" i="2"/>
  <c r="ADV52" i="2"/>
  <c r="ADN52" i="2"/>
  <c r="ADS52" i="2"/>
  <c r="ADU52" i="2"/>
  <c r="ADM53" i="2"/>
  <c r="AAP58" i="2"/>
  <c r="AAO58" i="2"/>
  <c r="AAT58" i="2"/>
  <c r="AAW58" i="2"/>
  <c r="AAV58" i="2"/>
  <c r="AAU58" i="2"/>
  <c r="AAS58" i="2"/>
  <c r="AAN59" i="2"/>
  <c r="AAH59" i="2"/>
  <c r="AAE59" i="2"/>
  <c r="AAL59" i="2"/>
  <c r="AAJ59" i="2"/>
  <c r="AAD59" i="2"/>
  <c r="AAK59" i="2"/>
  <c r="AAI59" i="2"/>
  <c r="AAG58" i="2"/>
  <c r="AAF58" i="2" s="1"/>
  <c r="ADY50" i="2"/>
  <c r="ADZ50" i="2"/>
  <c r="AEF50" i="2"/>
  <c r="AEE50" i="2"/>
  <c r="AED50" i="2"/>
  <c r="AEC50" i="2"/>
  <c r="AEG50" i="2"/>
  <c r="ADX51" i="2"/>
  <c r="ACJ54" i="2"/>
  <c r="ACI54" i="2" s="1"/>
  <c r="YX63" i="2"/>
  <c r="ZA4" i="2"/>
  <c r="ZA8" i="2"/>
  <c r="AGF3" i="2"/>
  <c r="AFP47" i="2"/>
  <c r="AFP48" i="2" s="1"/>
  <c r="AFU9" i="2"/>
  <c r="AFR46" i="2"/>
  <c r="ABF57" i="2"/>
  <c r="ABD57" i="2"/>
  <c r="ABH57" i="2"/>
  <c r="AAZ57" i="2"/>
  <c r="ABG57" i="2"/>
  <c r="ABE57" i="2"/>
  <c r="ABA57" i="2"/>
  <c r="AAY58" i="2"/>
  <c r="ABN57" i="2"/>
  <c r="ABM57" i="2" s="1"/>
  <c r="AEN49" i="2"/>
  <c r="AEK49" i="2"/>
  <c r="AER49" i="2"/>
  <c r="AEQ49" i="2"/>
  <c r="AEJ49" i="2"/>
  <c r="AEP49" i="2"/>
  <c r="AEO49" i="2"/>
  <c r="AEI50" i="2"/>
  <c r="ADC52" i="2"/>
  <c r="ADG52" i="2"/>
  <c r="ADK52" i="2"/>
  <c r="ADJ52" i="2"/>
  <c r="ADI52" i="2"/>
  <c r="ADH52" i="2"/>
  <c r="ADD52" i="2"/>
  <c r="ADB53" i="2"/>
  <c r="WU84" i="2" l="1"/>
  <c r="XQ82" i="2"/>
  <c r="VY71" i="2"/>
  <c r="ZT74" i="2"/>
  <c r="YP13" i="2"/>
  <c r="VY84" i="2"/>
  <c r="ZA6" i="2"/>
  <c r="YB81" i="2"/>
  <c r="ZA5" i="2"/>
  <c r="XF83" i="2"/>
  <c r="XF70" i="2"/>
  <c r="XF84" i="2" s="1"/>
  <c r="ZL29" i="2"/>
  <c r="WJ84" i="2"/>
  <c r="WJ71" i="2"/>
  <c r="ZL43" i="2"/>
  <c r="ZW25" i="2"/>
  <c r="ZW39" i="2"/>
  <c r="XF82" i="2"/>
  <c r="ZI63" i="2"/>
  <c r="ZW41" i="2"/>
  <c r="ZW42" i="2"/>
  <c r="ZW40" i="2"/>
  <c r="ZW26" i="2"/>
  <c r="ACJ55" i="2"/>
  <c r="ACI55" i="2" s="1"/>
  <c r="AEX48" i="2"/>
  <c r="AEW48" i="2" s="1"/>
  <c r="ABY55" i="2"/>
  <c r="ABX55" i="2" s="1"/>
  <c r="AAR58" i="2"/>
  <c r="AAQ58" i="2" s="1"/>
  <c r="ABN58" i="2"/>
  <c r="ABM58" i="2" s="1"/>
  <c r="AAG59" i="2"/>
  <c r="AAF59" i="2" s="1"/>
  <c r="AAH12" i="2" s="1"/>
  <c r="ABC57" i="2"/>
  <c r="ABB57" i="2" s="1"/>
  <c r="AFI47" i="2"/>
  <c r="AFH47" i="2" s="1"/>
  <c r="AFR48" i="2"/>
  <c r="AFY48" i="2"/>
  <c r="AFQ48" i="2"/>
  <c r="AFX48" i="2"/>
  <c r="AFV48" i="2"/>
  <c r="AFW48" i="2"/>
  <c r="AFU48" i="2"/>
  <c r="AFP49" i="2"/>
  <c r="ACD56" i="2"/>
  <c r="ABV56" i="2"/>
  <c r="ABW56" i="2"/>
  <c r="ACC56" i="2"/>
  <c r="ACB56" i="2"/>
  <c r="ACA56" i="2"/>
  <c r="ABZ56" i="2"/>
  <c r="ABU57" i="2"/>
  <c r="ZW7" i="2"/>
  <c r="ZW24" i="2"/>
  <c r="ZW22" i="2"/>
  <c r="ZW10" i="2"/>
  <c r="ZW11" i="2"/>
  <c r="AEM49" i="2"/>
  <c r="AEL49" i="2" s="1"/>
  <c r="XQ83" i="2"/>
  <c r="XQ70" i="2"/>
  <c r="AAV59" i="2"/>
  <c r="AAW59" i="2"/>
  <c r="AAU59" i="2"/>
  <c r="AAS59" i="2"/>
  <c r="AAP59" i="2"/>
  <c r="AAT59" i="2"/>
  <c r="AAO59" i="2"/>
  <c r="AGQ3" i="2"/>
  <c r="AGF9" i="2"/>
  <c r="AGC46" i="2"/>
  <c r="AGA47" i="2"/>
  <c r="ADF52" i="2"/>
  <c r="ADE52" i="2" s="1"/>
  <c r="AER50" i="2"/>
  <c r="AEQ50" i="2"/>
  <c r="AEP50" i="2"/>
  <c r="AEO50" i="2"/>
  <c r="AEN50" i="2"/>
  <c r="AEK50" i="2"/>
  <c r="AEJ50" i="2"/>
  <c r="AEI51" i="2"/>
  <c r="ABG58" i="2"/>
  <c r="ABH58" i="2"/>
  <c r="ABF58" i="2"/>
  <c r="ABA58" i="2"/>
  <c r="AAZ58" i="2"/>
  <c r="ABE58" i="2"/>
  <c r="ABD58" i="2"/>
  <c r="AAY59" i="2"/>
  <c r="AEB50" i="2"/>
  <c r="AEA50" i="2" s="1"/>
  <c r="ADQ52" i="2"/>
  <c r="ADP52" i="2" s="1"/>
  <c r="WU85" i="2"/>
  <c r="WU72" i="2"/>
  <c r="AAH20" i="2"/>
  <c r="AAH27" i="2" s="1"/>
  <c r="AAH31" i="2"/>
  <c r="AAH32" i="2"/>
  <c r="AAH35" i="2"/>
  <c r="AAH34" i="2"/>
  <c r="AAH33" i="2"/>
  <c r="AAH18" i="2"/>
  <c r="AAH17" i="2"/>
  <c r="AAH21" i="2"/>
  <c r="AAH28" i="2" s="1"/>
  <c r="AAH19" i="2"/>
  <c r="ADO53" i="2"/>
  <c r="ADS53" i="2"/>
  <c r="ADV53" i="2"/>
  <c r="ADU53" i="2"/>
  <c r="ADR53" i="2"/>
  <c r="ADN53" i="2"/>
  <c r="ADT53" i="2"/>
  <c r="ADM54" i="2"/>
  <c r="AEC51" i="2"/>
  <c r="ADZ51" i="2"/>
  <c r="AEE51" i="2"/>
  <c r="AED51" i="2"/>
  <c r="AEG51" i="2"/>
  <c r="AEF51" i="2"/>
  <c r="ADY51" i="2"/>
  <c r="ADX52" i="2"/>
  <c r="ADK53" i="2"/>
  <c r="ADH53" i="2"/>
  <c r="ADJ53" i="2"/>
  <c r="ADC53" i="2"/>
  <c r="ADI53" i="2"/>
  <c r="ADG53" i="2"/>
  <c r="ADD53" i="2"/>
  <c r="ADB54" i="2"/>
  <c r="YX77" i="2"/>
  <c r="YX64" i="2"/>
  <c r="AFN48" i="2"/>
  <c r="AFF48" i="2"/>
  <c r="AFJ48" i="2"/>
  <c r="AFM48" i="2"/>
  <c r="AFL48" i="2"/>
  <c r="AFK48" i="2"/>
  <c r="AFG48" i="2"/>
  <c r="AFE49" i="2"/>
  <c r="ZL8" i="2"/>
  <c r="ZL4" i="2"/>
  <c r="YB82" i="2"/>
  <c r="YB69" i="2"/>
  <c r="ADE51" i="2"/>
  <c r="ACU53" i="2"/>
  <c r="ACT53" i="2" s="1"/>
  <c r="YM78" i="2"/>
  <c r="YM65" i="2"/>
  <c r="ZT75" i="2"/>
  <c r="ABO59" i="2"/>
  <c r="ABS59" i="2"/>
  <c r="ABK59" i="2"/>
  <c r="ABQ59" i="2"/>
  <c r="ABP59" i="2"/>
  <c r="ABL59" i="2"/>
  <c r="ABR59" i="2"/>
  <c r="ACX54" i="2"/>
  <c r="ACV54" i="2"/>
  <c r="ACS54" i="2"/>
  <c r="ACZ54" i="2"/>
  <c r="ACR54" i="2"/>
  <c r="ACY54" i="2"/>
  <c r="ACW54" i="2"/>
  <c r="ACQ55" i="2"/>
  <c r="ZW36" i="2"/>
  <c r="ZW38" i="2"/>
  <c r="AFR47" i="2"/>
  <c r="AFR60" i="2" s="1"/>
  <c r="AFX47" i="2"/>
  <c r="AFY47" i="2"/>
  <c r="AFQ47" i="2"/>
  <c r="AFW47" i="2"/>
  <c r="AFV47" i="2"/>
  <c r="AFU47" i="2"/>
  <c r="AAE61" i="2"/>
  <c r="ACK56" i="2"/>
  <c r="ACN56" i="2"/>
  <c r="ACL56" i="2"/>
  <c r="ACH56" i="2"/>
  <c r="ACM56" i="2"/>
  <c r="ACO56" i="2"/>
  <c r="ACG56" i="2"/>
  <c r="ACF57" i="2"/>
  <c r="ZT62" i="2"/>
  <c r="AFC49" i="2"/>
  <c r="AFB49" i="2"/>
  <c r="AFA49" i="2"/>
  <c r="AEV49" i="2"/>
  <c r="AEZ49" i="2"/>
  <c r="AEY49" i="2"/>
  <c r="AEU49" i="2"/>
  <c r="AET50" i="2"/>
  <c r="VY85" i="2" l="1"/>
  <c r="VY72" i="2"/>
  <c r="ZA13" i="2"/>
  <c r="AAE74" i="2"/>
  <c r="ZL6" i="2"/>
  <c r="XF71" i="2"/>
  <c r="ZL5" i="2"/>
  <c r="WJ85" i="2"/>
  <c r="WJ72" i="2"/>
  <c r="ZW43" i="2"/>
  <c r="ZW29" i="2"/>
  <c r="AAH26" i="2"/>
  <c r="WU86" i="2"/>
  <c r="AAH25" i="2"/>
  <c r="AAH40" i="2"/>
  <c r="AAH41" i="2"/>
  <c r="AAH42" i="2"/>
  <c r="ZI64" i="2"/>
  <c r="ZI77" i="2"/>
  <c r="AAH39" i="2"/>
  <c r="AEM50" i="2"/>
  <c r="AEL50" i="2" s="1"/>
  <c r="ACU54" i="2"/>
  <c r="ACT54" i="2" s="1"/>
  <c r="ABN59" i="2"/>
  <c r="ABM59" i="2" s="1"/>
  <c r="ABO12" i="2" s="1"/>
  <c r="AFT48" i="2"/>
  <c r="AFS48" i="2" s="1"/>
  <c r="AEX49" i="2"/>
  <c r="AEW49" i="2" s="1"/>
  <c r="YX78" i="2"/>
  <c r="YX65" i="2"/>
  <c r="YB83" i="2"/>
  <c r="YB70" i="2"/>
  <c r="AGA48" i="2"/>
  <c r="AGI47" i="2"/>
  <c r="AGC47" i="2"/>
  <c r="AGC60" i="2" s="1"/>
  <c r="AGJ47" i="2"/>
  <c r="AGB47" i="2"/>
  <c r="AGF47" i="2"/>
  <c r="AGH47" i="2"/>
  <c r="AGG47" i="2"/>
  <c r="AAS34" i="2"/>
  <c r="AAS35" i="2"/>
  <c r="AAS17" i="2"/>
  <c r="AAS33" i="2"/>
  <c r="AAS19" i="2"/>
  <c r="AAS32" i="2"/>
  <c r="AAS18" i="2"/>
  <c r="AAS31" i="2"/>
  <c r="AAS20" i="2"/>
  <c r="AAS27" i="2" s="1"/>
  <c r="AAS21" i="2"/>
  <c r="AAS28" i="2" s="1"/>
  <c r="ZW8" i="2"/>
  <c r="ZW4" i="2"/>
  <c r="AAE62" i="2"/>
  <c r="AFI48" i="2"/>
  <c r="ADS54" i="2"/>
  <c r="ADT54" i="2"/>
  <c r="ADR54" i="2"/>
  <c r="ADO54" i="2"/>
  <c r="ADU54" i="2"/>
  <c r="ADV54" i="2"/>
  <c r="ADN54" i="2"/>
  <c r="ADM55" i="2"/>
  <c r="YM79" i="2"/>
  <c r="AAE75" i="2"/>
  <c r="AAH38" i="2"/>
  <c r="AAH36" i="2"/>
  <c r="XQ84" i="2"/>
  <c r="XQ71" i="2"/>
  <c r="AFY49" i="2"/>
  <c r="AFQ49" i="2"/>
  <c r="AFW49" i="2"/>
  <c r="AFV49" i="2"/>
  <c r="AFX49" i="2"/>
  <c r="AFU49" i="2"/>
  <c r="AFR49" i="2"/>
  <c r="AFP50" i="2"/>
  <c r="ZT76" i="2"/>
  <c r="ZT63" i="2"/>
  <c r="ABL61" i="2"/>
  <c r="ADG54" i="2"/>
  <c r="ADK54" i="2"/>
  <c r="ADC54" i="2"/>
  <c r="ADJ54" i="2"/>
  <c r="ADH54" i="2"/>
  <c r="ADI54" i="2"/>
  <c r="ADD54" i="2"/>
  <c r="ADB55" i="2"/>
  <c r="AEB51" i="2"/>
  <c r="AEA51" i="2" s="1"/>
  <c r="AHB3" i="2"/>
  <c r="AGN46" i="2"/>
  <c r="AGL47" i="2"/>
  <c r="AGQ9" i="2"/>
  <c r="ACJ56" i="2"/>
  <c r="ACI56" i="2" s="1"/>
  <c r="AFT47" i="2"/>
  <c r="AFS47" i="2" s="1"/>
  <c r="AFG49" i="2"/>
  <c r="AFK49" i="2"/>
  <c r="AFJ49" i="2"/>
  <c r="AFF49" i="2"/>
  <c r="AFN49" i="2"/>
  <c r="AFM49" i="2"/>
  <c r="AFL49" i="2"/>
  <c r="AFE50" i="2"/>
  <c r="AEC52" i="2"/>
  <c r="AEF52" i="2"/>
  <c r="AEE52" i="2"/>
  <c r="ADZ52" i="2"/>
  <c r="AED52" i="2"/>
  <c r="AEG52" i="2"/>
  <c r="ADY52" i="2"/>
  <c r="ADX53" i="2"/>
  <c r="ADQ53" i="2"/>
  <c r="ADP53" i="2" s="1"/>
  <c r="AAH22" i="2"/>
  <c r="AAH7" i="2"/>
  <c r="AAH10" i="2"/>
  <c r="AAH11" i="2"/>
  <c r="AAH24" i="2"/>
  <c r="ABE59" i="2"/>
  <c r="ABD59" i="2"/>
  <c r="ABA59" i="2"/>
  <c r="ABH59" i="2"/>
  <c r="AAZ59" i="2"/>
  <c r="ABG59" i="2"/>
  <c r="ABF59" i="2"/>
  <c r="AAP61" i="2"/>
  <c r="ACD57" i="2"/>
  <c r="ACC57" i="2"/>
  <c r="ABZ57" i="2"/>
  <c r="ACB57" i="2"/>
  <c r="ACA57" i="2"/>
  <c r="ABV57" i="2"/>
  <c r="ABW57" i="2"/>
  <c r="ABU58" i="2"/>
  <c r="AEZ50" i="2"/>
  <c r="AFA50" i="2"/>
  <c r="AEY50" i="2"/>
  <c r="AEU50" i="2"/>
  <c r="AEV50" i="2"/>
  <c r="AFC50" i="2"/>
  <c r="AFB50" i="2"/>
  <c r="AET51" i="2"/>
  <c r="ACV55" i="2"/>
  <c r="ACZ55" i="2"/>
  <c r="ACR55" i="2"/>
  <c r="ACW55" i="2"/>
  <c r="ACS55" i="2"/>
  <c r="ACX55" i="2"/>
  <c r="ACY55" i="2"/>
  <c r="ACQ56" i="2"/>
  <c r="ABO17" i="2"/>
  <c r="ABO32" i="2"/>
  <c r="ABO21" i="2"/>
  <c r="ABO28" i="2" s="1"/>
  <c r="ABO20" i="2"/>
  <c r="ABO27" i="2" s="1"/>
  <c r="ABO19" i="2"/>
  <c r="ABO34" i="2"/>
  <c r="ABO33" i="2"/>
  <c r="ABO31" i="2"/>
  <c r="ABO35" i="2"/>
  <c r="ABO18" i="2"/>
  <c r="ACH57" i="2"/>
  <c r="ACG57" i="2"/>
  <c r="ACN57" i="2"/>
  <c r="ACK57" i="2"/>
  <c r="ACO57" i="2"/>
  <c r="ACL57" i="2"/>
  <c r="ACM57" i="2"/>
  <c r="ACF58" i="2"/>
  <c r="ADF53" i="2"/>
  <c r="ADE53" i="2" s="1"/>
  <c r="ABC58" i="2"/>
  <c r="ABB58" i="2" s="1"/>
  <c r="AEK51" i="2"/>
  <c r="AER51" i="2"/>
  <c r="AEJ51" i="2"/>
  <c r="AEQ51" i="2"/>
  <c r="AEO51" i="2"/>
  <c r="AEN51" i="2"/>
  <c r="AEP51" i="2"/>
  <c r="AEI52" i="2"/>
  <c r="AAR59" i="2"/>
  <c r="AAQ59" i="2" s="1"/>
  <c r="AAS12" i="2" s="1"/>
  <c r="ABY56" i="2"/>
  <c r="ABX56" i="2" s="1"/>
  <c r="YM66" i="2"/>
  <c r="VY86" i="2"/>
  <c r="XF72" i="2" l="1"/>
  <c r="XF86" i="2" s="1"/>
  <c r="ABL74" i="2"/>
  <c r="XF85" i="2"/>
  <c r="ZL13" i="2"/>
  <c r="ZW6" i="2"/>
  <c r="WJ86" i="2"/>
  <c r="AAH29" i="2"/>
  <c r="ZW5" i="2"/>
  <c r="AAS39" i="2"/>
  <c r="AAS26" i="2"/>
  <c r="ABO39" i="2"/>
  <c r="AAS42" i="2"/>
  <c r="ABO25" i="2"/>
  <c r="AAS40" i="2"/>
  <c r="ABO42" i="2"/>
  <c r="ABO40" i="2"/>
  <c r="ABO26" i="2"/>
  <c r="AAH43" i="2"/>
  <c r="AAS41" i="2"/>
  <c r="ABO41" i="2"/>
  <c r="ABL62" i="2"/>
  <c r="ZI65" i="2"/>
  <c r="ZI78" i="2"/>
  <c r="ZT64" i="2"/>
  <c r="AAS25" i="2"/>
  <c r="AAP74" i="2"/>
  <c r="ACU55" i="2"/>
  <c r="ACT55" i="2" s="1"/>
  <c r="ABY57" i="2"/>
  <c r="ABX57" i="2" s="1"/>
  <c r="AGE47" i="2"/>
  <c r="AGD47" i="2" s="1"/>
  <c r="ACJ57" i="2"/>
  <c r="ACI57" i="2" s="1"/>
  <c r="AFI49" i="2"/>
  <c r="AFH49" i="2" s="1"/>
  <c r="AEM51" i="2"/>
  <c r="AEL51" i="2" s="1"/>
  <c r="YX66" i="2"/>
  <c r="YX79" i="2"/>
  <c r="ABO36" i="2"/>
  <c r="ABO38" i="2"/>
  <c r="ACX56" i="2"/>
  <c r="ACZ56" i="2"/>
  <c r="ACR56" i="2"/>
  <c r="ACW56" i="2"/>
  <c r="ACY56" i="2"/>
  <c r="ACV56" i="2"/>
  <c r="ACS56" i="2"/>
  <c r="ACQ57" i="2"/>
  <c r="AEV51" i="2"/>
  <c r="AFB51" i="2"/>
  <c r="AEZ51" i="2"/>
  <c r="AFC51" i="2"/>
  <c r="AEU51" i="2"/>
  <c r="AEY51" i="2"/>
  <c r="AFA51" i="2"/>
  <c r="AET52" i="2"/>
  <c r="ABC59" i="2"/>
  <c r="ABB59" i="2" s="1"/>
  <c r="ABD12" i="2" s="1"/>
  <c r="AEB52" i="2"/>
  <c r="AEA52" i="2" s="1"/>
  <c r="ADF54" i="2"/>
  <c r="ADE54" i="2" s="1"/>
  <c r="AFT49" i="2"/>
  <c r="AFS49" i="2" s="1"/>
  <c r="AEF53" i="2"/>
  <c r="AEE53" i="2"/>
  <c r="AEG53" i="2"/>
  <c r="ADY53" i="2"/>
  <c r="AED53" i="2"/>
  <c r="AEC53" i="2"/>
  <c r="ADZ53" i="2"/>
  <c r="ADX54" i="2"/>
  <c r="ADK55" i="2"/>
  <c r="ADJ55" i="2"/>
  <c r="ADD55" i="2"/>
  <c r="ADG55" i="2"/>
  <c r="ADC55" i="2"/>
  <c r="ADI55" i="2"/>
  <c r="ADH55" i="2"/>
  <c r="ADB56" i="2"/>
  <c r="ADQ54" i="2"/>
  <c r="ADP54" i="2" s="1"/>
  <c r="AAS11" i="2"/>
  <c r="AAS24" i="2"/>
  <c r="AAS10" i="2"/>
  <c r="AAS7" i="2"/>
  <c r="AAS22" i="2"/>
  <c r="AEO52" i="2"/>
  <c r="AEN52" i="2"/>
  <c r="AEK52" i="2"/>
  <c r="AER52" i="2"/>
  <c r="AEJ52" i="2"/>
  <c r="AEP52" i="2"/>
  <c r="AEQ52" i="2"/>
  <c r="AEI53" i="2"/>
  <c r="AAP75" i="2"/>
  <c r="AGL48" i="2"/>
  <c r="AGM47" i="2"/>
  <c r="AGS47" i="2"/>
  <c r="AGR47" i="2"/>
  <c r="AGQ47" i="2"/>
  <c r="AGN47" i="2"/>
  <c r="AGN60" i="2" s="1"/>
  <c r="AGT47" i="2"/>
  <c r="AGU47" i="2"/>
  <c r="ZT77" i="2"/>
  <c r="ABO11" i="2"/>
  <c r="ABO7" i="2"/>
  <c r="ABO24" i="2"/>
  <c r="ABO22" i="2"/>
  <c r="ABO10" i="2"/>
  <c r="ABA61" i="2"/>
  <c r="ABW58" i="2"/>
  <c r="ACA58" i="2"/>
  <c r="ACD58" i="2"/>
  <c r="ACB58" i="2"/>
  <c r="ABV58" i="2"/>
  <c r="ACC58" i="2"/>
  <c r="ABZ58" i="2"/>
  <c r="ABU59" i="2"/>
  <c r="AAP62" i="2"/>
  <c r="ABD17" i="2"/>
  <c r="ABD34" i="2"/>
  <c r="ABD20" i="2"/>
  <c r="ABD27" i="2" s="1"/>
  <c r="ABD33" i="2"/>
  <c r="ABD18" i="2"/>
  <c r="ABD21" i="2"/>
  <c r="ABD28" i="2" s="1"/>
  <c r="ABD19" i="2"/>
  <c r="ABD31" i="2"/>
  <c r="ABD32" i="2"/>
  <c r="ABD35" i="2"/>
  <c r="AFL50" i="2"/>
  <c r="AFK50" i="2"/>
  <c r="AFJ50" i="2"/>
  <c r="AFF50" i="2"/>
  <c r="AFG50" i="2"/>
  <c r="AFN50" i="2"/>
  <c r="AFM50" i="2"/>
  <c r="AFE51" i="2"/>
  <c r="AHM3" i="2"/>
  <c r="AGW47" i="2"/>
  <c r="AGY46" i="2"/>
  <c r="AHB9" i="2"/>
  <c r="ABL75" i="2"/>
  <c r="ADR55" i="2"/>
  <c r="ADN55" i="2"/>
  <c r="ADU55" i="2"/>
  <c r="ADS55" i="2"/>
  <c r="ADO55" i="2"/>
  <c r="ADV55" i="2"/>
  <c r="ADT55" i="2"/>
  <c r="ADM56" i="2"/>
  <c r="AAS36" i="2"/>
  <c r="AAS38" i="2"/>
  <c r="AGC48" i="2"/>
  <c r="AGJ48" i="2"/>
  <c r="AGB48" i="2"/>
  <c r="AGI48" i="2"/>
  <c r="AGG48" i="2"/>
  <c r="AGH48" i="2"/>
  <c r="AGF48" i="2"/>
  <c r="AGA49" i="2"/>
  <c r="AEX50" i="2"/>
  <c r="AEW50" i="2" s="1"/>
  <c r="AFH48" i="2"/>
  <c r="YM80" i="2"/>
  <c r="YM67" i="2"/>
  <c r="ACL58" i="2"/>
  <c r="ACO58" i="2"/>
  <c r="ACN58" i="2"/>
  <c r="ACK58" i="2"/>
  <c r="ACH58" i="2"/>
  <c r="ACG58" i="2"/>
  <c r="ACM58" i="2"/>
  <c r="ACF59" i="2"/>
  <c r="AAH8" i="2"/>
  <c r="AAH4" i="2"/>
  <c r="AFX50" i="2"/>
  <c r="AFW50" i="2"/>
  <c r="AFV50" i="2"/>
  <c r="AFQ50" i="2"/>
  <c r="AFU50" i="2"/>
  <c r="AFR50" i="2"/>
  <c r="AFY50" i="2"/>
  <c r="AFP51" i="2"/>
  <c r="XQ85" i="2"/>
  <c r="XQ72" i="2"/>
  <c r="AAE76" i="2"/>
  <c r="AAE63" i="2"/>
  <c r="YB84" i="2"/>
  <c r="YB71" i="2"/>
  <c r="ZW13" i="2" l="1"/>
  <c r="ABA74" i="2"/>
  <c r="AAH5" i="2"/>
  <c r="ABO29" i="2"/>
  <c r="AAH6" i="2"/>
  <c r="AAS29" i="2"/>
  <c r="AAS43" i="2"/>
  <c r="ABL63" i="2"/>
  <c r="ABL77" i="2" s="1"/>
  <c r="ABO43" i="2"/>
  <c r="ABL76" i="2"/>
  <c r="ZT65" i="2"/>
  <c r="ZT66" i="2" s="1"/>
  <c r="ZI66" i="2"/>
  <c r="ZI67" i="2" s="1"/>
  <c r="ZI79" i="2"/>
  <c r="ABD26" i="2"/>
  <c r="XQ86" i="2"/>
  <c r="AAE64" i="2"/>
  <c r="ABD25" i="2"/>
  <c r="AAP76" i="2"/>
  <c r="ABD39" i="2"/>
  <c r="ZT78" i="2"/>
  <c r="ABD40" i="2"/>
  <c r="ABD42" i="2"/>
  <c r="ABD41" i="2"/>
  <c r="ABA75" i="2"/>
  <c r="AEM52" i="2"/>
  <c r="AEL52" i="2" s="1"/>
  <c r="AAP63" i="2"/>
  <c r="ABY58" i="2"/>
  <c r="ABX58" i="2" s="1"/>
  <c r="ADQ55" i="2"/>
  <c r="ADP55" i="2" s="1"/>
  <c r="ABA62" i="2"/>
  <c r="AGP47" i="2"/>
  <c r="AGO47" i="2" s="1"/>
  <c r="AEB53" i="2"/>
  <c r="AEA53" i="2" s="1"/>
  <c r="ACL59" i="2"/>
  <c r="ACK59" i="2"/>
  <c r="ACN59" i="2"/>
  <c r="ACH59" i="2"/>
  <c r="ACO59" i="2"/>
  <c r="ACG59" i="2"/>
  <c r="ACM59" i="2"/>
  <c r="AGC49" i="2"/>
  <c r="AGJ49" i="2"/>
  <c r="AGB49" i="2"/>
  <c r="AGI49" i="2"/>
  <c r="AGH49" i="2"/>
  <c r="AGG49" i="2"/>
  <c r="AGF49" i="2"/>
  <c r="AGA50" i="2"/>
  <c r="AGE48" i="2"/>
  <c r="AGD48" i="2" s="1"/>
  <c r="AFN51" i="2"/>
  <c r="AFF51" i="2"/>
  <c r="AFM51" i="2"/>
  <c r="AFG51" i="2"/>
  <c r="AFK51" i="2"/>
  <c r="AFJ51" i="2"/>
  <c r="AFL51" i="2"/>
  <c r="AFE52" i="2"/>
  <c r="ADF55" i="2"/>
  <c r="ADE55" i="2" s="1"/>
  <c r="AEX51" i="2"/>
  <c r="AEW51" i="2" s="1"/>
  <c r="ACU56" i="2"/>
  <c r="ACT56" i="2" s="1"/>
  <c r="AFT50" i="2"/>
  <c r="AFS50" i="2" s="1"/>
  <c r="AEP53" i="2"/>
  <c r="AEJ53" i="2"/>
  <c r="AEO53" i="2"/>
  <c r="AEN53" i="2"/>
  <c r="AEQ53" i="2"/>
  <c r="AEK53" i="2"/>
  <c r="AER53" i="2"/>
  <c r="AEI54" i="2"/>
  <c r="AFX51" i="2"/>
  <c r="AFY51" i="2"/>
  <c r="AFQ51" i="2"/>
  <c r="AFW51" i="2"/>
  <c r="AFV51" i="2"/>
  <c r="AFU51" i="2"/>
  <c r="AFR51" i="2"/>
  <c r="AFP52" i="2"/>
  <c r="ACJ58" i="2"/>
  <c r="ACI58" i="2" s="1"/>
  <c r="ABD10" i="2"/>
  <c r="ABD7" i="2"/>
  <c r="ABD24" i="2"/>
  <c r="ABD22" i="2"/>
  <c r="ABD11" i="2"/>
  <c r="ABO8" i="2"/>
  <c r="ABO4" i="2"/>
  <c r="YX80" i="2"/>
  <c r="YX67" i="2"/>
  <c r="AAE77" i="2"/>
  <c r="YB85" i="2"/>
  <c r="YB72" i="2"/>
  <c r="ABD38" i="2"/>
  <c r="ABD36" i="2"/>
  <c r="YM81" i="2"/>
  <c r="YM68" i="2"/>
  <c r="AGW48" i="2"/>
  <c r="AHE47" i="2"/>
  <c r="AHD47" i="2"/>
  <c r="AHB47" i="2"/>
  <c r="AHC47" i="2"/>
  <c r="AGY47" i="2"/>
  <c r="AGY60" i="2" s="1"/>
  <c r="AHF47" i="2"/>
  <c r="AGX47" i="2"/>
  <c r="AFI50" i="2"/>
  <c r="AFH50" i="2" s="1"/>
  <c r="ADD56" i="2"/>
  <c r="ADK56" i="2"/>
  <c r="ADC56" i="2"/>
  <c r="ADI56" i="2"/>
  <c r="ADG56" i="2"/>
  <c r="ADH56" i="2"/>
  <c r="ADJ56" i="2"/>
  <c r="ADB57" i="2"/>
  <c r="AEG54" i="2"/>
  <c r="AED54" i="2"/>
  <c r="ADY54" i="2"/>
  <c r="ADZ54" i="2"/>
  <c r="AEE54" i="2"/>
  <c r="AEF54" i="2"/>
  <c r="AEC54" i="2"/>
  <c r="ADX55" i="2"/>
  <c r="AHX3" i="2"/>
  <c r="AHJ46" i="2"/>
  <c r="AHH47" i="2"/>
  <c r="AHM9" i="2"/>
  <c r="ACB59" i="2"/>
  <c r="ACA59" i="2"/>
  <c r="ABZ59" i="2"/>
  <c r="ABW59" i="2"/>
  <c r="ACD59" i="2"/>
  <c r="ABV59" i="2"/>
  <c r="ACC59" i="2"/>
  <c r="AGL49" i="2"/>
  <c r="AGN48" i="2"/>
  <c r="AGU48" i="2"/>
  <c r="AGM48" i="2"/>
  <c r="AGT48" i="2"/>
  <c r="AGS48" i="2"/>
  <c r="AGR48" i="2"/>
  <c r="AGQ48" i="2"/>
  <c r="AAS4" i="2"/>
  <c r="AAS8" i="2"/>
  <c r="ADO56" i="2"/>
  <c r="ADV56" i="2"/>
  <c r="ADN56" i="2"/>
  <c r="ADT56" i="2"/>
  <c r="ADU56" i="2"/>
  <c r="ADR56" i="2"/>
  <c r="ADS56" i="2"/>
  <c r="ADM57" i="2"/>
  <c r="AEV52" i="2"/>
  <c r="AFC52" i="2"/>
  <c r="AEU52" i="2"/>
  <c r="AFB52" i="2"/>
  <c r="AFA52" i="2"/>
  <c r="AEZ52" i="2"/>
  <c r="AEY52" i="2"/>
  <c r="AET53" i="2"/>
  <c r="ACR57" i="2"/>
  <c r="ACY57" i="2"/>
  <c r="ACS57" i="2"/>
  <c r="ACZ57" i="2"/>
  <c r="ACX57" i="2"/>
  <c r="ACW57" i="2"/>
  <c r="ACV57" i="2"/>
  <c r="ACQ58" i="2"/>
  <c r="AAH13" i="2" l="1"/>
  <c r="ABO5" i="2"/>
  <c r="AAE65" i="2"/>
  <c r="AAS5" i="2"/>
  <c r="ABO6" i="2"/>
  <c r="AAS6" i="2"/>
  <c r="AAE78" i="2"/>
  <c r="ABL64" i="2"/>
  <c r="ABL78" i="2" s="1"/>
  <c r="ZT79" i="2"/>
  <c r="ABD29" i="2"/>
  <c r="ABD43" i="2"/>
  <c r="ZI68" i="2"/>
  <c r="ZI81" i="2"/>
  <c r="YB86" i="2"/>
  <c r="ZI80" i="2"/>
  <c r="ZT67" i="2"/>
  <c r="AAP77" i="2"/>
  <c r="ZT80" i="2"/>
  <c r="ABY59" i="2"/>
  <c r="ABX59" i="2" s="1"/>
  <c r="ABZ12" i="2" s="1"/>
  <c r="AAP64" i="2"/>
  <c r="ABA76" i="2"/>
  <c r="ACU57" i="2"/>
  <c r="ACT57" i="2" s="1"/>
  <c r="AEX52" i="2"/>
  <c r="AEW52" i="2" s="1"/>
  <c r="AFT51" i="2"/>
  <c r="AFS51" i="2" s="1"/>
  <c r="ABA63" i="2"/>
  <c r="AEB54" i="2"/>
  <c r="AEA54" i="2" s="1"/>
  <c r="ADF56" i="2"/>
  <c r="ADE56" i="2" s="1"/>
  <c r="ADQ56" i="2"/>
  <c r="ADP56" i="2" s="1"/>
  <c r="AGP48" i="2"/>
  <c r="AGO48" i="2" s="1"/>
  <c r="AGE49" i="2"/>
  <c r="AGD49" i="2" s="1"/>
  <c r="ABZ17" i="2"/>
  <c r="ABZ34" i="2"/>
  <c r="ABZ18" i="2"/>
  <c r="ABZ31" i="2"/>
  <c r="ABZ35" i="2"/>
  <c r="ABZ33" i="2"/>
  <c r="ABZ20" i="2"/>
  <c r="ABZ27" i="2" s="1"/>
  <c r="ABZ19" i="2"/>
  <c r="ABZ21" i="2"/>
  <c r="ABZ28" i="2" s="1"/>
  <c r="ABZ32" i="2"/>
  <c r="AEK54" i="2"/>
  <c r="AEJ54" i="2"/>
  <c r="AEQ54" i="2"/>
  <c r="AEO54" i="2"/>
  <c r="AEN54" i="2"/>
  <c r="AER54" i="2"/>
  <c r="AEP54" i="2"/>
  <c r="AEI55" i="2"/>
  <c r="ACH61" i="2"/>
  <c r="AHA47" i="2"/>
  <c r="AGZ47" i="2" s="1"/>
  <c r="YM82" i="2"/>
  <c r="YM69" i="2"/>
  <c r="ACK21" i="2"/>
  <c r="ACK28" i="2" s="1"/>
  <c r="ACK33" i="2"/>
  <c r="ACK20" i="2"/>
  <c r="ACK27" i="2" s="1"/>
  <c r="ACK32" i="2"/>
  <c r="ACK31" i="2"/>
  <c r="ACK19" i="2"/>
  <c r="ACK35" i="2"/>
  <c r="ACK18" i="2"/>
  <c r="ACK34" i="2"/>
  <c r="ACK17" i="2"/>
  <c r="ACJ59" i="2"/>
  <c r="ACI59" i="2" s="1"/>
  <c r="ACK12" i="2" s="1"/>
  <c r="ABW61" i="2"/>
  <c r="ABW74" i="2"/>
  <c r="AFF52" i="2"/>
  <c r="AFM52" i="2"/>
  <c r="AFJ52" i="2"/>
  <c r="AFL52" i="2"/>
  <c r="AFK52" i="2"/>
  <c r="AFG52" i="2"/>
  <c r="AFN52" i="2"/>
  <c r="AFE53" i="2"/>
  <c r="ADV57" i="2"/>
  <c r="ADT57" i="2"/>
  <c r="ADN57" i="2"/>
  <c r="ADO57" i="2"/>
  <c r="ADS57" i="2"/>
  <c r="ADR57" i="2"/>
  <c r="ADU57" i="2"/>
  <c r="ADM58" i="2"/>
  <c r="AHH48" i="2"/>
  <c r="AHQ47" i="2"/>
  <c r="AHI47" i="2"/>
  <c r="AHO47" i="2"/>
  <c r="AHM47" i="2"/>
  <c r="AHJ47" i="2"/>
  <c r="AHJ60" i="2" s="1"/>
  <c r="AHP47" i="2"/>
  <c r="AHN47" i="2"/>
  <c r="AHB48" i="2"/>
  <c r="AGY48" i="2"/>
  <c r="AHF48" i="2"/>
  <c r="AGX48" i="2"/>
  <c r="AHE48" i="2"/>
  <c r="AHC48" i="2"/>
  <c r="AHD48" i="2"/>
  <c r="AGW49" i="2"/>
  <c r="AEM53" i="2"/>
  <c r="AEL53" i="2" s="1"/>
  <c r="ACR58" i="2"/>
  <c r="ACX58" i="2"/>
  <c r="ACW58" i="2"/>
  <c r="ACY58" i="2"/>
  <c r="ACV58" i="2"/>
  <c r="ACS58" i="2"/>
  <c r="ACZ58" i="2"/>
  <c r="ACQ59" i="2"/>
  <c r="AFA53" i="2"/>
  <c r="AEZ53" i="2"/>
  <c r="AEV53" i="2"/>
  <c r="AEY53" i="2"/>
  <c r="AFB53" i="2"/>
  <c r="AEU53" i="2"/>
  <c r="AFC53" i="2"/>
  <c r="AET54" i="2"/>
  <c r="AGS49" i="2"/>
  <c r="AGN49" i="2"/>
  <c r="AGU49" i="2"/>
  <c r="AGT49" i="2"/>
  <c r="AGR49" i="2"/>
  <c r="AGQ49" i="2"/>
  <c r="AGM49" i="2"/>
  <c r="AGL50" i="2"/>
  <c r="AEF55" i="2"/>
  <c r="ADZ55" i="2"/>
  <c r="AEE55" i="2"/>
  <c r="AEC55" i="2"/>
  <c r="AEG55" i="2"/>
  <c r="ADY55" i="2"/>
  <c r="AED55" i="2"/>
  <c r="ADX56" i="2"/>
  <c r="ADK57" i="2"/>
  <c r="ADH57" i="2"/>
  <c r="ADG57" i="2"/>
  <c r="ADC57" i="2"/>
  <c r="ADJ57" i="2"/>
  <c r="ADI57" i="2"/>
  <c r="ADD57" i="2"/>
  <c r="ADB58" i="2"/>
  <c r="YX81" i="2"/>
  <c r="YX68" i="2"/>
  <c r="AFI51" i="2"/>
  <c r="AFH51" i="2" s="1"/>
  <c r="AGH50" i="2"/>
  <c r="AGG50" i="2"/>
  <c r="AGF50" i="2"/>
  <c r="AGC50" i="2"/>
  <c r="AGJ50" i="2"/>
  <c r="AGI50" i="2"/>
  <c r="AGB50" i="2"/>
  <c r="AGA51" i="2"/>
  <c r="AII3" i="2"/>
  <c r="AHU46" i="2"/>
  <c r="AHS47" i="2"/>
  <c r="AHX9" i="2"/>
  <c r="ABD8" i="2"/>
  <c r="ABD4" i="2"/>
  <c r="AFW52" i="2"/>
  <c r="AFV52" i="2"/>
  <c r="AFU52" i="2"/>
  <c r="AFR52" i="2"/>
  <c r="AFY52" i="2"/>
  <c r="AFQ52" i="2"/>
  <c r="AFX52" i="2"/>
  <c r="AFP53" i="2"/>
  <c r="AAE79" i="2" l="1"/>
  <c r="AAE66" i="2"/>
  <c r="ABO13" i="2"/>
  <c r="AAS13" i="2"/>
  <c r="ABL65" i="2"/>
  <c r="ABL66" i="2" s="1"/>
  <c r="ABL80" i="2" s="1"/>
  <c r="ABD6" i="2"/>
  <c r="ABD5" i="2"/>
  <c r="ZT68" i="2"/>
  <c r="ZT69" i="2" s="1"/>
  <c r="ZT81" i="2"/>
  <c r="ACK26" i="2"/>
  <c r="ABZ42" i="2"/>
  <c r="ACK39" i="2"/>
  <c r="ACH62" i="2"/>
  <c r="ACH76" i="2" s="1"/>
  <c r="ABZ25" i="2"/>
  <c r="ACK25" i="2"/>
  <c r="ABZ39" i="2"/>
  <c r="ABZ41" i="2"/>
  <c r="ACK40" i="2"/>
  <c r="ACK41" i="2"/>
  <c r="ABZ26" i="2"/>
  <c r="ACK42" i="2"/>
  <c r="ABZ40" i="2"/>
  <c r="ABA77" i="2"/>
  <c r="ZI69" i="2"/>
  <c r="ZI82" i="2"/>
  <c r="ABW75" i="2"/>
  <c r="AAP65" i="2"/>
  <c r="AAP78" i="2"/>
  <c r="ACU58" i="2"/>
  <c r="ACT58" i="2" s="1"/>
  <c r="AEM54" i="2"/>
  <c r="AEL54" i="2" s="1"/>
  <c r="ADF57" i="2"/>
  <c r="ADE57" i="2" s="1"/>
  <c r="ACH74" i="2"/>
  <c r="ABW62" i="2"/>
  <c r="ABA64" i="2"/>
  <c r="AFT52" i="2"/>
  <c r="AFS52" i="2" s="1"/>
  <c r="AGE50" i="2"/>
  <c r="AGD50" i="2" s="1"/>
  <c r="AEX53" i="2"/>
  <c r="AEW53" i="2" s="1"/>
  <c r="AGG51" i="2"/>
  <c r="AGF51" i="2"/>
  <c r="AGC51" i="2"/>
  <c r="AGI51" i="2"/>
  <c r="AGJ51" i="2"/>
  <c r="AGB51" i="2"/>
  <c r="AGH51" i="2"/>
  <c r="AGA52" i="2"/>
  <c r="ADI58" i="2"/>
  <c r="ADH58" i="2"/>
  <c r="ADG58" i="2"/>
  <c r="ADD58" i="2"/>
  <c r="ADK58" i="2"/>
  <c r="ADC58" i="2"/>
  <c r="ADJ58" i="2"/>
  <c r="ADB59" i="2"/>
  <c r="ACK36" i="2"/>
  <c r="ACK38" i="2"/>
  <c r="YM83" i="2"/>
  <c r="YM70" i="2"/>
  <c r="ABZ7" i="2"/>
  <c r="ABZ24" i="2"/>
  <c r="ABZ11" i="2"/>
  <c r="ABZ22" i="2"/>
  <c r="ABZ10" i="2"/>
  <c r="AEB55" i="2"/>
  <c r="AEA55" i="2" s="1"/>
  <c r="AHA48" i="2"/>
  <c r="AHL47" i="2"/>
  <c r="AHK47" i="2" s="1"/>
  <c r="ADT58" i="2"/>
  <c r="ADS58" i="2"/>
  <c r="ADR58" i="2"/>
  <c r="ADO58" i="2"/>
  <c r="ADU58" i="2"/>
  <c r="ADV58" i="2"/>
  <c r="ADN58" i="2"/>
  <c r="ADM59" i="2"/>
  <c r="AFX53" i="2"/>
  <c r="AFW53" i="2"/>
  <c r="AFV53" i="2"/>
  <c r="AFU53" i="2"/>
  <c r="AFQ53" i="2"/>
  <c r="AFR53" i="2"/>
  <c r="AFY53" i="2"/>
  <c r="AFP54" i="2"/>
  <c r="AHS48" i="2"/>
  <c r="AHU47" i="2"/>
  <c r="AHU60" i="2" s="1"/>
  <c r="AIB47" i="2"/>
  <c r="AHZ47" i="2"/>
  <c r="AHY47" i="2"/>
  <c r="AHX47" i="2"/>
  <c r="AHT47" i="2"/>
  <c r="AIA47" i="2"/>
  <c r="AIT3" i="2"/>
  <c r="AIF46" i="2"/>
  <c r="AII9" i="2"/>
  <c r="AID47" i="2"/>
  <c r="AGM50" i="2"/>
  <c r="AGS50" i="2"/>
  <c r="AGR50" i="2"/>
  <c r="AGQ50" i="2"/>
  <c r="AGT50" i="2"/>
  <c r="AGN50" i="2"/>
  <c r="AGU50" i="2"/>
  <c r="AGL51" i="2"/>
  <c r="AHD49" i="2"/>
  <c r="AGY49" i="2"/>
  <c r="AHC49" i="2"/>
  <c r="AHB49" i="2"/>
  <c r="AHF49" i="2"/>
  <c r="AHE49" i="2"/>
  <c r="AGX49" i="2"/>
  <c r="AGW50" i="2"/>
  <c r="YX82" i="2"/>
  <c r="YX69" i="2"/>
  <c r="ADQ57" i="2"/>
  <c r="ADP57" i="2" s="1"/>
  <c r="AFI52" i="2"/>
  <c r="AFH52" i="2" s="1"/>
  <c r="ACK24" i="2"/>
  <c r="ACK22" i="2"/>
  <c r="ACK11" i="2"/>
  <c r="ACK10" i="2"/>
  <c r="ACK7" i="2"/>
  <c r="ACH75" i="2"/>
  <c r="AEP55" i="2"/>
  <c r="AEK55" i="2"/>
  <c r="AER55" i="2"/>
  <c r="AEJ55" i="2"/>
  <c r="AEQ55" i="2"/>
  <c r="AEO55" i="2"/>
  <c r="AEN55" i="2"/>
  <c r="AEI56" i="2"/>
  <c r="ADY56" i="2"/>
  <c r="AED56" i="2"/>
  <c r="AEG56" i="2"/>
  <c r="ADZ56" i="2"/>
  <c r="AEF56" i="2"/>
  <c r="AEC56" i="2"/>
  <c r="AEE56" i="2"/>
  <c r="ADX57" i="2"/>
  <c r="AGP49" i="2"/>
  <c r="AFB54" i="2"/>
  <c r="AFC54" i="2"/>
  <c r="AFA54" i="2"/>
  <c r="AEZ54" i="2"/>
  <c r="AEY54" i="2"/>
  <c r="AEU54" i="2"/>
  <c r="AEV54" i="2"/>
  <c r="AET55" i="2"/>
  <c r="ACR59" i="2"/>
  <c r="ACY59" i="2"/>
  <c r="ACW59" i="2"/>
  <c r="ACV59" i="2"/>
  <c r="ACS59" i="2"/>
  <c r="ACX59" i="2"/>
  <c r="ACZ59" i="2"/>
  <c r="ABZ38" i="2"/>
  <c r="ABZ36" i="2"/>
  <c r="AAE80" i="2"/>
  <c r="AFK53" i="2"/>
  <c r="AFL53" i="2"/>
  <c r="AFJ53" i="2"/>
  <c r="AFG53" i="2"/>
  <c r="AFN53" i="2"/>
  <c r="AFF53" i="2"/>
  <c r="AFM53" i="2"/>
  <c r="AFE54" i="2"/>
  <c r="AAE67" i="2"/>
  <c r="AHN48" i="2"/>
  <c r="AHO48" i="2"/>
  <c r="AHM48" i="2"/>
  <c r="AHJ48" i="2"/>
  <c r="AHQ48" i="2"/>
  <c r="AHI48" i="2"/>
  <c r="AHP48" i="2"/>
  <c r="AHH49" i="2"/>
  <c r="ABD13" i="2" l="1"/>
  <c r="ABZ43" i="2"/>
  <c r="ZT82" i="2"/>
  <c r="ABL67" i="2"/>
  <c r="ABL81" i="2" s="1"/>
  <c r="ABL79" i="2"/>
  <c r="ACK29" i="2"/>
  <c r="ACK43" i="2"/>
  <c r="ABZ29" i="2"/>
  <c r="ZI83" i="2"/>
  <c r="ZI70" i="2"/>
  <c r="ABA78" i="2"/>
  <c r="AAP79" i="2"/>
  <c r="ABW63" i="2"/>
  <c r="ACH63" i="2"/>
  <c r="AAP66" i="2"/>
  <c r="ABW76" i="2"/>
  <c r="AHL48" i="2"/>
  <c r="AHK48" i="2" s="1"/>
  <c r="ABA65" i="2"/>
  <c r="ACU59" i="2"/>
  <c r="ACT59" i="2" s="1"/>
  <c r="ACV12" i="2" s="1"/>
  <c r="AEB56" i="2"/>
  <c r="AEA56" i="2" s="1"/>
  <c r="AEM55" i="2"/>
  <c r="AEL55" i="2" s="1"/>
  <c r="ADQ58" i="2"/>
  <c r="ADP58" i="2" s="1"/>
  <c r="AFT53" i="2"/>
  <c r="AFS53" i="2" s="1"/>
  <c r="AEX54" i="2"/>
  <c r="AEW54" i="2" s="1"/>
  <c r="AGE51" i="2"/>
  <c r="AGD51" i="2" s="1"/>
  <c r="AFI53" i="2"/>
  <c r="AFH53" i="2" s="1"/>
  <c r="AHA49" i="2"/>
  <c r="AGZ49" i="2" s="1"/>
  <c r="AGP50" i="2"/>
  <c r="AGO50" i="2" s="1"/>
  <c r="YX83" i="2"/>
  <c r="YX70" i="2"/>
  <c r="ADF58" i="2"/>
  <c r="ADE58" i="2" s="1"/>
  <c r="ACS61" i="2"/>
  <c r="AEJ56" i="2"/>
  <c r="AEQ56" i="2"/>
  <c r="AEP56" i="2"/>
  <c r="AER56" i="2"/>
  <c r="AEO56" i="2"/>
  <c r="AEN56" i="2"/>
  <c r="AEK56" i="2"/>
  <c r="AEI57" i="2"/>
  <c r="AJE3" i="2"/>
  <c r="AIO47" i="2"/>
  <c r="AIQ46" i="2"/>
  <c r="AIT9" i="2"/>
  <c r="AIA48" i="2"/>
  <c r="AHZ48" i="2"/>
  <c r="AHX48" i="2"/>
  <c r="AHU48" i="2"/>
  <c r="AIB48" i="2"/>
  <c r="AHY48" i="2"/>
  <c r="AHT48" i="2"/>
  <c r="AHS49" i="2"/>
  <c r="YM84" i="2"/>
  <c r="YM71" i="2"/>
  <c r="AHN49" i="2"/>
  <c r="AHJ49" i="2"/>
  <c r="AHQ49" i="2"/>
  <c r="AHM49" i="2"/>
  <c r="AHI49" i="2"/>
  <c r="AHP49" i="2"/>
  <c r="AHO49" i="2"/>
  <c r="AHH50" i="2"/>
  <c r="ZT83" i="2"/>
  <c r="ZT70" i="2"/>
  <c r="ACK8" i="2"/>
  <c r="ACK4" i="2"/>
  <c r="AFV54" i="2"/>
  <c r="AFU54" i="2"/>
  <c r="AFR54" i="2"/>
  <c r="AFY54" i="2"/>
  <c r="AFQ54" i="2"/>
  <c r="AFX54" i="2"/>
  <c r="AFW54" i="2"/>
  <c r="AFP55" i="2"/>
  <c r="ADC59" i="2"/>
  <c r="ADJ59" i="2"/>
  <c r="ADK59" i="2"/>
  <c r="ADI59" i="2"/>
  <c r="ADH59" i="2"/>
  <c r="ADG59" i="2"/>
  <c r="ADD59" i="2"/>
  <c r="AGH52" i="2"/>
  <c r="AGG52" i="2"/>
  <c r="AGI52" i="2"/>
  <c r="AGF52" i="2"/>
  <c r="AGC52" i="2"/>
  <c r="AGJ52" i="2"/>
  <c r="AGB52" i="2"/>
  <c r="AGA53" i="2"/>
  <c r="ACV19" i="2"/>
  <c r="ACV32" i="2"/>
  <c r="ACV21" i="2"/>
  <c r="ACV28" i="2" s="1"/>
  <c r="ACV35" i="2"/>
  <c r="ACV17" i="2"/>
  <c r="ACV33" i="2"/>
  <c r="ACV18" i="2"/>
  <c r="ACV31" i="2"/>
  <c r="ACV34" i="2"/>
  <c r="ACV20" i="2"/>
  <c r="ACV27" i="2" s="1"/>
  <c r="ADR59" i="2"/>
  <c r="ADU59" i="2"/>
  <c r="ADS59" i="2"/>
  <c r="ADO59" i="2"/>
  <c r="ADV59" i="2"/>
  <c r="ADN59" i="2"/>
  <c r="ADT59" i="2"/>
  <c r="AID48" i="2"/>
  <c r="AIM47" i="2"/>
  <c r="AIE47" i="2"/>
  <c r="AIL47" i="2"/>
  <c r="AIJ47" i="2"/>
  <c r="AII47" i="2"/>
  <c r="AIF47" i="2"/>
  <c r="AIF60" i="2" s="1"/>
  <c r="AIK47" i="2"/>
  <c r="AAE81" i="2"/>
  <c r="AAE68" i="2"/>
  <c r="AEG57" i="2"/>
  <c r="AEE57" i="2"/>
  <c r="AEF57" i="2"/>
  <c r="AED57" i="2"/>
  <c r="AEC57" i="2"/>
  <c r="ADZ57" i="2"/>
  <c r="ADY57" i="2"/>
  <c r="ADX58" i="2"/>
  <c r="AHB50" i="2"/>
  <c r="AHE50" i="2"/>
  <c r="AGY50" i="2"/>
  <c r="AHF50" i="2"/>
  <c r="AGX50" i="2"/>
  <c r="AHD50" i="2"/>
  <c r="AHC50" i="2"/>
  <c r="AGW51" i="2"/>
  <c r="AHW47" i="2"/>
  <c r="AHV47" i="2" s="1"/>
  <c r="AGZ48" i="2"/>
  <c r="AFL54" i="2"/>
  <c r="AFK54" i="2"/>
  <c r="AFJ54" i="2"/>
  <c r="AFF54" i="2"/>
  <c r="AFN54" i="2"/>
  <c r="AFM54" i="2"/>
  <c r="AFG54" i="2"/>
  <c r="AFE55" i="2"/>
  <c r="AEV55" i="2"/>
  <c r="AFB55" i="2"/>
  <c r="AFA55" i="2"/>
  <c r="AEZ55" i="2"/>
  <c r="AFC55" i="2"/>
  <c r="AEU55" i="2"/>
  <c r="AEY55" i="2"/>
  <c r="AET56" i="2"/>
  <c r="AGO49" i="2"/>
  <c r="AGQ51" i="2"/>
  <c r="AGN51" i="2"/>
  <c r="AGR51" i="2"/>
  <c r="AGU51" i="2"/>
  <c r="AGM51" i="2"/>
  <c r="AGT51" i="2"/>
  <c r="AGS51" i="2"/>
  <c r="AGL52" i="2"/>
  <c r="ABZ4" i="2"/>
  <c r="ABZ8" i="2"/>
  <c r="ABZ5" i="2" l="1"/>
  <c r="ACS74" i="2"/>
  <c r="ACK5" i="2"/>
  <c r="ABL68" i="2"/>
  <c r="ABZ6" i="2"/>
  <c r="ABZ13" i="2" s="1"/>
  <c r="ACK6" i="2"/>
  <c r="ABW64" i="2"/>
  <c r="ABW65" i="2" s="1"/>
  <c r="ABW79" i="2" s="1"/>
  <c r="ACV42" i="2"/>
  <c r="ABW77" i="2"/>
  <c r="ACV39" i="2"/>
  <c r="ACH64" i="2"/>
  <c r="ACH77" i="2"/>
  <c r="ACV26" i="2"/>
  <c r="AAP80" i="2"/>
  <c r="ZI71" i="2"/>
  <c r="ZI84" i="2"/>
  <c r="ACV41" i="2"/>
  <c r="ACV25" i="2"/>
  <c r="ACV40" i="2"/>
  <c r="AAP67" i="2"/>
  <c r="ABA66" i="2"/>
  <c r="ABA79" i="2"/>
  <c r="AEX55" i="2"/>
  <c r="AEW55" i="2" s="1"/>
  <c r="AFI54" i="2"/>
  <c r="AFH54" i="2" s="1"/>
  <c r="AFT54" i="2"/>
  <c r="AFS54" i="2" s="1"/>
  <c r="ACS75" i="2"/>
  <c r="AEB57" i="2"/>
  <c r="AEA57" i="2" s="1"/>
  <c r="ADQ59" i="2"/>
  <c r="ADF59" i="2"/>
  <c r="ADD74" i="2" s="1"/>
  <c r="AHL49" i="2"/>
  <c r="AHK49" i="2" s="1"/>
  <c r="ACS62" i="2"/>
  <c r="AGP51" i="2"/>
  <c r="AGO51" i="2" s="1"/>
  <c r="AAE82" i="2"/>
  <c r="AAE69" i="2"/>
  <c r="YX84" i="2"/>
  <c r="YX71" i="2"/>
  <c r="AFN55" i="2"/>
  <c r="AFF55" i="2"/>
  <c r="AFG55" i="2"/>
  <c r="AFM55" i="2"/>
  <c r="AFL55" i="2"/>
  <c r="AFK55" i="2"/>
  <c r="AFJ55" i="2"/>
  <c r="AFE56" i="2"/>
  <c r="AGC53" i="2"/>
  <c r="AGJ53" i="2"/>
  <c r="AGB53" i="2"/>
  <c r="AGI53" i="2"/>
  <c r="AGF53" i="2"/>
  <c r="AGH53" i="2"/>
  <c r="AGG53" i="2"/>
  <c r="AGA54" i="2"/>
  <c r="AGS52" i="2"/>
  <c r="AGR52" i="2"/>
  <c r="AGQ52" i="2"/>
  <c r="AGU52" i="2"/>
  <c r="AGM52" i="2"/>
  <c r="AGN52" i="2"/>
  <c r="AGT52" i="2"/>
  <c r="AGL53" i="2"/>
  <c r="AHW48" i="2"/>
  <c r="AHV48" i="2" s="1"/>
  <c r="ADR17" i="2"/>
  <c r="ADR18" i="2"/>
  <c r="ADR21" i="2"/>
  <c r="ADR28" i="2" s="1"/>
  <c r="ADR32" i="2"/>
  <c r="ADR19" i="2"/>
  <c r="ADR20" i="2"/>
  <c r="ADR27" i="2" s="1"/>
  <c r="ADR33" i="2"/>
  <c r="ADR31" i="2"/>
  <c r="ADR35" i="2"/>
  <c r="ADR34" i="2"/>
  <c r="AFW55" i="2"/>
  <c r="AFV55" i="2"/>
  <c r="AFU55" i="2"/>
  <c r="AFR55" i="2"/>
  <c r="AFX55" i="2"/>
  <c r="AFY55" i="2"/>
  <c r="AFQ55" i="2"/>
  <c r="AFP56" i="2"/>
  <c r="ZT84" i="2"/>
  <c r="ZT71" i="2"/>
  <c r="AHA50" i="2"/>
  <c r="AGZ50" i="2" s="1"/>
  <c r="AIE48" i="2"/>
  <c r="AIL48" i="2"/>
  <c r="AIK48" i="2"/>
  <c r="AIJ48" i="2"/>
  <c r="AIF48" i="2"/>
  <c r="AII48" i="2"/>
  <c r="AIM48" i="2"/>
  <c r="AID49" i="2"/>
  <c r="ACV36" i="2"/>
  <c r="ACV38" i="2"/>
  <c r="AGE52" i="2"/>
  <c r="AGD52" i="2" s="1"/>
  <c r="AIO48" i="2"/>
  <c r="AIQ47" i="2"/>
  <c r="AIQ60" i="2" s="1"/>
  <c r="AIW47" i="2"/>
  <c r="AIU47" i="2"/>
  <c r="AIT47" i="2"/>
  <c r="AIX47" i="2"/>
  <c r="AIP47" i="2"/>
  <c r="AIV47" i="2"/>
  <c r="ADD61" i="2"/>
  <c r="AHC51" i="2"/>
  <c r="AHB51" i="2"/>
  <c r="AGY51" i="2"/>
  <c r="AHF51" i="2"/>
  <c r="AHD51" i="2"/>
  <c r="AGX51" i="2"/>
  <c r="AHE51" i="2"/>
  <c r="AGW52" i="2"/>
  <c r="ADG19" i="2"/>
  <c r="ADG33" i="2"/>
  <c r="ADG34" i="2"/>
  <c r="ADG35" i="2"/>
  <c r="ADG18" i="2"/>
  <c r="ADG20" i="2"/>
  <c r="ADG27" i="2" s="1"/>
  <c r="ADG21" i="2"/>
  <c r="ADG28" i="2" s="1"/>
  <c r="ADG32" i="2"/>
  <c r="ADG31" i="2"/>
  <c r="AHQ50" i="2"/>
  <c r="AHI50" i="2"/>
  <c r="AHN50" i="2"/>
  <c r="AHM50" i="2"/>
  <c r="AHJ50" i="2"/>
  <c r="AHO50" i="2"/>
  <c r="AHP50" i="2"/>
  <c r="AHH51" i="2"/>
  <c r="AJB46" i="2"/>
  <c r="AJP3" i="2"/>
  <c r="AIZ47" i="2"/>
  <c r="AJE9" i="2"/>
  <c r="AEP57" i="2"/>
  <c r="AER57" i="2"/>
  <c r="AEN57" i="2"/>
  <c r="AEK57" i="2"/>
  <c r="AEJ57" i="2"/>
  <c r="AEQ57" i="2"/>
  <c r="AEO57" i="2"/>
  <c r="AEI58" i="2"/>
  <c r="AED58" i="2"/>
  <c r="AEC58" i="2"/>
  <c r="ADZ58" i="2"/>
  <c r="AEG58" i="2"/>
  <c r="AEE58" i="2"/>
  <c r="ADY58" i="2"/>
  <c r="AEF58" i="2"/>
  <c r="ADX59" i="2"/>
  <c r="ADO61" i="2"/>
  <c r="YM85" i="2"/>
  <c r="YM72" i="2"/>
  <c r="AIB49" i="2"/>
  <c r="AHZ49" i="2"/>
  <c r="AHY49" i="2"/>
  <c r="AHX49" i="2"/>
  <c r="AHU49" i="2"/>
  <c r="AIA49" i="2"/>
  <c r="AHT49" i="2"/>
  <c r="AHS50" i="2"/>
  <c r="AEY56" i="2"/>
  <c r="AFA56" i="2"/>
  <c r="AEV56" i="2"/>
  <c r="AEZ56" i="2"/>
  <c r="AFC56" i="2"/>
  <c r="AEU56" i="2"/>
  <c r="AFB56" i="2"/>
  <c r="AET57" i="2"/>
  <c r="AIH47" i="2"/>
  <c r="AIG47" i="2" s="1"/>
  <c r="ACV7" i="2"/>
  <c r="ACV24" i="2"/>
  <c r="ACV22" i="2"/>
  <c r="ACV11" i="2"/>
  <c r="ACV10" i="2"/>
  <c r="AEM56" i="2"/>
  <c r="AEL56" i="2" s="1"/>
  <c r="ABL82" i="2" l="1"/>
  <c r="ABL69" i="2"/>
  <c r="ADP59" i="2"/>
  <c r="ADR12" i="2" s="1"/>
  <c r="ADO74" i="2"/>
  <c r="ACK13" i="2"/>
  <c r="ABW78" i="2"/>
  <c r="ACV29" i="2"/>
  <c r="ACV43" i="2"/>
  <c r="AAP68" i="2"/>
  <c r="AAP82" i="2" s="1"/>
  <c r="AAP81" i="2"/>
  <c r="ACS63" i="2"/>
  <c r="ZI85" i="2"/>
  <c r="ZI72" i="2"/>
  <c r="ABW66" i="2"/>
  <c r="YM86" i="2"/>
  <c r="ACH78" i="2"/>
  <c r="ACH65" i="2"/>
  <c r="ADR26" i="2"/>
  <c r="ADR39" i="2"/>
  <c r="ADR41" i="2"/>
  <c r="ADR25" i="2"/>
  <c r="ADR42" i="2"/>
  <c r="ADR40" i="2"/>
  <c r="ADG39" i="2"/>
  <c r="ADG25" i="2"/>
  <c r="ADG41" i="2"/>
  <c r="ADG42" i="2"/>
  <c r="ADG40" i="2"/>
  <c r="ADG26" i="2"/>
  <c r="ABA67" i="2"/>
  <c r="ABA81" i="2" s="1"/>
  <c r="ABA80" i="2"/>
  <c r="ADO75" i="2"/>
  <c r="ADD75" i="2"/>
  <c r="AIS47" i="2"/>
  <c r="AIR47" i="2" s="1"/>
  <c r="AHA51" i="2"/>
  <c r="AGZ51" i="2" s="1"/>
  <c r="AEX56" i="2"/>
  <c r="AEW56" i="2" s="1"/>
  <c r="AHW49" i="2"/>
  <c r="AHV49" i="2" s="1"/>
  <c r="ADD62" i="2"/>
  <c r="AIH48" i="2"/>
  <c r="AIG48" i="2" s="1"/>
  <c r="AEM57" i="2"/>
  <c r="AEL57" i="2" s="1"/>
  <c r="AGP52" i="2"/>
  <c r="AGO52" i="2" s="1"/>
  <c r="AHL50" i="2"/>
  <c r="AHK50" i="2" s="1"/>
  <c r="AFL56" i="2"/>
  <c r="AFJ56" i="2"/>
  <c r="AFK56" i="2"/>
  <c r="AFG56" i="2"/>
  <c r="AFN56" i="2"/>
  <c r="AFF56" i="2"/>
  <c r="AFM56" i="2"/>
  <c r="AFE57" i="2"/>
  <c r="AAE83" i="2"/>
  <c r="AAE70" i="2"/>
  <c r="ADE59" i="2"/>
  <c r="ADG12" i="2" s="1"/>
  <c r="ADG17" i="2"/>
  <c r="ACV4" i="2"/>
  <c r="ACV8" i="2"/>
  <c r="AEB58" i="2"/>
  <c r="AEA58" i="2" s="1"/>
  <c r="AIW48" i="2"/>
  <c r="AIU48" i="2"/>
  <c r="AIV48" i="2"/>
  <c r="AIT48" i="2"/>
  <c r="AIP48" i="2"/>
  <c r="AIX48" i="2"/>
  <c r="AIQ48" i="2"/>
  <c r="AIO49" i="2"/>
  <c r="AFR56" i="2"/>
  <c r="AFW56" i="2"/>
  <c r="AFV56" i="2"/>
  <c r="AFU56" i="2"/>
  <c r="AFY56" i="2"/>
  <c r="AFQ56" i="2"/>
  <c r="AFX56" i="2"/>
  <c r="AFP57" i="2"/>
  <c r="AFI55" i="2"/>
  <c r="AFH55" i="2" s="1"/>
  <c r="AHJ51" i="2"/>
  <c r="AHP51" i="2"/>
  <c r="AHN51" i="2"/>
  <c r="AHM51" i="2"/>
  <c r="AHQ51" i="2"/>
  <c r="AHI51" i="2"/>
  <c r="AHO51" i="2"/>
  <c r="AHH52" i="2"/>
  <c r="AFA57" i="2"/>
  <c r="AEZ57" i="2"/>
  <c r="AEV57" i="2"/>
  <c r="AEY57" i="2"/>
  <c r="AFB57" i="2"/>
  <c r="AEU57" i="2"/>
  <c r="AFC57" i="2"/>
  <c r="AET58" i="2"/>
  <c r="AIA50" i="2"/>
  <c r="AHZ50" i="2"/>
  <c r="AHY50" i="2"/>
  <c r="AHX50" i="2"/>
  <c r="AHU50" i="2"/>
  <c r="AIB50" i="2"/>
  <c r="AHT50" i="2"/>
  <c r="AHS51" i="2"/>
  <c r="ADR24" i="2"/>
  <c r="ADR10" i="2"/>
  <c r="ADR7" i="2"/>
  <c r="ADR22" i="2"/>
  <c r="ADR11" i="2"/>
  <c r="AGE53" i="2"/>
  <c r="AGD53" i="2" s="1"/>
  <c r="YX85" i="2"/>
  <c r="YX72" i="2"/>
  <c r="AIJ49" i="2"/>
  <c r="AII49" i="2"/>
  <c r="AIF49" i="2"/>
  <c r="AIE49" i="2"/>
  <c r="AIM49" i="2"/>
  <c r="AIL49" i="2"/>
  <c r="AIK49" i="2"/>
  <c r="AID50" i="2"/>
  <c r="ADR38" i="2"/>
  <c r="ADR36" i="2"/>
  <c r="AIZ48" i="2"/>
  <c r="AJH47" i="2"/>
  <c r="AJE47" i="2"/>
  <c r="AJB47" i="2"/>
  <c r="AJG47" i="2"/>
  <c r="AJF47" i="2"/>
  <c r="AJI47" i="2"/>
  <c r="AJA47" i="2"/>
  <c r="ADG36" i="2"/>
  <c r="ADG38" i="2"/>
  <c r="AEC59" i="2"/>
  <c r="AEF59" i="2"/>
  <c r="ADZ59" i="2"/>
  <c r="AEE59" i="2"/>
  <c r="AED59" i="2"/>
  <c r="AEG59" i="2"/>
  <c r="ADY59" i="2"/>
  <c r="AKA3" i="2"/>
  <c r="AJM46" i="2"/>
  <c r="AJK47" i="2"/>
  <c r="AJP9" i="2"/>
  <c r="AGR53" i="2"/>
  <c r="AGQ53" i="2"/>
  <c r="AGM53" i="2"/>
  <c r="AGT53" i="2"/>
  <c r="AGS53" i="2"/>
  <c r="AGN53" i="2"/>
  <c r="AGU53" i="2"/>
  <c r="AGL54" i="2"/>
  <c r="ACS76" i="2"/>
  <c r="AEN58" i="2"/>
  <c r="AER58" i="2"/>
  <c r="AEJ58" i="2"/>
  <c r="AEK58" i="2"/>
  <c r="AEQ58" i="2"/>
  <c r="AEP58" i="2"/>
  <c r="AEO58" i="2"/>
  <c r="AEI59" i="2"/>
  <c r="AHC52" i="2"/>
  <c r="AHB52" i="2"/>
  <c r="AGY52" i="2"/>
  <c r="AHD52" i="2"/>
  <c r="AHF52" i="2"/>
  <c r="AGX52" i="2"/>
  <c r="AHE52" i="2"/>
  <c r="AGW53" i="2"/>
  <c r="ZT85" i="2"/>
  <c r="ZT72" i="2"/>
  <c r="AFT55" i="2"/>
  <c r="AFS55" i="2" s="1"/>
  <c r="ADO62" i="2"/>
  <c r="AGG54" i="2"/>
  <c r="AGF54" i="2"/>
  <c r="AGC54" i="2"/>
  <c r="AGH54" i="2"/>
  <c r="AGJ54" i="2"/>
  <c r="AGB54" i="2"/>
  <c r="AGI54" i="2"/>
  <c r="AGA55" i="2"/>
  <c r="ABL83" i="2" l="1"/>
  <c r="ABL70" i="2"/>
  <c r="ACV5" i="2"/>
  <c r="AAP69" i="2"/>
  <c r="AAP83" i="2" s="1"/>
  <c r="ACV6" i="2"/>
  <c r="ACV13" i="2" s="1"/>
  <c r="ACS77" i="2"/>
  <c r="ZI86" i="2"/>
  <c r="ACS64" i="2"/>
  <c r="YX86" i="2"/>
  <c r="ABW67" i="2"/>
  <c r="ABW80" i="2"/>
  <c r="ZT86" i="2"/>
  <c r="ACH66" i="2"/>
  <c r="ACH79" i="2"/>
  <c r="ADR43" i="2"/>
  <c r="ABA68" i="2"/>
  <c r="ADR29" i="2"/>
  <c r="ADG43" i="2"/>
  <c r="ADD76" i="2"/>
  <c r="AHW50" i="2"/>
  <c r="AHV50" i="2" s="1"/>
  <c r="AFT56" i="2"/>
  <c r="AFS56" i="2" s="1"/>
  <c r="ADD63" i="2"/>
  <c r="AEX57" i="2"/>
  <c r="AEW57" i="2" s="1"/>
  <c r="AFI56" i="2"/>
  <c r="AFH56" i="2" s="1"/>
  <c r="AHA52" i="2"/>
  <c r="AGZ52" i="2" s="1"/>
  <c r="AGP53" i="2"/>
  <c r="AGO53" i="2" s="1"/>
  <c r="AEB59" i="2"/>
  <c r="AEA59" i="2" s="1"/>
  <c r="AEC12" i="2" s="1"/>
  <c r="AIH49" i="2"/>
  <c r="AIG49" i="2" s="1"/>
  <c r="AEM58" i="2"/>
  <c r="AEL58" i="2" s="1"/>
  <c r="AIS48" i="2"/>
  <c r="AIR48" i="2" s="1"/>
  <c r="ADO76" i="2"/>
  <c r="ADO63" i="2"/>
  <c r="AAE84" i="2"/>
  <c r="AAE71" i="2"/>
  <c r="AFG57" i="2"/>
  <c r="AFN57" i="2"/>
  <c r="AFM57" i="2"/>
  <c r="AFL57" i="2"/>
  <c r="AFK57" i="2"/>
  <c r="AFJ57" i="2"/>
  <c r="AFF57" i="2"/>
  <c r="AFE58" i="2"/>
  <c r="AGI55" i="2"/>
  <c r="AGJ55" i="2"/>
  <c r="AGB55" i="2"/>
  <c r="AGH55" i="2"/>
  <c r="AGC55" i="2"/>
  <c r="AGG55" i="2"/>
  <c r="AGF55" i="2"/>
  <c r="AGA56" i="2"/>
  <c r="AGR54" i="2"/>
  <c r="AGU54" i="2"/>
  <c r="AGS54" i="2"/>
  <c r="AGM54" i="2"/>
  <c r="AGQ54" i="2"/>
  <c r="AGT54" i="2"/>
  <c r="AGN54" i="2"/>
  <c r="AGL55" i="2"/>
  <c r="AJB60" i="2"/>
  <c r="AHM52" i="2"/>
  <c r="AHO52" i="2"/>
  <c r="AHJ52" i="2"/>
  <c r="AHQ52" i="2"/>
  <c r="AHI52" i="2"/>
  <c r="AHP52" i="2"/>
  <c r="AHN52" i="2"/>
  <c r="AHH53" i="2"/>
  <c r="AEN59" i="2"/>
  <c r="AEP59" i="2"/>
  <c r="AEK59" i="2"/>
  <c r="AER59" i="2"/>
  <c r="AEJ59" i="2"/>
  <c r="AEQ59" i="2"/>
  <c r="AEO59" i="2"/>
  <c r="AJD47" i="2"/>
  <c r="AJC47" i="2" s="1"/>
  <c r="AFX57" i="2"/>
  <c r="AFR57" i="2"/>
  <c r="AFY57" i="2"/>
  <c r="AFQ57" i="2"/>
  <c r="AFW57" i="2"/>
  <c r="AFV57" i="2"/>
  <c r="AFU57" i="2"/>
  <c r="AFP58" i="2"/>
  <c r="AIT49" i="2"/>
  <c r="AIX49" i="2"/>
  <c r="AIV49" i="2"/>
  <c r="AIU49" i="2"/>
  <c r="AIQ49" i="2"/>
  <c r="AIP49" i="2"/>
  <c r="AIW49" i="2"/>
  <c r="AIO50" i="2"/>
  <c r="AHE53" i="2"/>
  <c r="AHD53" i="2"/>
  <c r="AHF53" i="2"/>
  <c r="AHC53" i="2"/>
  <c r="AHB53" i="2"/>
  <c r="AGY53" i="2"/>
  <c r="AGX53" i="2"/>
  <c r="AGW54" i="2"/>
  <c r="AJK48" i="2"/>
  <c r="AJP47" i="2"/>
  <c r="AJM47" i="2"/>
  <c r="AJM60" i="2" s="1"/>
  <c r="AJT47" i="2"/>
  <c r="AJL47" i="2"/>
  <c r="AJS47" i="2"/>
  <c r="AJR47" i="2"/>
  <c r="AJQ47" i="2"/>
  <c r="AIK50" i="2"/>
  <c r="AIE50" i="2"/>
  <c r="AIJ50" i="2"/>
  <c r="AII50" i="2"/>
  <c r="AIF50" i="2"/>
  <c r="AIM50" i="2"/>
  <c r="AIL50" i="2"/>
  <c r="AID51" i="2"/>
  <c r="AIB51" i="2"/>
  <c r="AIA51" i="2"/>
  <c r="AHU51" i="2"/>
  <c r="AHT51" i="2"/>
  <c r="AHZ51" i="2"/>
  <c r="AHY51" i="2"/>
  <c r="AHX51" i="2"/>
  <c r="AHS52" i="2"/>
  <c r="AEY58" i="2"/>
  <c r="AEV58" i="2"/>
  <c r="AFC58" i="2"/>
  <c r="AEU58" i="2"/>
  <c r="AFB58" i="2"/>
  <c r="AFA58" i="2"/>
  <c r="AEZ58" i="2"/>
  <c r="AET59" i="2"/>
  <c r="AGE54" i="2"/>
  <c r="AGD54" i="2" s="1"/>
  <c r="ADZ61" i="2"/>
  <c r="AJI48" i="2"/>
  <c r="AJA48" i="2"/>
  <c r="AJB48" i="2"/>
  <c r="AJH48" i="2"/>
  <c r="AJG48" i="2"/>
  <c r="AJF48" i="2"/>
  <c r="AJE48" i="2"/>
  <c r="AIZ49" i="2"/>
  <c r="ADR8" i="2"/>
  <c r="ADR4" i="2"/>
  <c r="ABL84" i="2"/>
  <c r="ABL71" i="2"/>
  <c r="AKL3" i="2"/>
  <c r="AJX46" i="2"/>
  <c r="AJV47" i="2"/>
  <c r="AKA9" i="2"/>
  <c r="AEC20" i="2"/>
  <c r="AEC27" i="2" s="1"/>
  <c r="AEC19" i="2"/>
  <c r="AEC35" i="2"/>
  <c r="AEC18" i="2"/>
  <c r="AEC31" i="2"/>
  <c r="AEC21" i="2"/>
  <c r="AEC28" i="2" s="1"/>
  <c r="AEC34" i="2"/>
  <c r="AEC32" i="2"/>
  <c r="AEC17" i="2"/>
  <c r="AEC33" i="2"/>
  <c r="AHL51" i="2"/>
  <c r="AHK51" i="2" s="1"/>
  <c r="ADG10" i="2"/>
  <c r="ADG7" i="2"/>
  <c r="ADG22" i="2"/>
  <c r="ADG11" i="2"/>
  <c r="ADG24" i="2"/>
  <c r="ADG29" i="2" s="1"/>
  <c r="AAP70" i="2" l="1"/>
  <c r="ADZ74" i="2"/>
  <c r="ADR6" i="2"/>
  <c r="AEC40" i="2"/>
  <c r="ACH80" i="2"/>
  <c r="ACH67" i="2"/>
  <c r="AEC25" i="2"/>
  <c r="AEC42" i="2"/>
  <c r="ADZ62" i="2"/>
  <c r="ADZ63" i="2" s="1"/>
  <c r="AEC39" i="2"/>
  <c r="AEC26" i="2"/>
  <c r="AEC41" i="2"/>
  <c r="ABW81" i="2"/>
  <c r="ABW68" i="2"/>
  <c r="ACS78" i="2"/>
  <c r="ACS65" i="2"/>
  <c r="ABA69" i="2"/>
  <c r="ABA82" i="2"/>
  <c r="ADR5" i="2"/>
  <c r="ADG5" i="2"/>
  <c r="ADO64" i="2"/>
  <c r="ADD77" i="2"/>
  <c r="ADD64" i="2"/>
  <c r="AEX58" i="2"/>
  <c r="AEW58" i="2" s="1"/>
  <c r="AIS49" i="2"/>
  <c r="AIR49" i="2" s="1"/>
  <c r="AHW51" i="2"/>
  <c r="AHV51" i="2" s="1"/>
  <c r="AFT57" i="2"/>
  <c r="AFS57" i="2" s="1"/>
  <c r="AJD48" i="2"/>
  <c r="AJC48" i="2" s="1"/>
  <c r="AGE55" i="2"/>
  <c r="AGD55" i="2" s="1"/>
  <c r="AIM51" i="2"/>
  <c r="AIE51" i="2"/>
  <c r="AIL51" i="2"/>
  <c r="AIF51" i="2"/>
  <c r="AIJ51" i="2"/>
  <c r="AIK51" i="2"/>
  <c r="AII51" i="2"/>
  <c r="AID52" i="2"/>
  <c r="AEC36" i="2"/>
  <c r="AEC38" i="2"/>
  <c r="AKA47" i="2"/>
  <c r="AJX47" i="2"/>
  <c r="AJX60" i="2" s="1"/>
  <c r="AKD47" i="2"/>
  <c r="AKC47" i="2"/>
  <c r="AKB47" i="2"/>
  <c r="AKE47" i="2"/>
  <c r="AJW47" i="2"/>
  <c r="AEN21" i="2"/>
  <c r="AEN28" i="2" s="1"/>
  <c r="AEN18" i="2"/>
  <c r="AEN20" i="2"/>
  <c r="AEN27" i="2" s="1"/>
  <c r="AEN19" i="2"/>
  <c r="AEN17" i="2"/>
  <c r="AEN35" i="2"/>
  <c r="AEN33" i="2"/>
  <c r="AEN34" i="2"/>
  <c r="AEN31" i="2"/>
  <c r="AEN32" i="2"/>
  <c r="AGP54" i="2"/>
  <c r="AGO54" i="2" s="1"/>
  <c r="ADG4" i="2"/>
  <c r="ADG8" i="2"/>
  <c r="AKW3" i="2"/>
  <c r="AKI46" i="2"/>
  <c r="AKG47" i="2"/>
  <c r="AKL9" i="2"/>
  <c r="AJO47" i="2"/>
  <c r="AJN47" i="2" s="1"/>
  <c r="AHA53" i="2"/>
  <c r="AGZ53" i="2" s="1"/>
  <c r="AIT50" i="2"/>
  <c r="AIQ50" i="2"/>
  <c r="AIW50" i="2"/>
  <c r="AIV50" i="2"/>
  <c r="AIX50" i="2"/>
  <c r="AIP50" i="2"/>
  <c r="AIU50" i="2"/>
  <c r="AIO51" i="2"/>
  <c r="AFU58" i="2"/>
  <c r="AFR58" i="2"/>
  <c r="AFV58" i="2"/>
  <c r="AFY58" i="2"/>
  <c r="AFQ58" i="2"/>
  <c r="AFX58" i="2"/>
  <c r="AFW58" i="2"/>
  <c r="AFP59" i="2"/>
  <c r="AEC24" i="2"/>
  <c r="AEC22" i="2"/>
  <c r="AEC10" i="2"/>
  <c r="AEC7" i="2"/>
  <c r="AEC11" i="2"/>
  <c r="ADZ75" i="2"/>
  <c r="AJP48" i="2"/>
  <c r="AJT48" i="2"/>
  <c r="AJL48" i="2"/>
  <c r="AJS48" i="2"/>
  <c r="AJR48" i="2"/>
  <c r="AJQ48" i="2"/>
  <c r="AJM48" i="2"/>
  <c r="AJK49" i="2"/>
  <c r="ABL85" i="2"/>
  <c r="ABL72" i="2"/>
  <c r="AJG49" i="2"/>
  <c r="AJH49" i="2"/>
  <c r="AJF49" i="2"/>
  <c r="AJB49" i="2"/>
  <c r="AJA49" i="2"/>
  <c r="AJE49" i="2"/>
  <c r="AJI49" i="2"/>
  <c r="AIZ50" i="2"/>
  <c r="AAP84" i="2"/>
  <c r="AAP71" i="2"/>
  <c r="AIH50" i="2"/>
  <c r="AIG50" i="2" s="1"/>
  <c r="AEK61" i="2"/>
  <c r="AGH56" i="2"/>
  <c r="AGF56" i="2"/>
  <c r="AGC56" i="2"/>
  <c r="AGJ56" i="2"/>
  <c r="AGB56" i="2"/>
  <c r="AGG56" i="2"/>
  <c r="AGI56" i="2"/>
  <c r="AGA57" i="2"/>
  <c r="AFN58" i="2"/>
  <c r="AFG58" i="2"/>
  <c r="AFF58" i="2"/>
  <c r="AFJ58" i="2"/>
  <c r="AFM58" i="2"/>
  <c r="AFL58" i="2"/>
  <c r="AFK58" i="2"/>
  <c r="AFE59" i="2"/>
  <c r="AAE85" i="2"/>
  <c r="AAE72" i="2"/>
  <c r="AJV48" i="2"/>
  <c r="AFC59" i="2"/>
  <c r="AEU59" i="2"/>
  <c r="AEV59" i="2"/>
  <c r="AFB59" i="2"/>
  <c r="AFA59" i="2"/>
  <c r="AEZ59" i="2"/>
  <c r="AEY59" i="2"/>
  <c r="AHZ52" i="2"/>
  <c r="AHU52" i="2"/>
  <c r="AIB52" i="2"/>
  <c r="AHT52" i="2"/>
  <c r="AIA52" i="2"/>
  <c r="AHY52" i="2"/>
  <c r="AHX52" i="2"/>
  <c r="AHS53" i="2"/>
  <c r="AEM59" i="2"/>
  <c r="AEL59" i="2" s="1"/>
  <c r="AEN12" i="2" s="1"/>
  <c r="AHL52" i="2"/>
  <c r="AHK52" i="2" s="1"/>
  <c r="AGN55" i="2"/>
  <c r="AGT55" i="2"/>
  <c r="AGQ55" i="2"/>
  <c r="AGR55" i="2"/>
  <c r="AGU55" i="2"/>
  <c r="AGM55" i="2"/>
  <c r="AGS55" i="2"/>
  <c r="AGL56" i="2"/>
  <c r="AFI57" i="2"/>
  <c r="AFH57" i="2" s="1"/>
  <c r="ADO77" i="2"/>
  <c r="AHB54" i="2"/>
  <c r="AGY54" i="2"/>
  <c r="AHF54" i="2"/>
  <c r="AGX54" i="2"/>
  <c r="AHE54" i="2"/>
  <c r="AHC54" i="2"/>
  <c r="AHD54" i="2"/>
  <c r="AGW55" i="2"/>
  <c r="AHP53" i="2"/>
  <c r="AHM53" i="2"/>
  <c r="AHO53" i="2"/>
  <c r="AHN53" i="2"/>
  <c r="AHJ53" i="2"/>
  <c r="AHQ53" i="2"/>
  <c r="AHI53" i="2"/>
  <c r="AHH54" i="2"/>
  <c r="AEK74" i="2" l="1"/>
  <c r="ADG6" i="2"/>
  <c r="ADG13" i="2" s="1"/>
  <c r="ADR13" i="2"/>
  <c r="AEC29" i="2"/>
  <c r="ABA70" i="2"/>
  <c r="ABA83" i="2"/>
  <c r="AEC43" i="2"/>
  <c r="AEN42" i="2"/>
  <c r="ADZ76" i="2"/>
  <c r="ABW82" i="2"/>
  <c r="ABW69" i="2"/>
  <c r="AEN26" i="2"/>
  <c r="ACH81" i="2"/>
  <c r="ACH68" i="2"/>
  <c r="AAE86" i="2"/>
  <c r="ABL86" i="2"/>
  <c r="AEN39" i="2"/>
  <c r="AEN25" i="2"/>
  <c r="ACS79" i="2"/>
  <c r="ACS66" i="2"/>
  <c r="AEN41" i="2"/>
  <c r="AEN40" i="2"/>
  <c r="ADO78" i="2"/>
  <c r="ADO65" i="2"/>
  <c r="ADZ64" i="2"/>
  <c r="AJD49" i="2"/>
  <c r="AJC49" i="2" s="1"/>
  <c r="ADZ77" i="2"/>
  <c r="ADD78" i="2"/>
  <c r="ADD65" i="2"/>
  <c r="AHW52" i="2"/>
  <c r="AHV52" i="2" s="1"/>
  <c r="AFI58" i="2"/>
  <c r="AFH58" i="2" s="1"/>
  <c r="AFT58" i="2"/>
  <c r="AFS58" i="2" s="1"/>
  <c r="AGE56" i="2"/>
  <c r="AGD56" i="2" s="1"/>
  <c r="AHA54" i="2"/>
  <c r="AGZ54" i="2" s="1"/>
  <c r="AHM54" i="2"/>
  <c r="AHJ54" i="2"/>
  <c r="AHP54" i="2"/>
  <c r="AHO54" i="2"/>
  <c r="AHQ54" i="2"/>
  <c r="AHI54" i="2"/>
  <c r="AHN54" i="2"/>
  <c r="AHH55" i="2"/>
  <c r="AHD55" i="2"/>
  <c r="AHC55" i="2"/>
  <c r="AHB55" i="2"/>
  <c r="AHE55" i="2"/>
  <c r="AGY55" i="2"/>
  <c r="AHF55" i="2"/>
  <c r="AGX55" i="2"/>
  <c r="AGW56" i="2"/>
  <c r="AEC8" i="2"/>
  <c r="AEC4" i="2"/>
  <c r="AKH47" i="2"/>
  <c r="AKN47" i="2"/>
  <c r="AKP47" i="2"/>
  <c r="AKM47" i="2"/>
  <c r="AKI47" i="2"/>
  <c r="AKI60" i="2" s="1"/>
  <c r="AKO47" i="2"/>
  <c r="AKL47" i="2"/>
  <c r="AGC57" i="2"/>
  <c r="AGJ57" i="2"/>
  <c r="AGB57" i="2"/>
  <c r="AGI57" i="2"/>
  <c r="AGH57" i="2"/>
  <c r="AGG57" i="2"/>
  <c r="AGF57" i="2"/>
  <c r="AGA58" i="2"/>
  <c r="AAP85" i="2"/>
  <c r="AAP72" i="2"/>
  <c r="AEN11" i="2"/>
  <c r="AEN24" i="2"/>
  <c r="AEN10" i="2"/>
  <c r="AEN7" i="2"/>
  <c r="AEN22" i="2"/>
  <c r="AGP55" i="2"/>
  <c r="AGO55" i="2" s="1"/>
  <c r="AEV61" i="2"/>
  <c r="AEK62" i="2"/>
  <c r="AJO48" i="2"/>
  <c r="AJN48" i="2" s="1"/>
  <c r="AKR47" i="2"/>
  <c r="ALH3" i="2"/>
  <c r="AKT46" i="2"/>
  <c r="AKW9" i="2"/>
  <c r="AJE50" i="2"/>
  <c r="AJB50" i="2"/>
  <c r="AJI50" i="2"/>
  <c r="AJA50" i="2"/>
  <c r="AJH50" i="2"/>
  <c r="AJG50" i="2"/>
  <c r="AJF50" i="2"/>
  <c r="AIZ51" i="2"/>
  <c r="AJP49" i="2"/>
  <c r="AJT49" i="2"/>
  <c r="AJS49" i="2"/>
  <c r="AJM49" i="2"/>
  <c r="AJL49" i="2"/>
  <c r="AJR49" i="2"/>
  <c r="AJQ49" i="2"/>
  <c r="AJK50" i="2"/>
  <c r="AEY18" i="2"/>
  <c r="AEY20" i="2"/>
  <c r="AEY27" i="2" s="1"/>
  <c r="AEY19" i="2"/>
  <c r="AEY17" i="2"/>
  <c r="AEY21" i="2"/>
  <c r="AEY28" i="2" s="1"/>
  <c r="AEY33" i="2"/>
  <c r="AEY31" i="2"/>
  <c r="AEY32" i="2"/>
  <c r="AEY35" i="2"/>
  <c r="AEY34" i="2"/>
  <c r="AFK59" i="2"/>
  <c r="AFJ59" i="2"/>
  <c r="AFG59" i="2"/>
  <c r="AFL59" i="2"/>
  <c r="AFN59" i="2"/>
  <c r="AFF59" i="2"/>
  <c r="AFM59" i="2"/>
  <c r="AIS50" i="2"/>
  <c r="AIR50" i="2" s="1"/>
  <c r="AEN38" i="2"/>
  <c r="AEN36" i="2"/>
  <c r="AII52" i="2"/>
  <c r="AIJ52" i="2"/>
  <c r="AIF52" i="2"/>
  <c r="AIM52" i="2"/>
  <c r="AIE52" i="2"/>
  <c r="AIL52" i="2"/>
  <c r="AIK52" i="2"/>
  <c r="AID53" i="2"/>
  <c r="AGT56" i="2"/>
  <c r="AGS56" i="2"/>
  <c r="AGR56" i="2"/>
  <c r="AGQ56" i="2"/>
  <c r="AGN56" i="2"/>
  <c r="AGU56" i="2"/>
  <c r="AGM56" i="2"/>
  <c r="AGL57" i="2"/>
  <c r="AEK75" i="2"/>
  <c r="AHL53" i="2"/>
  <c r="AHK53" i="2" s="1"/>
  <c r="AIA53" i="2"/>
  <c r="AHZ53" i="2"/>
  <c r="AHY53" i="2"/>
  <c r="AHX53" i="2"/>
  <c r="AHT53" i="2"/>
  <c r="AHU53" i="2"/>
  <c r="AIB53" i="2"/>
  <c r="AHS54" i="2"/>
  <c r="AEX59" i="2"/>
  <c r="AEW59" i="2" s="1"/>
  <c r="AEY12" i="2" s="1"/>
  <c r="AFV59" i="2"/>
  <c r="AFU59" i="2"/>
  <c r="AFR59" i="2"/>
  <c r="AFX59" i="2"/>
  <c r="AFY59" i="2"/>
  <c r="AFQ59" i="2"/>
  <c r="AFW59" i="2"/>
  <c r="AIW51" i="2"/>
  <c r="AIU51" i="2"/>
  <c r="AIX51" i="2"/>
  <c r="AIP51" i="2"/>
  <c r="AIV51" i="2"/>
  <c r="AIQ51" i="2"/>
  <c r="AIT51" i="2"/>
  <c r="AIO52" i="2"/>
  <c r="AKG48" i="2"/>
  <c r="AJZ47" i="2"/>
  <c r="AJY47" i="2" s="1"/>
  <c r="AIH51" i="2"/>
  <c r="AIG51" i="2" s="1"/>
  <c r="AKB48" i="2"/>
  <c r="AKA48" i="2"/>
  <c r="AJX48" i="2"/>
  <c r="AKC48" i="2"/>
  <c r="AKE48" i="2"/>
  <c r="AJW48" i="2"/>
  <c r="AKD48" i="2"/>
  <c r="AJV49" i="2"/>
  <c r="ABA84" i="2" l="1"/>
  <c r="ABA71" i="2"/>
  <c r="ABA85" i="2" s="1"/>
  <c r="AEC6" i="2"/>
  <c r="AEC5" i="2"/>
  <c r="AEN29" i="2"/>
  <c r="AEN43" i="2"/>
  <c r="ADO79" i="2"/>
  <c r="ACS80" i="2"/>
  <c r="ACS67" i="2"/>
  <c r="AEY26" i="2"/>
  <c r="AEY41" i="2"/>
  <c r="AAP86" i="2"/>
  <c r="AEY42" i="2"/>
  <c r="AEY25" i="2"/>
  <c r="AEK63" i="2"/>
  <c r="AEY39" i="2"/>
  <c r="ACH69" i="2"/>
  <c r="ACH82" i="2"/>
  <c r="AEY40" i="2"/>
  <c r="AEV62" i="2"/>
  <c r="AEV63" i="2" s="1"/>
  <c r="ADZ78" i="2"/>
  <c r="ABW70" i="2"/>
  <c r="ABW83" i="2"/>
  <c r="ADO66" i="2"/>
  <c r="ADZ65" i="2"/>
  <c r="AIS51" i="2"/>
  <c r="AIR51" i="2" s="1"/>
  <c r="AFT59" i="2"/>
  <c r="AFS59" i="2" s="1"/>
  <c r="AFU12" i="2" s="1"/>
  <c r="AHW53" i="2"/>
  <c r="AHV53" i="2" s="1"/>
  <c r="AEV74" i="2"/>
  <c r="AJD50" i="2"/>
  <c r="AJC50" i="2" s="1"/>
  <c r="ADD66" i="2"/>
  <c r="ADD79" i="2"/>
  <c r="AJZ48" i="2"/>
  <c r="AJY48" i="2" s="1"/>
  <c r="AGE57" i="2"/>
  <c r="AGD57" i="2" s="1"/>
  <c r="AIH52" i="2"/>
  <c r="AIG52" i="2" s="1"/>
  <c r="AEK76" i="2"/>
  <c r="AHA55" i="2"/>
  <c r="AGZ55" i="2" s="1"/>
  <c r="AFU33" i="2"/>
  <c r="AFU17" i="2"/>
  <c r="AFU18" i="2"/>
  <c r="AFU34" i="2"/>
  <c r="AFU21" i="2"/>
  <c r="AFU28" i="2" s="1"/>
  <c r="AFU31" i="2"/>
  <c r="AFU20" i="2"/>
  <c r="AFU27" i="2" s="1"/>
  <c r="AFU19" i="2"/>
  <c r="AFU35" i="2"/>
  <c r="AFU32" i="2"/>
  <c r="AGP56" i="2"/>
  <c r="AGO56" i="2" s="1"/>
  <c r="AFJ21" i="2"/>
  <c r="AFJ28" i="2" s="1"/>
  <c r="AFJ20" i="2"/>
  <c r="AFJ27" i="2" s="1"/>
  <c r="AFJ35" i="2"/>
  <c r="AFJ17" i="2"/>
  <c r="AFJ33" i="2"/>
  <c r="AFJ18" i="2"/>
  <c r="AFJ31" i="2"/>
  <c r="AFJ19" i="2"/>
  <c r="AFJ32" i="2"/>
  <c r="AFJ34" i="2"/>
  <c r="AJH51" i="2"/>
  <c r="AJB51" i="2"/>
  <c r="AJG51" i="2"/>
  <c r="AJF51" i="2"/>
  <c r="AJI51" i="2"/>
  <c r="AJA51" i="2"/>
  <c r="AJE51" i="2"/>
  <c r="AIZ52" i="2"/>
  <c r="ALE46" i="2"/>
  <c r="ALC47" i="2"/>
  <c r="ALS3" i="2"/>
  <c r="ALH9" i="2"/>
  <c r="AKR48" i="2"/>
  <c r="AKX47" i="2"/>
  <c r="AKT47" i="2"/>
  <c r="AKT60" i="2" s="1"/>
  <c r="AKS47" i="2"/>
  <c r="AKW47" i="2"/>
  <c r="ALA47" i="2"/>
  <c r="AKZ47" i="2"/>
  <c r="AKY47" i="2"/>
  <c r="AHL54" i="2"/>
  <c r="AHK54" i="2" s="1"/>
  <c r="AKK47" i="2"/>
  <c r="AKJ47" i="2" s="1"/>
  <c r="AGY56" i="2"/>
  <c r="AHF56" i="2"/>
  <c r="AGX56" i="2"/>
  <c r="AHE56" i="2"/>
  <c r="AHD56" i="2"/>
  <c r="AHC56" i="2"/>
  <c r="AHB56" i="2"/>
  <c r="AGW57" i="2"/>
  <c r="AHI55" i="2"/>
  <c r="AHO55" i="2"/>
  <c r="AHJ55" i="2"/>
  <c r="AHP55" i="2"/>
  <c r="AHN55" i="2"/>
  <c r="AHQ55" i="2"/>
  <c r="AHM55" i="2"/>
  <c r="AHH56" i="2"/>
  <c r="AII53" i="2"/>
  <c r="AIL53" i="2"/>
  <c r="AIM53" i="2"/>
  <c r="AIF53" i="2"/>
  <c r="AIE53" i="2"/>
  <c r="AIK53" i="2"/>
  <c r="AIJ53" i="2"/>
  <c r="AID54" i="2"/>
  <c r="AFR61" i="2"/>
  <c r="AKG49" i="2"/>
  <c r="AKI48" i="2"/>
  <c r="AKL48" i="2"/>
  <c r="AKO48" i="2"/>
  <c r="AKP48" i="2"/>
  <c r="AKH48" i="2"/>
  <c r="AKM48" i="2"/>
  <c r="AKN48" i="2"/>
  <c r="AEY36" i="2"/>
  <c r="AEY38" i="2"/>
  <c r="AEN8" i="2"/>
  <c r="AEN4" i="2"/>
  <c r="AGI58" i="2"/>
  <c r="AGH58" i="2"/>
  <c r="AGG58" i="2"/>
  <c r="AGB58" i="2"/>
  <c r="AGF58" i="2"/>
  <c r="AGC58" i="2"/>
  <c r="AGJ58" i="2"/>
  <c r="AGA59" i="2"/>
  <c r="AIB54" i="2"/>
  <c r="AIA54" i="2"/>
  <c r="AHZ54" i="2"/>
  <c r="AHY54" i="2"/>
  <c r="AHT54" i="2"/>
  <c r="AHX54" i="2"/>
  <c r="AHU54" i="2"/>
  <c r="AHS55" i="2"/>
  <c r="AKE49" i="2"/>
  <c r="AKD49" i="2"/>
  <c r="AKB49" i="2"/>
  <c r="AJX49" i="2"/>
  <c r="AKA49" i="2"/>
  <c r="AJW49" i="2"/>
  <c r="AKC49" i="2"/>
  <c r="AJV50" i="2"/>
  <c r="AGQ57" i="2"/>
  <c r="AGU57" i="2"/>
  <c r="AGS57" i="2"/>
  <c r="AGN57" i="2"/>
  <c r="AGM57" i="2"/>
  <c r="AGT57" i="2"/>
  <c r="AGR57" i="2"/>
  <c r="AGL58" i="2"/>
  <c r="AFG61" i="2"/>
  <c r="AEV75" i="2"/>
  <c r="AIP52" i="2"/>
  <c r="AIW52" i="2"/>
  <c r="AIU52" i="2"/>
  <c r="AIV52" i="2"/>
  <c r="AIT52" i="2"/>
  <c r="AIQ52" i="2"/>
  <c r="AIX52" i="2"/>
  <c r="AIO53" i="2"/>
  <c r="AFI59" i="2"/>
  <c r="AFH59" i="2" s="1"/>
  <c r="AFJ12" i="2" s="1"/>
  <c r="AJO49" i="2"/>
  <c r="AJN49" i="2" s="1"/>
  <c r="AEY24" i="2"/>
  <c r="AEY22" i="2"/>
  <c r="AEY10" i="2"/>
  <c r="AEY7" i="2"/>
  <c r="AEY11" i="2"/>
  <c r="AJM50" i="2"/>
  <c r="AJT50" i="2"/>
  <c r="AJQ50" i="2"/>
  <c r="AJL50" i="2"/>
  <c r="AJS50" i="2"/>
  <c r="AJR50" i="2"/>
  <c r="AJP50" i="2"/>
  <c r="AJK51" i="2"/>
  <c r="ABA72" i="2" l="1"/>
  <c r="ABA86" i="2" s="1"/>
  <c r="AFR74" i="2"/>
  <c r="AEC13" i="2"/>
  <c r="AEN6" i="2"/>
  <c r="AEN5" i="2"/>
  <c r="AEV76" i="2"/>
  <c r="AEY29" i="2"/>
  <c r="AEK77" i="2"/>
  <c r="AEY43" i="2"/>
  <c r="AEK64" i="2"/>
  <c r="AFJ40" i="2"/>
  <c r="AFU26" i="2"/>
  <c r="ADZ79" i="2"/>
  <c r="AFJ42" i="2"/>
  <c r="AFJ41" i="2"/>
  <c r="AFJ39" i="2"/>
  <c r="AFU41" i="2"/>
  <c r="ABW71" i="2"/>
  <c r="ABW84" i="2"/>
  <c r="AFG62" i="2"/>
  <c r="AFJ26" i="2"/>
  <c r="AFU25" i="2"/>
  <c r="AFU39" i="2"/>
  <c r="ACH83" i="2"/>
  <c r="ACH70" i="2"/>
  <c r="AFJ25" i="2"/>
  <c r="AFU42" i="2"/>
  <c r="AFU40" i="2"/>
  <c r="ACS81" i="2"/>
  <c r="ACS68" i="2"/>
  <c r="ADO80" i="2"/>
  <c r="ADO67" i="2"/>
  <c r="ADZ66" i="2"/>
  <c r="AFG74" i="2"/>
  <c r="ADD67" i="2"/>
  <c r="ADD80" i="2"/>
  <c r="AKV47" i="2"/>
  <c r="AKU47" i="2" s="1"/>
  <c r="AGE58" i="2"/>
  <c r="AGD58" i="2" s="1"/>
  <c r="AIH53" i="2"/>
  <c r="AIG53" i="2" s="1"/>
  <c r="AJD51" i="2"/>
  <c r="AJC51" i="2" s="1"/>
  <c r="AJO50" i="2"/>
  <c r="AJN50" i="2" s="1"/>
  <c r="AFU22" i="2"/>
  <c r="AFU7" i="2"/>
  <c r="AFU10" i="2"/>
  <c r="AFU11" i="2"/>
  <c r="AFU24" i="2"/>
  <c r="AJS51" i="2"/>
  <c r="AJR51" i="2"/>
  <c r="AJQ51" i="2"/>
  <c r="AJP51" i="2"/>
  <c r="AJM51" i="2"/>
  <c r="AJT51" i="2"/>
  <c r="AJL51" i="2"/>
  <c r="AJK52" i="2"/>
  <c r="AHX55" i="2"/>
  <c r="AIB55" i="2"/>
  <c r="AIA55" i="2"/>
  <c r="AHZ55" i="2"/>
  <c r="AHY55" i="2"/>
  <c r="AHU55" i="2"/>
  <c r="AHT55" i="2"/>
  <c r="AHS56" i="2"/>
  <c r="AIL54" i="2"/>
  <c r="AII54" i="2"/>
  <c r="AIF54" i="2"/>
  <c r="AIM54" i="2"/>
  <c r="AIE54" i="2"/>
  <c r="AIJ54" i="2"/>
  <c r="AIK54" i="2"/>
  <c r="AID55" i="2"/>
  <c r="AFJ10" i="2"/>
  <c r="AFJ7" i="2"/>
  <c r="AFJ22" i="2"/>
  <c r="AFJ24" i="2"/>
  <c r="AFJ11" i="2"/>
  <c r="AKC50" i="2"/>
  <c r="AKB50" i="2"/>
  <c r="AKA50" i="2"/>
  <c r="AKE50" i="2"/>
  <c r="AJW50" i="2"/>
  <c r="AKD50" i="2"/>
  <c r="AJX50" i="2"/>
  <c r="AJV51" i="2"/>
  <c r="AIS52" i="2"/>
  <c r="AIR52" i="2" s="1"/>
  <c r="AGP57" i="2"/>
  <c r="AGO57" i="2" s="1"/>
  <c r="AKK48" i="2"/>
  <c r="AKJ48" i="2" s="1"/>
  <c r="AKT48" i="2"/>
  <c r="AKS48" i="2"/>
  <c r="AKW48" i="2"/>
  <c r="AKZ48" i="2"/>
  <c r="AKY48" i="2"/>
  <c r="AKX48" i="2"/>
  <c r="ALA48" i="2"/>
  <c r="AKR49" i="2"/>
  <c r="AEY8" i="2"/>
  <c r="AEY4" i="2"/>
  <c r="AGU58" i="2"/>
  <c r="AGM58" i="2"/>
  <c r="AGQ58" i="2"/>
  <c r="AGT58" i="2"/>
  <c r="AGS58" i="2"/>
  <c r="AGN58" i="2"/>
  <c r="AGR58" i="2"/>
  <c r="AGL59" i="2"/>
  <c r="AJZ49" i="2"/>
  <c r="AJY49" i="2" s="1"/>
  <c r="AHW54" i="2"/>
  <c r="AHV54" i="2" s="1"/>
  <c r="AHQ56" i="2"/>
  <c r="AHI56" i="2"/>
  <c r="AHP56" i="2"/>
  <c r="AHJ56" i="2"/>
  <c r="AHN56" i="2"/>
  <c r="AHO56" i="2"/>
  <c r="AHM56" i="2"/>
  <c r="AHH57" i="2"/>
  <c r="AHD57" i="2"/>
  <c r="AGX57" i="2"/>
  <c r="AHB57" i="2"/>
  <c r="AGY57" i="2"/>
  <c r="AHF57" i="2"/>
  <c r="AHE57" i="2"/>
  <c r="AHC57" i="2"/>
  <c r="AGW58" i="2"/>
  <c r="AKP49" i="2"/>
  <c r="AKO49" i="2"/>
  <c r="AKN49" i="2"/>
  <c r="AKM49" i="2"/>
  <c r="AKL49" i="2"/>
  <c r="AKI49" i="2"/>
  <c r="AKH49" i="2"/>
  <c r="AKG50" i="2"/>
  <c r="AFR75" i="2"/>
  <c r="AHL55" i="2"/>
  <c r="AHK55" i="2" s="1"/>
  <c r="AHA56" i="2"/>
  <c r="AGZ56" i="2" s="1"/>
  <c r="AJI52" i="2"/>
  <c r="AJA52" i="2"/>
  <c r="AJF52" i="2"/>
  <c r="AJH52" i="2"/>
  <c r="AJB52" i="2"/>
  <c r="AJG52" i="2"/>
  <c r="AJE52" i="2"/>
  <c r="AIZ53" i="2"/>
  <c r="AFU36" i="2"/>
  <c r="AFU38" i="2"/>
  <c r="AGC59" i="2"/>
  <c r="AGJ59" i="2"/>
  <c r="AGB59" i="2"/>
  <c r="AGI59" i="2"/>
  <c r="AGH59" i="2"/>
  <c r="AGG59" i="2"/>
  <c r="AGF59" i="2"/>
  <c r="AFR62" i="2"/>
  <c r="AEV77" i="2"/>
  <c r="AMD3" i="2"/>
  <c r="ALN47" i="2"/>
  <c r="ALN48" i="2" s="1"/>
  <c r="ALS9" i="2"/>
  <c r="ALP46" i="2"/>
  <c r="AFJ38" i="2"/>
  <c r="AFJ36" i="2"/>
  <c r="AIT53" i="2"/>
  <c r="AIX53" i="2"/>
  <c r="AIP53" i="2"/>
  <c r="AIV53" i="2"/>
  <c r="AIW53" i="2"/>
  <c r="AIU53" i="2"/>
  <c r="AIQ53" i="2"/>
  <c r="AIO54" i="2"/>
  <c r="AFG75" i="2"/>
  <c r="ALC48" i="2"/>
  <c r="ALD47" i="2"/>
  <c r="ALK47" i="2"/>
  <c r="ALJ47" i="2"/>
  <c r="ALI47" i="2"/>
  <c r="ALH47" i="2"/>
  <c r="ALE47" i="2"/>
  <c r="ALE60" i="2" s="1"/>
  <c r="ALL47" i="2"/>
  <c r="AEV64" i="2"/>
  <c r="AEY6" i="2" l="1"/>
  <c r="AEN13" i="2"/>
  <c r="AEY5" i="2"/>
  <c r="AEK65" i="2"/>
  <c r="AEK78" i="2"/>
  <c r="AFG76" i="2"/>
  <c r="AFU29" i="2"/>
  <c r="AFJ29" i="2"/>
  <c r="AFJ43" i="2"/>
  <c r="AFU43" i="2"/>
  <c r="ABW72" i="2"/>
  <c r="ABW85" i="2"/>
  <c r="ACS82" i="2"/>
  <c r="ACS69" i="2"/>
  <c r="AFG63" i="2"/>
  <c r="ACH84" i="2"/>
  <c r="ACH71" i="2"/>
  <c r="ADO81" i="2"/>
  <c r="ADO68" i="2"/>
  <c r="ADZ67" i="2"/>
  <c r="ADZ80" i="2"/>
  <c r="ALG47" i="2"/>
  <c r="ALF47" i="2" s="1"/>
  <c r="ADD81" i="2"/>
  <c r="ADD68" i="2"/>
  <c r="AKK49" i="2"/>
  <c r="AKJ49" i="2" s="1"/>
  <c r="AHL56" i="2"/>
  <c r="AHK56" i="2" s="1"/>
  <c r="AHW55" i="2"/>
  <c r="AHV55" i="2" s="1"/>
  <c r="AIT54" i="2"/>
  <c r="AIQ54" i="2"/>
  <c r="AIW54" i="2"/>
  <c r="AIV54" i="2"/>
  <c r="AIX54" i="2"/>
  <c r="AIP54" i="2"/>
  <c r="AIU54" i="2"/>
  <c r="AIO55" i="2"/>
  <c r="AJH53" i="2"/>
  <c r="AJI53" i="2"/>
  <c r="AJE53" i="2"/>
  <c r="AJA53" i="2"/>
  <c r="AJG53" i="2"/>
  <c r="AJF53" i="2"/>
  <c r="AJB53" i="2"/>
  <c r="AIZ54" i="2"/>
  <c r="AEV78" i="2"/>
  <c r="AGE59" i="2"/>
  <c r="AGD59" i="2" s="1"/>
  <c r="AGF12" i="2" s="1"/>
  <c r="AJD52" i="2"/>
  <c r="AJC52" i="2" s="1"/>
  <c r="AHE58" i="2"/>
  <c r="AHC58" i="2"/>
  <c r="AHB58" i="2"/>
  <c r="AHD58" i="2"/>
  <c r="AGY58" i="2"/>
  <c r="AGX58" i="2"/>
  <c r="AHF58" i="2"/>
  <c r="AGW59" i="2"/>
  <c r="AHO57" i="2"/>
  <c r="AHN57" i="2"/>
  <c r="AHJ57" i="2"/>
  <c r="AHQ57" i="2"/>
  <c r="AHI57" i="2"/>
  <c r="AHM57" i="2"/>
  <c r="AHP57" i="2"/>
  <c r="AHH58" i="2"/>
  <c r="AGM59" i="2"/>
  <c r="AGS59" i="2"/>
  <c r="AGU59" i="2"/>
  <c r="AGN59" i="2"/>
  <c r="AGT59" i="2"/>
  <c r="AGR59" i="2"/>
  <c r="AGQ59" i="2"/>
  <c r="AFJ8" i="2"/>
  <c r="AFJ4" i="2"/>
  <c r="ALU47" i="2"/>
  <c r="ALP47" i="2"/>
  <c r="ALP60" i="2" s="1"/>
  <c r="ALS47" i="2"/>
  <c r="ALT47" i="2"/>
  <c r="ALW47" i="2"/>
  <c r="ALO47" i="2"/>
  <c r="ALV47" i="2"/>
  <c r="AKV48" i="2"/>
  <c r="AKU48" i="2" s="1"/>
  <c r="AJL52" i="2"/>
  <c r="AJS52" i="2"/>
  <c r="AJR52" i="2"/>
  <c r="AJT52" i="2"/>
  <c r="AJQ52" i="2"/>
  <c r="AJP52" i="2"/>
  <c r="AJM52" i="2"/>
  <c r="AJK53" i="2"/>
  <c r="AMA46" i="2"/>
  <c r="AMO3" i="2"/>
  <c r="ALY47" i="2"/>
  <c r="ALY48" i="2" s="1"/>
  <c r="AMD9" i="2"/>
  <c r="AGF20" i="2"/>
  <c r="AGF27" i="2" s="1"/>
  <c r="AGF21" i="2"/>
  <c r="AGF28" i="2" s="1"/>
  <c r="AGF33" i="2"/>
  <c r="AGF34" i="2"/>
  <c r="AGF17" i="2"/>
  <c r="AGF32" i="2"/>
  <c r="AGF19" i="2"/>
  <c r="AGF18" i="2"/>
  <c r="AGF35" i="2"/>
  <c r="AGF31" i="2"/>
  <c r="AJZ50" i="2"/>
  <c r="AJY50" i="2" s="1"/>
  <c r="AIH54" i="2"/>
  <c r="AIG54" i="2" s="1"/>
  <c r="AJO51" i="2"/>
  <c r="AJN51" i="2" s="1"/>
  <c r="AEV65" i="2"/>
  <c r="AFR76" i="2"/>
  <c r="AFR63" i="2"/>
  <c r="ALJ48" i="2"/>
  <c r="ALI48" i="2"/>
  <c r="ALH48" i="2"/>
  <c r="ALE48" i="2"/>
  <c r="ALL48" i="2"/>
  <c r="ALD48" i="2"/>
  <c r="ALK48" i="2"/>
  <c r="ALC49" i="2"/>
  <c r="AHA57" i="2"/>
  <c r="AGZ57" i="2" s="1"/>
  <c r="AGP58" i="2"/>
  <c r="AGO58" i="2" s="1"/>
  <c r="ALA49" i="2"/>
  <c r="AKZ49" i="2"/>
  <c r="AKW49" i="2"/>
  <c r="AKY49" i="2"/>
  <c r="AKX49" i="2"/>
  <c r="AKT49" i="2"/>
  <c r="AKS49" i="2"/>
  <c r="AKR50" i="2"/>
  <c r="AIF55" i="2"/>
  <c r="AII55" i="2"/>
  <c r="AIM55" i="2"/>
  <c r="AIE55" i="2"/>
  <c r="AIL55" i="2"/>
  <c r="AIK55" i="2"/>
  <c r="AIJ55" i="2"/>
  <c r="AID56" i="2"/>
  <c r="ALS48" i="2"/>
  <c r="ALT48" i="2"/>
  <c r="ALP48" i="2"/>
  <c r="ALW48" i="2"/>
  <c r="ALO48" i="2"/>
  <c r="ALV48" i="2"/>
  <c r="ALU48" i="2"/>
  <c r="AHT56" i="2"/>
  <c r="AIB56" i="2"/>
  <c r="AHY56" i="2"/>
  <c r="AIA56" i="2"/>
  <c r="AHZ56" i="2"/>
  <c r="AHX56" i="2"/>
  <c r="AHU56" i="2"/>
  <c r="AHS57" i="2"/>
  <c r="AFU8" i="2"/>
  <c r="AFU4" i="2"/>
  <c r="AIS53" i="2"/>
  <c r="AIR53" i="2" s="1"/>
  <c r="ALN49" i="2"/>
  <c r="AGC61" i="2"/>
  <c r="AGC74" i="2"/>
  <c r="AKM50" i="2"/>
  <c r="AKL50" i="2"/>
  <c r="AKI50" i="2"/>
  <c r="AKH50" i="2"/>
  <c r="AKP50" i="2"/>
  <c r="AKO50" i="2"/>
  <c r="AKN50" i="2"/>
  <c r="AKG51" i="2"/>
  <c r="AKD51" i="2"/>
  <c r="AKC51" i="2"/>
  <c r="AKB51" i="2"/>
  <c r="AKE51" i="2"/>
  <c r="AJW51" i="2"/>
  <c r="AJX51" i="2"/>
  <c r="AKA51" i="2"/>
  <c r="AJV52" i="2"/>
  <c r="AEK66" i="2" l="1"/>
  <c r="AEK67" i="2" s="1"/>
  <c r="AEK81" i="2" s="1"/>
  <c r="AEK79" i="2"/>
  <c r="AEY13" i="2"/>
  <c r="AFJ6" i="2"/>
  <c r="AFU6" i="2"/>
  <c r="AFJ5" i="2"/>
  <c r="AFU5" i="2"/>
  <c r="AGC62" i="2"/>
  <c r="AGF39" i="2"/>
  <c r="ACH85" i="2"/>
  <c r="ACH72" i="2"/>
  <c r="AFR64" i="2"/>
  <c r="AGF41" i="2"/>
  <c r="AGF40" i="2"/>
  <c r="AGF42" i="2"/>
  <c r="ABW86" i="2"/>
  <c r="ADO69" i="2"/>
  <c r="ADO70" i="2" s="1"/>
  <c r="ACS83" i="2"/>
  <c r="ACS70" i="2"/>
  <c r="AGF25" i="2"/>
  <c r="AGF26" i="2"/>
  <c r="AFG77" i="2"/>
  <c r="AFG64" i="2"/>
  <c r="ADO82" i="2"/>
  <c r="ADZ81" i="2"/>
  <c r="ADZ68" i="2"/>
  <c r="AHW56" i="2"/>
  <c r="AHV56" i="2" s="1"/>
  <c r="ADD69" i="2"/>
  <c r="ADD82" i="2"/>
  <c r="AGP59" i="2"/>
  <c r="AGO59" i="2" s="1"/>
  <c r="AGQ12" i="2" s="1"/>
  <c r="ALR48" i="2"/>
  <c r="ALQ48" i="2" s="1"/>
  <c r="AHA58" i="2"/>
  <c r="AGZ58" i="2" s="1"/>
  <c r="AJO52" i="2"/>
  <c r="AJN52" i="2" s="1"/>
  <c r="AHL57" i="2"/>
  <c r="AHK57" i="2" s="1"/>
  <c r="AHE59" i="2"/>
  <c r="AHD59" i="2"/>
  <c r="AHB59" i="2"/>
  <c r="AHC59" i="2"/>
  <c r="AGY59" i="2"/>
  <c r="AHF59" i="2"/>
  <c r="AGX59" i="2"/>
  <c r="ALR47" i="2"/>
  <c r="ALQ47" i="2" s="1"/>
  <c r="AGF7" i="2"/>
  <c r="AGF24" i="2"/>
  <c r="AGF22" i="2"/>
  <c r="AGF11" i="2"/>
  <c r="AGF10" i="2"/>
  <c r="AHN58" i="2"/>
  <c r="AHM58" i="2"/>
  <c r="AHJ58" i="2"/>
  <c r="AHP58" i="2"/>
  <c r="AHO58" i="2"/>
  <c r="AHQ58" i="2"/>
  <c r="AHI58" i="2"/>
  <c r="AHH59" i="2"/>
  <c r="AKI51" i="2"/>
  <c r="AKN51" i="2"/>
  <c r="AKM51" i="2"/>
  <c r="AKO51" i="2"/>
  <c r="AKL51" i="2"/>
  <c r="AKH51" i="2"/>
  <c r="AKP51" i="2"/>
  <c r="AKG52" i="2"/>
  <c r="AEV79" i="2"/>
  <c r="ALU49" i="2"/>
  <c r="ALV49" i="2"/>
  <c r="ALT49" i="2"/>
  <c r="ALS49" i="2"/>
  <c r="ALP49" i="2"/>
  <c r="ALW49" i="2"/>
  <c r="ALO49" i="2"/>
  <c r="ALN50" i="2"/>
  <c r="AIH55" i="2"/>
  <c r="AIG55" i="2" s="1"/>
  <c r="ALL49" i="2"/>
  <c r="ALD49" i="2"/>
  <c r="ALK49" i="2"/>
  <c r="ALJ49" i="2"/>
  <c r="ALI49" i="2"/>
  <c r="ALH49" i="2"/>
  <c r="ALE49" i="2"/>
  <c r="ALC50" i="2"/>
  <c r="ALZ47" i="2"/>
  <c r="AMH47" i="2"/>
  <c r="AMA47" i="2"/>
  <c r="AMA60" i="2" s="1"/>
  <c r="AMG47" i="2"/>
  <c r="AME47" i="2"/>
  <c r="AMD47" i="2"/>
  <c r="AMF47" i="2"/>
  <c r="AGQ17" i="2"/>
  <c r="AGQ34" i="2"/>
  <c r="AGQ35" i="2"/>
  <c r="AGQ20" i="2"/>
  <c r="AGQ27" i="2" s="1"/>
  <c r="AGQ18" i="2"/>
  <c r="AGQ21" i="2"/>
  <c r="AGQ28" i="2" s="1"/>
  <c r="AGQ31" i="2"/>
  <c r="AGQ33" i="2"/>
  <c r="AGQ19" i="2"/>
  <c r="AGQ32" i="2"/>
  <c r="AKV49" i="2"/>
  <c r="AKU49" i="2" s="1"/>
  <c r="AGF36" i="2"/>
  <c r="AGF38" i="2"/>
  <c r="AMZ3" i="2"/>
  <c r="AMJ47" i="2"/>
  <c r="AMJ48" i="2" s="1"/>
  <c r="AMJ49" i="2" s="1"/>
  <c r="AMO9" i="2"/>
  <c r="AML46" i="2"/>
  <c r="AGN61" i="2"/>
  <c r="AJD53" i="2"/>
  <c r="AJC53" i="2" s="1"/>
  <c r="AIL56" i="2"/>
  <c r="AIK56" i="2"/>
  <c r="AIJ56" i="2"/>
  <c r="AII56" i="2"/>
  <c r="AIE56" i="2"/>
  <c r="AIF56" i="2"/>
  <c r="AIM56" i="2"/>
  <c r="AID57" i="2"/>
  <c r="AFR77" i="2"/>
  <c r="AHU57" i="2"/>
  <c r="AHY57" i="2"/>
  <c r="AIB57" i="2"/>
  <c r="AHT57" i="2"/>
  <c r="AIA57" i="2"/>
  <c r="AHZ57" i="2"/>
  <c r="AHX57" i="2"/>
  <c r="AHS58" i="2"/>
  <c r="AIS54" i="2"/>
  <c r="AIR54" i="2" s="1"/>
  <c r="AJX52" i="2"/>
  <c r="AKE52" i="2"/>
  <c r="AJW52" i="2"/>
  <c r="AKD52" i="2"/>
  <c r="AKC52" i="2"/>
  <c r="AKB52" i="2"/>
  <c r="AKA52" i="2"/>
  <c r="AJV53" i="2"/>
  <c r="AJS53" i="2"/>
  <c r="AJM53" i="2"/>
  <c r="AJL53" i="2"/>
  <c r="AJR53" i="2"/>
  <c r="AJQ53" i="2"/>
  <c r="AJP53" i="2"/>
  <c r="AJT53" i="2"/>
  <c r="AJK54" i="2"/>
  <c r="AJE54" i="2"/>
  <c r="AJB54" i="2"/>
  <c r="AJI54" i="2"/>
  <c r="AJF54" i="2"/>
  <c r="AJH54" i="2"/>
  <c r="AJA54" i="2"/>
  <c r="AJG54" i="2"/>
  <c r="AIZ55" i="2"/>
  <c r="AIQ55" i="2"/>
  <c r="AIW55" i="2"/>
  <c r="AIU55" i="2"/>
  <c r="AIX55" i="2"/>
  <c r="AIP55" i="2"/>
  <c r="AIV55" i="2"/>
  <c r="AIT55" i="2"/>
  <c r="AIO56" i="2"/>
  <c r="AMF48" i="2"/>
  <c r="AMA48" i="2"/>
  <c r="ALZ48" i="2"/>
  <c r="AMG48" i="2"/>
  <c r="AMH48" i="2"/>
  <c r="AMD48" i="2"/>
  <c r="AME48" i="2"/>
  <c r="AKX50" i="2"/>
  <c r="AKT50" i="2"/>
  <c r="AKS50" i="2"/>
  <c r="AKY50" i="2"/>
  <c r="ALA50" i="2"/>
  <c r="AKZ50" i="2"/>
  <c r="AKW50" i="2"/>
  <c r="AKR51" i="2"/>
  <c r="AJZ51" i="2"/>
  <c r="AJY51" i="2" s="1"/>
  <c r="AKK50" i="2"/>
  <c r="AKJ50" i="2" s="1"/>
  <c r="AGC75" i="2"/>
  <c r="ALG48" i="2"/>
  <c r="ALF48" i="2" s="1"/>
  <c r="ALY49" i="2"/>
  <c r="AEK80" i="2"/>
  <c r="AEV66" i="2"/>
  <c r="AGN74" i="2" l="1"/>
  <c r="AFJ13" i="2"/>
  <c r="AFU13" i="2"/>
  <c r="AFR65" i="2"/>
  <c r="AFR78" i="2"/>
  <c r="AGC63" i="2"/>
  <c r="AGC64" i="2" s="1"/>
  <c r="AGC76" i="2"/>
  <c r="AEK68" i="2"/>
  <c r="AGF29" i="2"/>
  <c r="AGF43" i="2"/>
  <c r="ACS71" i="2"/>
  <c r="ACS84" i="2"/>
  <c r="AGQ25" i="2"/>
  <c r="ACH86" i="2"/>
  <c r="AGQ42" i="2"/>
  <c r="AFG78" i="2"/>
  <c r="AFG65" i="2"/>
  <c r="AGQ39" i="2"/>
  <c r="AGQ41" i="2"/>
  <c r="AGQ26" i="2"/>
  <c r="ADO83" i="2"/>
  <c r="AGN62" i="2"/>
  <c r="AGQ40" i="2"/>
  <c r="ADO84" i="2"/>
  <c r="ADO71" i="2"/>
  <c r="ADZ69" i="2"/>
  <c r="ADZ82" i="2"/>
  <c r="AHA59" i="2"/>
  <c r="AGZ59" i="2" s="1"/>
  <c r="AHB12" i="2" s="1"/>
  <c r="ADD83" i="2"/>
  <c r="ADD70" i="2"/>
  <c r="ALR49" i="2"/>
  <c r="ALQ49" i="2" s="1"/>
  <c r="AIH56" i="2"/>
  <c r="AIG56" i="2" s="1"/>
  <c r="AHL58" i="2"/>
  <c r="AHK58" i="2" s="1"/>
  <c r="AHW57" i="2"/>
  <c r="AHV57" i="2" s="1"/>
  <c r="AMC47" i="2"/>
  <c r="AMB47" i="2" s="1"/>
  <c r="ALG49" i="2"/>
  <c r="ALF49" i="2" s="1"/>
  <c r="AJD54" i="2"/>
  <c r="AJC54" i="2" s="1"/>
  <c r="AKV50" i="2"/>
  <c r="AKU50" i="2" s="1"/>
  <c r="AIS55" i="2"/>
  <c r="AIR55" i="2" s="1"/>
  <c r="AMQ49" i="2"/>
  <c r="AMK49" i="2"/>
  <c r="AMP49" i="2"/>
  <c r="AMS49" i="2"/>
  <c r="AMO49" i="2"/>
  <c r="AMR49" i="2"/>
  <c r="AML49" i="2"/>
  <c r="AMJ50" i="2"/>
  <c r="AIV56" i="2"/>
  <c r="AIT56" i="2"/>
  <c r="AIP56" i="2"/>
  <c r="AIX56" i="2"/>
  <c r="AIW56" i="2"/>
  <c r="AIU56" i="2"/>
  <c r="AIQ56" i="2"/>
  <c r="AIO57" i="2"/>
  <c r="AJB55" i="2"/>
  <c r="AJH55" i="2"/>
  <c r="AJG55" i="2"/>
  <c r="AJF55" i="2"/>
  <c r="AJI55" i="2"/>
  <c r="AJA55" i="2"/>
  <c r="AJE55" i="2"/>
  <c r="AIZ56" i="2"/>
  <c r="AJO53" i="2"/>
  <c r="AJN53" i="2" s="1"/>
  <c r="AMP48" i="2"/>
  <c r="AMO48" i="2"/>
  <c r="AMQ48" i="2"/>
  <c r="AMS48" i="2"/>
  <c r="AMR48" i="2"/>
  <c r="AML48" i="2"/>
  <c r="AMK48" i="2"/>
  <c r="AKO52" i="2"/>
  <c r="AKH52" i="2"/>
  <c r="AKI52" i="2"/>
  <c r="AKN52" i="2"/>
  <c r="AKM52" i="2"/>
  <c r="AKL52" i="2"/>
  <c r="AKP52" i="2"/>
  <c r="AKG53" i="2"/>
  <c r="AHQ59" i="2"/>
  <c r="AHI59" i="2"/>
  <c r="AHO59" i="2"/>
  <c r="AHJ59" i="2"/>
  <c r="AHP59" i="2"/>
  <c r="AHN59" i="2"/>
  <c r="AHM59" i="2"/>
  <c r="AGY61" i="2"/>
  <c r="AEV80" i="2"/>
  <c r="AMC48" i="2"/>
  <c r="AMB48" i="2" s="1"/>
  <c r="AGN75" i="2"/>
  <c r="ALK50" i="2"/>
  <c r="ALE50" i="2"/>
  <c r="ALH50" i="2"/>
  <c r="ALL50" i="2"/>
  <c r="ALD50" i="2"/>
  <c r="ALJ50" i="2"/>
  <c r="ALI50" i="2"/>
  <c r="ALC51" i="2"/>
  <c r="AGF8" i="2"/>
  <c r="AGF4" i="2"/>
  <c r="AJZ52" i="2"/>
  <c r="AJY52" i="2" s="1"/>
  <c r="AHX58" i="2"/>
  <c r="AHU58" i="2"/>
  <c r="AIB58" i="2"/>
  <c r="AHY58" i="2"/>
  <c r="AHT58" i="2"/>
  <c r="AIA58" i="2"/>
  <c r="AHZ58" i="2"/>
  <c r="AHS59" i="2"/>
  <c r="AMK47" i="2"/>
  <c r="AML47" i="2"/>
  <c r="AML60" i="2" s="1"/>
  <c r="AMO47" i="2"/>
  <c r="AMQ47" i="2"/>
  <c r="AMR47" i="2"/>
  <c r="AMP47" i="2"/>
  <c r="AMS47" i="2"/>
  <c r="AGQ10" i="2"/>
  <c r="AGQ11" i="2"/>
  <c r="AGQ22" i="2"/>
  <c r="AGQ7" i="2"/>
  <c r="AGQ24" i="2"/>
  <c r="AKK51" i="2"/>
  <c r="AKJ51" i="2" s="1"/>
  <c r="AII57" i="2"/>
  <c r="AIM57" i="2"/>
  <c r="AIF57" i="2"/>
  <c r="AIL57" i="2"/>
  <c r="AIE57" i="2"/>
  <c r="AIK57" i="2"/>
  <c r="AIJ57" i="2"/>
  <c r="AID58" i="2"/>
  <c r="AKC53" i="2"/>
  <c r="AKB53" i="2"/>
  <c r="AJX53" i="2"/>
  <c r="AKE53" i="2"/>
  <c r="AJW53" i="2"/>
  <c r="AKA53" i="2"/>
  <c r="AKD53" i="2"/>
  <c r="AJV54" i="2"/>
  <c r="AMW46" i="2"/>
  <c r="AMZ9" i="2"/>
  <c r="ANK3" i="2"/>
  <c r="AMU47" i="2"/>
  <c r="ALW50" i="2"/>
  <c r="ALO50" i="2"/>
  <c r="ALV50" i="2"/>
  <c r="ALU50" i="2"/>
  <c r="ALT50" i="2"/>
  <c r="ALS50" i="2"/>
  <c r="ALP50" i="2"/>
  <c r="ALN51" i="2"/>
  <c r="AEV67" i="2"/>
  <c r="AHB32" i="2"/>
  <c r="AHB18" i="2"/>
  <c r="AHB33" i="2"/>
  <c r="AHB20" i="2"/>
  <c r="AHB27" i="2" s="1"/>
  <c r="AHB19" i="2"/>
  <c r="AHB21" i="2"/>
  <c r="AHB28" i="2" s="1"/>
  <c r="AHB17" i="2"/>
  <c r="AHB34" i="2"/>
  <c r="AHB35" i="2"/>
  <c r="AHB31" i="2"/>
  <c r="AMF49" i="2"/>
  <c r="AME49" i="2"/>
  <c r="AMD49" i="2"/>
  <c r="AMG49" i="2"/>
  <c r="AMA49" i="2"/>
  <c r="AMH49" i="2"/>
  <c r="ALZ49" i="2"/>
  <c r="ALY50" i="2"/>
  <c r="AKY51" i="2"/>
  <c r="AKX51" i="2"/>
  <c r="AKW51" i="2"/>
  <c r="AKT51" i="2"/>
  <c r="AKS51" i="2"/>
  <c r="AKZ51" i="2"/>
  <c r="ALA51" i="2"/>
  <c r="AKR52" i="2"/>
  <c r="AJP54" i="2"/>
  <c r="AJM54" i="2"/>
  <c r="AJT54" i="2"/>
  <c r="AJL54" i="2"/>
  <c r="AJR54" i="2"/>
  <c r="AJQ54" i="2"/>
  <c r="AJS54" i="2"/>
  <c r="AJK55" i="2"/>
  <c r="AGQ36" i="2"/>
  <c r="AGQ38" i="2"/>
  <c r="AGY74" i="2" l="1"/>
  <c r="AGC77" i="2"/>
  <c r="AFR66" i="2"/>
  <c r="AFR80" i="2" s="1"/>
  <c r="AFR79" i="2"/>
  <c r="AGF6" i="2"/>
  <c r="AGC78" i="2"/>
  <c r="AGC65" i="2"/>
  <c r="AEK69" i="2"/>
  <c r="AEK82" i="2"/>
  <c r="AGF5" i="2"/>
  <c r="AGQ29" i="2"/>
  <c r="AGN63" i="2"/>
  <c r="AGN64" i="2" s="1"/>
  <c r="AGQ43" i="2"/>
  <c r="AGN76" i="2"/>
  <c r="AFG66" i="2"/>
  <c r="AFG67" i="2" s="1"/>
  <c r="AFG79" i="2"/>
  <c r="AHB26" i="2"/>
  <c r="AHB41" i="2"/>
  <c r="ACS85" i="2"/>
  <c r="ACS72" i="2"/>
  <c r="ADZ70" i="2"/>
  <c r="ADZ71" i="2" s="1"/>
  <c r="AHB42" i="2"/>
  <c r="AHB40" i="2"/>
  <c r="AHB25" i="2"/>
  <c r="AHB39" i="2"/>
  <c r="AGY62" i="2"/>
  <c r="ADO72" i="2"/>
  <c r="ADO85" i="2"/>
  <c r="ADZ83" i="2"/>
  <c r="AKK52" i="2"/>
  <c r="AKJ52" i="2" s="1"/>
  <c r="ADD84" i="2"/>
  <c r="ADD71" i="2"/>
  <c r="AJD55" i="2"/>
  <c r="AJC55" i="2" s="1"/>
  <c r="ALR50" i="2"/>
  <c r="ALQ50" i="2" s="1"/>
  <c r="AJO54" i="2"/>
  <c r="AJN54" i="2" s="1"/>
  <c r="AMN48" i="2"/>
  <c r="AMM48" i="2" s="1"/>
  <c r="AKV51" i="2"/>
  <c r="AKU51" i="2" s="1"/>
  <c r="ALG50" i="2"/>
  <c r="ALF50" i="2" s="1"/>
  <c r="AIS56" i="2"/>
  <c r="AIR56" i="2" s="1"/>
  <c r="AJW54" i="2"/>
  <c r="AKD54" i="2"/>
  <c r="AKB54" i="2"/>
  <c r="AKC54" i="2"/>
  <c r="AJX54" i="2"/>
  <c r="AKA54" i="2"/>
  <c r="AKE54" i="2"/>
  <c r="AJV55" i="2"/>
  <c r="AII58" i="2"/>
  <c r="AIF58" i="2"/>
  <c r="AIM58" i="2"/>
  <c r="AIE58" i="2"/>
  <c r="AIL58" i="2"/>
  <c r="AIK58" i="2"/>
  <c r="AIJ58" i="2"/>
  <c r="AID59" i="2"/>
  <c r="AHB38" i="2"/>
  <c r="AHB36" i="2"/>
  <c r="AJZ53" i="2"/>
  <c r="AJY53" i="2" s="1"/>
  <c r="ALI51" i="2"/>
  <c r="ALH51" i="2"/>
  <c r="ALD51" i="2"/>
  <c r="ALJ51" i="2"/>
  <c r="ALK51" i="2"/>
  <c r="ALE51" i="2"/>
  <c r="ALL51" i="2"/>
  <c r="ALC52" i="2"/>
  <c r="AGY75" i="2"/>
  <c r="AMU48" i="2"/>
  <c r="AMW47" i="2"/>
  <c r="AMW60" i="2" s="1"/>
  <c r="AND47" i="2"/>
  <c r="AMV47" i="2"/>
  <c r="ANC47" i="2"/>
  <c r="ANA47" i="2"/>
  <c r="AMZ47" i="2"/>
  <c r="ANB47" i="2"/>
  <c r="AGQ8" i="2"/>
  <c r="AGQ4" i="2"/>
  <c r="AJH56" i="2"/>
  <c r="AJB56" i="2"/>
  <c r="AJG56" i="2"/>
  <c r="AJE56" i="2"/>
  <c r="AJI56" i="2"/>
  <c r="AJF56" i="2"/>
  <c r="AJA56" i="2"/>
  <c r="AIZ57" i="2"/>
  <c r="AIP57" i="2"/>
  <c r="AIW57" i="2"/>
  <c r="AIU57" i="2"/>
  <c r="AIQ57" i="2"/>
  <c r="AIX57" i="2"/>
  <c r="AIT57" i="2"/>
  <c r="AIV57" i="2"/>
  <c r="AIO58" i="2"/>
  <c r="AMK50" i="2"/>
  <c r="AMS50" i="2"/>
  <c r="AMR50" i="2"/>
  <c r="AMP50" i="2"/>
  <c r="AMO50" i="2"/>
  <c r="AML50" i="2"/>
  <c r="AMQ50" i="2"/>
  <c r="AMJ51" i="2"/>
  <c r="AKZ52" i="2"/>
  <c r="AKT52" i="2"/>
  <c r="AKY52" i="2"/>
  <c r="AKX52" i="2"/>
  <c r="AKW52" i="2"/>
  <c r="ALA52" i="2"/>
  <c r="AKS52" i="2"/>
  <c r="AKR53" i="2"/>
  <c r="AMC49" i="2"/>
  <c r="AMB49" i="2" s="1"/>
  <c r="ANV3" i="2"/>
  <c r="ANH46" i="2"/>
  <c r="ANF47" i="2"/>
  <c r="ANK9" i="2"/>
  <c r="AMN47" i="2"/>
  <c r="AMM47" i="2" s="1"/>
  <c r="AHW58" i="2"/>
  <c r="AHV58" i="2" s="1"/>
  <c r="AKI53" i="2"/>
  <c r="AKH53" i="2"/>
  <c r="AKN53" i="2"/>
  <c r="AKM53" i="2"/>
  <c r="AKL53" i="2"/>
  <c r="AKP53" i="2"/>
  <c r="AKO53" i="2"/>
  <c r="AKG54" i="2"/>
  <c r="ALO51" i="2"/>
  <c r="ALV51" i="2"/>
  <c r="ALU51" i="2"/>
  <c r="ALT51" i="2"/>
  <c r="ALS51" i="2"/>
  <c r="ALP51" i="2"/>
  <c r="ALW51" i="2"/>
  <c r="ALN52" i="2"/>
  <c r="AHY59" i="2"/>
  <c r="AHX59" i="2"/>
  <c r="AIA59" i="2"/>
  <c r="AHU59" i="2"/>
  <c r="AIB59" i="2"/>
  <c r="AHT59" i="2"/>
  <c r="AHZ59" i="2"/>
  <c r="AHL59" i="2"/>
  <c r="AHK59" i="2" s="1"/>
  <c r="AHM12" i="2" s="1"/>
  <c r="AJS55" i="2"/>
  <c r="AJR55" i="2"/>
  <c r="AJQ55" i="2"/>
  <c r="AJP55" i="2"/>
  <c r="AJM55" i="2"/>
  <c r="AJT55" i="2"/>
  <c r="AJL55" i="2"/>
  <c r="AJK56" i="2"/>
  <c r="AHB7" i="2"/>
  <c r="AHB11" i="2"/>
  <c r="AHB24" i="2"/>
  <c r="AHB22" i="2"/>
  <c r="AHB10" i="2"/>
  <c r="AMN49" i="2"/>
  <c r="AMM49" i="2" s="1"/>
  <c r="AMH50" i="2"/>
  <c r="AMD50" i="2"/>
  <c r="AME50" i="2"/>
  <c r="AMG50" i="2"/>
  <c r="AMA50" i="2"/>
  <c r="ALZ50" i="2"/>
  <c r="AMF50" i="2"/>
  <c r="ALY51" i="2"/>
  <c r="AEV81" i="2"/>
  <c r="AEV68" i="2"/>
  <c r="AIH57" i="2"/>
  <c r="AIG57" i="2" s="1"/>
  <c r="AHM17" i="2"/>
  <c r="AHM21" i="2"/>
  <c r="AHM28" i="2" s="1"/>
  <c r="AHM31" i="2"/>
  <c r="AHM20" i="2"/>
  <c r="AHM27" i="2" s="1"/>
  <c r="AHM18" i="2"/>
  <c r="AHM33" i="2"/>
  <c r="AHM32" i="2"/>
  <c r="AHM35" i="2"/>
  <c r="AHM19" i="2"/>
  <c r="AHM34" i="2"/>
  <c r="AHJ61" i="2"/>
  <c r="AGF13" i="2" l="1"/>
  <c r="AHJ74" i="2"/>
  <c r="AFR67" i="2"/>
  <c r="AGQ6" i="2"/>
  <c r="AEK70" i="2"/>
  <c r="AEK83" i="2"/>
  <c r="AGC79" i="2"/>
  <c r="AGC66" i="2"/>
  <c r="AGC80" i="2" s="1"/>
  <c r="AGQ5" i="2"/>
  <c r="AGN77" i="2"/>
  <c r="AHB29" i="2"/>
  <c r="AGY63" i="2"/>
  <c r="AGY77" i="2" s="1"/>
  <c r="AGY76" i="2"/>
  <c r="AHB43" i="2"/>
  <c r="AHM42" i="2"/>
  <c r="ACS86" i="2"/>
  <c r="AFG81" i="2"/>
  <c r="ADZ84" i="2"/>
  <c r="AFG80" i="2"/>
  <c r="AFG68" i="2"/>
  <c r="AHM40" i="2"/>
  <c r="AHM39" i="2"/>
  <c r="AHM25" i="2"/>
  <c r="AHM41" i="2"/>
  <c r="AHM26" i="2"/>
  <c r="ADO86" i="2"/>
  <c r="ADZ72" i="2"/>
  <c r="ADZ85" i="2"/>
  <c r="ADD85" i="2"/>
  <c r="ADD72" i="2"/>
  <c r="AMC50" i="2"/>
  <c r="AMB50" i="2" s="1"/>
  <c r="ALG51" i="2"/>
  <c r="ALF51" i="2" s="1"/>
  <c r="AJZ54" i="2"/>
  <c r="AJY54" i="2" s="1"/>
  <c r="AJO55" i="2"/>
  <c r="AJN55" i="2" s="1"/>
  <c r="AHW59" i="2"/>
  <c r="AHV59" i="2" s="1"/>
  <c r="AHX12" i="2" s="1"/>
  <c r="AIS57" i="2"/>
  <c r="AIR57" i="2" s="1"/>
  <c r="AIH58" i="2"/>
  <c r="AIG58" i="2" s="1"/>
  <c r="AEV82" i="2"/>
  <c r="AEV69" i="2"/>
  <c r="AKK53" i="2"/>
  <c r="AKJ53" i="2" s="1"/>
  <c r="ALI52" i="2"/>
  <c r="ALE52" i="2"/>
  <c r="ALK52" i="2"/>
  <c r="ALL52" i="2"/>
  <c r="ALD52" i="2"/>
  <c r="ALH52" i="2"/>
  <c r="ALJ52" i="2"/>
  <c r="ALC53" i="2"/>
  <c r="AHM7" i="2"/>
  <c r="AHM24" i="2"/>
  <c r="AHM22" i="2"/>
  <c r="AHM11" i="2"/>
  <c r="AHM10" i="2"/>
  <c r="AHB8" i="2"/>
  <c r="AHB4" i="2"/>
  <c r="ALR51" i="2"/>
  <c r="ALQ51" i="2" s="1"/>
  <c r="AMY47" i="2"/>
  <c r="AMX47" i="2" s="1"/>
  <c r="AHJ62" i="2"/>
  <c r="AGN78" i="2"/>
  <c r="AGN65" i="2"/>
  <c r="AHU61" i="2"/>
  <c r="AHX17" i="2"/>
  <c r="AHX31" i="2"/>
  <c r="AHX18" i="2"/>
  <c r="AHX34" i="2"/>
  <c r="AHX33" i="2"/>
  <c r="AHX20" i="2"/>
  <c r="AHX27" i="2" s="1"/>
  <c r="AHX19" i="2"/>
  <c r="AHX21" i="2"/>
  <c r="AHX28" i="2" s="1"/>
  <c r="AHX32" i="2"/>
  <c r="AHX35" i="2"/>
  <c r="AKM54" i="2"/>
  <c r="AKL54" i="2"/>
  <c r="AKN54" i="2"/>
  <c r="AKP54" i="2"/>
  <c r="AKO54" i="2"/>
  <c r="AKI54" i="2"/>
  <c r="AKH54" i="2"/>
  <c r="AKG55" i="2"/>
  <c r="ANS46" i="2"/>
  <c r="AOG3" i="2"/>
  <c r="ANQ47" i="2"/>
  <c r="ANQ48" i="2" s="1"/>
  <c r="ANV9" i="2"/>
  <c r="AKV52" i="2"/>
  <c r="AKU52" i="2" s="1"/>
  <c r="AMN50" i="2"/>
  <c r="AMM50" i="2" s="1"/>
  <c r="AKX53" i="2"/>
  <c r="AKW53" i="2"/>
  <c r="ALA53" i="2"/>
  <c r="AKZ53" i="2"/>
  <c r="AKY53" i="2"/>
  <c r="AKT53" i="2"/>
  <c r="AKS53" i="2"/>
  <c r="AKR54" i="2"/>
  <c r="AMK51" i="2"/>
  <c r="AMQ51" i="2"/>
  <c r="AMP51" i="2"/>
  <c r="AMR51" i="2"/>
  <c r="AML51" i="2"/>
  <c r="AMS51" i="2"/>
  <c r="AMO51" i="2"/>
  <c r="AMJ52" i="2"/>
  <c r="AJH57" i="2"/>
  <c r="AJE57" i="2"/>
  <c r="AJG57" i="2"/>
  <c r="AJF57" i="2"/>
  <c r="AJB57" i="2"/>
  <c r="AJI57" i="2"/>
  <c r="AJA57" i="2"/>
  <c r="AIZ58" i="2"/>
  <c r="AMG51" i="2"/>
  <c r="ALZ51" i="2"/>
  <c r="AMA51" i="2"/>
  <c r="AMD51" i="2"/>
  <c r="AMF51" i="2"/>
  <c r="AME51" i="2"/>
  <c r="AMH51" i="2"/>
  <c r="ALY52" i="2"/>
  <c r="ANF48" i="2"/>
  <c r="ANH47" i="2"/>
  <c r="ANH60" i="2" s="1"/>
  <c r="ANL47" i="2"/>
  <c r="ANK47" i="2"/>
  <c r="ANO47" i="2"/>
  <c r="ANG47" i="2"/>
  <c r="ANN47" i="2"/>
  <c r="ANM47" i="2"/>
  <c r="AJQ56" i="2"/>
  <c r="AJP56" i="2"/>
  <c r="AJM56" i="2"/>
  <c r="AJR56" i="2"/>
  <c r="AJT56" i="2"/>
  <c r="AJL56" i="2"/>
  <c r="AJS56" i="2"/>
  <c r="AJK57" i="2"/>
  <c r="ALU52" i="2"/>
  <c r="ALT52" i="2"/>
  <c r="ALV52" i="2"/>
  <c r="ALS52" i="2"/>
  <c r="ALP52" i="2"/>
  <c r="ALW52" i="2"/>
  <c r="ALO52" i="2"/>
  <c r="ALN53" i="2"/>
  <c r="AJD56" i="2"/>
  <c r="AJC56" i="2" s="1"/>
  <c r="AIK59" i="2"/>
  <c r="AII59" i="2"/>
  <c r="AIJ59" i="2"/>
  <c r="AIF59" i="2"/>
  <c r="AIM59" i="2"/>
  <c r="AIE59" i="2"/>
  <c r="AIL59" i="2"/>
  <c r="AJW55" i="2"/>
  <c r="AKA55" i="2"/>
  <c r="AJX55" i="2"/>
  <c r="AKE55" i="2"/>
  <c r="AKD55" i="2"/>
  <c r="AKC55" i="2"/>
  <c r="AKB55" i="2"/>
  <c r="AJV56" i="2"/>
  <c r="AHJ75" i="2"/>
  <c r="AIQ58" i="2"/>
  <c r="AIW58" i="2"/>
  <c r="AIX58" i="2"/>
  <c r="AIP58" i="2"/>
  <c r="AIV58" i="2"/>
  <c r="AIU58" i="2"/>
  <c r="AIT58" i="2"/>
  <c r="AIO59" i="2"/>
  <c r="AHM36" i="2"/>
  <c r="AHM38" i="2"/>
  <c r="AMW48" i="2"/>
  <c r="AND48" i="2"/>
  <c r="AMV48" i="2"/>
  <c r="ANC48" i="2"/>
  <c r="ANB48" i="2"/>
  <c r="ANA48" i="2"/>
  <c r="AMZ48" i="2"/>
  <c r="AMU49" i="2"/>
  <c r="AFR81" i="2" l="1"/>
  <c r="AFR68" i="2"/>
  <c r="AEK84" i="2"/>
  <c r="AEK71" i="2"/>
  <c r="AHU74" i="2"/>
  <c r="AHB6" i="2"/>
  <c r="AGQ13" i="2"/>
  <c r="AGC67" i="2"/>
  <c r="AGC81" i="2" s="1"/>
  <c r="AGY64" i="2"/>
  <c r="AGY78" i="2" s="1"/>
  <c r="AHM29" i="2"/>
  <c r="AHB5" i="2"/>
  <c r="AHM43" i="2"/>
  <c r="AHX26" i="2"/>
  <c r="AHX40" i="2"/>
  <c r="AHX41" i="2"/>
  <c r="AHX25" i="2"/>
  <c r="AHX42" i="2"/>
  <c r="AGN66" i="2"/>
  <c r="AHX39" i="2"/>
  <c r="ADZ86" i="2"/>
  <c r="AFG69" i="2"/>
  <c r="AFG82" i="2"/>
  <c r="ADD86" i="2"/>
  <c r="AJO56" i="2"/>
  <c r="AJN56" i="2" s="1"/>
  <c r="ALG52" i="2"/>
  <c r="ALF52" i="2" s="1"/>
  <c r="AIS58" i="2"/>
  <c r="AIR58" i="2" s="1"/>
  <c r="AJD57" i="2"/>
  <c r="AJC57" i="2" s="1"/>
  <c r="AIH59" i="2"/>
  <c r="AIG59" i="2" s="1"/>
  <c r="AII12" i="2" s="1"/>
  <c r="AJZ55" i="2"/>
  <c r="AJY55" i="2" s="1"/>
  <c r="AHX36" i="2"/>
  <c r="AHX38" i="2"/>
  <c r="AMY48" i="2"/>
  <c r="AMX48" i="2" s="1"/>
  <c r="AIX59" i="2"/>
  <c r="AIP59" i="2"/>
  <c r="AIV59" i="2"/>
  <c r="AIQ59" i="2"/>
  <c r="AIW59" i="2"/>
  <c r="AIU59" i="2"/>
  <c r="AIT59" i="2"/>
  <c r="AKV53" i="2"/>
  <c r="AKU53" i="2" s="1"/>
  <c r="AHX10" i="2"/>
  <c r="AHX7" i="2"/>
  <c r="AHX22" i="2"/>
  <c r="AHX11" i="2"/>
  <c r="AHX24" i="2"/>
  <c r="AHJ63" i="2"/>
  <c r="ANB49" i="2"/>
  <c r="ANA49" i="2"/>
  <c r="AMZ49" i="2"/>
  <c r="AMW49" i="2"/>
  <c r="AND49" i="2"/>
  <c r="AMV49" i="2"/>
  <c r="ANC49" i="2"/>
  <c r="AMU50" i="2"/>
  <c r="AJX56" i="2"/>
  <c r="AKE56" i="2"/>
  <c r="AJW56" i="2"/>
  <c r="AKA56" i="2"/>
  <c r="AKD56" i="2"/>
  <c r="AKB56" i="2"/>
  <c r="AKC56" i="2"/>
  <c r="AJV57" i="2"/>
  <c r="ANY48" i="2"/>
  <c r="ANW48" i="2"/>
  <c r="ANZ48" i="2"/>
  <c r="ANX48" i="2"/>
  <c r="ANS48" i="2"/>
  <c r="ANR48" i="2"/>
  <c r="ANV48" i="2"/>
  <c r="ANH48" i="2"/>
  <c r="ANK48" i="2"/>
  <c r="ANL48" i="2"/>
  <c r="ANO48" i="2"/>
  <c r="ANG48" i="2"/>
  <c r="ANN48" i="2"/>
  <c r="ANM48" i="2"/>
  <c r="ANF49" i="2"/>
  <c r="ANZ47" i="2"/>
  <c r="ANY47" i="2"/>
  <c r="ANX47" i="2"/>
  <c r="ANV47" i="2"/>
  <c r="ANS47" i="2"/>
  <c r="ANS60" i="2" s="1"/>
  <c r="ANR47" i="2"/>
  <c r="ANW47" i="2"/>
  <c r="AEK85" i="2"/>
  <c r="AEK72" i="2"/>
  <c r="AHM8" i="2"/>
  <c r="AHM4" i="2"/>
  <c r="AII19" i="2"/>
  <c r="AII18" i="2"/>
  <c r="AII31" i="2"/>
  <c r="AII33" i="2"/>
  <c r="AII34" i="2"/>
  <c r="AII32" i="2"/>
  <c r="AII21" i="2"/>
  <c r="AII28" i="2" s="1"/>
  <c r="AII20" i="2"/>
  <c r="AII27" i="2" s="1"/>
  <c r="AII17" i="2"/>
  <c r="AII35" i="2"/>
  <c r="AHU75" i="2"/>
  <c r="AIF61" i="2"/>
  <c r="ALW53" i="2"/>
  <c r="ALO53" i="2"/>
  <c r="ALV53" i="2"/>
  <c r="ALU53" i="2"/>
  <c r="ALS53" i="2"/>
  <c r="ALP53" i="2"/>
  <c r="ALT53" i="2"/>
  <c r="ALN54" i="2"/>
  <c r="ALY53" i="2"/>
  <c r="AMH52" i="2"/>
  <c r="AMF52" i="2"/>
  <c r="AMG52" i="2"/>
  <c r="ALZ52" i="2"/>
  <c r="AMA52" i="2"/>
  <c r="AME52" i="2"/>
  <c r="AMD52" i="2"/>
  <c r="AJB58" i="2"/>
  <c r="AJF58" i="2"/>
  <c r="AJH58" i="2"/>
  <c r="AJI58" i="2"/>
  <c r="AJE58" i="2"/>
  <c r="AJA58" i="2"/>
  <c r="AJG58" i="2"/>
  <c r="AIZ59" i="2"/>
  <c r="AML52" i="2"/>
  <c r="AMP52" i="2"/>
  <c r="AMR52" i="2"/>
  <c r="AMQ52" i="2"/>
  <c r="AMS52" i="2"/>
  <c r="AMK52" i="2"/>
  <c r="AMO52" i="2"/>
  <c r="AMJ53" i="2"/>
  <c r="ALA54" i="2"/>
  <c r="AKZ54" i="2"/>
  <c r="AKY54" i="2"/>
  <c r="AKX54" i="2"/>
  <c r="AKW54" i="2"/>
  <c r="AKT54" i="2"/>
  <c r="AKS54" i="2"/>
  <c r="AKR55" i="2"/>
  <c r="AOR3" i="2"/>
  <c r="AOD46" i="2"/>
  <c r="AOB47" i="2"/>
  <c r="AOB48" i="2" s="1"/>
  <c r="AOG9" i="2"/>
  <c r="AGN79" i="2"/>
  <c r="AFR82" i="2"/>
  <c r="AFR69" i="2"/>
  <c r="AMN51" i="2"/>
  <c r="AMM51" i="2" s="1"/>
  <c r="AKK54" i="2"/>
  <c r="AKJ54" i="2" s="1"/>
  <c r="ALL53" i="2"/>
  <c r="ALD53" i="2"/>
  <c r="ALK53" i="2"/>
  <c r="ALJ53" i="2"/>
  <c r="ALI53" i="2"/>
  <c r="ALH53" i="2"/>
  <c r="ALE53" i="2"/>
  <c r="ALC54" i="2"/>
  <c r="AEV83" i="2"/>
  <c r="AEV70" i="2"/>
  <c r="AHJ76" i="2"/>
  <c r="AKO55" i="2"/>
  <c r="AKI55" i="2"/>
  <c r="AKH55" i="2"/>
  <c r="AKP55" i="2"/>
  <c r="AKN55" i="2"/>
  <c r="AKL55" i="2"/>
  <c r="AKM55" i="2"/>
  <c r="AKG56" i="2"/>
  <c r="AHU62" i="2"/>
  <c r="ALR52" i="2"/>
  <c r="ALQ52" i="2" s="1"/>
  <c r="AJM57" i="2"/>
  <c r="AJL57" i="2"/>
  <c r="AJR57" i="2"/>
  <c r="AJQ57" i="2"/>
  <c r="AJP57" i="2"/>
  <c r="AJT57" i="2"/>
  <c r="AJS57" i="2"/>
  <c r="AJK58" i="2"/>
  <c r="ANJ47" i="2"/>
  <c r="ANI47" i="2" s="1"/>
  <c r="AMC51" i="2"/>
  <c r="AMB51" i="2" s="1"/>
  <c r="ANQ49" i="2"/>
  <c r="AIF74" i="2" l="1"/>
  <c r="AGY65" i="2"/>
  <c r="AGY66" i="2" s="1"/>
  <c r="AHM6" i="2"/>
  <c r="AHB13" i="2"/>
  <c r="AGC68" i="2"/>
  <c r="AGC69" i="2" s="1"/>
  <c r="AHM5" i="2"/>
  <c r="AHX29" i="2"/>
  <c r="AGN67" i="2"/>
  <c r="AGN80" i="2"/>
  <c r="AHX43" i="2"/>
  <c r="AII40" i="2"/>
  <c r="AII42" i="2"/>
  <c r="AII25" i="2"/>
  <c r="AII26" i="2"/>
  <c r="AEK86" i="2"/>
  <c r="AHJ64" i="2"/>
  <c r="AII39" i="2"/>
  <c r="AII41" i="2"/>
  <c r="AFG83" i="2"/>
  <c r="AFG70" i="2"/>
  <c r="AJD58" i="2"/>
  <c r="AJC58" i="2" s="1"/>
  <c r="ANU47" i="2"/>
  <c r="ANT47" i="2" s="1"/>
  <c r="AMN52" i="2"/>
  <c r="AMM52" i="2" s="1"/>
  <c r="AJZ56" i="2"/>
  <c r="AJY56" i="2" s="1"/>
  <c r="AKK55" i="2"/>
  <c r="AKJ55" i="2" s="1"/>
  <c r="AOB49" i="2"/>
  <c r="AOG48" i="2"/>
  <c r="AOJ48" i="2"/>
  <c r="AOH48" i="2"/>
  <c r="AOD48" i="2"/>
  <c r="AOI48" i="2"/>
  <c r="AOC48" i="2"/>
  <c r="AOK48" i="2"/>
  <c r="AOR9" i="2"/>
  <c r="AOO46" i="2"/>
  <c r="APC3" i="2"/>
  <c r="AOM47" i="2"/>
  <c r="AIF62" i="2"/>
  <c r="ANU48" i="2"/>
  <c r="ANT48" i="2" s="1"/>
  <c r="AMZ50" i="2"/>
  <c r="ANC50" i="2"/>
  <c r="AMW50" i="2"/>
  <c r="AND50" i="2"/>
  <c r="AMV50" i="2"/>
  <c r="ANB50" i="2"/>
  <c r="ANA50" i="2"/>
  <c r="AMU51" i="2"/>
  <c r="AHJ77" i="2"/>
  <c r="AIS59" i="2"/>
  <c r="AIR59" i="2" s="1"/>
  <c r="AIT12" i="2" s="1"/>
  <c r="AFR83" i="2"/>
  <c r="AFR70" i="2"/>
  <c r="AMF53" i="2"/>
  <c r="AME53" i="2"/>
  <c r="ALZ53" i="2"/>
  <c r="AMD53" i="2"/>
  <c r="AMH53" i="2"/>
  <c r="AMG53" i="2"/>
  <c r="AMA53" i="2"/>
  <c r="ALY54" i="2"/>
  <c r="AII38" i="2"/>
  <c r="AII36" i="2"/>
  <c r="AKY55" i="2"/>
  <c r="AKX55" i="2"/>
  <c r="AKT55" i="2"/>
  <c r="AKZ55" i="2"/>
  <c r="AKS55" i="2"/>
  <c r="AKW55" i="2"/>
  <c r="ALA55" i="2"/>
  <c r="AKR56" i="2"/>
  <c r="AMJ54" i="2"/>
  <c r="AMQ53" i="2"/>
  <c r="AMR53" i="2"/>
  <c r="AML53" i="2"/>
  <c r="AMK53" i="2"/>
  <c r="AMO53" i="2"/>
  <c r="AMP53" i="2"/>
  <c r="AMS53" i="2"/>
  <c r="AJA59" i="2"/>
  <c r="AJH59" i="2"/>
  <c r="AJG59" i="2"/>
  <c r="AJE59" i="2"/>
  <c r="AJB59" i="2"/>
  <c r="AJF59" i="2"/>
  <c r="AJI59" i="2"/>
  <c r="AMC52" i="2"/>
  <c r="AMB52" i="2" s="1"/>
  <c r="ALW54" i="2"/>
  <c r="ALV54" i="2"/>
  <c r="ALU54" i="2"/>
  <c r="ALP54" i="2"/>
  <c r="ALS54" i="2"/>
  <c r="ALT54" i="2"/>
  <c r="ALO54" i="2"/>
  <c r="ALN55" i="2"/>
  <c r="AIT31" i="2"/>
  <c r="AIT32" i="2"/>
  <c r="AIT35" i="2"/>
  <c r="AIT33" i="2"/>
  <c r="AIT20" i="2"/>
  <c r="AIT27" i="2" s="1"/>
  <c r="AIT21" i="2"/>
  <c r="AIT28" i="2" s="1"/>
  <c r="AIT19" i="2"/>
  <c r="AIT18" i="2"/>
  <c r="AIT17" i="2"/>
  <c r="AIT34" i="2"/>
  <c r="AIF75" i="2"/>
  <c r="AII11" i="2"/>
  <c r="AII24" i="2"/>
  <c r="AII10" i="2"/>
  <c r="AII7" i="2"/>
  <c r="AII22" i="2"/>
  <c r="AIQ61" i="2"/>
  <c r="ANQ50" i="2"/>
  <c r="ANX49" i="2"/>
  <c r="ANW49" i="2"/>
  <c r="ANV49" i="2"/>
  <c r="ANR49" i="2"/>
  <c r="ANS49" i="2"/>
  <c r="ANY49" i="2"/>
  <c r="ANZ49" i="2"/>
  <c r="AJS58" i="2"/>
  <c r="AJQ58" i="2"/>
  <c r="AJP58" i="2"/>
  <c r="AJM58" i="2"/>
  <c r="AJT58" i="2"/>
  <c r="AJL58" i="2"/>
  <c r="AJR58" i="2"/>
  <c r="AJK59" i="2"/>
  <c r="AHU76" i="2"/>
  <c r="AHU63" i="2"/>
  <c r="AEV84" i="2"/>
  <c r="AEV71" i="2"/>
  <c r="ANJ48" i="2"/>
  <c r="ANI48" i="2" s="1"/>
  <c r="ALK54" i="2"/>
  <c r="ALJ54" i="2"/>
  <c r="ALH54" i="2"/>
  <c r="ALI54" i="2"/>
  <c r="ALD54" i="2"/>
  <c r="ALE54" i="2"/>
  <c r="ALL54" i="2"/>
  <c r="ALC55" i="2"/>
  <c r="AKV54" i="2"/>
  <c r="AKU54" i="2" s="1"/>
  <c r="ALR53" i="2"/>
  <c r="ALQ53" i="2" s="1"/>
  <c r="AMY49" i="2"/>
  <c r="AMX49" i="2" s="1"/>
  <c r="AOK47" i="2"/>
  <c r="AOG47" i="2"/>
  <c r="AOH47" i="2"/>
  <c r="AOI47" i="2"/>
  <c r="AOJ47" i="2"/>
  <c r="AOC47" i="2"/>
  <c r="AOD47" i="2"/>
  <c r="AOD60" i="2" s="1"/>
  <c r="ANK49" i="2"/>
  <c r="ANL49" i="2"/>
  <c r="ANO49" i="2"/>
  <c r="ANG49" i="2"/>
  <c r="ANN49" i="2"/>
  <c r="ANH49" i="2"/>
  <c r="ANM49" i="2"/>
  <c r="ANF50" i="2"/>
  <c r="AKN56" i="2"/>
  <c r="AKM56" i="2"/>
  <c r="AKL56" i="2"/>
  <c r="AKI56" i="2"/>
  <c r="AKH56" i="2"/>
  <c r="AKP56" i="2"/>
  <c r="AKO56" i="2"/>
  <c r="AKG57" i="2"/>
  <c r="AJO57" i="2"/>
  <c r="AJN57" i="2" s="1"/>
  <c r="ALG53" i="2"/>
  <c r="ALF53" i="2" s="1"/>
  <c r="AKA57" i="2"/>
  <c r="AKD57" i="2"/>
  <c r="AKE57" i="2"/>
  <c r="AKC57" i="2"/>
  <c r="AJW57" i="2"/>
  <c r="AKB57" i="2"/>
  <c r="AJX57" i="2"/>
  <c r="AJV58" i="2"/>
  <c r="AHX8" i="2"/>
  <c r="AHX4" i="2"/>
  <c r="AIQ74" i="2" l="1"/>
  <c r="AHM13" i="2"/>
  <c r="AGY79" i="2"/>
  <c r="AHX6" i="2"/>
  <c r="AGN81" i="2"/>
  <c r="AGN68" i="2"/>
  <c r="AGN82" i="2" s="1"/>
  <c r="AGC82" i="2"/>
  <c r="AHX5" i="2"/>
  <c r="AII29" i="2"/>
  <c r="AHJ78" i="2"/>
  <c r="AHJ65" i="2"/>
  <c r="AGC70" i="2"/>
  <c r="AGC71" i="2" s="1"/>
  <c r="AGC83" i="2"/>
  <c r="AIT41" i="2"/>
  <c r="AHU64" i="2"/>
  <c r="AHU65" i="2" s="1"/>
  <c r="AIT25" i="2"/>
  <c r="AIF63" i="2"/>
  <c r="AIT26" i="2"/>
  <c r="AII43" i="2"/>
  <c r="AFG71" i="2"/>
  <c r="AFG72" i="2" s="1"/>
  <c r="AFG84" i="2"/>
  <c r="AIT39" i="2"/>
  <c r="AIT40" i="2"/>
  <c r="AIT42" i="2"/>
  <c r="AGY67" i="2"/>
  <c r="AMN53" i="2"/>
  <c r="AMM53" i="2" s="1"/>
  <c r="AOF47" i="2"/>
  <c r="AOE47" i="2" s="1"/>
  <c r="AGY80" i="2"/>
  <c r="AMY50" i="2"/>
  <c r="AMX50" i="2" s="1"/>
  <c r="ALG54" i="2"/>
  <c r="ALF54" i="2" s="1"/>
  <c r="AJZ57" i="2"/>
  <c r="AJY57" i="2" s="1"/>
  <c r="AII8" i="2"/>
  <c r="AII4" i="2"/>
  <c r="AIT10" i="2"/>
  <c r="AIT22" i="2"/>
  <c r="AIT7" i="2"/>
  <c r="AIT24" i="2"/>
  <c r="AIT11" i="2"/>
  <c r="AIT36" i="2"/>
  <c r="AIT38" i="2"/>
  <c r="AJE18" i="2"/>
  <c r="AJE34" i="2"/>
  <c r="AJE19" i="2"/>
  <c r="AJE35" i="2"/>
  <c r="AJE31" i="2"/>
  <c r="AJE21" i="2"/>
  <c r="AJE28" i="2" s="1"/>
  <c r="AJE33" i="2"/>
  <c r="AJE17" i="2"/>
  <c r="AJE32" i="2"/>
  <c r="AJE20" i="2"/>
  <c r="AJE27" i="2" s="1"/>
  <c r="AFR84" i="2"/>
  <c r="AFR71" i="2"/>
  <c r="AKN57" i="2"/>
  <c r="AKM57" i="2"/>
  <c r="AKL57" i="2"/>
  <c r="AKI57" i="2"/>
  <c r="AKH57" i="2"/>
  <c r="AKO57" i="2"/>
  <c r="AKP57" i="2"/>
  <c r="AKG58" i="2"/>
  <c r="ALE55" i="2"/>
  <c r="ALL55" i="2"/>
  <c r="ALD55" i="2"/>
  <c r="ALK55" i="2"/>
  <c r="ALJ55" i="2"/>
  <c r="ALI55" i="2"/>
  <c r="ALH55" i="2"/>
  <c r="ALC56" i="2"/>
  <c r="ANR50" i="2"/>
  <c r="ANX50" i="2"/>
  <c r="ANV50" i="2"/>
  <c r="ANZ50" i="2"/>
  <c r="ANY50" i="2"/>
  <c r="ANS50" i="2"/>
  <c r="ANW50" i="2"/>
  <c r="ANQ51" i="2"/>
  <c r="AMK54" i="2"/>
  <c r="AMO54" i="2"/>
  <c r="AMS54" i="2"/>
  <c r="AMR54" i="2"/>
  <c r="AMP54" i="2"/>
  <c r="AMQ54" i="2"/>
  <c r="AML54" i="2"/>
  <c r="AMJ55" i="2"/>
  <c r="AMC53" i="2"/>
  <c r="AMB53" i="2" s="1"/>
  <c r="AEV85" i="2"/>
  <c r="AEV72" i="2"/>
  <c r="AJS59" i="2"/>
  <c r="AJR59" i="2"/>
  <c r="AJQ59" i="2"/>
  <c r="AJP59" i="2"/>
  <c r="AJM59" i="2"/>
  <c r="AJT59" i="2"/>
  <c r="AJL59" i="2"/>
  <c r="ALW55" i="2"/>
  <c r="ALO55" i="2"/>
  <c r="ALT55" i="2"/>
  <c r="ALV55" i="2"/>
  <c r="ALU55" i="2"/>
  <c r="ALP55" i="2"/>
  <c r="ALS55" i="2"/>
  <c r="ALN56" i="2"/>
  <c r="AKW56" i="2"/>
  <c r="AKZ56" i="2"/>
  <c r="AKY56" i="2"/>
  <c r="AKX56" i="2"/>
  <c r="AKT56" i="2"/>
  <c r="AKS56" i="2"/>
  <c r="ALA56" i="2"/>
  <c r="AKR57" i="2"/>
  <c r="AIQ75" i="2"/>
  <c r="AKV55" i="2"/>
  <c r="AKU55" i="2" s="1"/>
  <c r="AOM48" i="2"/>
  <c r="AOS47" i="2"/>
  <c r="AOO47" i="2"/>
  <c r="AOO60" i="2" s="1"/>
  <c r="AOV47" i="2"/>
  <c r="AON47" i="2"/>
  <c r="AOU47" i="2"/>
  <c r="AOT47" i="2"/>
  <c r="AOR47" i="2"/>
  <c r="ANJ49" i="2"/>
  <c r="ANI49" i="2" s="1"/>
  <c r="AIQ62" i="2"/>
  <c r="ALR54" i="2"/>
  <c r="ALQ54" i="2" s="1"/>
  <c r="AJB61" i="2"/>
  <c r="ALZ54" i="2"/>
  <c r="AMF54" i="2"/>
  <c r="AMA54" i="2"/>
  <c r="AME54" i="2"/>
  <c r="AMD54" i="2"/>
  <c r="AMH54" i="2"/>
  <c r="AMG54" i="2"/>
  <c r="ALY55" i="2"/>
  <c r="ANA51" i="2"/>
  <c r="AMZ51" i="2"/>
  <c r="ANC51" i="2"/>
  <c r="ANB51" i="2"/>
  <c r="AMW51" i="2"/>
  <c r="AMV51" i="2"/>
  <c r="AND51" i="2"/>
  <c r="AMU52" i="2"/>
  <c r="APN3" i="2"/>
  <c r="AOZ46" i="2"/>
  <c r="AOX47" i="2"/>
  <c r="APC9" i="2"/>
  <c r="AOF48" i="2"/>
  <c r="AOE48" i="2" s="1"/>
  <c r="AJX58" i="2"/>
  <c r="AKE58" i="2"/>
  <c r="AKD58" i="2"/>
  <c r="AKC58" i="2"/>
  <c r="AKA58" i="2"/>
  <c r="AJW58" i="2"/>
  <c r="AKB58" i="2"/>
  <c r="AJV59" i="2"/>
  <c r="AKK56" i="2"/>
  <c r="AKJ56" i="2" s="1"/>
  <c r="ANG50" i="2"/>
  <c r="ANN50" i="2"/>
  <c r="ANM50" i="2"/>
  <c r="ANK50" i="2"/>
  <c r="ANL50" i="2"/>
  <c r="ANO50" i="2"/>
  <c r="ANH50" i="2"/>
  <c r="ANF51" i="2"/>
  <c r="AHU77" i="2"/>
  <c r="ANU49" i="2"/>
  <c r="ANT49" i="2" s="1"/>
  <c r="AJD59" i="2"/>
  <c r="AJC59" i="2" s="1"/>
  <c r="AJE12" i="2" s="1"/>
  <c r="AIF76" i="2"/>
  <c r="AOB50" i="2"/>
  <c r="AOC49" i="2"/>
  <c r="AOH49" i="2"/>
  <c r="AOG49" i="2"/>
  <c r="AOJ49" i="2"/>
  <c r="AOD49" i="2"/>
  <c r="AOK49" i="2"/>
  <c r="AOI49" i="2"/>
  <c r="AJO58" i="2"/>
  <c r="AJN58" i="2" s="1"/>
  <c r="AHX13" i="2" l="1"/>
  <c r="AJB74" i="2"/>
  <c r="AGN69" i="2"/>
  <c r="AIF77" i="2"/>
  <c r="AIF64" i="2"/>
  <c r="AIF78" i="2" s="1"/>
  <c r="AII5" i="2"/>
  <c r="AGC84" i="2"/>
  <c r="AGC72" i="2"/>
  <c r="AGC86" i="2" s="1"/>
  <c r="AHJ66" i="2"/>
  <c r="AIT29" i="2"/>
  <c r="AGC85" i="2"/>
  <c r="AIT43" i="2"/>
  <c r="AGY68" i="2"/>
  <c r="AGY69" i="2" s="1"/>
  <c r="AHJ79" i="2"/>
  <c r="AGY81" i="2"/>
  <c r="AJE40" i="2"/>
  <c r="AEV86" i="2"/>
  <c r="AFG86" i="2"/>
  <c r="AJE42" i="2"/>
  <c r="AJB62" i="2"/>
  <c r="AJE26" i="2"/>
  <c r="AFG85" i="2"/>
  <c r="AJE41" i="2"/>
  <c r="AHU66" i="2"/>
  <c r="AJE39" i="2"/>
  <c r="AJE25" i="2"/>
  <c r="AHU78" i="2"/>
  <c r="ALG55" i="2"/>
  <c r="ALF55" i="2" s="1"/>
  <c r="AMY51" i="2"/>
  <c r="AMX51" i="2" s="1"/>
  <c r="AJO59" i="2"/>
  <c r="AJN59" i="2" s="1"/>
  <c r="AJP12" i="2" s="1"/>
  <c r="AII6" i="2"/>
  <c r="AOQ47" i="2"/>
  <c r="AOP47" i="2" s="1"/>
  <c r="AKK57" i="2"/>
  <c r="AKJ57" i="2" s="1"/>
  <c r="ALR55" i="2"/>
  <c r="ALQ55" i="2" s="1"/>
  <c r="ALE56" i="2"/>
  <c r="ALL56" i="2"/>
  <c r="ALK56" i="2"/>
  <c r="ALJ56" i="2"/>
  <c r="ALI56" i="2"/>
  <c r="ALH56" i="2"/>
  <c r="ALD56" i="2"/>
  <c r="ALC57" i="2"/>
  <c r="ANJ50" i="2"/>
  <c r="ANI50" i="2" s="1"/>
  <c r="AKA59" i="2"/>
  <c r="AJX59" i="2"/>
  <c r="AKD59" i="2"/>
  <c r="AKC59" i="2"/>
  <c r="AKB59" i="2"/>
  <c r="AKE59" i="2"/>
  <c r="AJW59" i="2"/>
  <c r="ANB52" i="2"/>
  <c r="ANA52" i="2"/>
  <c r="AMW52" i="2"/>
  <c r="ANC52" i="2"/>
  <c r="AND52" i="2"/>
  <c r="AMV52" i="2"/>
  <c r="AMZ52" i="2"/>
  <c r="AMU53" i="2"/>
  <c r="AJE22" i="2"/>
  <c r="AJE11" i="2"/>
  <c r="AJE7" i="2"/>
  <c r="AJE10" i="2"/>
  <c r="AJE24" i="2"/>
  <c r="AJM61" i="2"/>
  <c r="AOF49" i="2"/>
  <c r="AOE49" i="2" s="1"/>
  <c r="ALZ55" i="2"/>
  <c r="AMF55" i="2"/>
  <c r="AME55" i="2"/>
  <c r="AMH55" i="2"/>
  <c r="AMD55" i="2"/>
  <c r="AMG55" i="2"/>
  <c r="AMA55" i="2"/>
  <c r="ALY56" i="2"/>
  <c r="AJB75" i="2"/>
  <c r="AOT48" i="2"/>
  <c r="AOS48" i="2"/>
  <c r="AOR48" i="2"/>
  <c r="AOO48" i="2"/>
  <c r="AOV48" i="2"/>
  <c r="AON48" i="2"/>
  <c r="AOU48" i="2"/>
  <c r="AOM49" i="2"/>
  <c r="AHU79" i="2"/>
  <c r="AMN54" i="2"/>
  <c r="AMM54" i="2" s="1"/>
  <c r="AIT8" i="2"/>
  <c r="AIT4" i="2"/>
  <c r="ANY51" i="2"/>
  <c r="ANV51" i="2"/>
  <c r="ANW51" i="2"/>
  <c r="ANX51" i="2"/>
  <c r="ANR51" i="2"/>
  <c r="ANZ51" i="2"/>
  <c r="ANS51" i="2"/>
  <c r="ANQ52" i="2"/>
  <c r="AKN58" i="2"/>
  <c r="AKM58" i="2"/>
  <c r="AKL58" i="2"/>
  <c r="AKO58" i="2"/>
  <c r="AKI58" i="2"/>
  <c r="AKH58" i="2"/>
  <c r="AKP58" i="2"/>
  <c r="AKG59" i="2"/>
  <c r="AJZ58" i="2"/>
  <c r="AJY58" i="2" s="1"/>
  <c r="AIQ76" i="2"/>
  <c r="AIQ63" i="2"/>
  <c r="AJP18" i="2"/>
  <c r="AJP21" i="2"/>
  <c r="AJP28" i="2" s="1"/>
  <c r="AJP33" i="2"/>
  <c r="AJP20" i="2"/>
  <c r="AJP27" i="2" s="1"/>
  <c r="AJP17" i="2"/>
  <c r="AJP19" i="2"/>
  <c r="AJP31" i="2"/>
  <c r="AJP35" i="2"/>
  <c r="AJP34" i="2"/>
  <c r="AJP32" i="2"/>
  <c r="AMP55" i="2"/>
  <c r="AMR55" i="2"/>
  <c r="AMQ55" i="2"/>
  <c r="AML55" i="2"/>
  <c r="AMK55" i="2"/>
  <c r="AMO55" i="2"/>
  <c r="AMS55" i="2"/>
  <c r="AMJ56" i="2"/>
  <c r="ANU50" i="2"/>
  <c r="ANT50" i="2" s="1"/>
  <c r="AFR85" i="2"/>
  <c r="AFR72" i="2"/>
  <c r="AJE36" i="2"/>
  <c r="AJE38" i="2"/>
  <c r="AOK50" i="2"/>
  <c r="AOJ50" i="2"/>
  <c r="AOH50" i="2"/>
  <c r="AOI50" i="2"/>
  <c r="AOC50" i="2"/>
  <c r="AOG50" i="2"/>
  <c r="AOD50" i="2"/>
  <c r="AOB51" i="2"/>
  <c r="AMC54" i="2"/>
  <c r="AMB54" i="2" s="1"/>
  <c r="AKV56" i="2"/>
  <c r="AKU56" i="2" s="1"/>
  <c r="APK46" i="2"/>
  <c r="APY3" i="2"/>
  <c r="API47" i="2"/>
  <c r="API48" i="2" s="1"/>
  <c r="APN9" i="2"/>
  <c r="ANH51" i="2"/>
  <c r="ANO51" i="2"/>
  <c r="ANG51" i="2"/>
  <c r="ANN51" i="2"/>
  <c r="ANK51" i="2"/>
  <c r="ANM51" i="2"/>
  <c r="ANL51" i="2"/>
  <c r="ANF52" i="2"/>
  <c r="AGN83" i="2"/>
  <c r="AGN70" i="2"/>
  <c r="AOX48" i="2"/>
  <c r="APG47" i="2"/>
  <c r="AOY47" i="2"/>
  <c r="APF47" i="2"/>
  <c r="APE47" i="2"/>
  <c r="AOZ47" i="2"/>
  <c r="AOZ60" i="2" s="1"/>
  <c r="APD47" i="2"/>
  <c r="APC47" i="2"/>
  <c r="AKW57" i="2"/>
  <c r="AKY57" i="2"/>
  <c r="AKX57" i="2"/>
  <c r="AKT57" i="2"/>
  <c r="AKS57" i="2"/>
  <c r="ALA57" i="2"/>
  <c r="AKZ57" i="2"/>
  <c r="AKR58" i="2"/>
  <c r="ALT56" i="2"/>
  <c r="ALS56" i="2"/>
  <c r="ALW56" i="2"/>
  <c r="ALO56" i="2"/>
  <c r="ALV56" i="2"/>
  <c r="ALU56" i="2"/>
  <c r="ALP56" i="2"/>
  <c r="ALN57" i="2"/>
  <c r="AJM74" i="2" l="1"/>
  <c r="AII13" i="2"/>
  <c r="AIF65" i="2"/>
  <c r="AIF66" i="2" s="1"/>
  <c r="AGY82" i="2"/>
  <c r="AHJ67" i="2"/>
  <c r="AHJ80" i="2"/>
  <c r="AIT5" i="2"/>
  <c r="AJB63" i="2"/>
  <c r="AJB76" i="2"/>
  <c r="AHU67" i="2"/>
  <c r="AJE29" i="2"/>
  <c r="AHU80" i="2"/>
  <c r="AJE43" i="2"/>
  <c r="AJP26" i="2"/>
  <c r="AJP40" i="2"/>
  <c r="AJP39" i="2"/>
  <c r="AJP41" i="2"/>
  <c r="AJP25" i="2"/>
  <c r="AFR86" i="2"/>
  <c r="AJP42" i="2"/>
  <c r="AJM75" i="2"/>
  <c r="AKK58" i="2"/>
  <c r="AKJ58" i="2" s="1"/>
  <c r="AOQ48" i="2"/>
  <c r="AOP48" i="2" s="1"/>
  <c r="AGY83" i="2"/>
  <c r="AGY70" i="2"/>
  <c r="ANJ51" i="2"/>
  <c r="ANI51" i="2" s="1"/>
  <c r="AMY52" i="2"/>
  <c r="AMX52" i="2" s="1"/>
  <c r="AKV57" i="2"/>
  <c r="AKU57" i="2" s="1"/>
  <c r="AMC55" i="2"/>
  <c r="AMB55" i="2" s="1"/>
  <c r="APQ48" i="2"/>
  <c r="APK48" i="2"/>
  <c r="APJ48" i="2"/>
  <c r="APR48" i="2"/>
  <c r="APP48" i="2"/>
  <c r="APO48" i="2"/>
  <c r="APN48" i="2"/>
  <c r="API49" i="2"/>
  <c r="AML56" i="2"/>
  <c r="AMP56" i="2"/>
  <c r="AMS56" i="2"/>
  <c r="AMK56" i="2"/>
  <c r="AMQ56" i="2"/>
  <c r="AMO56" i="2"/>
  <c r="AMR56" i="2"/>
  <c r="AMJ57" i="2"/>
  <c r="ANY52" i="2"/>
  <c r="ANR52" i="2"/>
  <c r="ANS52" i="2"/>
  <c r="ANW52" i="2"/>
  <c r="ANV52" i="2"/>
  <c r="ANX52" i="2"/>
  <c r="ANZ52" i="2"/>
  <c r="ANQ53" i="2"/>
  <c r="AOO49" i="2"/>
  <c r="AOV49" i="2"/>
  <c r="AON49" i="2"/>
  <c r="AOU49" i="2"/>
  <c r="AOT49" i="2"/>
  <c r="AOS49" i="2"/>
  <c r="AOR49" i="2"/>
  <c r="AOM50" i="2"/>
  <c r="AKA31" i="2"/>
  <c r="AKA17" i="2"/>
  <c r="AKA35" i="2"/>
  <c r="AKA18" i="2"/>
  <c r="AKA33" i="2"/>
  <c r="AKA20" i="2"/>
  <c r="AKA27" i="2" s="1"/>
  <c r="AKA34" i="2"/>
  <c r="AKA32" i="2"/>
  <c r="AKA19" i="2"/>
  <c r="AKA21" i="2"/>
  <c r="AKA28" i="2" s="1"/>
  <c r="APE48" i="2"/>
  <c r="AOZ48" i="2"/>
  <c r="APC48" i="2"/>
  <c r="APD48" i="2"/>
  <c r="APG48" i="2"/>
  <c r="AOY48" i="2"/>
  <c r="APF48" i="2"/>
  <c r="AOX49" i="2"/>
  <c r="ALW57" i="2"/>
  <c r="ALO57" i="2"/>
  <c r="ALV57" i="2"/>
  <c r="ALU57" i="2"/>
  <c r="ALT57" i="2"/>
  <c r="ALS57" i="2"/>
  <c r="ALP57" i="2"/>
  <c r="ALN58" i="2"/>
  <c r="AKX58" i="2"/>
  <c r="AKT58" i="2"/>
  <c r="AKS58" i="2"/>
  <c r="AKY58" i="2"/>
  <c r="ALA58" i="2"/>
  <c r="AKZ58" i="2"/>
  <c r="AKW58" i="2"/>
  <c r="AKR59" i="2"/>
  <c r="APB47" i="2"/>
  <c r="APA47" i="2" s="1"/>
  <c r="AGN84" i="2"/>
  <c r="AGN71" i="2"/>
  <c r="AOF50" i="2"/>
  <c r="AOE50" i="2" s="1"/>
  <c r="AIQ77" i="2"/>
  <c r="AKP59" i="2"/>
  <c r="AKO59" i="2"/>
  <c r="AKI59" i="2"/>
  <c r="AKN59" i="2"/>
  <c r="AKM59" i="2"/>
  <c r="AKL59" i="2"/>
  <c r="AKH59" i="2"/>
  <c r="AME56" i="2"/>
  <c r="AMD56" i="2"/>
  <c r="ALZ56" i="2"/>
  <c r="AMA56" i="2"/>
  <c r="AMF56" i="2"/>
  <c r="AMG56" i="2"/>
  <c r="AMH56" i="2"/>
  <c r="ALY57" i="2"/>
  <c r="AMW53" i="2"/>
  <c r="AND53" i="2"/>
  <c r="AMV53" i="2"/>
  <c r="ANB53" i="2"/>
  <c r="ANC53" i="2"/>
  <c r="ANA53" i="2"/>
  <c r="AMZ53" i="2"/>
  <c r="AMU54" i="2"/>
  <c r="AJX61" i="2"/>
  <c r="AMN55" i="2"/>
  <c r="AMM55" i="2" s="1"/>
  <c r="AIQ64" i="2"/>
  <c r="AJM62" i="2"/>
  <c r="AJZ59" i="2"/>
  <c r="AJY59" i="2" s="1"/>
  <c r="AKA12" i="2" s="1"/>
  <c r="AJP38" i="2"/>
  <c r="AJP36" i="2"/>
  <c r="AJE4" i="2"/>
  <c r="AJE8" i="2"/>
  <c r="AIF79" i="2"/>
  <c r="APN47" i="2"/>
  <c r="APP47" i="2"/>
  <c r="APO47" i="2"/>
  <c r="APK47" i="2"/>
  <c r="APK60" i="2" s="1"/>
  <c r="APJ47" i="2"/>
  <c r="APR47" i="2"/>
  <c r="APQ47" i="2"/>
  <c r="AJP7" i="2"/>
  <c r="AJP24" i="2"/>
  <c r="AJP22" i="2"/>
  <c r="AJP11" i="2"/>
  <c r="AJP10" i="2"/>
  <c r="ALL57" i="2"/>
  <c r="ALD57" i="2"/>
  <c r="ALK57" i="2"/>
  <c r="ALE57" i="2"/>
  <c r="ALJ57" i="2"/>
  <c r="ALI57" i="2"/>
  <c r="ALH57" i="2"/>
  <c r="ALC58" i="2"/>
  <c r="AQJ3" i="2"/>
  <c r="APV46" i="2"/>
  <c r="APT47" i="2"/>
  <c r="APY9" i="2"/>
  <c r="ANU51" i="2"/>
  <c r="ANT51" i="2" s="1"/>
  <c r="ANO52" i="2"/>
  <c r="ANG52" i="2"/>
  <c r="ANN52" i="2"/>
  <c r="ANM52" i="2"/>
  <c r="ANL52" i="2"/>
  <c r="ANK52" i="2"/>
  <c r="ANH52" i="2"/>
  <c r="ANF53" i="2"/>
  <c r="ALR56" i="2"/>
  <c r="ALQ56" i="2" s="1"/>
  <c r="AOD51" i="2"/>
  <c r="AOH51" i="2"/>
  <c r="AOC51" i="2"/>
  <c r="AOG51" i="2"/>
  <c r="AOI51" i="2"/>
  <c r="AOJ51" i="2"/>
  <c r="AOK51" i="2"/>
  <c r="AOB52" i="2"/>
  <c r="AIT6" i="2"/>
  <c r="ALG56" i="2"/>
  <c r="ALF56" i="2" s="1"/>
  <c r="AJX74" i="2" l="1"/>
  <c r="AIT13" i="2"/>
  <c r="AHJ68" i="2"/>
  <c r="AHJ81" i="2"/>
  <c r="AJB64" i="2"/>
  <c r="AJB77" i="2"/>
  <c r="AHU68" i="2"/>
  <c r="AHU82" i="2" s="1"/>
  <c r="AHU81" i="2"/>
  <c r="AJP29" i="2"/>
  <c r="AJE5" i="2"/>
  <c r="AJP43" i="2"/>
  <c r="AKA42" i="2"/>
  <c r="AKA26" i="2"/>
  <c r="AKA39" i="2"/>
  <c r="AKA41" i="2"/>
  <c r="AKA40" i="2"/>
  <c r="AJX62" i="2"/>
  <c r="AKA25" i="2"/>
  <c r="ANJ52" i="2"/>
  <c r="ANI52" i="2" s="1"/>
  <c r="AKK59" i="2"/>
  <c r="AKV58" i="2"/>
  <c r="AKU58" i="2" s="1"/>
  <c r="AOF51" i="2"/>
  <c r="AOE51" i="2" s="1"/>
  <c r="AGY84" i="2"/>
  <c r="AGY71" i="2"/>
  <c r="ANU52" i="2"/>
  <c r="ANT52" i="2" s="1"/>
  <c r="ALG57" i="2"/>
  <c r="ALF57" i="2" s="1"/>
  <c r="ANL53" i="2"/>
  <c r="ANO53" i="2"/>
  <c r="ANG53" i="2"/>
  <c r="ANN53" i="2"/>
  <c r="ANM53" i="2"/>
  <c r="ANK53" i="2"/>
  <c r="ANH53" i="2"/>
  <c r="ANF54" i="2"/>
  <c r="AJE6" i="2"/>
  <c r="AMZ54" i="2"/>
  <c r="ANA54" i="2"/>
  <c r="AMW54" i="2"/>
  <c r="AND54" i="2"/>
  <c r="AMV54" i="2"/>
  <c r="ANC54" i="2"/>
  <c r="ANB54" i="2"/>
  <c r="AMU55" i="2"/>
  <c r="AMQ57" i="2"/>
  <c r="AMP57" i="2"/>
  <c r="AMK57" i="2"/>
  <c r="AML57" i="2"/>
  <c r="AMR57" i="2"/>
  <c r="AMS57" i="2"/>
  <c r="AMO57" i="2"/>
  <c r="AMJ58" i="2"/>
  <c r="ANY53" i="2"/>
  <c r="ANW53" i="2"/>
  <c r="ANV53" i="2"/>
  <c r="ANR53" i="2"/>
  <c r="ANZ53" i="2"/>
  <c r="ANX53" i="2"/>
  <c r="ANS53" i="2"/>
  <c r="ANQ54" i="2"/>
  <c r="AQG46" i="2"/>
  <c r="AQU3" i="2"/>
  <c r="AQE47" i="2"/>
  <c r="AQE48" i="2" s="1"/>
  <c r="AQE49" i="2" s="1"/>
  <c r="AQE50" i="2" s="1"/>
  <c r="AQJ9" i="2"/>
  <c r="APM47" i="2"/>
  <c r="APL47" i="2" s="1"/>
  <c r="AJM76" i="2"/>
  <c r="AJM63" i="2"/>
  <c r="AIQ78" i="2"/>
  <c r="AIQ65" i="2"/>
  <c r="AMY53" i="2"/>
  <c r="AMX53" i="2" s="1"/>
  <c r="AMC56" i="2"/>
  <c r="AMB56" i="2" s="1"/>
  <c r="AGN85" i="2"/>
  <c r="AGN72" i="2"/>
  <c r="ALR57" i="2"/>
  <c r="ALQ57" i="2" s="1"/>
  <c r="APE49" i="2"/>
  <c r="APD49" i="2"/>
  <c r="APC49" i="2"/>
  <c r="APF49" i="2"/>
  <c r="AOZ49" i="2"/>
  <c r="APG49" i="2"/>
  <c r="AOY49" i="2"/>
  <c r="AOX50" i="2"/>
  <c r="ALH58" i="2"/>
  <c r="ALK58" i="2"/>
  <c r="ALE58" i="2"/>
  <c r="ALL58" i="2"/>
  <c r="ALD58" i="2"/>
  <c r="ALJ58" i="2"/>
  <c r="ALI58" i="2"/>
  <c r="ALC59" i="2"/>
  <c r="AIF80" i="2"/>
  <c r="AKI61" i="2"/>
  <c r="AMN56" i="2"/>
  <c r="AMM56" i="2" s="1"/>
  <c r="APQ49" i="2"/>
  <c r="APN49" i="2"/>
  <c r="APJ49" i="2"/>
  <c r="APK49" i="2"/>
  <c r="APP49" i="2"/>
  <c r="APR49" i="2"/>
  <c r="APO49" i="2"/>
  <c r="API50" i="2"/>
  <c r="ALA59" i="2"/>
  <c r="AKZ59" i="2"/>
  <c r="AKY59" i="2"/>
  <c r="AKX59" i="2"/>
  <c r="AKW59" i="2"/>
  <c r="AKT59" i="2"/>
  <c r="AKS59" i="2"/>
  <c r="AMA57" i="2"/>
  <c r="ALZ57" i="2"/>
  <c r="AMG57" i="2"/>
  <c r="AMF57" i="2"/>
  <c r="AME57" i="2"/>
  <c r="AMD57" i="2"/>
  <c r="AMH57" i="2"/>
  <c r="ALY58" i="2"/>
  <c r="AKL33" i="2"/>
  <c r="AKL17" i="2"/>
  <c r="AKL21" i="2"/>
  <c r="AKL28" i="2" s="1"/>
  <c r="AKL34" i="2"/>
  <c r="AKL20" i="2"/>
  <c r="AKL27" i="2" s="1"/>
  <c r="AKL31" i="2"/>
  <c r="AKL18" i="2"/>
  <c r="AKL19" i="2"/>
  <c r="AKL35" i="2"/>
  <c r="AKL32" i="2"/>
  <c r="APM48" i="2"/>
  <c r="APL48" i="2" s="1"/>
  <c r="APT48" i="2"/>
  <c r="APU47" i="2"/>
  <c r="AQC47" i="2"/>
  <c r="AQB47" i="2"/>
  <c r="AQA47" i="2"/>
  <c r="APZ47" i="2"/>
  <c r="APY47" i="2"/>
  <c r="APV47" i="2"/>
  <c r="ALW58" i="2"/>
  <c r="ALO58" i="2"/>
  <c r="ALV58" i="2"/>
  <c r="ALU58" i="2"/>
  <c r="ALT58" i="2"/>
  <c r="ALS58" i="2"/>
  <c r="ALP58" i="2"/>
  <c r="ALN59" i="2"/>
  <c r="AJP4" i="2"/>
  <c r="AJP8" i="2"/>
  <c r="AKA22" i="2"/>
  <c r="AKA7" i="2"/>
  <c r="AKA24" i="2"/>
  <c r="AKA11" i="2"/>
  <c r="AKA10" i="2"/>
  <c r="AOS50" i="2"/>
  <c r="AOR50" i="2"/>
  <c r="AOT50" i="2"/>
  <c r="AOU50" i="2"/>
  <c r="AOO50" i="2"/>
  <c r="AOV50" i="2"/>
  <c r="AON50" i="2"/>
  <c r="AOM51" i="2"/>
  <c r="AOJ52" i="2"/>
  <c r="AOK52" i="2"/>
  <c r="AOG52" i="2"/>
  <c r="AOD52" i="2"/>
  <c r="AOI52" i="2"/>
  <c r="AOH52" i="2"/>
  <c r="AOC52" i="2"/>
  <c r="AOB53" i="2"/>
  <c r="AKA38" i="2"/>
  <c r="AKA36" i="2"/>
  <c r="AOQ49" i="2"/>
  <c r="AOP49" i="2" s="1"/>
  <c r="AIF67" i="2"/>
  <c r="AJX75" i="2"/>
  <c r="APB48" i="2"/>
  <c r="APA48" i="2" s="1"/>
  <c r="AHJ82" i="2" l="1"/>
  <c r="AHJ69" i="2"/>
  <c r="AKJ59" i="2"/>
  <c r="AKL12" i="2" s="1"/>
  <c r="AKI74" i="2"/>
  <c r="AHU69" i="2"/>
  <c r="AHU70" i="2" s="1"/>
  <c r="AJB65" i="2"/>
  <c r="AJB79" i="2" s="1"/>
  <c r="AJB78" i="2"/>
  <c r="AJX76" i="2"/>
  <c r="AJE13" i="2"/>
  <c r="AKA29" i="2"/>
  <c r="AJP5" i="2"/>
  <c r="AKA43" i="2"/>
  <c r="AJX63" i="2"/>
  <c r="AJX77" i="2" s="1"/>
  <c r="AKL26" i="2"/>
  <c r="AGN86" i="2"/>
  <c r="AKL25" i="2"/>
  <c r="AKL41" i="2"/>
  <c r="AKI62" i="2"/>
  <c r="AKL39" i="2"/>
  <c r="AKL42" i="2"/>
  <c r="AKL40" i="2"/>
  <c r="ANJ53" i="2"/>
  <c r="ANI53" i="2" s="1"/>
  <c r="AMY54" i="2"/>
  <c r="AMX54" i="2" s="1"/>
  <c r="AMC57" i="2"/>
  <c r="AMB57" i="2" s="1"/>
  <c r="APB49" i="2"/>
  <c r="APA49" i="2" s="1"/>
  <c r="APM49" i="2"/>
  <c r="APL49" i="2" s="1"/>
  <c r="ALG58" i="2"/>
  <c r="ALF58" i="2" s="1"/>
  <c r="AKV59" i="2"/>
  <c r="AKU59" i="2" s="1"/>
  <c r="AKW12" i="2" s="1"/>
  <c r="AGY85" i="2"/>
  <c r="AGY72" i="2"/>
  <c r="ANU53" i="2"/>
  <c r="ANT53" i="2" s="1"/>
  <c r="AOF52" i="2"/>
  <c r="AOE52" i="2" s="1"/>
  <c r="AOQ50" i="2"/>
  <c r="AOP50" i="2" s="1"/>
  <c r="AQN50" i="2"/>
  <c r="AQL50" i="2"/>
  <c r="AQK50" i="2"/>
  <c r="AQJ50" i="2"/>
  <c r="AQM50" i="2"/>
  <c r="AQF50" i="2"/>
  <c r="AQG50" i="2"/>
  <c r="AQE51" i="2"/>
  <c r="AOD53" i="2"/>
  <c r="AOH53" i="2"/>
  <c r="AOJ53" i="2"/>
  <c r="AOC53" i="2"/>
  <c r="AOK53" i="2"/>
  <c r="AOI53" i="2"/>
  <c r="AOG53" i="2"/>
  <c r="AOB54" i="2"/>
  <c r="AOZ50" i="2"/>
  <c r="APC50" i="2"/>
  <c r="APG50" i="2"/>
  <c r="AOY50" i="2"/>
  <c r="APF50" i="2"/>
  <c r="APE50" i="2"/>
  <c r="APD50" i="2"/>
  <c r="AOX51" i="2"/>
  <c r="AQF48" i="2"/>
  <c r="AQN48" i="2"/>
  <c r="AQM48" i="2"/>
  <c r="AQG48" i="2"/>
  <c r="AQL48" i="2"/>
  <c r="AQK48" i="2"/>
  <c r="AQJ48" i="2"/>
  <c r="ANC55" i="2"/>
  <c r="ANB55" i="2"/>
  <c r="ANA55" i="2"/>
  <c r="AMZ55" i="2"/>
  <c r="AMV55" i="2"/>
  <c r="AMW55" i="2"/>
  <c r="AND55" i="2"/>
  <c r="AMU56" i="2"/>
  <c r="AKL22" i="2"/>
  <c r="AKL11" i="2"/>
  <c r="AKL7" i="2"/>
  <c r="AKL10" i="2"/>
  <c r="AKL24" i="2"/>
  <c r="ALD59" i="2"/>
  <c r="ALI59" i="2"/>
  <c r="ALH59" i="2"/>
  <c r="ALK59" i="2"/>
  <c r="ALJ59" i="2"/>
  <c r="ALE59" i="2"/>
  <c r="ALL59" i="2"/>
  <c r="APY48" i="2"/>
  <c r="AQA48" i="2"/>
  <c r="APZ48" i="2"/>
  <c r="AQB48" i="2"/>
  <c r="APV48" i="2"/>
  <c r="APU48" i="2"/>
  <c r="AQC48" i="2"/>
  <c r="APT49" i="2"/>
  <c r="ALS59" i="2"/>
  <c r="ALP59" i="2"/>
  <c r="ALW59" i="2"/>
  <c r="ALO59" i="2"/>
  <c r="ALU59" i="2"/>
  <c r="ALV59" i="2"/>
  <c r="ALT59" i="2"/>
  <c r="APV60" i="2"/>
  <c r="AKW20" i="2"/>
  <c r="AKW27" i="2" s="1"/>
  <c r="AKW34" i="2"/>
  <c r="AKW18" i="2"/>
  <c r="AKW32" i="2"/>
  <c r="AKW35" i="2"/>
  <c r="AKW31" i="2"/>
  <c r="AKW19" i="2"/>
  <c r="AKW17" i="2"/>
  <c r="AKW21" i="2"/>
  <c r="AKW28" i="2" s="1"/>
  <c r="AKW33" i="2"/>
  <c r="AJM77" i="2"/>
  <c r="AJM64" i="2"/>
  <c r="AQG47" i="2"/>
  <c r="AQG60" i="2" s="1"/>
  <c r="AQJ47" i="2"/>
  <c r="AQF47" i="2"/>
  <c r="AQM47" i="2"/>
  <c r="AQL47" i="2"/>
  <c r="AQK47" i="2"/>
  <c r="AQN47" i="2"/>
  <c r="ANO54" i="2"/>
  <c r="ANG54" i="2"/>
  <c r="ANN54" i="2"/>
  <c r="ANM54" i="2"/>
  <c r="ANH54" i="2"/>
  <c r="ANK54" i="2"/>
  <c r="ANL54" i="2"/>
  <c r="ANF55" i="2"/>
  <c r="AOT51" i="2"/>
  <c r="AOO51" i="2"/>
  <c r="AOV51" i="2"/>
  <c r="AON51" i="2"/>
  <c r="AOS51" i="2"/>
  <c r="AOR51" i="2"/>
  <c r="AOU51" i="2"/>
  <c r="AOM52" i="2"/>
  <c r="APX47" i="2"/>
  <c r="APW47" i="2" s="1"/>
  <c r="APO50" i="2"/>
  <c r="APJ50" i="2"/>
  <c r="APR50" i="2"/>
  <c r="APQ50" i="2"/>
  <c r="APK50" i="2"/>
  <c r="APN50" i="2"/>
  <c r="APP50" i="2"/>
  <c r="API51" i="2"/>
  <c r="ARF3" i="2"/>
  <c r="AQR46" i="2"/>
  <c r="AQP47" i="2"/>
  <c r="AQU9" i="2"/>
  <c r="AMR58" i="2"/>
  <c r="AMQ58" i="2"/>
  <c r="AMS58" i="2"/>
  <c r="AMO58" i="2"/>
  <c r="AMP58" i="2"/>
  <c r="AML58" i="2"/>
  <c r="AMK58" i="2"/>
  <c r="AMJ59" i="2"/>
  <c r="ALR58" i="2"/>
  <c r="ALQ58" i="2" s="1"/>
  <c r="AKL36" i="2"/>
  <c r="AKL38" i="2"/>
  <c r="AKI75" i="2"/>
  <c r="AMN57" i="2"/>
  <c r="AMM57" i="2" s="1"/>
  <c r="AJP6" i="2"/>
  <c r="AIF81" i="2"/>
  <c r="AIF68" i="2"/>
  <c r="AMG58" i="2"/>
  <c r="AMH58" i="2"/>
  <c r="AMF58" i="2"/>
  <c r="ALZ58" i="2"/>
  <c r="AME58" i="2"/>
  <c r="AMD58" i="2"/>
  <c r="AMA58" i="2"/>
  <c r="ALY59" i="2"/>
  <c r="AKT61" i="2"/>
  <c r="AKA8" i="2"/>
  <c r="AKA4" i="2"/>
  <c r="AIQ79" i="2"/>
  <c r="AIQ66" i="2"/>
  <c r="AQN49" i="2"/>
  <c r="AQM49" i="2"/>
  <c r="AQL49" i="2"/>
  <c r="AQJ49" i="2"/>
  <c r="AQK49" i="2"/>
  <c r="AQG49" i="2"/>
  <c r="AQF49" i="2"/>
  <c r="ANY54" i="2"/>
  <c r="ANW54" i="2"/>
  <c r="ANV54" i="2"/>
  <c r="ANZ54" i="2"/>
  <c r="ANS54" i="2"/>
  <c r="ANX54" i="2"/>
  <c r="ANR54" i="2"/>
  <c r="ANQ55" i="2"/>
  <c r="AHJ83" i="2" l="1"/>
  <c r="AHJ70" i="2"/>
  <c r="AHU83" i="2"/>
  <c r="AKT74" i="2"/>
  <c r="AJB66" i="2"/>
  <c r="AJB67" i="2" s="1"/>
  <c r="AKA5" i="2"/>
  <c r="AJP13" i="2"/>
  <c r="AJX64" i="2"/>
  <c r="AJX65" i="2" s="1"/>
  <c r="AJX66" i="2" s="1"/>
  <c r="AKI76" i="2"/>
  <c r="AKL29" i="2"/>
  <c r="AKI63" i="2"/>
  <c r="AKI64" i="2" s="1"/>
  <c r="AKI65" i="2" s="1"/>
  <c r="AKL43" i="2"/>
  <c r="AIQ67" i="2"/>
  <c r="AKW26" i="2"/>
  <c r="AKW42" i="2"/>
  <c r="AKW39" i="2"/>
  <c r="AKW25" i="2"/>
  <c r="AKT62" i="2"/>
  <c r="AKT76" i="2" s="1"/>
  <c r="AKW40" i="2"/>
  <c r="AKW41" i="2"/>
  <c r="AGY86" i="2"/>
  <c r="AMC58" i="2"/>
  <c r="AMB58" i="2" s="1"/>
  <c r="AQI50" i="2"/>
  <c r="AQH50" i="2" s="1"/>
  <c r="AQI49" i="2"/>
  <c r="AQH49" i="2" s="1"/>
  <c r="ANJ54" i="2"/>
  <c r="ANI54" i="2" s="1"/>
  <c r="AMN58" i="2"/>
  <c r="AMM58" i="2" s="1"/>
  <c r="AJM78" i="2"/>
  <c r="AJM65" i="2"/>
  <c r="AKL8" i="2"/>
  <c r="AKL4" i="2"/>
  <c r="AKT75" i="2"/>
  <c r="AQP48" i="2"/>
  <c r="AQU47" i="2"/>
  <c r="AQW47" i="2"/>
  <c r="AQV47" i="2"/>
  <c r="AQR47" i="2"/>
  <c r="AQR60" i="2" s="1"/>
  <c r="AQY47" i="2"/>
  <c r="AQQ47" i="2"/>
  <c r="AQX47" i="2"/>
  <c r="AOO52" i="2"/>
  <c r="AOV52" i="2"/>
  <c r="AON52" i="2"/>
  <c r="AOR52" i="2"/>
  <c r="AOU52" i="2"/>
  <c r="AOT52" i="2"/>
  <c r="AOS52" i="2"/>
  <c r="AOM53" i="2"/>
  <c r="AKW10" i="2"/>
  <c r="AKW7" i="2"/>
  <c r="AKW24" i="2"/>
  <c r="AKW11" i="2"/>
  <c r="AKW22" i="2"/>
  <c r="ALP61" i="2"/>
  <c r="AOJ54" i="2"/>
  <c r="AOI54" i="2"/>
  <c r="AOG54" i="2"/>
  <c r="AOK54" i="2"/>
  <c r="AOC54" i="2"/>
  <c r="AOD54" i="2"/>
  <c r="AOH54" i="2"/>
  <c r="AOB55" i="2"/>
  <c r="ANX55" i="2"/>
  <c r="ANR55" i="2"/>
  <c r="ANS55" i="2"/>
  <c r="ANZ55" i="2"/>
  <c r="ANW55" i="2"/>
  <c r="ANV55" i="2"/>
  <c r="ANY55" i="2"/>
  <c r="ANQ56" i="2"/>
  <c r="AIF82" i="2"/>
  <c r="AIF69" i="2"/>
  <c r="APQ51" i="2"/>
  <c r="APR51" i="2"/>
  <c r="APP51" i="2"/>
  <c r="APO51" i="2"/>
  <c r="APK51" i="2"/>
  <c r="APJ51" i="2"/>
  <c r="APN51" i="2"/>
  <c r="API52" i="2"/>
  <c r="ALR59" i="2"/>
  <c r="ALQ59" i="2" s="1"/>
  <c r="ALS12" i="2" s="1"/>
  <c r="APX48" i="2"/>
  <c r="AMY55" i="2"/>
  <c r="AMX55" i="2" s="1"/>
  <c r="AOF53" i="2"/>
  <c r="AOE53" i="2" s="1"/>
  <c r="AQF51" i="2"/>
  <c r="AQN51" i="2"/>
  <c r="AQJ51" i="2"/>
  <c r="AQM51" i="2"/>
  <c r="AQL51" i="2"/>
  <c r="AQK51" i="2"/>
  <c r="AQG51" i="2"/>
  <c r="AQE52" i="2"/>
  <c r="ARC46" i="2"/>
  <c r="ARQ3" i="2"/>
  <c r="ARA47" i="2"/>
  <c r="ARF9" i="2"/>
  <c r="AOQ51" i="2"/>
  <c r="AOP51" i="2" s="1"/>
  <c r="AKW38" i="2"/>
  <c r="AKW36" i="2"/>
  <c r="AQA49" i="2"/>
  <c r="APZ49" i="2"/>
  <c r="APV49" i="2"/>
  <c r="APU49" i="2"/>
  <c r="APY49" i="2"/>
  <c r="AQC49" i="2"/>
  <c r="AQB49" i="2"/>
  <c r="APT50" i="2"/>
  <c r="APB50" i="2"/>
  <c r="APA50" i="2" s="1"/>
  <c r="AIQ80" i="2"/>
  <c r="ALZ59" i="2"/>
  <c r="AMH59" i="2"/>
  <c r="AMG59" i="2"/>
  <c r="AMA59" i="2"/>
  <c r="AMF59" i="2"/>
  <c r="AME59" i="2"/>
  <c r="AMD59" i="2"/>
  <c r="AHU84" i="2"/>
  <c r="AHU71" i="2"/>
  <c r="AMP59" i="2"/>
  <c r="AMS59" i="2"/>
  <c r="AMQ59" i="2"/>
  <c r="AMO59" i="2"/>
  <c r="AML59" i="2"/>
  <c r="AMK59" i="2"/>
  <c r="AMR59" i="2"/>
  <c r="APM50" i="2"/>
  <c r="APL50" i="2" s="1"/>
  <c r="ANG55" i="2"/>
  <c r="ANN55" i="2"/>
  <c r="ANO55" i="2"/>
  <c r="ANM55" i="2"/>
  <c r="ANH55" i="2"/>
  <c r="ANL55" i="2"/>
  <c r="ANK55" i="2"/>
  <c r="ANF56" i="2"/>
  <c r="ALE61" i="2"/>
  <c r="AQI47" i="2"/>
  <c r="AQH47" i="2" s="1"/>
  <c r="ALS35" i="2"/>
  <c r="ALS17" i="2"/>
  <c r="ALS31" i="2"/>
  <c r="ALS32" i="2"/>
  <c r="ALS20" i="2"/>
  <c r="ALS27" i="2" s="1"/>
  <c r="ALS34" i="2"/>
  <c r="ALS18" i="2"/>
  <c r="ALS19" i="2"/>
  <c r="ALS33" i="2"/>
  <c r="ALS21" i="2"/>
  <c r="ALS28" i="2" s="1"/>
  <c r="AQI48" i="2"/>
  <c r="AQH48" i="2" s="1"/>
  <c r="APG51" i="2"/>
  <c r="AOY51" i="2"/>
  <c r="APF51" i="2"/>
  <c r="APE51" i="2"/>
  <c r="APD51" i="2"/>
  <c r="APC51" i="2"/>
  <c r="AOZ51" i="2"/>
  <c r="AOX52" i="2"/>
  <c r="ALH35" i="2"/>
  <c r="ALH19" i="2"/>
  <c r="ALH32" i="2"/>
  <c r="ALH33" i="2"/>
  <c r="ALH17" i="2"/>
  <c r="ALH34" i="2"/>
  <c r="ALH18" i="2"/>
  <c r="ALH21" i="2"/>
  <c r="ALH28" i="2" s="1"/>
  <c r="ALH31" i="2"/>
  <c r="ALH20" i="2"/>
  <c r="ALH27" i="2" s="1"/>
  <c r="ANC56" i="2"/>
  <c r="ANA56" i="2"/>
  <c r="ANB56" i="2"/>
  <c r="AMV56" i="2"/>
  <c r="AMZ56" i="2"/>
  <c r="AMW56" i="2"/>
  <c r="AND56" i="2"/>
  <c r="AMU57" i="2"/>
  <c r="ANU54" i="2"/>
  <c r="ANT54" i="2" s="1"/>
  <c r="AKA6" i="2"/>
  <c r="ALG59" i="2"/>
  <c r="ALF59" i="2" s="1"/>
  <c r="ALH12" i="2" s="1"/>
  <c r="AHJ84" i="2" l="1"/>
  <c r="AHJ71" i="2"/>
  <c r="AJB80" i="2"/>
  <c r="AKA13" i="2"/>
  <c r="AJX79" i="2"/>
  <c r="AJX78" i="2"/>
  <c r="AKI77" i="2"/>
  <c r="AKL5" i="2"/>
  <c r="AKW29" i="2"/>
  <c r="AKW43" i="2"/>
  <c r="AIQ68" i="2"/>
  <c r="AIQ82" i="2" s="1"/>
  <c r="AIQ81" i="2"/>
  <c r="ALS26" i="2"/>
  <c r="ALH40" i="2"/>
  <c r="ALS25" i="2"/>
  <c r="ALH39" i="2"/>
  <c r="ALS41" i="2"/>
  <c r="ALP62" i="2"/>
  <c r="ALH26" i="2"/>
  <c r="AKI78" i="2"/>
  <c r="ALH42" i="2"/>
  <c r="ALS39" i="2"/>
  <c r="ALE62" i="2"/>
  <c r="AJB68" i="2"/>
  <c r="ALH25" i="2"/>
  <c r="ALH41" i="2"/>
  <c r="ALS40" i="2"/>
  <c r="ALS42" i="2"/>
  <c r="AKT63" i="2"/>
  <c r="AJB81" i="2"/>
  <c r="AMY56" i="2"/>
  <c r="AMX56" i="2" s="1"/>
  <c r="AKL6" i="2"/>
  <c r="ALP74" i="2"/>
  <c r="ALE74" i="2"/>
  <c r="AMN59" i="2"/>
  <c r="AMM59" i="2" s="1"/>
  <c r="AMO12" i="2" s="1"/>
  <c r="APX49" i="2"/>
  <c r="APW49" i="2" s="1"/>
  <c r="AOF54" i="2"/>
  <c r="AOE54" i="2" s="1"/>
  <c r="AQI51" i="2"/>
  <c r="AQH51" i="2" s="1"/>
  <c r="AOQ52" i="2"/>
  <c r="AOP52" i="2" s="1"/>
  <c r="AJX67" i="2"/>
  <c r="AJX80" i="2"/>
  <c r="ANJ55" i="2"/>
  <c r="ANI55" i="2" s="1"/>
  <c r="APW48" i="2"/>
  <c r="APG52" i="2"/>
  <c r="AOY52" i="2"/>
  <c r="APF52" i="2"/>
  <c r="APE52" i="2"/>
  <c r="APD52" i="2"/>
  <c r="APC52" i="2"/>
  <c r="AOZ52" i="2"/>
  <c r="AOX53" i="2"/>
  <c r="ARJ47" i="2"/>
  <c r="ARF47" i="2"/>
  <c r="ARB47" i="2"/>
  <c r="ARG47" i="2"/>
  <c r="ARH47" i="2"/>
  <c r="ARC47" i="2"/>
  <c r="ARC60" i="2" s="1"/>
  <c r="ARI47" i="2"/>
  <c r="AKW8" i="2"/>
  <c r="AKW4" i="2"/>
  <c r="AQT47" i="2"/>
  <c r="AQS47" i="2" s="1"/>
  <c r="ALH22" i="2"/>
  <c r="ALH24" i="2"/>
  <c r="ALH11" i="2"/>
  <c r="ALH10" i="2"/>
  <c r="ALH7" i="2"/>
  <c r="AMC59" i="2"/>
  <c r="AMB59" i="2" s="1"/>
  <c r="AMD12" i="2" s="1"/>
  <c r="ARQ9" i="2"/>
  <c r="ARN46" i="2"/>
  <c r="ARL47" i="2"/>
  <c r="ASB3" i="2"/>
  <c r="ANW56" i="2"/>
  <c r="ANV56" i="2"/>
  <c r="ANX56" i="2"/>
  <c r="ANR56" i="2"/>
  <c r="ANZ56" i="2"/>
  <c r="ANY56" i="2"/>
  <c r="ANS56" i="2"/>
  <c r="ANQ57" i="2"/>
  <c r="AQU48" i="2"/>
  <c r="AQR48" i="2"/>
  <c r="AQY48" i="2"/>
  <c r="AQQ48" i="2"/>
  <c r="AQX48" i="2"/>
  <c r="AQW48" i="2"/>
  <c r="AQV48" i="2"/>
  <c r="AQP49" i="2"/>
  <c r="AJM79" i="2"/>
  <c r="AJM66" i="2"/>
  <c r="APB51" i="2"/>
  <c r="APA51" i="2" s="1"/>
  <c r="ALE75" i="2"/>
  <c r="AMO34" i="2"/>
  <c r="AMO17" i="2"/>
  <c r="AMO21" i="2"/>
  <c r="AMO28" i="2" s="1"/>
  <c r="AMO33" i="2"/>
  <c r="AMO18" i="2"/>
  <c r="AMO19" i="2"/>
  <c r="AMO31" i="2"/>
  <c r="AMO32" i="2"/>
  <c r="AMO35" i="2"/>
  <c r="AMO20" i="2"/>
  <c r="AMO27" i="2" s="1"/>
  <c r="AQB50" i="2"/>
  <c r="AQA50" i="2"/>
  <c r="APZ50" i="2"/>
  <c r="APY50" i="2"/>
  <c r="APU50" i="2"/>
  <c r="AQC50" i="2"/>
  <c r="APV50" i="2"/>
  <c r="APT51" i="2"/>
  <c r="AHJ85" i="2"/>
  <c r="AHJ72" i="2"/>
  <c r="AOO53" i="2"/>
  <c r="AOV53" i="2"/>
  <c r="AON53" i="2"/>
  <c r="AOU53" i="2"/>
  <c r="AOT53" i="2"/>
  <c r="AOS53" i="2"/>
  <c r="AOR53" i="2"/>
  <c r="AOM54" i="2"/>
  <c r="AND57" i="2"/>
  <c r="AMV57" i="2"/>
  <c r="ANB57" i="2"/>
  <c r="ANA57" i="2"/>
  <c r="AMZ57" i="2"/>
  <c r="AMW57" i="2"/>
  <c r="ANC57" i="2"/>
  <c r="AMU58" i="2"/>
  <c r="ALS38" i="2"/>
  <c r="ALS36" i="2"/>
  <c r="AQJ52" i="2"/>
  <c r="AQK52" i="2"/>
  <c r="AQF52" i="2"/>
  <c r="AQM52" i="2"/>
  <c r="AQN52" i="2"/>
  <c r="AQG52" i="2"/>
  <c r="AQL52" i="2"/>
  <c r="AQE53" i="2"/>
  <c r="ANU55" i="2"/>
  <c r="ANT55" i="2" s="1"/>
  <c r="APK52" i="2"/>
  <c r="APJ52" i="2"/>
  <c r="APQ52" i="2"/>
  <c r="APP52" i="2"/>
  <c r="APO52" i="2"/>
  <c r="APN52" i="2"/>
  <c r="APR52" i="2"/>
  <c r="API53" i="2"/>
  <c r="ALS22" i="2"/>
  <c r="ALS11" i="2"/>
  <c r="ALS7" i="2"/>
  <c r="ALS24" i="2"/>
  <c r="ALS10" i="2"/>
  <c r="AKI79" i="2"/>
  <c r="AKI66" i="2"/>
  <c r="AML61" i="2"/>
  <c r="AMA61" i="2"/>
  <c r="ALH38" i="2"/>
  <c r="ALH36" i="2"/>
  <c r="AMD18" i="2"/>
  <c r="AMD35" i="2"/>
  <c r="AMD34" i="2"/>
  <c r="AMD20" i="2"/>
  <c r="AMD27" i="2" s="1"/>
  <c r="AMD31" i="2"/>
  <c r="AMD19" i="2"/>
  <c r="AMD33" i="2"/>
  <c r="AMD21" i="2"/>
  <c r="AMD28" i="2" s="1"/>
  <c r="AMD32" i="2"/>
  <c r="AMD17" i="2"/>
  <c r="APM51" i="2"/>
  <c r="APL51" i="2" s="1"/>
  <c r="AOD55" i="2"/>
  <c r="AOJ55" i="2"/>
  <c r="AOI55" i="2"/>
  <c r="AOH55" i="2"/>
  <c r="AOK55" i="2"/>
  <c r="AOG55" i="2"/>
  <c r="AOC55" i="2"/>
  <c r="AOB56" i="2"/>
  <c r="ANM56" i="2"/>
  <c r="ANH56" i="2"/>
  <c r="ANK56" i="2"/>
  <c r="ANL56" i="2"/>
  <c r="ANO56" i="2"/>
  <c r="ANG56" i="2"/>
  <c r="ANN56" i="2"/>
  <c r="ANF57" i="2"/>
  <c r="AHU85" i="2"/>
  <c r="AHU72" i="2"/>
  <c r="ARA48" i="2"/>
  <c r="AIF83" i="2"/>
  <c r="AIF70" i="2"/>
  <c r="ALP75" i="2"/>
  <c r="AMA74" i="2" l="1"/>
  <c r="AML74" i="2"/>
  <c r="AKL13" i="2"/>
  <c r="AKW5" i="2"/>
  <c r="AJB82" i="2"/>
  <c r="AIQ69" i="2"/>
  <c r="ALH29" i="2"/>
  <c r="ALS43" i="2"/>
  <c r="ALS29" i="2"/>
  <c r="ALP76" i="2"/>
  <c r="ALP63" i="2"/>
  <c r="AJB69" i="2"/>
  <c r="AJB70" i="2" s="1"/>
  <c r="ALH43" i="2"/>
  <c r="ALE63" i="2"/>
  <c r="ALE77" i="2" s="1"/>
  <c r="ALE76" i="2"/>
  <c r="AMD40" i="2"/>
  <c r="AMO42" i="2"/>
  <c r="AMO41" i="2"/>
  <c r="AJM67" i="2"/>
  <c r="AJM81" i="2" s="1"/>
  <c r="AMD41" i="2"/>
  <c r="AMD26" i="2"/>
  <c r="AMO39" i="2"/>
  <c r="AKT64" i="2"/>
  <c r="AKT77" i="2"/>
  <c r="AHJ86" i="2"/>
  <c r="AMO26" i="2"/>
  <c r="AHU86" i="2"/>
  <c r="AMA62" i="2"/>
  <c r="AMO25" i="2"/>
  <c r="AMD42" i="2"/>
  <c r="AMO40" i="2"/>
  <c r="AMD39" i="2"/>
  <c r="AMD25" i="2"/>
  <c r="AML62" i="2"/>
  <c r="AKW6" i="2"/>
  <c r="AKW13" i="2" s="1"/>
  <c r="ANU56" i="2"/>
  <c r="ANT56" i="2" s="1"/>
  <c r="AOQ53" i="2"/>
  <c r="AOP53" i="2" s="1"/>
  <c r="AQI52" i="2"/>
  <c r="AQH52" i="2" s="1"/>
  <c r="AQT48" i="2"/>
  <c r="AQS48" i="2" s="1"/>
  <c r="ARE47" i="2"/>
  <c r="ARD47" i="2" s="1"/>
  <c r="AOF55" i="2"/>
  <c r="AOE55" i="2" s="1"/>
  <c r="AJX68" i="2"/>
  <c r="AJX81" i="2"/>
  <c r="AMY57" i="2"/>
  <c r="AMX57" i="2" s="1"/>
  <c r="APV51" i="2"/>
  <c r="APY51" i="2"/>
  <c r="APU51" i="2"/>
  <c r="APZ51" i="2"/>
  <c r="AQC51" i="2"/>
  <c r="AQA51" i="2"/>
  <c r="AQB51" i="2"/>
  <c r="APT52" i="2"/>
  <c r="AJM80" i="2"/>
  <c r="AQY49" i="2"/>
  <c r="AQQ49" i="2"/>
  <c r="AQX49" i="2"/>
  <c r="AQW49" i="2"/>
  <c r="AQR49" i="2"/>
  <c r="AQV49" i="2"/>
  <c r="AQU49" i="2"/>
  <c r="AQP50" i="2"/>
  <c r="ANJ56" i="2"/>
  <c r="ANI56" i="2" s="1"/>
  <c r="AMD38" i="2"/>
  <c r="AMD36" i="2"/>
  <c r="AOU54" i="2"/>
  <c r="AOT54" i="2"/>
  <c r="AOS54" i="2"/>
  <c r="AOR54" i="2"/>
  <c r="AOO54" i="2"/>
  <c r="AON54" i="2"/>
  <c r="AOV54" i="2"/>
  <c r="AOM55" i="2"/>
  <c r="AMO22" i="2"/>
  <c r="AMO11" i="2"/>
  <c r="AMO24" i="2"/>
  <c r="AMO7" i="2"/>
  <c r="AMO10" i="2"/>
  <c r="ANX57" i="2"/>
  <c r="ANW57" i="2"/>
  <c r="ANR57" i="2"/>
  <c r="ANV57" i="2"/>
  <c r="ANY57" i="2"/>
  <c r="ANS57" i="2"/>
  <c r="ANZ57" i="2"/>
  <c r="ANQ58" i="2"/>
  <c r="AIF84" i="2"/>
  <c r="AIF71" i="2"/>
  <c r="AML75" i="2"/>
  <c r="ASB9" i="2"/>
  <c r="ASM3" i="2"/>
  <c r="ARY46" i="2"/>
  <c r="ARW47" i="2"/>
  <c r="ARW48" i="2" s="1"/>
  <c r="ARW49" i="2" s="1"/>
  <c r="ALH8" i="2"/>
  <c r="ALH4" i="2"/>
  <c r="AOG56" i="2"/>
  <c r="AOJ56" i="2"/>
  <c r="AOI56" i="2"/>
  <c r="AOH56" i="2"/>
  <c r="AOC56" i="2"/>
  <c r="AOD56" i="2"/>
  <c r="AOK56" i="2"/>
  <c r="AOB57" i="2"/>
  <c r="AMA75" i="2"/>
  <c r="ALS8" i="2"/>
  <c r="ALS4" i="2"/>
  <c r="APQ53" i="2"/>
  <c r="APN53" i="2"/>
  <c r="APK53" i="2"/>
  <c r="APJ53" i="2"/>
  <c r="APP53" i="2"/>
  <c r="APO53" i="2"/>
  <c r="APR53" i="2"/>
  <c r="API54" i="2"/>
  <c r="AQJ53" i="2"/>
  <c r="AQF53" i="2"/>
  <c r="AQG53" i="2"/>
  <c r="AQK53" i="2"/>
  <c r="AQN53" i="2"/>
  <c r="AQM53" i="2"/>
  <c r="AQL53" i="2"/>
  <c r="AQE54" i="2"/>
  <c r="ANA58" i="2"/>
  <c r="AMZ58" i="2"/>
  <c r="ANC58" i="2"/>
  <c r="ANB58" i="2"/>
  <c r="AMW58" i="2"/>
  <c r="AND58" i="2"/>
  <c r="AMV58" i="2"/>
  <c r="AMU59" i="2"/>
  <c r="ARL48" i="2"/>
  <c r="ARQ47" i="2"/>
  <c r="ARU47" i="2"/>
  <c r="ART47" i="2"/>
  <c r="ARS47" i="2"/>
  <c r="ARR47" i="2"/>
  <c r="ARN47" i="2"/>
  <c r="ARN60" i="2" s="1"/>
  <c r="ARM47" i="2"/>
  <c r="APE53" i="2"/>
  <c r="APF53" i="2"/>
  <c r="APC53" i="2"/>
  <c r="AOZ53" i="2"/>
  <c r="APD53" i="2"/>
  <c r="APG53" i="2"/>
  <c r="AOY53" i="2"/>
  <c r="AOX54" i="2"/>
  <c r="ARA49" i="2"/>
  <c r="ARC48" i="2"/>
  <c r="ARB48" i="2"/>
  <c r="ARH48" i="2"/>
  <c r="ARF48" i="2"/>
  <c r="ARJ48" i="2"/>
  <c r="ARG48" i="2"/>
  <c r="ARI48" i="2"/>
  <c r="ANK57" i="2"/>
  <c r="ANH57" i="2"/>
  <c r="ANL57" i="2"/>
  <c r="ANO57" i="2"/>
  <c r="ANG57" i="2"/>
  <c r="ANN57" i="2"/>
  <c r="ANM57" i="2"/>
  <c r="ANF58" i="2"/>
  <c r="AMD22" i="2"/>
  <c r="AMD11" i="2"/>
  <c r="AMD7" i="2"/>
  <c r="AMD24" i="2"/>
  <c r="AMD10" i="2"/>
  <c r="AKI80" i="2"/>
  <c r="AKI67" i="2"/>
  <c r="APX50" i="2"/>
  <c r="APW50" i="2" s="1"/>
  <c r="AMO38" i="2"/>
  <c r="AMO36" i="2"/>
  <c r="APM52" i="2"/>
  <c r="APL52" i="2" s="1"/>
  <c r="APB52" i="2"/>
  <c r="APA52" i="2" s="1"/>
  <c r="AIQ83" i="2" l="1"/>
  <c r="AIQ70" i="2"/>
  <c r="AIQ71" i="2" s="1"/>
  <c r="AJB83" i="2"/>
  <c r="ALS5" i="2"/>
  <c r="ALP77" i="2"/>
  <c r="ALP64" i="2"/>
  <c r="ALH5" i="2"/>
  <c r="AMA76" i="2"/>
  <c r="ALE64" i="2"/>
  <c r="ALE65" i="2" s="1"/>
  <c r="AMO43" i="2"/>
  <c r="AMD29" i="2"/>
  <c r="AMD43" i="2"/>
  <c r="AML76" i="2"/>
  <c r="AMO29" i="2"/>
  <c r="AML63" i="2"/>
  <c r="AJM68" i="2"/>
  <c r="AMA63" i="2"/>
  <c r="AMA64" i="2" s="1"/>
  <c r="AKT65" i="2"/>
  <c r="AKT78" i="2"/>
  <c r="ANU57" i="2"/>
  <c r="ANT57" i="2" s="1"/>
  <c r="AQI53" i="2"/>
  <c r="AQH53" i="2" s="1"/>
  <c r="AMY58" i="2"/>
  <c r="AMX58" i="2" s="1"/>
  <c r="APX51" i="2"/>
  <c r="APW51" i="2" s="1"/>
  <c r="AJX69" i="2"/>
  <c r="AJX82" i="2"/>
  <c r="AQJ54" i="2"/>
  <c r="AQK54" i="2"/>
  <c r="AQG54" i="2"/>
  <c r="AQF54" i="2"/>
  <c r="AQN54" i="2"/>
  <c r="AQM54" i="2"/>
  <c r="AQL54" i="2"/>
  <c r="AQE55" i="2"/>
  <c r="APN54" i="2"/>
  <c r="APP54" i="2"/>
  <c r="APO54" i="2"/>
  <c r="APJ54" i="2"/>
  <c r="APK54" i="2"/>
  <c r="APR54" i="2"/>
  <c r="APQ54" i="2"/>
  <c r="API55" i="2"/>
  <c r="ARY48" i="2"/>
  <c r="ASF48" i="2"/>
  <c r="ARX48" i="2"/>
  <c r="ASE48" i="2"/>
  <c r="ASD48" i="2"/>
  <c r="ASB48" i="2"/>
  <c r="ASC48" i="2"/>
  <c r="AJB84" i="2"/>
  <c r="AJB71" i="2"/>
  <c r="ALH6" i="2"/>
  <c r="APE54" i="2"/>
  <c r="APF54" i="2"/>
  <c r="AOZ54" i="2"/>
  <c r="APD54" i="2"/>
  <c r="APC54" i="2"/>
  <c r="APG54" i="2"/>
  <c r="AOY54" i="2"/>
  <c r="AOX55" i="2"/>
  <c r="AKI81" i="2"/>
  <c r="AKI68" i="2"/>
  <c r="ARE48" i="2"/>
  <c r="ARD48" i="2" s="1"/>
  <c r="ASB47" i="2"/>
  <c r="ASD47" i="2"/>
  <c r="ARY47" i="2"/>
  <c r="ARY60" i="2" s="1"/>
  <c r="ASF47" i="2"/>
  <c r="ARX47" i="2"/>
  <c r="ASE47" i="2"/>
  <c r="ASC47" i="2"/>
  <c r="AMO4" i="2"/>
  <c r="AMO8" i="2"/>
  <c r="AOQ54" i="2"/>
  <c r="AOP54" i="2" s="1"/>
  <c r="AMV59" i="2"/>
  <c r="ANA59" i="2"/>
  <c r="AMZ59" i="2"/>
  <c r="ANC59" i="2"/>
  <c r="ANB59" i="2"/>
  <c r="AMW59" i="2"/>
  <c r="AND59" i="2"/>
  <c r="ASC49" i="2"/>
  <c r="ASD49" i="2"/>
  <c r="ASB49" i="2"/>
  <c r="ARY49" i="2"/>
  <c r="ASF49" i="2"/>
  <c r="ARX49" i="2"/>
  <c r="ASE49" i="2"/>
  <c r="APZ52" i="2"/>
  <c r="AQB52" i="2"/>
  <c r="APV52" i="2"/>
  <c r="APU52" i="2"/>
  <c r="AQC52" i="2"/>
  <c r="APY52" i="2"/>
  <c r="AQA52" i="2"/>
  <c r="APT53" i="2"/>
  <c r="ASX3" i="2"/>
  <c r="ASM9" i="2"/>
  <c r="ASJ46" i="2"/>
  <c r="ASH47" i="2"/>
  <c r="ASH48" i="2" s="1"/>
  <c r="ASH49" i="2" s="1"/>
  <c r="AIF85" i="2"/>
  <c r="AIF72" i="2"/>
  <c r="ANZ58" i="2"/>
  <c r="ANY58" i="2"/>
  <c r="ANX58" i="2"/>
  <c r="ANW58" i="2"/>
  <c r="ANR58" i="2"/>
  <c r="ANV58" i="2"/>
  <c r="ANS58" i="2"/>
  <c r="ANQ59" i="2"/>
  <c r="AMD8" i="2"/>
  <c r="AMD4" i="2"/>
  <c r="ANJ57" i="2"/>
  <c r="ANI57" i="2" s="1"/>
  <c r="ARA50" i="2"/>
  <c r="ARB49" i="2"/>
  <c r="ARI49" i="2"/>
  <c r="ARC49" i="2"/>
  <c r="ARG49" i="2"/>
  <c r="ARF49" i="2"/>
  <c r="ARJ49" i="2"/>
  <c r="ARH49" i="2"/>
  <c r="APB53" i="2"/>
  <c r="APA53" i="2" s="1"/>
  <c r="AOF56" i="2"/>
  <c r="AOE56" i="2" s="1"/>
  <c r="AOU55" i="2"/>
  <c r="AOS55" i="2"/>
  <c r="AOT55" i="2"/>
  <c r="AOR55" i="2"/>
  <c r="AOO55" i="2"/>
  <c r="AOV55" i="2"/>
  <c r="AON55" i="2"/>
  <c r="AOM56" i="2"/>
  <c r="ALS6" i="2"/>
  <c r="AQX50" i="2"/>
  <c r="AQR50" i="2"/>
  <c r="AQQ50" i="2"/>
  <c r="AQV50" i="2"/>
  <c r="AQU50" i="2"/>
  <c r="AQW50" i="2"/>
  <c r="AQY50" i="2"/>
  <c r="AQP51" i="2"/>
  <c r="ARL49" i="2"/>
  <c r="ART48" i="2"/>
  <c r="ARS48" i="2"/>
  <c r="ARN48" i="2"/>
  <c r="ARM48" i="2"/>
  <c r="ARU48" i="2"/>
  <c r="ARR48" i="2"/>
  <c r="ARQ48" i="2"/>
  <c r="ANN58" i="2"/>
  <c r="ANM58" i="2"/>
  <c r="ANL58" i="2"/>
  <c r="ANK58" i="2"/>
  <c r="ANH58" i="2"/>
  <c r="ANO58" i="2"/>
  <c r="ANG58" i="2"/>
  <c r="ANF59" i="2"/>
  <c r="ARP47" i="2"/>
  <c r="ARO47" i="2" s="1"/>
  <c r="APM53" i="2"/>
  <c r="APL53" i="2" s="1"/>
  <c r="AOG57" i="2"/>
  <c r="AOJ57" i="2"/>
  <c r="AOI57" i="2"/>
  <c r="AOH57" i="2"/>
  <c r="AOD57" i="2"/>
  <c r="AOC57" i="2"/>
  <c r="AOK57" i="2"/>
  <c r="AOB58" i="2"/>
  <c r="ARW50" i="2"/>
  <c r="AQT49" i="2"/>
  <c r="AQS49" i="2" s="1"/>
  <c r="AIQ84" i="2" l="1"/>
  <c r="ALP78" i="2"/>
  <c r="ALP65" i="2"/>
  <c r="ALP66" i="2" s="1"/>
  <c r="ALS13" i="2"/>
  <c r="ALH13" i="2"/>
  <c r="AMO5" i="2"/>
  <c r="AMD5" i="2"/>
  <c r="AML77" i="2"/>
  <c r="AML64" i="2"/>
  <c r="AML65" i="2" s="1"/>
  <c r="AML66" i="2" s="1"/>
  <c r="ALE78" i="2"/>
  <c r="AMA65" i="2"/>
  <c r="AMA66" i="2" s="1"/>
  <c r="AMA77" i="2"/>
  <c r="AIF86" i="2"/>
  <c r="AJM82" i="2"/>
  <c r="AJM69" i="2"/>
  <c r="AKT66" i="2"/>
  <c r="AKT79" i="2"/>
  <c r="ASA48" i="2"/>
  <c r="ARZ48" i="2" s="1"/>
  <c r="AMO6" i="2"/>
  <c r="ARE49" i="2"/>
  <c r="ARD49" i="2" s="1"/>
  <c r="ARP48" i="2"/>
  <c r="ARO48" i="2" s="1"/>
  <c r="APM54" i="2"/>
  <c r="APL54" i="2" s="1"/>
  <c r="AJX70" i="2"/>
  <c r="AJX83" i="2"/>
  <c r="AMA78" i="2"/>
  <c r="ASP49" i="2"/>
  <c r="ASO49" i="2"/>
  <c r="ASN49" i="2"/>
  <c r="ASM49" i="2"/>
  <c r="ASJ49" i="2"/>
  <c r="ASI49" i="2"/>
  <c r="ASQ49" i="2"/>
  <c r="ASH50" i="2"/>
  <c r="AJB85" i="2"/>
  <c r="AJB72" i="2"/>
  <c r="ANH59" i="2"/>
  <c r="ANO59" i="2"/>
  <c r="ANG59" i="2"/>
  <c r="ANN59" i="2"/>
  <c r="ANM59" i="2"/>
  <c r="ANL59" i="2"/>
  <c r="ANK59" i="2"/>
  <c r="AOQ55" i="2"/>
  <c r="AOP55" i="2" s="1"/>
  <c r="APB54" i="2"/>
  <c r="APA54" i="2" s="1"/>
  <c r="APR55" i="2"/>
  <c r="APP55" i="2"/>
  <c r="APO55" i="2"/>
  <c r="APK55" i="2"/>
  <c r="APJ55" i="2"/>
  <c r="APN55" i="2"/>
  <c r="APQ55" i="2"/>
  <c r="API56" i="2"/>
  <c r="AQL55" i="2"/>
  <c r="AQM55" i="2"/>
  <c r="AQG55" i="2"/>
  <c r="AQJ55" i="2"/>
  <c r="AQF55" i="2"/>
  <c r="AQK55" i="2"/>
  <c r="AQN55" i="2"/>
  <c r="AQE56" i="2"/>
  <c r="ARY50" i="2"/>
  <c r="ASF50" i="2"/>
  <c r="ARX50" i="2"/>
  <c r="ASE50" i="2"/>
  <c r="ASD50" i="2"/>
  <c r="ASB50" i="2"/>
  <c r="ASC50" i="2"/>
  <c r="ARW51" i="2"/>
  <c r="AQY51" i="2"/>
  <c r="AQQ51" i="2"/>
  <c r="AQX51" i="2"/>
  <c r="AQU51" i="2"/>
  <c r="AQW51" i="2"/>
  <c r="AQR51" i="2"/>
  <c r="AQV51" i="2"/>
  <c r="AQP52" i="2"/>
  <c r="ANY59" i="2"/>
  <c r="ANZ59" i="2"/>
  <c r="ANS59" i="2"/>
  <c r="ANX59" i="2"/>
  <c r="ANW59" i="2"/>
  <c r="ANR59" i="2"/>
  <c r="ANV59" i="2"/>
  <c r="ATI3" i="2"/>
  <c r="ASU46" i="2"/>
  <c r="ASS47" i="2"/>
  <c r="ASX9" i="2"/>
  <c r="AMW61" i="2"/>
  <c r="ANU58" i="2"/>
  <c r="ANT58" i="2" s="1"/>
  <c r="AMZ18" i="2"/>
  <c r="AMZ34" i="2"/>
  <c r="AMZ21" i="2"/>
  <c r="AMZ28" i="2" s="1"/>
  <c r="AMZ17" i="2"/>
  <c r="AMZ19" i="2"/>
  <c r="AMZ33" i="2"/>
  <c r="AMZ20" i="2"/>
  <c r="AMZ27" i="2" s="1"/>
  <c r="AMZ35" i="2"/>
  <c r="AMZ31" i="2"/>
  <c r="AMZ32" i="2"/>
  <c r="ASA47" i="2"/>
  <c r="ARZ47" i="2" s="1"/>
  <c r="AOC58" i="2"/>
  <c r="AOK58" i="2"/>
  <c r="AOJ58" i="2"/>
  <c r="AOI58" i="2"/>
  <c r="AOD58" i="2"/>
  <c r="AOG58" i="2"/>
  <c r="AOH58" i="2"/>
  <c r="AOB59" i="2"/>
  <c r="ANJ58" i="2"/>
  <c r="ANI58" i="2" s="1"/>
  <c r="AQT50" i="2"/>
  <c r="AQS50" i="2" s="1"/>
  <c r="AOT56" i="2"/>
  <c r="AOS56" i="2"/>
  <c r="AOR56" i="2"/>
  <c r="AOO56" i="2"/>
  <c r="AOV56" i="2"/>
  <c r="AON56" i="2"/>
  <c r="AOU56" i="2"/>
  <c r="AOM57" i="2"/>
  <c r="ARH50" i="2"/>
  <c r="ARB50" i="2"/>
  <c r="ARC50" i="2"/>
  <c r="ARJ50" i="2"/>
  <c r="ARF50" i="2"/>
  <c r="ARG50" i="2"/>
  <c r="ARI50" i="2"/>
  <c r="ARA51" i="2"/>
  <c r="APY53" i="2"/>
  <c r="AQC53" i="2"/>
  <c r="AQB53" i="2"/>
  <c r="AQA53" i="2"/>
  <c r="APU53" i="2"/>
  <c r="APZ53" i="2"/>
  <c r="APV53" i="2"/>
  <c r="APT54" i="2"/>
  <c r="AMY59" i="2"/>
  <c r="AMX59" i="2" s="1"/>
  <c r="AMZ12" i="2" s="1"/>
  <c r="AKI82" i="2"/>
  <c r="AKI69" i="2"/>
  <c r="ALE79" i="2"/>
  <c r="ALE66" i="2"/>
  <c r="ARM49" i="2"/>
  <c r="ARQ49" i="2"/>
  <c r="ARS49" i="2"/>
  <c r="ARR49" i="2"/>
  <c r="ART49" i="2"/>
  <c r="ARU49" i="2"/>
  <c r="ARN49" i="2"/>
  <c r="ARL50" i="2"/>
  <c r="ASO48" i="2"/>
  <c r="ASJ48" i="2"/>
  <c r="ASN48" i="2"/>
  <c r="ASP48" i="2"/>
  <c r="ASM48" i="2"/>
  <c r="ASQ48" i="2"/>
  <c r="ASI48" i="2"/>
  <c r="AMD6" i="2"/>
  <c r="ASA49" i="2"/>
  <c r="ARZ49" i="2" s="1"/>
  <c r="AOZ55" i="2"/>
  <c r="APD55" i="2"/>
  <c r="APG55" i="2"/>
  <c r="AOY55" i="2"/>
  <c r="APF55" i="2"/>
  <c r="APE55" i="2"/>
  <c r="APC55" i="2"/>
  <c r="AOX56" i="2"/>
  <c r="AOF57" i="2"/>
  <c r="AOE57" i="2" s="1"/>
  <c r="ASM47" i="2"/>
  <c r="ASQ47" i="2"/>
  <c r="ASI47" i="2"/>
  <c r="ASP47" i="2"/>
  <c r="ASO47" i="2"/>
  <c r="ASJ47" i="2"/>
  <c r="ASJ60" i="2" s="1"/>
  <c r="ASN47" i="2"/>
  <c r="APX52" i="2"/>
  <c r="APW52" i="2" s="1"/>
  <c r="AIQ85" i="2"/>
  <c r="AIQ72" i="2"/>
  <c r="AQI54" i="2"/>
  <c r="AQH54" i="2" s="1"/>
  <c r="ALP79" i="2" l="1"/>
  <c r="AMD13" i="2"/>
  <c r="AMO13" i="2"/>
  <c r="AML78" i="2"/>
  <c r="AML67" i="2"/>
  <c r="AML80" i="2"/>
  <c r="AIQ86" i="2"/>
  <c r="AMZ39" i="2"/>
  <c r="AMZ41" i="2"/>
  <c r="AMZ25" i="2"/>
  <c r="AJB86" i="2"/>
  <c r="AMZ42" i="2"/>
  <c r="AJM83" i="2"/>
  <c r="AJM70" i="2"/>
  <c r="AKT80" i="2"/>
  <c r="AMZ40" i="2"/>
  <c r="AML79" i="2"/>
  <c r="AMA79" i="2"/>
  <c r="AMW62" i="2"/>
  <c r="AMZ26" i="2"/>
  <c r="AKT67" i="2"/>
  <c r="AKT68" i="2" s="1"/>
  <c r="APM55" i="2"/>
  <c r="APL55" i="2" s="1"/>
  <c r="AMW74" i="2"/>
  <c r="APX53" i="2"/>
  <c r="APW53" i="2" s="1"/>
  <c r="ASL47" i="2"/>
  <c r="ASK47" i="2" s="1"/>
  <c r="ASL49" i="2"/>
  <c r="ASK49" i="2" s="1"/>
  <c r="ANU59" i="2"/>
  <c r="ANT59" i="2" s="1"/>
  <c r="ANV12" i="2" s="1"/>
  <c r="AJX84" i="2"/>
  <c r="AJX71" i="2"/>
  <c r="ASA50" i="2"/>
  <c r="ARZ50" i="2" s="1"/>
  <c r="AQT51" i="2"/>
  <c r="AQS51" i="2" s="1"/>
  <c r="AMA67" i="2"/>
  <c r="AMA80" i="2"/>
  <c r="AQI55" i="2"/>
  <c r="AQH55" i="2" s="1"/>
  <c r="ARE50" i="2"/>
  <c r="ARD50" i="2" s="1"/>
  <c r="ANH61" i="2"/>
  <c r="ASL48" i="2"/>
  <c r="ASK48" i="2" s="1"/>
  <c r="ARP49" i="2"/>
  <c r="ARO49" i="2" s="1"/>
  <c r="AOF58" i="2"/>
  <c r="AOE58" i="2" s="1"/>
  <c r="ANS61" i="2"/>
  <c r="AQJ56" i="2"/>
  <c r="AQK56" i="2"/>
  <c r="AQM56" i="2"/>
  <c r="AQF56" i="2"/>
  <c r="AQN56" i="2"/>
  <c r="AQG56" i="2"/>
  <c r="AQL56" i="2"/>
  <c r="AQE57" i="2"/>
  <c r="APQ56" i="2"/>
  <c r="APK56" i="2"/>
  <c r="APP56" i="2"/>
  <c r="APO56" i="2"/>
  <c r="APN56" i="2"/>
  <c r="APJ56" i="2"/>
  <c r="APR56" i="2"/>
  <c r="API57" i="2"/>
  <c r="APV54" i="2"/>
  <c r="AQB54" i="2"/>
  <c r="AQA54" i="2"/>
  <c r="APZ54" i="2"/>
  <c r="AQC54" i="2"/>
  <c r="APY54" i="2"/>
  <c r="APU54" i="2"/>
  <c r="APT55" i="2"/>
  <c r="APG56" i="2"/>
  <c r="AOY56" i="2"/>
  <c r="APF56" i="2"/>
  <c r="APE56" i="2"/>
  <c r="AOZ56" i="2"/>
  <c r="APD56" i="2"/>
  <c r="APC56" i="2"/>
  <c r="AOX57" i="2"/>
  <c r="ARB51" i="2"/>
  <c r="ARI51" i="2"/>
  <c r="ARJ51" i="2"/>
  <c r="ARF51" i="2"/>
  <c r="ARC51" i="2"/>
  <c r="ARH51" i="2"/>
  <c r="ARG51" i="2"/>
  <c r="ARA52" i="2"/>
  <c r="AON57" i="2"/>
  <c r="AOU57" i="2"/>
  <c r="AOT57" i="2"/>
  <c r="AOV57" i="2"/>
  <c r="AOS57" i="2"/>
  <c r="AOR57" i="2"/>
  <c r="AOO57" i="2"/>
  <c r="AOM58" i="2"/>
  <c r="ASS48" i="2"/>
  <c r="ASU47" i="2"/>
  <c r="ASU60" i="2" s="1"/>
  <c r="ATA47" i="2"/>
  <c r="ASX47" i="2"/>
  <c r="ASY47" i="2"/>
  <c r="AST47" i="2"/>
  <c r="ATB47" i="2"/>
  <c r="ASZ47" i="2"/>
  <c r="ANJ59" i="2"/>
  <c r="ANI59" i="2" s="1"/>
  <c r="ANK12" i="2" s="1"/>
  <c r="AKI83" i="2"/>
  <c r="AKI70" i="2"/>
  <c r="APB55" i="2"/>
  <c r="APA55" i="2" s="1"/>
  <c r="ARS50" i="2"/>
  <c r="ART50" i="2"/>
  <c r="ARQ50" i="2"/>
  <c r="ARR50" i="2"/>
  <c r="ARM50" i="2"/>
  <c r="ARN50" i="2"/>
  <c r="ARU50" i="2"/>
  <c r="ARL51" i="2"/>
  <c r="AMZ24" i="2"/>
  <c r="AMZ10" i="2"/>
  <c r="AMZ11" i="2"/>
  <c r="AMZ7" i="2"/>
  <c r="AMZ22" i="2"/>
  <c r="ANV19" i="2"/>
  <c r="ANV18" i="2"/>
  <c r="ANV20" i="2"/>
  <c r="ANV27" i="2" s="1"/>
  <c r="ANV31" i="2"/>
  <c r="ANV35" i="2"/>
  <c r="ANV34" i="2"/>
  <c r="ANV21" i="2"/>
  <c r="ANV28" i="2" s="1"/>
  <c r="ANV33" i="2"/>
  <c r="ANV17" i="2"/>
  <c r="ANV32" i="2"/>
  <c r="ATI9" i="2"/>
  <c r="ATF46" i="2"/>
  <c r="ATD47" i="2"/>
  <c r="ATD48" i="2" s="1"/>
  <c r="ATT3" i="2"/>
  <c r="AQW52" i="2"/>
  <c r="AQV52" i="2"/>
  <c r="AQU52" i="2"/>
  <c r="AQR52" i="2"/>
  <c r="AQY52" i="2"/>
  <c r="AQX52" i="2"/>
  <c r="AQQ52" i="2"/>
  <c r="AQP53" i="2"/>
  <c r="ALP80" i="2"/>
  <c r="ALP67" i="2"/>
  <c r="ANK17" i="2"/>
  <c r="ANK33" i="2"/>
  <c r="ANK21" i="2"/>
  <c r="ANK28" i="2" s="1"/>
  <c r="ANK20" i="2"/>
  <c r="ANK27" i="2" s="1"/>
  <c r="ANK32" i="2"/>
  <c r="ANK34" i="2"/>
  <c r="ANK35" i="2"/>
  <c r="ANK18" i="2"/>
  <c r="ANK31" i="2"/>
  <c r="ANK19" i="2"/>
  <c r="ALE80" i="2"/>
  <c r="ALE67" i="2"/>
  <c r="AMZ38" i="2"/>
  <c r="AMZ36" i="2"/>
  <c r="AMW75" i="2"/>
  <c r="ARX51" i="2"/>
  <c r="ASC51" i="2"/>
  <c r="ASB51" i="2"/>
  <c r="ASE51" i="2"/>
  <c r="ASD51" i="2"/>
  <c r="ARY51" i="2"/>
  <c r="ASF51" i="2"/>
  <c r="ARW52" i="2"/>
  <c r="AML81" i="2"/>
  <c r="AML68" i="2"/>
  <c r="AOQ56" i="2"/>
  <c r="AOP56" i="2" s="1"/>
  <c r="AOK59" i="2"/>
  <c r="AOJ59" i="2"/>
  <c r="AOH59" i="2"/>
  <c r="AOG59" i="2"/>
  <c r="AOD59" i="2"/>
  <c r="AOC59" i="2"/>
  <c r="AOI59" i="2"/>
  <c r="ASM50" i="2"/>
  <c r="ASQ50" i="2"/>
  <c r="ASI50" i="2"/>
  <c r="ASP50" i="2"/>
  <c r="ASO50" i="2"/>
  <c r="ASN50" i="2"/>
  <c r="ASJ50" i="2"/>
  <c r="ASH51" i="2"/>
  <c r="ANS74" i="2" l="1"/>
  <c r="AMZ29" i="2"/>
  <c r="AMW76" i="2"/>
  <c r="AMZ43" i="2"/>
  <c r="AMW63" i="2"/>
  <c r="AMW64" i="2" s="1"/>
  <c r="AKT82" i="2"/>
  <c r="AJM84" i="2"/>
  <c r="AJM71" i="2"/>
  <c r="AKT81" i="2"/>
  <c r="AKT69" i="2"/>
  <c r="ANV39" i="2"/>
  <c r="ANV25" i="2"/>
  <c r="ANV26" i="2"/>
  <c r="ANS62" i="2"/>
  <c r="ANV40" i="2"/>
  <c r="ANV41" i="2"/>
  <c r="ANV42" i="2"/>
  <c r="ANK26" i="2"/>
  <c r="ANK40" i="2"/>
  <c r="ANK25" i="2"/>
  <c r="ANK42" i="2"/>
  <c r="ANK41" i="2"/>
  <c r="ANK39" i="2"/>
  <c r="ANH74" i="2"/>
  <c r="AOF59" i="2"/>
  <c r="AOE59" i="2" s="1"/>
  <c r="AOG12" i="2" s="1"/>
  <c r="APB56" i="2"/>
  <c r="APA56" i="2" s="1"/>
  <c r="AMA81" i="2"/>
  <c r="AMA68" i="2"/>
  <c r="ASL50" i="2"/>
  <c r="ASK50" i="2" s="1"/>
  <c r="AJX85" i="2"/>
  <c r="AJX72" i="2"/>
  <c r="ASW47" i="2"/>
  <c r="ASV47" i="2" s="1"/>
  <c r="ATI48" i="2"/>
  <c r="ATL48" i="2"/>
  <c r="ATF48" i="2"/>
  <c r="ATK48" i="2"/>
  <c r="ATJ48" i="2"/>
  <c r="ATE48" i="2"/>
  <c r="ATM48" i="2"/>
  <c r="ATD49" i="2"/>
  <c r="ASZ48" i="2"/>
  <c r="ASU48" i="2"/>
  <c r="ATB48" i="2"/>
  <c r="ATA48" i="2"/>
  <c r="AST48" i="2"/>
  <c r="ASY48" i="2"/>
  <c r="ASX48" i="2"/>
  <c r="ASS49" i="2"/>
  <c r="AOS58" i="2"/>
  <c r="AOR58" i="2"/>
  <c r="AOU58" i="2"/>
  <c r="AOO58" i="2"/>
  <c r="AOV58" i="2"/>
  <c r="AON58" i="2"/>
  <c r="AOT58" i="2"/>
  <c r="AOM59" i="2"/>
  <c r="ARA53" i="2"/>
  <c r="ARC52" i="2"/>
  <c r="ARJ52" i="2"/>
  <c r="ARG52" i="2"/>
  <c r="ARI52" i="2"/>
  <c r="ARF52" i="2"/>
  <c r="ARB52" i="2"/>
  <c r="ARH52" i="2"/>
  <c r="ANH75" i="2"/>
  <c r="AOZ57" i="2"/>
  <c r="APG57" i="2"/>
  <c r="AOY57" i="2"/>
  <c r="APF57" i="2"/>
  <c r="APE57" i="2"/>
  <c r="APD57" i="2"/>
  <c r="APC57" i="2"/>
  <c r="AOX58" i="2"/>
  <c r="AOD61" i="2"/>
  <c r="ALP81" i="2"/>
  <c r="ATQ46" i="2"/>
  <c r="ATO47" i="2"/>
  <c r="ATO48" i="2" s="1"/>
  <c r="ATO49" i="2" s="1"/>
  <c r="AUE3" i="2"/>
  <c r="ATT9" i="2"/>
  <c r="ANV24" i="2"/>
  <c r="ANV7" i="2"/>
  <c r="ANV22" i="2"/>
  <c r="ANV11" i="2"/>
  <c r="ANV10" i="2"/>
  <c r="AQI56" i="2"/>
  <c r="AQH56" i="2" s="1"/>
  <c r="ANS75" i="2"/>
  <c r="ARQ51" i="2"/>
  <c r="ARN51" i="2"/>
  <c r="ARM51" i="2"/>
  <c r="ARU51" i="2"/>
  <c r="ARS51" i="2"/>
  <c r="ART51" i="2"/>
  <c r="ARR51" i="2"/>
  <c r="ARL52" i="2"/>
  <c r="ASQ51" i="2"/>
  <c r="ASI51" i="2"/>
  <c r="ASP51" i="2"/>
  <c r="ASO51" i="2"/>
  <c r="ASM51" i="2"/>
  <c r="ASN51" i="2"/>
  <c r="ASJ51" i="2"/>
  <c r="ASH52" i="2"/>
  <c r="ANK38" i="2"/>
  <c r="ANK36" i="2"/>
  <c r="ATE47" i="2"/>
  <c r="ATF47" i="2"/>
  <c r="ATF60" i="2" s="1"/>
  <c r="ATI47" i="2"/>
  <c r="ATM47" i="2"/>
  <c r="ATL47" i="2"/>
  <c r="ATJ47" i="2"/>
  <c r="ATK47" i="2"/>
  <c r="AOQ57" i="2"/>
  <c r="AOP57" i="2" s="1"/>
  <c r="APY55" i="2"/>
  <c r="APV55" i="2"/>
  <c r="APU55" i="2"/>
  <c r="AQA55" i="2"/>
  <c r="APZ55" i="2"/>
  <c r="AQC55" i="2"/>
  <c r="AQB55" i="2"/>
  <c r="APT56" i="2"/>
  <c r="APQ57" i="2"/>
  <c r="APN57" i="2"/>
  <c r="APK57" i="2"/>
  <c r="APJ57" i="2"/>
  <c r="APR57" i="2"/>
  <c r="APP57" i="2"/>
  <c r="APO57" i="2"/>
  <c r="API58" i="2"/>
  <c r="AQM57" i="2"/>
  <c r="AQL57" i="2"/>
  <c r="AQF57" i="2"/>
  <c r="AQK57" i="2"/>
  <c r="AQJ57" i="2"/>
  <c r="AQG57" i="2"/>
  <c r="AQN57" i="2"/>
  <c r="AQE58" i="2"/>
  <c r="AOG35" i="2"/>
  <c r="AOG33" i="2"/>
  <c r="AOG18" i="2"/>
  <c r="AOG20" i="2"/>
  <c r="AOG27" i="2" s="1"/>
  <c r="AOG32" i="2"/>
  <c r="AOG17" i="2"/>
  <c r="AOG21" i="2"/>
  <c r="AOG28" i="2" s="1"/>
  <c r="AOG19" i="2"/>
  <c r="AOG34" i="2"/>
  <c r="AOG31" i="2"/>
  <c r="ARY52" i="2"/>
  <c r="ASF52" i="2"/>
  <c r="ASC52" i="2"/>
  <c r="ARX52" i="2"/>
  <c r="ASB52" i="2"/>
  <c r="ASE52" i="2"/>
  <c r="ASD52" i="2"/>
  <c r="ARW53" i="2"/>
  <c r="AQR53" i="2"/>
  <c r="AQY53" i="2"/>
  <c r="AQV53" i="2"/>
  <c r="AQQ53" i="2"/>
  <c r="AQX53" i="2"/>
  <c r="AQW53" i="2"/>
  <c r="AQU53" i="2"/>
  <c r="AQP54" i="2"/>
  <c r="ANK10" i="2"/>
  <c r="ANK7" i="2"/>
  <c r="ANK11" i="2"/>
  <c r="ANK22" i="2"/>
  <c r="ANK24" i="2"/>
  <c r="AML82" i="2"/>
  <c r="AML69" i="2"/>
  <c r="ASA51" i="2"/>
  <c r="ARZ51" i="2" s="1"/>
  <c r="ALE81" i="2"/>
  <c r="ALE68" i="2"/>
  <c r="AQT52" i="2"/>
  <c r="AQS52" i="2" s="1"/>
  <c r="ARP50" i="2"/>
  <c r="ARO50" i="2" s="1"/>
  <c r="ARE51" i="2"/>
  <c r="ARD51" i="2" s="1"/>
  <c r="APX54" i="2"/>
  <c r="APW54" i="2" s="1"/>
  <c r="APM56" i="2"/>
  <c r="APL56" i="2" s="1"/>
  <c r="ANH62" i="2"/>
  <c r="ALP68" i="2"/>
  <c r="ANV36" i="2"/>
  <c r="ANV38" i="2"/>
  <c r="AMZ8" i="2"/>
  <c r="AMZ4" i="2"/>
  <c r="AKI84" i="2"/>
  <c r="AKI71" i="2"/>
  <c r="AOD74" i="2" l="1"/>
  <c r="AMZ5" i="2"/>
  <c r="AMW77" i="2"/>
  <c r="ANS76" i="2"/>
  <c r="ANV29" i="2"/>
  <c r="AMW78" i="2"/>
  <c r="AMW65" i="2"/>
  <c r="AMW79" i="2" s="1"/>
  <c r="AOG26" i="2"/>
  <c r="AOD62" i="2"/>
  <c r="AJX86" i="2"/>
  <c r="AKT83" i="2"/>
  <c r="AJM85" i="2"/>
  <c r="AJM72" i="2"/>
  <c r="AKT70" i="2"/>
  <c r="AOG25" i="2"/>
  <c r="AOG39" i="2"/>
  <c r="AOG40" i="2"/>
  <c r="AMA69" i="2"/>
  <c r="AOG41" i="2"/>
  <c r="AOG42" i="2"/>
  <c r="ANV43" i="2"/>
  <c r="ANK29" i="2"/>
  <c r="ANK43" i="2"/>
  <c r="ANS63" i="2"/>
  <c r="ARE52" i="2"/>
  <c r="ARD52" i="2" s="1"/>
  <c r="APM57" i="2"/>
  <c r="APL57" i="2" s="1"/>
  <c r="ATH48" i="2"/>
  <c r="ATG48" i="2" s="1"/>
  <c r="AMA82" i="2"/>
  <c r="AOQ58" i="2"/>
  <c r="AOP58" i="2" s="1"/>
  <c r="ATP49" i="2"/>
  <c r="ATW49" i="2"/>
  <c r="ATT49" i="2"/>
  <c r="ATV49" i="2"/>
  <c r="ATU49" i="2"/>
  <c r="ATX49" i="2"/>
  <c r="ATQ49" i="2"/>
  <c r="ATO50" i="2"/>
  <c r="AKI85" i="2"/>
  <c r="AKI72" i="2"/>
  <c r="ARP51" i="2"/>
  <c r="ARO51" i="2" s="1"/>
  <c r="AUP3" i="2"/>
  <c r="AUB46" i="2"/>
  <c r="ATZ47" i="2"/>
  <c r="AUE9" i="2"/>
  <c r="AOZ58" i="2"/>
  <c r="APG58" i="2"/>
  <c r="AOY58" i="2"/>
  <c r="APF58" i="2"/>
  <c r="APE58" i="2"/>
  <c r="APD58" i="2"/>
  <c r="APC58" i="2"/>
  <c r="AOX59" i="2"/>
  <c r="ARJ53" i="2"/>
  <c r="ARI53" i="2"/>
  <c r="ARC53" i="2"/>
  <c r="ARB53" i="2"/>
  <c r="ARH53" i="2"/>
  <c r="ARG53" i="2"/>
  <c r="ARF53" i="2"/>
  <c r="ARA54" i="2"/>
  <c r="AQY54" i="2"/>
  <c r="AQQ54" i="2"/>
  <c r="AQX54" i="2"/>
  <c r="AQR54" i="2"/>
  <c r="AQW54" i="2"/>
  <c r="AQV54" i="2"/>
  <c r="AQU54" i="2"/>
  <c r="AQP55" i="2"/>
  <c r="ASF53" i="2"/>
  <c r="ARX53" i="2"/>
  <c r="ASE53" i="2"/>
  <c r="ASD53" i="2"/>
  <c r="ARY53" i="2"/>
  <c r="ASC53" i="2"/>
  <c r="ASB53" i="2"/>
  <c r="ARW54" i="2"/>
  <c r="AOG38" i="2"/>
  <c r="AOG36" i="2"/>
  <c r="ASQ52" i="2"/>
  <c r="ASI52" i="2"/>
  <c r="ASP52" i="2"/>
  <c r="ASO52" i="2"/>
  <c r="ASN52" i="2"/>
  <c r="ASM52" i="2"/>
  <c r="ASJ52" i="2"/>
  <c r="ASH53" i="2"/>
  <c r="ARN52" i="2"/>
  <c r="ART52" i="2"/>
  <c r="ARR52" i="2"/>
  <c r="ARQ52" i="2"/>
  <c r="ARM52" i="2"/>
  <c r="ARU52" i="2"/>
  <c r="ARS52" i="2"/>
  <c r="ARL53" i="2"/>
  <c r="ANV4" i="2"/>
  <c r="ANV8" i="2"/>
  <c r="ATV47" i="2"/>
  <c r="ATU47" i="2"/>
  <c r="ATT47" i="2"/>
  <c r="ATQ47" i="2"/>
  <c r="ATQ60" i="2" s="1"/>
  <c r="ATX47" i="2"/>
  <c r="ATP47" i="2"/>
  <c r="ATW47" i="2"/>
  <c r="APB57" i="2"/>
  <c r="APA57" i="2" s="1"/>
  <c r="AOU59" i="2"/>
  <c r="AOT59" i="2"/>
  <c r="AOO59" i="2"/>
  <c r="AOV59" i="2"/>
  <c r="AON59" i="2"/>
  <c r="AOS59" i="2"/>
  <c r="AOR59" i="2"/>
  <c r="ASS50" i="2"/>
  <c r="ASY49" i="2"/>
  <c r="ASU49" i="2"/>
  <c r="ATB49" i="2"/>
  <c r="ATA49" i="2"/>
  <c r="AST49" i="2"/>
  <c r="ASZ49" i="2"/>
  <c r="ASX49" i="2"/>
  <c r="ALE82" i="2"/>
  <c r="ALE69" i="2"/>
  <c r="AQT53" i="2"/>
  <c r="AQS53" i="2" s="1"/>
  <c r="ATH47" i="2"/>
  <c r="ATG47" i="2" s="1"/>
  <c r="ASW48" i="2"/>
  <c r="ATJ49" i="2"/>
  <c r="ATE49" i="2"/>
  <c r="ATF49" i="2"/>
  <c r="ATM49" i="2"/>
  <c r="ATL49" i="2"/>
  <c r="ATK49" i="2"/>
  <c r="ATI49" i="2"/>
  <c r="ATD50" i="2"/>
  <c r="AML83" i="2"/>
  <c r="AML70" i="2"/>
  <c r="ANK4" i="2"/>
  <c r="ANK8" i="2"/>
  <c r="AQF58" i="2"/>
  <c r="AQN58" i="2"/>
  <c r="AQJ58" i="2"/>
  <c r="AQM58" i="2"/>
  <c r="AQK58" i="2"/>
  <c r="AQL58" i="2"/>
  <c r="AQG58" i="2"/>
  <c r="AQE59" i="2"/>
  <c r="APO58" i="2"/>
  <c r="APJ58" i="2"/>
  <c r="APR58" i="2"/>
  <c r="APN58" i="2"/>
  <c r="APQ58" i="2"/>
  <c r="APK58" i="2"/>
  <c r="APP58" i="2"/>
  <c r="API59" i="2"/>
  <c r="APX55" i="2"/>
  <c r="APW55" i="2" s="1"/>
  <c r="ALP82" i="2"/>
  <c r="ALP69" i="2"/>
  <c r="ANH76" i="2"/>
  <c r="ANH63" i="2"/>
  <c r="ASA52" i="2"/>
  <c r="ARZ52" i="2" s="1"/>
  <c r="APY56" i="2"/>
  <c r="AQA56" i="2"/>
  <c r="APZ56" i="2"/>
  <c r="AQC56" i="2"/>
  <c r="AQB56" i="2"/>
  <c r="APV56" i="2"/>
  <c r="APU56" i="2"/>
  <c r="APT57" i="2"/>
  <c r="ASL51" i="2"/>
  <c r="ASK51" i="2" s="1"/>
  <c r="AOD75" i="2"/>
  <c r="AOG24" i="2"/>
  <c r="AOG10" i="2"/>
  <c r="AOG7" i="2"/>
  <c r="AOG22" i="2"/>
  <c r="AOG11" i="2"/>
  <c r="AMZ6" i="2"/>
  <c r="AQI57" i="2"/>
  <c r="AQH57" i="2" s="1"/>
  <c r="ATX48" i="2"/>
  <c r="ATP48" i="2"/>
  <c r="ATW48" i="2"/>
  <c r="ATU48" i="2"/>
  <c r="ATV48" i="2"/>
  <c r="ATT48" i="2"/>
  <c r="ATQ48" i="2"/>
  <c r="AMW66" i="2" l="1"/>
  <c r="AMW80" i="2" s="1"/>
  <c r="AMZ13" i="2"/>
  <c r="ANV6" i="2"/>
  <c r="ANV5" i="2"/>
  <c r="AOD76" i="2"/>
  <c r="AOG29" i="2"/>
  <c r="AOG43" i="2"/>
  <c r="AMA83" i="2"/>
  <c r="AMA70" i="2"/>
  <c r="AKT71" i="2"/>
  <c r="AKT84" i="2"/>
  <c r="AOD63" i="2"/>
  <c r="AJM86" i="2"/>
  <c r="ANK5" i="2"/>
  <c r="ANS64" i="2"/>
  <c r="ANS77" i="2"/>
  <c r="ANH77" i="2"/>
  <c r="ANK6" i="2"/>
  <c r="ARP52" i="2"/>
  <c r="ARO52" i="2" s="1"/>
  <c r="APB58" i="2"/>
  <c r="APA58" i="2" s="1"/>
  <c r="ASW49" i="2"/>
  <c r="ASV49" i="2" s="1"/>
  <c r="ATS49" i="2"/>
  <c r="ATR49" i="2" s="1"/>
  <c r="APX56" i="2"/>
  <c r="APW56" i="2" s="1"/>
  <c r="ASA53" i="2"/>
  <c r="ARZ53" i="2" s="1"/>
  <c r="AQT54" i="2"/>
  <c r="AQS54" i="2" s="1"/>
  <c r="AQI58" i="2"/>
  <c r="AQH58" i="2" s="1"/>
  <c r="ATH49" i="2"/>
  <c r="ATG49" i="2" s="1"/>
  <c r="ALP83" i="2"/>
  <c r="ALP70" i="2"/>
  <c r="ANH64" i="2"/>
  <c r="APO59" i="2"/>
  <c r="APK59" i="2"/>
  <c r="APJ59" i="2"/>
  <c r="APR59" i="2"/>
  <c r="APQ59" i="2"/>
  <c r="APN59" i="2"/>
  <c r="APP59" i="2"/>
  <c r="AQN59" i="2"/>
  <c r="AQM59" i="2"/>
  <c r="AQK59" i="2"/>
  <c r="AQL59" i="2"/>
  <c r="AQG59" i="2"/>
  <c r="AQJ59" i="2"/>
  <c r="AQF59" i="2"/>
  <c r="AKI86" i="2"/>
  <c r="AML84" i="2"/>
  <c r="AML71" i="2"/>
  <c r="ASV48" i="2"/>
  <c r="ATS48" i="2"/>
  <c r="ATR48" i="2" s="1"/>
  <c r="AOO61" i="2"/>
  <c r="ARF54" i="2"/>
  <c r="ARJ54" i="2"/>
  <c r="ARI54" i="2"/>
  <c r="ARC54" i="2"/>
  <c r="ARB54" i="2"/>
  <c r="ARH54" i="2"/>
  <c r="ARG54" i="2"/>
  <c r="ARA55" i="2"/>
  <c r="AOG4" i="2"/>
  <c r="AOG8" i="2"/>
  <c r="ASF54" i="2"/>
  <c r="ARX54" i="2"/>
  <c r="ASE54" i="2"/>
  <c r="ASD54" i="2"/>
  <c r="ASC54" i="2"/>
  <c r="ASB54" i="2"/>
  <c r="ARY54" i="2"/>
  <c r="ARW55" i="2"/>
  <c r="AQV55" i="2"/>
  <c r="AQY55" i="2"/>
  <c r="AQQ55" i="2"/>
  <c r="AQX55" i="2"/>
  <c r="AQU55" i="2"/>
  <c r="AQR55" i="2"/>
  <c r="AQW55" i="2"/>
  <c r="AQP56" i="2"/>
  <c r="ARE53" i="2"/>
  <c r="ARD53" i="2" s="1"/>
  <c r="APD59" i="2"/>
  <c r="APC59" i="2"/>
  <c r="AOZ59" i="2"/>
  <c r="APG59" i="2"/>
  <c r="AOY59" i="2"/>
  <c r="APF59" i="2"/>
  <c r="APE59" i="2"/>
  <c r="ATZ48" i="2"/>
  <c r="AUA47" i="2"/>
  <c r="AUH47" i="2"/>
  <c r="AUG47" i="2"/>
  <c r="AUB47" i="2"/>
  <c r="AUB60" i="2" s="1"/>
  <c r="AUF47" i="2"/>
  <c r="AUE47" i="2"/>
  <c r="AUI47" i="2"/>
  <c r="APZ57" i="2"/>
  <c r="APU57" i="2"/>
  <c r="APY57" i="2"/>
  <c r="AQC57" i="2"/>
  <c r="AQB57" i="2"/>
  <c r="AQA57" i="2"/>
  <c r="APV57" i="2"/>
  <c r="APT58" i="2"/>
  <c r="APM58" i="2"/>
  <c r="APL58" i="2" s="1"/>
  <c r="ATJ50" i="2"/>
  <c r="ATF50" i="2"/>
  <c r="ATE50" i="2"/>
  <c r="ATM50" i="2"/>
  <c r="ATL50" i="2"/>
  <c r="ATI50" i="2"/>
  <c r="ATK50" i="2"/>
  <c r="ATD51" i="2"/>
  <c r="ALE83" i="2"/>
  <c r="ALE70" i="2"/>
  <c r="AOR21" i="2"/>
  <c r="AOR28" i="2" s="1"/>
  <c r="AOR31" i="2"/>
  <c r="AOR33" i="2"/>
  <c r="AOR19" i="2"/>
  <c r="AOR18" i="2"/>
  <c r="AOR17" i="2"/>
  <c r="AOR34" i="2"/>
  <c r="AOR20" i="2"/>
  <c r="AOR27" i="2" s="1"/>
  <c r="AOR32" i="2"/>
  <c r="AOR35" i="2"/>
  <c r="ARQ53" i="2"/>
  <c r="ARU53" i="2"/>
  <c r="ARM53" i="2"/>
  <c r="ARS53" i="2"/>
  <c r="ARN53" i="2"/>
  <c r="ART53" i="2"/>
  <c r="ARR53" i="2"/>
  <c r="ARL54" i="2"/>
  <c r="ASI53" i="2"/>
  <c r="ASQ53" i="2"/>
  <c r="ASP53" i="2"/>
  <c r="ASO53" i="2"/>
  <c r="ASM53" i="2"/>
  <c r="ASN53" i="2"/>
  <c r="ASJ53" i="2"/>
  <c r="ASH54" i="2"/>
  <c r="ASS51" i="2"/>
  <c r="ATB50" i="2"/>
  <c r="ATA50" i="2"/>
  <c r="ASX50" i="2"/>
  <c r="ASZ50" i="2"/>
  <c r="AST50" i="2"/>
  <c r="ASU50" i="2"/>
  <c r="ASY50" i="2"/>
  <c r="AUM46" i="2"/>
  <c r="AUK47" i="2"/>
  <c r="AUK48" i="2" s="1"/>
  <c r="AUK49" i="2" s="1"/>
  <c r="AUP9" i="2"/>
  <c r="AVA3" i="2"/>
  <c r="ATT50" i="2"/>
  <c r="ATW50" i="2"/>
  <c r="ATU50" i="2"/>
  <c r="ATQ50" i="2"/>
  <c r="ATX50" i="2"/>
  <c r="ATP50" i="2"/>
  <c r="ATV50" i="2"/>
  <c r="ATO51" i="2"/>
  <c r="AOQ59" i="2"/>
  <c r="AOP59" i="2" s="1"/>
  <c r="AOR12" i="2" s="1"/>
  <c r="ATS47" i="2"/>
  <c r="ATR47" i="2" s="1"/>
  <c r="ASL52" i="2"/>
  <c r="ASK52" i="2" s="1"/>
  <c r="AMW67" i="2" l="1"/>
  <c r="AMW68" i="2" s="1"/>
  <c r="ANV13" i="2"/>
  <c r="AOG5" i="2"/>
  <c r="AMA71" i="2"/>
  <c r="AMA85" i="2" s="1"/>
  <c r="AMA84" i="2"/>
  <c r="AOR41" i="2"/>
  <c r="AKT72" i="2"/>
  <c r="AKT85" i="2"/>
  <c r="AOR25" i="2"/>
  <c r="AOR26" i="2"/>
  <c r="AOR40" i="2"/>
  <c r="AOO62" i="2"/>
  <c r="AOO76" i="2" s="1"/>
  <c r="AOR42" i="2"/>
  <c r="AOR39" i="2"/>
  <c r="AOD77" i="2"/>
  <c r="AOD64" i="2"/>
  <c r="ANK13" i="2"/>
  <c r="ANS78" i="2"/>
  <c r="ANS65" i="2"/>
  <c r="ANH78" i="2"/>
  <c r="AOO74" i="2"/>
  <c r="ANH65" i="2"/>
  <c r="AOG6" i="2"/>
  <c r="AQI59" i="2"/>
  <c r="ASL53" i="2"/>
  <c r="ASK53" i="2" s="1"/>
  <c r="APX57" i="2"/>
  <c r="APW57" i="2" s="1"/>
  <c r="AUD47" i="2"/>
  <c r="AUC47" i="2" s="1"/>
  <c r="AQT55" i="2"/>
  <c r="AQS55" i="2" s="1"/>
  <c r="ATH50" i="2"/>
  <c r="ATG50" i="2" s="1"/>
  <c r="AUS49" i="2"/>
  <c r="AUP49" i="2"/>
  <c r="AUQ49" i="2"/>
  <c r="AUR49" i="2"/>
  <c r="AUM49" i="2"/>
  <c r="AUL49" i="2"/>
  <c r="AUT49" i="2"/>
  <c r="AUK50" i="2"/>
  <c r="ARP53" i="2"/>
  <c r="ARO53" i="2" s="1"/>
  <c r="AUH48" i="2"/>
  <c r="AUG48" i="2"/>
  <c r="AUB48" i="2"/>
  <c r="AUF48" i="2"/>
  <c r="AUE48" i="2"/>
  <c r="AUI48" i="2"/>
  <c r="AUA48" i="2"/>
  <c r="ATZ49" i="2"/>
  <c r="AOO75" i="2"/>
  <c r="AQG61" i="2"/>
  <c r="ATP51" i="2"/>
  <c r="ATU51" i="2"/>
  <c r="ATT51" i="2"/>
  <c r="ATW51" i="2"/>
  <c r="ATV51" i="2"/>
  <c r="ATX51" i="2"/>
  <c r="ATQ51" i="2"/>
  <c r="ATO52" i="2"/>
  <c r="AUL47" i="2"/>
  <c r="AUT47" i="2"/>
  <c r="AUQ47" i="2"/>
  <c r="AUP47" i="2"/>
  <c r="AUS47" i="2"/>
  <c r="AUR47" i="2"/>
  <c r="AUM47" i="2"/>
  <c r="AUM60" i="2" s="1"/>
  <c r="ASQ54" i="2"/>
  <c r="ASI54" i="2"/>
  <c r="ASO54" i="2"/>
  <c r="ASJ54" i="2"/>
  <c r="ASM54" i="2"/>
  <c r="ASN54" i="2"/>
  <c r="ASP54" i="2"/>
  <c r="ASH55" i="2"/>
  <c r="ART54" i="2"/>
  <c r="ARM54" i="2"/>
  <c r="ARS54" i="2"/>
  <c r="ARR54" i="2"/>
  <c r="ARN54" i="2"/>
  <c r="ARU54" i="2"/>
  <c r="ARQ54" i="2"/>
  <c r="ARL55" i="2"/>
  <c r="AOR38" i="2"/>
  <c r="AOR36" i="2"/>
  <c r="AQX56" i="2"/>
  <c r="AQW56" i="2"/>
  <c r="AQV56" i="2"/>
  <c r="AQQ56" i="2"/>
  <c r="AQU56" i="2"/>
  <c r="AQR56" i="2"/>
  <c r="AQY56" i="2"/>
  <c r="AQP57" i="2"/>
  <c r="ARY55" i="2"/>
  <c r="ASF55" i="2"/>
  <c r="ASE55" i="2"/>
  <c r="ASD55" i="2"/>
  <c r="ASC55" i="2"/>
  <c r="ASB55" i="2"/>
  <c r="ARX55" i="2"/>
  <c r="ARW56" i="2"/>
  <c r="AUV47" i="2"/>
  <c r="AVL3" i="2"/>
  <c r="AVA9" i="2"/>
  <c r="AUX46" i="2"/>
  <c r="ATS50" i="2"/>
  <c r="ATR50" i="2" s="1"/>
  <c r="ASW50" i="2"/>
  <c r="ASV50" i="2" s="1"/>
  <c r="APC31" i="2"/>
  <c r="APC17" i="2"/>
  <c r="APC32" i="2"/>
  <c r="APC35" i="2"/>
  <c r="APC34" i="2"/>
  <c r="APC33" i="2"/>
  <c r="APC19" i="2"/>
  <c r="APC21" i="2"/>
  <c r="APC28" i="2" s="1"/>
  <c r="APC18" i="2"/>
  <c r="APC20" i="2"/>
  <c r="APC27" i="2" s="1"/>
  <c r="ARE54" i="2"/>
  <c r="ARD54" i="2" s="1"/>
  <c r="APK61" i="2"/>
  <c r="ALP84" i="2"/>
  <c r="ALP71" i="2"/>
  <c r="ALE84" i="2"/>
  <c r="ALE71" i="2"/>
  <c r="ASA54" i="2"/>
  <c r="ARZ54" i="2" s="1"/>
  <c r="ARF55" i="2"/>
  <c r="ARI55" i="2"/>
  <c r="ARJ55" i="2"/>
  <c r="ARC55" i="2"/>
  <c r="ARB55" i="2"/>
  <c r="ARG55" i="2"/>
  <c r="ARH55" i="2"/>
  <c r="ARA56" i="2"/>
  <c r="AMW81" i="2"/>
  <c r="AQJ31" i="2"/>
  <c r="AQJ21" i="2"/>
  <c r="AQJ28" i="2" s="1"/>
  <c r="AQJ18" i="2"/>
  <c r="AQJ32" i="2"/>
  <c r="AQJ35" i="2"/>
  <c r="AQJ33" i="2"/>
  <c r="AQJ19" i="2"/>
  <c r="AQJ17" i="2"/>
  <c r="AQJ34" i="2"/>
  <c r="AQJ20" i="2"/>
  <c r="AQJ27" i="2" s="1"/>
  <c r="ATA51" i="2"/>
  <c r="ASY51" i="2"/>
  <c r="ASU51" i="2"/>
  <c r="ATB51" i="2"/>
  <c r="ASX51" i="2"/>
  <c r="ASZ51" i="2"/>
  <c r="AST51" i="2"/>
  <c r="ASS52" i="2"/>
  <c r="AOR10" i="2"/>
  <c r="AOR7" i="2"/>
  <c r="AOR22" i="2"/>
  <c r="AOR11" i="2"/>
  <c r="AOR24" i="2"/>
  <c r="AOZ61" i="2"/>
  <c r="AUP48" i="2"/>
  <c r="AUL48" i="2"/>
  <c r="AUM48" i="2"/>
  <c r="AUS48" i="2"/>
  <c r="AUQ48" i="2"/>
  <c r="AUT48" i="2"/>
  <c r="AUR48" i="2"/>
  <c r="ATM51" i="2"/>
  <c r="ATL51" i="2"/>
  <c r="ATE51" i="2"/>
  <c r="ATK51" i="2"/>
  <c r="ATJ51" i="2"/>
  <c r="ATI51" i="2"/>
  <c r="ATF51" i="2"/>
  <c r="ATD52" i="2"/>
  <c r="APB59" i="2"/>
  <c r="APA59" i="2" s="1"/>
  <c r="APC12" i="2" s="1"/>
  <c r="APM59" i="2"/>
  <c r="APL59" i="2" s="1"/>
  <c r="APN12" i="2" s="1"/>
  <c r="AQC58" i="2"/>
  <c r="APZ58" i="2"/>
  <c r="APV58" i="2"/>
  <c r="AQB58" i="2"/>
  <c r="AQA58" i="2"/>
  <c r="APU58" i="2"/>
  <c r="APY58" i="2"/>
  <c r="APT59" i="2"/>
  <c r="AML85" i="2"/>
  <c r="AML72" i="2"/>
  <c r="APN18" i="2"/>
  <c r="APN17" i="2"/>
  <c r="APN33" i="2"/>
  <c r="APN32" i="2"/>
  <c r="APN21" i="2"/>
  <c r="APN28" i="2" s="1"/>
  <c r="APN34" i="2"/>
  <c r="APN20" i="2"/>
  <c r="APN27" i="2" s="1"/>
  <c r="APN35" i="2"/>
  <c r="APN31" i="2"/>
  <c r="APN19" i="2"/>
  <c r="AOG13" i="2" l="1"/>
  <c r="AMA72" i="2"/>
  <c r="AMA86" i="2" s="1"/>
  <c r="AMW82" i="2"/>
  <c r="AMW69" i="2"/>
  <c r="AOR29" i="2"/>
  <c r="AOR43" i="2"/>
  <c r="AQJ40" i="2"/>
  <c r="APC40" i="2"/>
  <c r="APN39" i="2"/>
  <c r="APN40" i="2"/>
  <c r="AQJ42" i="2"/>
  <c r="APK62" i="2"/>
  <c r="APK63" i="2" s="1"/>
  <c r="APC41" i="2"/>
  <c r="APN26" i="2"/>
  <c r="AQJ39" i="2"/>
  <c r="APC42" i="2"/>
  <c r="APN41" i="2"/>
  <c r="APN25" i="2"/>
  <c r="AQJ25" i="2"/>
  <c r="APC39" i="2"/>
  <c r="APN42" i="2"/>
  <c r="AML86" i="2"/>
  <c r="AQJ41" i="2"/>
  <c r="APC25" i="2"/>
  <c r="AOD65" i="2"/>
  <c r="AOD66" i="2" s="1"/>
  <c r="AOD78" i="2"/>
  <c r="AKT86" i="2"/>
  <c r="AQJ26" i="2"/>
  <c r="APC26" i="2"/>
  <c r="AOO63" i="2"/>
  <c r="ANS66" i="2"/>
  <c r="ANS79" i="2"/>
  <c r="ANH66" i="2"/>
  <c r="ANH79" i="2"/>
  <c r="AQH59" i="2"/>
  <c r="AQJ12" i="2" s="1"/>
  <c r="AQG74" i="2"/>
  <c r="AOZ74" i="2"/>
  <c r="APK74" i="2"/>
  <c r="AUD48" i="2"/>
  <c r="AUC48" i="2" s="1"/>
  <c r="ATH51" i="2"/>
  <c r="ATG51" i="2" s="1"/>
  <c r="ASA55" i="2"/>
  <c r="ARZ55" i="2" s="1"/>
  <c r="ARP54" i="2"/>
  <c r="ARO54" i="2" s="1"/>
  <c r="ASL54" i="2"/>
  <c r="ASK54" i="2" s="1"/>
  <c r="AUO49" i="2"/>
  <c r="AUN49" i="2" s="1"/>
  <c r="ASW51" i="2"/>
  <c r="ASV51" i="2" s="1"/>
  <c r="AUO48" i="2"/>
  <c r="AUN48" i="2" s="1"/>
  <c r="ATK52" i="2"/>
  <c r="ATM52" i="2"/>
  <c r="ATJ52" i="2"/>
  <c r="ATL52" i="2"/>
  <c r="ATF52" i="2"/>
  <c r="ATI52" i="2"/>
  <c r="ATE52" i="2"/>
  <c r="ATD53" i="2"/>
  <c r="AOR4" i="2"/>
  <c r="AOR8" i="2"/>
  <c r="AST52" i="2"/>
  <c r="ASZ52" i="2"/>
  <c r="ASU52" i="2"/>
  <c r="ASX52" i="2"/>
  <c r="ASY52" i="2"/>
  <c r="ATA52" i="2"/>
  <c r="ATB52" i="2"/>
  <c r="ASS53" i="2"/>
  <c r="ARE55" i="2"/>
  <c r="ARD55" i="2" s="1"/>
  <c r="ATQ52" i="2"/>
  <c r="ATX52" i="2"/>
  <c r="ATP52" i="2"/>
  <c r="ATT52" i="2"/>
  <c r="ATW52" i="2"/>
  <c r="ATV52" i="2"/>
  <c r="ATU52" i="2"/>
  <c r="ATO53" i="2"/>
  <c r="APN36" i="2"/>
  <c r="APN38" i="2"/>
  <c r="AOZ75" i="2"/>
  <c r="AQJ38" i="2"/>
  <c r="AQJ36" i="2"/>
  <c r="ARB56" i="2"/>
  <c r="ARJ56" i="2"/>
  <c r="ARI56" i="2"/>
  <c r="ARC56" i="2"/>
  <c r="ARH56" i="2"/>
  <c r="ARG56" i="2"/>
  <c r="ARF56" i="2"/>
  <c r="ARA57" i="2"/>
  <c r="ASD56" i="2"/>
  <c r="ARX56" i="2"/>
  <c r="ASE56" i="2"/>
  <c r="ASC56" i="2"/>
  <c r="ASB56" i="2"/>
  <c r="ARY56" i="2"/>
  <c r="ASF56" i="2"/>
  <c r="ARW57" i="2"/>
  <c r="AQX57" i="2"/>
  <c r="AQW57" i="2"/>
  <c r="AQV57" i="2"/>
  <c r="AQR57" i="2"/>
  <c r="AQU57" i="2"/>
  <c r="AQY57" i="2"/>
  <c r="AQQ57" i="2"/>
  <c r="AQP58" i="2"/>
  <c r="AUK51" i="2"/>
  <c r="AUL50" i="2"/>
  <c r="AUR50" i="2"/>
  <c r="AUQ50" i="2"/>
  <c r="AUS50" i="2"/>
  <c r="AUM50" i="2"/>
  <c r="AUT50" i="2"/>
  <c r="AUP50" i="2"/>
  <c r="APV59" i="2"/>
  <c r="APU59" i="2"/>
  <c r="AQB59" i="2"/>
  <c r="AQC59" i="2"/>
  <c r="AQA59" i="2"/>
  <c r="APZ59" i="2"/>
  <c r="APY59" i="2"/>
  <c r="APX58" i="2"/>
  <c r="APW58" i="2" s="1"/>
  <c r="AOZ62" i="2"/>
  <c r="AQJ11" i="2"/>
  <c r="AQJ7" i="2"/>
  <c r="AQJ24" i="2"/>
  <c r="AQJ22" i="2"/>
  <c r="AQJ10" i="2"/>
  <c r="ALP85" i="2"/>
  <c r="ALP72" i="2"/>
  <c r="APC24" i="2"/>
  <c r="APC10" i="2"/>
  <c r="APC11" i="2"/>
  <c r="APC7" i="2"/>
  <c r="APC22" i="2"/>
  <c r="ALE85" i="2"/>
  <c r="ALE72" i="2"/>
  <c r="APK75" i="2"/>
  <c r="APC38" i="2"/>
  <c r="APC36" i="2"/>
  <c r="AVG47" i="2"/>
  <c r="AVI46" i="2"/>
  <c r="AVW3" i="2"/>
  <c r="AVL9" i="2"/>
  <c r="AQT56" i="2"/>
  <c r="AQS56" i="2" s="1"/>
  <c r="ARQ55" i="2"/>
  <c r="ARN55" i="2"/>
  <c r="ARU55" i="2"/>
  <c r="ARS55" i="2"/>
  <c r="ART55" i="2"/>
  <c r="ARM55" i="2"/>
  <c r="ARR55" i="2"/>
  <c r="ARL56" i="2"/>
  <c r="ASI55" i="2"/>
  <c r="ASP55" i="2"/>
  <c r="ASO55" i="2"/>
  <c r="ASQ55" i="2"/>
  <c r="ASJ55" i="2"/>
  <c r="ASN55" i="2"/>
  <c r="ASM55" i="2"/>
  <c r="ASH56" i="2"/>
  <c r="APN24" i="2"/>
  <c r="APN10" i="2"/>
  <c r="APN11" i="2"/>
  <c r="APN7" i="2"/>
  <c r="APN22" i="2"/>
  <c r="AUV48" i="2"/>
  <c r="AVA47" i="2"/>
  <c r="AVE47" i="2"/>
  <c r="AUW47" i="2"/>
  <c r="AUX47" i="2"/>
  <c r="AUX60" i="2" s="1"/>
  <c r="AVC47" i="2"/>
  <c r="AVD47" i="2"/>
  <c r="AVB47" i="2"/>
  <c r="AUO47" i="2"/>
  <c r="AUN47" i="2" s="1"/>
  <c r="ATS51" i="2"/>
  <c r="ATR51" i="2" s="1"/>
  <c r="AUG49" i="2"/>
  <c r="AUF49" i="2"/>
  <c r="AUB49" i="2"/>
  <c r="AUE49" i="2"/>
  <c r="AUI49" i="2"/>
  <c r="AUA49" i="2"/>
  <c r="AUH49" i="2"/>
  <c r="ATZ50" i="2"/>
  <c r="AQG75" i="2"/>
  <c r="AQG62" i="2"/>
  <c r="APK76" i="2" l="1"/>
  <c r="AMW83" i="2"/>
  <c r="AMW70" i="2"/>
  <c r="AOR5" i="2"/>
  <c r="APC43" i="2"/>
  <c r="APN43" i="2"/>
  <c r="APN29" i="2"/>
  <c r="APC29" i="2"/>
  <c r="AQJ43" i="2"/>
  <c r="AQJ29" i="2"/>
  <c r="ALP86" i="2"/>
  <c r="AOO77" i="2"/>
  <c r="AOO64" i="2"/>
  <c r="ALE86" i="2"/>
  <c r="AOD80" i="2"/>
  <c r="ANS67" i="2"/>
  <c r="AQG76" i="2"/>
  <c r="APK64" i="2"/>
  <c r="AOD79" i="2"/>
  <c r="AOD67" i="2"/>
  <c r="ANH80" i="2"/>
  <c r="ANS80" i="2"/>
  <c r="ANH67" i="2"/>
  <c r="AQT57" i="2"/>
  <c r="AQS57" i="2" s="1"/>
  <c r="ATS52" i="2"/>
  <c r="ATR52" i="2" s="1"/>
  <c r="AOR6" i="2"/>
  <c r="ASW52" i="2"/>
  <c r="ASV52" i="2" s="1"/>
  <c r="AUO50" i="2"/>
  <c r="AUN50" i="2" s="1"/>
  <c r="ASL55" i="2"/>
  <c r="ASK55" i="2" s="1"/>
  <c r="AUD49" i="2"/>
  <c r="AUC49" i="2" s="1"/>
  <c r="ASA56" i="2"/>
  <c r="ARZ56" i="2" s="1"/>
  <c r="ATF53" i="2"/>
  <c r="ATI53" i="2"/>
  <c r="ATL53" i="2"/>
  <c r="ATM53" i="2"/>
  <c r="ATK53" i="2"/>
  <c r="ATJ53" i="2"/>
  <c r="ATE53" i="2"/>
  <c r="ATD54" i="2"/>
  <c r="AVG48" i="2"/>
  <c r="AVL47" i="2"/>
  <c r="AVI47" i="2"/>
  <c r="AVI60" i="2" s="1"/>
  <c r="AVP47" i="2"/>
  <c r="AVH47" i="2"/>
  <c r="AVN47" i="2"/>
  <c r="AVO47" i="2"/>
  <c r="AVM47" i="2"/>
  <c r="ASZ53" i="2"/>
  <c r="ASY53" i="2"/>
  <c r="AST53" i="2"/>
  <c r="ASU53" i="2"/>
  <c r="ATB53" i="2"/>
  <c r="ASX53" i="2"/>
  <c r="ATA53" i="2"/>
  <c r="ASS54" i="2"/>
  <c r="ATH52" i="2"/>
  <c r="ATG52" i="2" s="1"/>
  <c r="AUG50" i="2"/>
  <c r="AUH50" i="2"/>
  <c r="AUE50" i="2"/>
  <c r="AUF50" i="2"/>
  <c r="AUB50" i="2"/>
  <c r="AUI50" i="2"/>
  <c r="AUA50" i="2"/>
  <c r="ATZ51" i="2"/>
  <c r="APY17" i="2"/>
  <c r="APY35" i="2"/>
  <c r="APY33" i="2"/>
  <c r="APY34" i="2"/>
  <c r="APY18" i="2"/>
  <c r="APY21" i="2"/>
  <c r="APY28" i="2" s="1"/>
  <c r="APY19" i="2"/>
  <c r="APY20" i="2"/>
  <c r="APY27" i="2" s="1"/>
  <c r="APY31" i="2"/>
  <c r="APY32" i="2"/>
  <c r="ARG57" i="2"/>
  <c r="ARF57" i="2"/>
  <c r="ARC57" i="2"/>
  <c r="ARB57" i="2"/>
  <c r="ARH57" i="2"/>
  <c r="ARJ57" i="2"/>
  <c r="ARI57" i="2"/>
  <c r="ARA58" i="2"/>
  <c r="AUZ47" i="2"/>
  <c r="AUY47" i="2" s="1"/>
  <c r="ARP55" i="2"/>
  <c r="ARO55" i="2" s="1"/>
  <c r="AOZ76" i="2"/>
  <c r="AOZ63" i="2"/>
  <c r="ARE56" i="2"/>
  <c r="ARD56" i="2" s="1"/>
  <c r="AUV49" i="2"/>
  <c r="AVA48" i="2"/>
  <c r="AVE48" i="2"/>
  <c r="AUW48" i="2"/>
  <c r="AVB48" i="2"/>
  <c r="AVD48" i="2"/>
  <c r="AVC48" i="2"/>
  <c r="AUX48" i="2"/>
  <c r="APN8" i="2"/>
  <c r="APN4" i="2"/>
  <c r="ASI56" i="2"/>
  <c r="ASP56" i="2"/>
  <c r="ASO56" i="2"/>
  <c r="ASJ56" i="2"/>
  <c r="ASM56" i="2"/>
  <c r="ASN56" i="2"/>
  <c r="ASQ56" i="2"/>
  <c r="ASH57" i="2"/>
  <c r="ART56" i="2"/>
  <c r="ARQ56" i="2"/>
  <c r="ARS56" i="2"/>
  <c r="ARR56" i="2"/>
  <c r="ARM56" i="2"/>
  <c r="ARU56" i="2"/>
  <c r="ARN56" i="2"/>
  <c r="ARL57" i="2"/>
  <c r="AQJ4" i="2"/>
  <c r="AQJ8" i="2"/>
  <c r="APV61" i="2"/>
  <c r="ATW53" i="2"/>
  <c r="ATT53" i="2"/>
  <c r="ATU53" i="2"/>
  <c r="ATQ53" i="2"/>
  <c r="ATX53" i="2"/>
  <c r="ATP53" i="2"/>
  <c r="ATV53" i="2"/>
  <c r="ATO54" i="2"/>
  <c r="AVT46" i="2"/>
  <c r="AVR47" i="2"/>
  <c r="AVW9" i="2"/>
  <c r="AUR51" i="2"/>
  <c r="AUQ51" i="2"/>
  <c r="AUP51" i="2"/>
  <c r="AUT51" i="2"/>
  <c r="AUS51" i="2"/>
  <c r="AUM51" i="2"/>
  <c r="AUL51" i="2"/>
  <c r="AUK52" i="2"/>
  <c r="APK77" i="2"/>
  <c r="AQG63" i="2"/>
  <c r="APC4" i="2"/>
  <c r="APC8" i="2"/>
  <c r="APX59" i="2"/>
  <c r="APW59" i="2" s="1"/>
  <c r="APY12" i="2" s="1"/>
  <c r="AQQ58" i="2"/>
  <c r="AQX58" i="2"/>
  <c r="AQR58" i="2"/>
  <c r="AQW58" i="2"/>
  <c r="AQV58" i="2"/>
  <c r="AQU58" i="2"/>
  <c r="AQY58" i="2"/>
  <c r="AQP59" i="2"/>
  <c r="ARX57" i="2"/>
  <c r="ASE57" i="2"/>
  <c r="ASC57" i="2"/>
  <c r="ASD57" i="2"/>
  <c r="ASB57" i="2"/>
  <c r="ARY57" i="2"/>
  <c r="ASF57" i="2"/>
  <c r="ARW58" i="2"/>
  <c r="AMW84" i="2" l="1"/>
  <c r="AMW71" i="2"/>
  <c r="AOR13" i="2"/>
  <c r="APC5" i="2"/>
  <c r="APN5" i="2"/>
  <c r="ANS81" i="2"/>
  <c r="AQJ5" i="2"/>
  <c r="APK78" i="2"/>
  <c r="APK65" i="2"/>
  <c r="APY40" i="2"/>
  <c r="APY39" i="2"/>
  <c r="APY42" i="2"/>
  <c r="ANS68" i="2"/>
  <c r="AMW72" i="2"/>
  <c r="APY26" i="2"/>
  <c r="APY25" i="2"/>
  <c r="AOD68" i="2"/>
  <c r="AOD81" i="2"/>
  <c r="APY41" i="2"/>
  <c r="AOO78" i="2"/>
  <c r="AOO65" i="2"/>
  <c r="ANH68" i="2"/>
  <c r="ANH81" i="2"/>
  <c r="ATH53" i="2"/>
  <c r="ATG53" i="2" s="1"/>
  <c r="APV74" i="2"/>
  <c r="ASA57" i="2"/>
  <c r="ARZ57" i="2" s="1"/>
  <c r="AUO51" i="2"/>
  <c r="AUN51" i="2" s="1"/>
  <c r="ASL56" i="2"/>
  <c r="ASK56" i="2" s="1"/>
  <c r="AUD50" i="2"/>
  <c r="AUC50" i="2" s="1"/>
  <c r="AVK47" i="2"/>
  <c r="AVJ47" i="2" s="1"/>
  <c r="ARP56" i="2"/>
  <c r="ARO56" i="2" s="1"/>
  <c r="ARE57" i="2"/>
  <c r="ARD57" i="2" s="1"/>
  <c r="AQJ6" i="2"/>
  <c r="APN6" i="2"/>
  <c r="AQG77" i="2"/>
  <c r="APV75" i="2"/>
  <c r="ARS57" i="2"/>
  <c r="ARN57" i="2"/>
  <c r="ARR57" i="2"/>
  <c r="ARM57" i="2"/>
  <c r="ARU57" i="2"/>
  <c r="ARQ57" i="2"/>
  <c r="ART57" i="2"/>
  <c r="ARL58" i="2"/>
  <c r="ASI57" i="2"/>
  <c r="ASP57" i="2"/>
  <c r="ASO57" i="2"/>
  <c r="ASJ57" i="2"/>
  <c r="ASN57" i="2"/>
  <c r="ASM57" i="2"/>
  <c r="ASQ57" i="2"/>
  <c r="ASH58" i="2"/>
  <c r="AUZ48" i="2"/>
  <c r="AUY48" i="2" s="1"/>
  <c r="AVG49" i="2"/>
  <c r="AVO48" i="2"/>
  <c r="AVM48" i="2"/>
  <c r="AVL48" i="2"/>
  <c r="AVI48" i="2"/>
  <c r="AVP48" i="2"/>
  <c r="AVH48" i="2"/>
  <c r="AVN48" i="2"/>
  <c r="APC6" i="2"/>
  <c r="ARX58" i="2"/>
  <c r="ASD58" i="2"/>
  <c r="ASB58" i="2"/>
  <c r="ASC58" i="2"/>
  <c r="ASE58" i="2"/>
  <c r="ARY58" i="2"/>
  <c r="ASF58" i="2"/>
  <c r="ARW59" i="2"/>
  <c r="ASY54" i="2"/>
  <c r="ASU54" i="2"/>
  <c r="ATB54" i="2"/>
  <c r="ATA54" i="2"/>
  <c r="AST54" i="2"/>
  <c r="ASZ54" i="2"/>
  <c r="ASX54" i="2"/>
  <c r="ASS55" i="2"/>
  <c r="AQT58" i="2"/>
  <c r="AQS58" i="2" s="1"/>
  <c r="ATS53" i="2"/>
  <c r="ATR53" i="2" s="1"/>
  <c r="APV62" i="2"/>
  <c r="AVE49" i="2"/>
  <c r="AUW49" i="2"/>
  <c r="AUX49" i="2"/>
  <c r="AVD49" i="2"/>
  <c r="AVC49" i="2"/>
  <c r="AVB49" i="2"/>
  <c r="AVA49" i="2"/>
  <c r="AUV50" i="2"/>
  <c r="APY36" i="2"/>
  <c r="APY38" i="2"/>
  <c r="APY10" i="2"/>
  <c r="APY7" i="2"/>
  <c r="APY11" i="2"/>
  <c r="APY22" i="2"/>
  <c r="APY24" i="2"/>
  <c r="ASW53" i="2"/>
  <c r="ASV53" i="2" s="1"/>
  <c r="ATE54" i="2"/>
  <c r="ATI54" i="2"/>
  <c r="ATM54" i="2"/>
  <c r="ATK54" i="2"/>
  <c r="ATJ54" i="2"/>
  <c r="ATL54" i="2"/>
  <c r="ATF54" i="2"/>
  <c r="ATD55" i="2"/>
  <c r="AUR52" i="2"/>
  <c r="AUQ52" i="2"/>
  <c r="AUP52" i="2"/>
  <c r="AUM52" i="2"/>
  <c r="AUL52" i="2"/>
  <c r="AUS52" i="2"/>
  <c r="AUT52" i="2"/>
  <c r="AUK53" i="2"/>
  <c r="ATT54" i="2"/>
  <c r="ATQ54" i="2"/>
  <c r="ATX54" i="2"/>
  <c r="ATP54" i="2"/>
  <c r="ATU54" i="2"/>
  <c r="ATW54" i="2"/>
  <c r="ATV54" i="2"/>
  <c r="ATO55" i="2"/>
  <c r="AQQ59" i="2"/>
  <c r="AQX59" i="2"/>
  <c r="AQU59" i="2"/>
  <c r="AQR59" i="2"/>
  <c r="AQW59" i="2"/>
  <c r="AQV59" i="2"/>
  <c r="AQY59" i="2"/>
  <c r="AWA47" i="2"/>
  <c r="AVS47" i="2"/>
  <c r="AVZ47" i="2"/>
  <c r="AVY47" i="2"/>
  <c r="AVW47" i="2"/>
  <c r="AVX47" i="2"/>
  <c r="AVT47" i="2"/>
  <c r="AVT60" i="2" s="1"/>
  <c r="AQG64" i="2"/>
  <c r="AVR48" i="2"/>
  <c r="ARC58" i="2"/>
  <c r="ARB58" i="2"/>
  <c r="ARJ58" i="2"/>
  <c r="ARI58" i="2"/>
  <c r="ARF58" i="2"/>
  <c r="ARH58" i="2"/>
  <c r="ARG58" i="2"/>
  <c r="ARA59" i="2"/>
  <c r="AUA51" i="2"/>
  <c r="AUI51" i="2"/>
  <c r="AUH51" i="2"/>
  <c r="AUG51" i="2"/>
  <c r="AUF51" i="2"/>
  <c r="AUE51" i="2"/>
  <c r="AUB51" i="2"/>
  <c r="ATZ52" i="2"/>
  <c r="AMW85" i="2"/>
  <c r="AOZ77" i="2"/>
  <c r="AOZ64" i="2"/>
  <c r="APC13" i="2" l="1"/>
  <c r="ANH69" i="2"/>
  <c r="ANH82" i="2"/>
  <c r="AQJ13" i="2"/>
  <c r="APN13" i="2"/>
  <c r="APK79" i="2"/>
  <c r="APK66" i="2"/>
  <c r="APY29" i="2"/>
  <c r="APY43" i="2"/>
  <c r="AOD82" i="2"/>
  <c r="AOD69" i="2"/>
  <c r="AOO79" i="2"/>
  <c r="AOO66" i="2"/>
  <c r="ANS69" i="2"/>
  <c r="ANS82" i="2"/>
  <c r="APV63" i="2"/>
  <c r="AMW86" i="2"/>
  <c r="ATH54" i="2"/>
  <c r="ATG54" i="2" s="1"/>
  <c r="AVV47" i="2"/>
  <c r="AVU47" i="2" s="1"/>
  <c r="AVK48" i="2"/>
  <c r="AVJ48" i="2" s="1"/>
  <c r="ASL57" i="2"/>
  <c r="ASK57" i="2" s="1"/>
  <c r="ARP57" i="2"/>
  <c r="ARO57" i="2" s="1"/>
  <c r="AQR61" i="2"/>
  <c r="ATS54" i="2"/>
  <c r="ATR54" i="2" s="1"/>
  <c r="ASQ58" i="2"/>
  <c r="ASI58" i="2"/>
  <c r="ASP58" i="2"/>
  <c r="ASO58" i="2"/>
  <c r="ASN58" i="2"/>
  <c r="ASJ58" i="2"/>
  <c r="ASM58" i="2"/>
  <c r="ASH59" i="2"/>
  <c r="ARR58" i="2"/>
  <c r="ARN58" i="2"/>
  <c r="ARM58" i="2"/>
  <c r="ARS58" i="2"/>
  <c r="ARU58" i="2"/>
  <c r="ART58" i="2"/>
  <c r="ARQ58" i="2"/>
  <c r="ARL59" i="2"/>
  <c r="ANH83" i="2"/>
  <c r="ANH70" i="2"/>
  <c r="AUD51" i="2"/>
  <c r="AUC51" i="2" s="1"/>
  <c r="AQG78" i="2"/>
  <c r="AQG65" i="2"/>
  <c r="AQT59" i="2"/>
  <c r="AQS59" i="2" s="1"/>
  <c r="AQU12" i="2" s="1"/>
  <c r="ATW55" i="2"/>
  <c r="ATT55" i="2"/>
  <c r="ATU55" i="2"/>
  <c r="ATQ55" i="2"/>
  <c r="ATX55" i="2"/>
  <c r="ATP55" i="2"/>
  <c r="ATV55" i="2"/>
  <c r="ATO56" i="2"/>
  <c r="AUO52" i="2"/>
  <c r="AUN52" i="2" s="1"/>
  <c r="APY8" i="2"/>
  <c r="APY4" i="2"/>
  <c r="ASA58" i="2"/>
  <c r="ARZ58" i="2" s="1"/>
  <c r="ARH59" i="2"/>
  <c r="ARG59" i="2"/>
  <c r="ARF59" i="2"/>
  <c r="ARB59" i="2"/>
  <c r="ARJ59" i="2"/>
  <c r="ARI59" i="2"/>
  <c r="ARC59" i="2"/>
  <c r="AQU21" i="2"/>
  <c r="AQU28" i="2" s="1"/>
  <c r="AQU20" i="2"/>
  <c r="AQU27" i="2" s="1"/>
  <c r="AQU34" i="2"/>
  <c r="AQU18" i="2"/>
  <c r="AQU35" i="2"/>
  <c r="AQU17" i="2"/>
  <c r="AQU32" i="2"/>
  <c r="AQU31" i="2"/>
  <c r="AQU33" i="2"/>
  <c r="AQU19" i="2"/>
  <c r="AST55" i="2"/>
  <c r="ATA55" i="2"/>
  <c r="ASY55" i="2"/>
  <c r="ATB55" i="2"/>
  <c r="ASX55" i="2"/>
  <c r="ASU55" i="2"/>
  <c r="ASZ55" i="2"/>
  <c r="ASS56" i="2"/>
  <c r="AVG50" i="2"/>
  <c r="AVN49" i="2"/>
  <c r="AVO49" i="2"/>
  <c r="AVM49" i="2"/>
  <c r="AVL49" i="2"/>
  <c r="AVI49" i="2"/>
  <c r="AVP49" i="2"/>
  <c r="AVH49" i="2"/>
  <c r="AUS53" i="2"/>
  <c r="AUP53" i="2"/>
  <c r="AUT53" i="2"/>
  <c r="AUL53" i="2"/>
  <c r="AUM53" i="2"/>
  <c r="AUR53" i="2"/>
  <c r="AUQ53" i="2"/>
  <c r="AUK54" i="2"/>
  <c r="AVB50" i="2"/>
  <c r="AVD50" i="2"/>
  <c r="AVC50" i="2"/>
  <c r="AUX50" i="2"/>
  <c r="AVA50" i="2"/>
  <c r="AUW50" i="2"/>
  <c r="AVE50" i="2"/>
  <c r="AUV51" i="2"/>
  <c r="APV76" i="2"/>
  <c r="ASW54" i="2"/>
  <c r="ASV54" i="2" s="1"/>
  <c r="ARY59" i="2"/>
  <c r="ASF59" i="2"/>
  <c r="ARX59" i="2"/>
  <c r="ASC59" i="2"/>
  <c r="ASB59" i="2"/>
  <c r="ASD59" i="2"/>
  <c r="ASE59" i="2"/>
  <c r="AWA48" i="2"/>
  <c r="AVS48" i="2"/>
  <c r="AVZ48" i="2"/>
  <c r="AVY48" i="2"/>
  <c r="AVW48" i="2"/>
  <c r="AVX48" i="2"/>
  <c r="AVT48" i="2"/>
  <c r="AVR49" i="2"/>
  <c r="ARE58" i="2"/>
  <c r="ARD58" i="2" s="1"/>
  <c r="AUZ49" i="2"/>
  <c r="AUY49" i="2" s="1"/>
  <c r="AUA52" i="2"/>
  <c r="AUH52" i="2"/>
  <c r="AUG52" i="2"/>
  <c r="AUF52" i="2"/>
  <c r="AUE52" i="2"/>
  <c r="AUB52" i="2"/>
  <c r="AUI52" i="2"/>
  <c r="ATZ53" i="2"/>
  <c r="AOZ78" i="2"/>
  <c r="ATE55" i="2"/>
  <c r="ATI55" i="2"/>
  <c r="ATM55" i="2"/>
  <c r="ATL55" i="2"/>
  <c r="ATK55" i="2"/>
  <c r="ATJ55" i="2"/>
  <c r="ATF55" i="2"/>
  <c r="ATD56" i="2"/>
  <c r="AOZ65" i="2"/>
  <c r="AQR74" i="2" l="1"/>
  <c r="APY5" i="2"/>
  <c r="APK80" i="2"/>
  <c r="APK67" i="2"/>
  <c r="APK68" i="2" s="1"/>
  <c r="APV64" i="2"/>
  <c r="APV78" i="2" s="1"/>
  <c r="APV77" i="2"/>
  <c r="AQU25" i="2"/>
  <c r="AQU41" i="2"/>
  <c r="AQU26" i="2"/>
  <c r="AQU40" i="2"/>
  <c r="AOO80" i="2"/>
  <c r="AOO67" i="2"/>
  <c r="AQU39" i="2"/>
  <c r="AQU42" i="2"/>
  <c r="ANS83" i="2"/>
  <c r="ANS70" i="2"/>
  <c r="AOD70" i="2"/>
  <c r="AOD71" i="2" s="1"/>
  <c r="AOD83" i="2"/>
  <c r="APY6" i="2"/>
  <c r="ATS55" i="2"/>
  <c r="ATR55" i="2" s="1"/>
  <c r="ARP58" i="2"/>
  <c r="ARO58" i="2" s="1"/>
  <c r="ASL58" i="2"/>
  <c r="ASK58" i="2" s="1"/>
  <c r="AUD52" i="2"/>
  <c r="AUC52" i="2" s="1"/>
  <c r="ASW55" i="2"/>
  <c r="ASV55" i="2" s="1"/>
  <c r="ARE59" i="2"/>
  <c r="ARF17" i="2" s="1"/>
  <c r="ANH84" i="2"/>
  <c r="ANH71" i="2"/>
  <c r="AVV48" i="2"/>
  <c r="AVU48" i="2" s="1"/>
  <c r="AUZ50" i="2"/>
  <c r="AUY50" i="2" s="1"/>
  <c r="AUO53" i="2"/>
  <c r="AUN53" i="2" s="1"/>
  <c r="ARF33" i="2"/>
  <c r="ARF19" i="2"/>
  <c r="ARF18" i="2"/>
  <c r="ARF35" i="2"/>
  <c r="ARF31" i="2"/>
  <c r="ARF20" i="2"/>
  <c r="ARF27" i="2" s="1"/>
  <c r="ARF34" i="2"/>
  <c r="ARF21" i="2"/>
  <c r="ARF28" i="2" s="1"/>
  <c r="ARF32" i="2"/>
  <c r="ATW56" i="2"/>
  <c r="ATV56" i="2"/>
  <c r="ATT56" i="2"/>
  <c r="ATU56" i="2"/>
  <c r="ATQ56" i="2"/>
  <c r="ATX56" i="2"/>
  <c r="ATP56" i="2"/>
  <c r="ATO57" i="2"/>
  <c r="AQG79" i="2"/>
  <c r="AQG66" i="2"/>
  <c r="ATH55" i="2"/>
  <c r="ATG55" i="2" s="1"/>
  <c r="ASA59" i="2"/>
  <c r="ARZ59" i="2" s="1"/>
  <c r="ASB12" i="2" s="1"/>
  <c r="AVI50" i="2"/>
  <c r="AVP50" i="2"/>
  <c r="AVH50" i="2"/>
  <c r="AVN50" i="2"/>
  <c r="AVO50" i="2"/>
  <c r="AVL50" i="2"/>
  <c r="AVM50" i="2"/>
  <c r="AVG51" i="2"/>
  <c r="ARR59" i="2"/>
  <c r="ARU59" i="2"/>
  <c r="ART59" i="2"/>
  <c r="ARQ59" i="2"/>
  <c r="ARN59" i="2"/>
  <c r="ARM59" i="2"/>
  <c r="ARS59" i="2"/>
  <c r="ASM59" i="2"/>
  <c r="ASN59" i="2"/>
  <c r="ASJ59" i="2"/>
  <c r="ASQ59" i="2"/>
  <c r="ASI59" i="2"/>
  <c r="ASP59" i="2"/>
  <c r="ASO59" i="2"/>
  <c r="ARC61" i="2"/>
  <c r="AUL54" i="2"/>
  <c r="AUT54" i="2"/>
  <c r="AUS54" i="2"/>
  <c r="AUR54" i="2"/>
  <c r="AUQ54" i="2"/>
  <c r="AUP54" i="2"/>
  <c r="AUM54" i="2"/>
  <c r="AUK55" i="2"/>
  <c r="AQR75" i="2"/>
  <c r="AOZ79" i="2"/>
  <c r="AOZ66" i="2"/>
  <c r="ASB17" i="2"/>
  <c r="ASB32" i="2"/>
  <c r="ASB20" i="2"/>
  <c r="ASB27" i="2" s="1"/>
  <c r="ASB19" i="2"/>
  <c r="ASB35" i="2"/>
  <c r="ASB31" i="2"/>
  <c r="ASB21" i="2"/>
  <c r="ASB28" i="2" s="1"/>
  <c r="ASB18" i="2"/>
  <c r="ASB34" i="2"/>
  <c r="ASB33" i="2"/>
  <c r="ASU56" i="2"/>
  <c r="ASX56" i="2"/>
  <c r="ASY56" i="2"/>
  <c r="ASZ56" i="2"/>
  <c r="AST56" i="2"/>
  <c r="ATA56" i="2"/>
  <c r="ATB56" i="2"/>
  <c r="ASS57" i="2"/>
  <c r="AQU38" i="2"/>
  <c r="AQU36" i="2"/>
  <c r="ATJ56" i="2"/>
  <c r="ATF56" i="2"/>
  <c r="ATE56" i="2"/>
  <c r="ATI56" i="2"/>
  <c r="ATL56" i="2"/>
  <c r="ATK56" i="2"/>
  <c r="ATM56" i="2"/>
  <c r="ATD57" i="2"/>
  <c r="AUF53" i="2"/>
  <c r="AUI53" i="2"/>
  <c r="AUA53" i="2"/>
  <c r="AUH53" i="2"/>
  <c r="AUG53" i="2"/>
  <c r="AUE53" i="2"/>
  <c r="AUB53" i="2"/>
  <c r="ATZ54" i="2"/>
  <c r="AQR62" i="2"/>
  <c r="AVY49" i="2"/>
  <c r="AVW49" i="2"/>
  <c r="AVX49" i="2"/>
  <c r="AVT49" i="2"/>
  <c r="AWA49" i="2"/>
  <c r="AVZ49" i="2"/>
  <c r="AVS49" i="2"/>
  <c r="AVR50" i="2"/>
  <c r="ARY61" i="2"/>
  <c r="AUW51" i="2"/>
  <c r="AUX51" i="2"/>
  <c r="AVC51" i="2"/>
  <c r="AVD51" i="2"/>
  <c r="AVB51" i="2"/>
  <c r="AVA51" i="2"/>
  <c r="AVE51" i="2"/>
  <c r="AUV52" i="2"/>
  <c r="AVK49" i="2"/>
  <c r="AVJ49" i="2" s="1"/>
  <c r="AQU11" i="2"/>
  <c r="AQU7" i="2"/>
  <c r="AQU10" i="2"/>
  <c r="AQU24" i="2"/>
  <c r="AQU22" i="2"/>
  <c r="APV65" i="2" l="1"/>
  <c r="APV79" i="2" s="1"/>
  <c r="APY13" i="2"/>
  <c r="APK69" i="2"/>
  <c r="APK70" i="2" s="1"/>
  <c r="APK82" i="2"/>
  <c r="APK81" i="2"/>
  <c r="AQU43" i="2"/>
  <c r="AQU29" i="2"/>
  <c r="AOD85" i="2"/>
  <c r="ASB39" i="2"/>
  <c r="ARY62" i="2"/>
  <c r="ARF26" i="2"/>
  <c r="ARF39" i="2"/>
  <c r="ARF40" i="2"/>
  <c r="ASB25" i="2"/>
  <c r="ANS84" i="2"/>
  <c r="ASB40" i="2"/>
  <c r="ASB41" i="2"/>
  <c r="ARF41" i="2"/>
  <c r="ANS71" i="2"/>
  <c r="ANS72" i="2" s="1"/>
  <c r="ASB42" i="2"/>
  <c r="AOO81" i="2"/>
  <c r="AOO68" i="2"/>
  <c r="ASB26" i="2"/>
  <c r="ARF42" i="2"/>
  <c r="ARF25" i="2"/>
  <c r="AOD84" i="2"/>
  <c r="AOD72" i="2"/>
  <c r="ARY74" i="2"/>
  <c r="ARC74" i="2"/>
  <c r="ARD59" i="2"/>
  <c r="ARF12" i="2" s="1"/>
  <c r="ARC75" i="2"/>
  <c r="AVV49" i="2"/>
  <c r="AVU49" i="2" s="1"/>
  <c r="ASW56" i="2"/>
  <c r="ASV56" i="2" s="1"/>
  <c r="ARP59" i="2"/>
  <c r="ARO59" i="2" s="1"/>
  <c r="ARQ12" i="2" s="1"/>
  <c r="ATH56" i="2"/>
  <c r="ATG56" i="2" s="1"/>
  <c r="AST57" i="2"/>
  <c r="ASX57" i="2"/>
  <c r="ASY57" i="2"/>
  <c r="ASZ57" i="2"/>
  <c r="ASU57" i="2"/>
  <c r="ATA57" i="2"/>
  <c r="ATB57" i="2"/>
  <c r="ASS58" i="2"/>
  <c r="ANH85" i="2"/>
  <c r="ANH72" i="2"/>
  <c r="AUG54" i="2"/>
  <c r="AUH54" i="2"/>
  <c r="AUB54" i="2"/>
  <c r="AUF54" i="2"/>
  <c r="AUE54" i="2"/>
  <c r="AUI54" i="2"/>
  <c r="AUA54" i="2"/>
  <c r="ATZ55" i="2"/>
  <c r="AQG80" i="2"/>
  <c r="AQG67" i="2"/>
  <c r="AOZ80" i="2"/>
  <c r="AOZ67" i="2"/>
  <c r="AUO54" i="2"/>
  <c r="AUN54" i="2" s="1"/>
  <c r="ARC62" i="2"/>
  <c r="ARQ19" i="2"/>
  <c r="ARQ35" i="2"/>
  <c r="ARQ33" i="2"/>
  <c r="ARQ31" i="2"/>
  <c r="ARQ32" i="2"/>
  <c r="ARQ34" i="2"/>
  <c r="ARQ17" i="2"/>
  <c r="ARQ21" i="2"/>
  <c r="ARQ28" i="2" s="1"/>
  <c r="ARQ18" i="2"/>
  <c r="ARQ20" i="2"/>
  <c r="ARQ27" i="2" s="1"/>
  <c r="ATS56" i="2"/>
  <c r="ATR56" i="2" s="1"/>
  <c r="ASM18" i="2"/>
  <c r="ASM20" i="2"/>
  <c r="ASM27" i="2" s="1"/>
  <c r="ASM31" i="2"/>
  <c r="ASM33" i="2"/>
  <c r="ASM21" i="2"/>
  <c r="ASM28" i="2" s="1"/>
  <c r="ASM17" i="2"/>
  <c r="ASM19" i="2"/>
  <c r="ASM34" i="2"/>
  <c r="ASM35" i="2"/>
  <c r="ASM32" i="2"/>
  <c r="AVD52" i="2"/>
  <c r="AVB52" i="2"/>
  <c r="AVC52" i="2"/>
  <c r="AUW52" i="2"/>
  <c r="AUX52" i="2"/>
  <c r="AVA52" i="2"/>
  <c r="AVE52" i="2"/>
  <c r="AUV53" i="2"/>
  <c r="AUD53" i="2"/>
  <c r="AUC53" i="2" s="1"/>
  <c r="ASB24" i="2"/>
  <c r="ASB7" i="2"/>
  <c r="ASB11" i="2"/>
  <c r="ASB22" i="2"/>
  <c r="ASB10" i="2"/>
  <c r="ASJ61" i="2"/>
  <c r="AVP51" i="2"/>
  <c r="AVH51" i="2"/>
  <c r="AVN51" i="2"/>
  <c r="AVO51" i="2"/>
  <c r="AVM51" i="2"/>
  <c r="AVL51" i="2"/>
  <c r="AVI51" i="2"/>
  <c r="AVG52" i="2"/>
  <c r="AUP55" i="2"/>
  <c r="AUT55" i="2"/>
  <c r="AUS55" i="2"/>
  <c r="AUM55" i="2"/>
  <c r="AUL55" i="2"/>
  <c r="AUR55" i="2"/>
  <c r="AUQ55" i="2"/>
  <c r="AUK56" i="2"/>
  <c r="ARN61" i="2"/>
  <c r="ARY75" i="2"/>
  <c r="ARF22" i="2"/>
  <c r="ARF11" i="2"/>
  <c r="ARF7" i="2"/>
  <c r="ARF10" i="2"/>
  <c r="ARF24" i="2"/>
  <c r="AQR76" i="2"/>
  <c r="AQU8" i="2"/>
  <c r="AQU4" i="2"/>
  <c r="AUZ51" i="2"/>
  <c r="AUY51" i="2" s="1"/>
  <c r="ATF57" i="2"/>
  <c r="ATJ57" i="2"/>
  <c r="ATE57" i="2"/>
  <c r="ATM57" i="2"/>
  <c r="ATL57" i="2"/>
  <c r="ATI57" i="2"/>
  <c r="ATK57" i="2"/>
  <c r="ATD58" i="2"/>
  <c r="AQR63" i="2"/>
  <c r="ASL59" i="2"/>
  <c r="ASK59" i="2" s="1"/>
  <c r="ASM12" i="2" s="1"/>
  <c r="AVK50" i="2"/>
  <c r="AVJ50" i="2" s="1"/>
  <c r="ATQ57" i="2"/>
  <c r="ATX57" i="2"/>
  <c r="ATP57" i="2"/>
  <c r="ATW57" i="2"/>
  <c r="ATT57" i="2"/>
  <c r="ATV57" i="2"/>
  <c r="ATU57" i="2"/>
  <c r="ATO58" i="2"/>
  <c r="ARF36" i="2"/>
  <c r="ARF38" i="2"/>
  <c r="AVX50" i="2"/>
  <c r="AVT50" i="2"/>
  <c r="AWA50" i="2"/>
  <c r="AVW50" i="2"/>
  <c r="AVS50" i="2"/>
  <c r="AVZ50" i="2"/>
  <c r="AVY50" i="2"/>
  <c r="AVR51" i="2"/>
  <c r="ASB38" i="2"/>
  <c r="ASB36" i="2"/>
  <c r="APK83" i="2" l="1"/>
  <c r="APV66" i="2"/>
  <c r="APV67" i="2" s="1"/>
  <c r="APV81" i="2" s="1"/>
  <c r="ARY76" i="2"/>
  <c r="ARF43" i="2"/>
  <c r="AQU5" i="2"/>
  <c r="ARY63" i="2"/>
  <c r="ARY64" i="2" s="1"/>
  <c r="ARF29" i="2"/>
  <c r="ASB29" i="2"/>
  <c r="ASB43" i="2"/>
  <c r="ANS86" i="2"/>
  <c r="ARQ39" i="2"/>
  <c r="ASM41" i="2"/>
  <c r="ASM26" i="2"/>
  <c r="AOD86" i="2"/>
  <c r="ARQ40" i="2"/>
  <c r="ARQ42" i="2"/>
  <c r="ASM40" i="2"/>
  <c r="ARQ25" i="2"/>
  <c r="ARQ26" i="2"/>
  <c r="ARN62" i="2"/>
  <c r="AOO69" i="2"/>
  <c r="AOO82" i="2"/>
  <c r="ASM39" i="2"/>
  <c r="AQR77" i="2"/>
  <c r="ASM42" i="2"/>
  <c r="ASM25" i="2"/>
  <c r="ARQ41" i="2"/>
  <c r="ANS85" i="2"/>
  <c r="ANH86" i="2"/>
  <c r="ARN74" i="2"/>
  <c r="APK84" i="2"/>
  <c r="APK71" i="2"/>
  <c r="AQU6" i="2"/>
  <c r="ATH57" i="2"/>
  <c r="ATG57" i="2" s="1"/>
  <c r="ASJ74" i="2"/>
  <c r="AVK51" i="2"/>
  <c r="AVJ51" i="2" s="1"/>
  <c r="AUD54" i="2"/>
  <c r="AUC54" i="2" s="1"/>
  <c r="AQR64" i="2"/>
  <c r="AUG55" i="2"/>
  <c r="AUB55" i="2"/>
  <c r="AUF55" i="2"/>
  <c r="AUE55" i="2"/>
  <c r="AUI55" i="2"/>
  <c r="AUA55" i="2"/>
  <c r="AUH55" i="2"/>
  <c r="ATZ56" i="2"/>
  <c r="ASW57" i="2"/>
  <c r="ASV57" i="2" s="1"/>
  <c r="ARN75" i="2"/>
  <c r="AQG81" i="2"/>
  <c r="AQG68" i="2"/>
  <c r="ARC76" i="2"/>
  <c r="ARC63" i="2"/>
  <c r="AVZ51" i="2"/>
  <c r="AVY51" i="2"/>
  <c r="AVW51" i="2"/>
  <c r="AVX51" i="2"/>
  <c r="AVS51" i="2"/>
  <c r="AVT51" i="2"/>
  <c r="AWA51" i="2"/>
  <c r="AVR52" i="2"/>
  <c r="ATU58" i="2"/>
  <c r="ATT58" i="2"/>
  <c r="ATW58" i="2"/>
  <c r="ATQ58" i="2"/>
  <c r="ATX58" i="2"/>
  <c r="ATP58" i="2"/>
  <c r="ATV58" i="2"/>
  <c r="ATO59" i="2"/>
  <c r="AUO55" i="2"/>
  <c r="AUN55" i="2" s="1"/>
  <c r="AOZ81" i="2"/>
  <c r="AOZ68" i="2"/>
  <c r="ASX58" i="2"/>
  <c r="ASU58" i="2"/>
  <c r="AST58" i="2"/>
  <c r="ASY58" i="2"/>
  <c r="ASZ58" i="2"/>
  <c r="ATB58" i="2"/>
  <c r="ATA58" i="2"/>
  <c r="ASS59" i="2"/>
  <c r="ATL58" i="2"/>
  <c r="ATI58" i="2"/>
  <c r="ATJ58" i="2"/>
  <c r="ATF58" i="2"/>
  <c r="ATE58" i="2"/>
  <c r="ATM58" i="2"/>
  <c r="ATK58" i="2"/>
  <c r="ATD59" i="2"/>
  <c r="AUR56" i="2"/>
  <c r="AUQ56" i="2"/>
  <c r="AUP56" i="2"/>
  <c r="AUM56" i="2"/>
  <c r="AUL56" i="2"/>
  <c r="AUT56" i="2"/>
  <c r="AUS56" i="2"/>
  <c r="AUK57" i="2"/>
  <c r="ASJ75" i="2"/>
  <c r="ASB8" i="2"/>
  <c r="ASB4" i="2"/>
  <c r="ASM22" i="2"/>
  <c r="ASM24" i="2"/>
  <c r="ASM10" i="2"/>
  <c r="ASM7" i="2"/>
  <c r="ASM11" i="2"/>
  <c r="ARQ10" i="2"/>
  <c r="ARQ24" i="2"/>
  <c r="ARQ7" i="2"/>
  <c r="ARQ11" i="2"/>
  <c r="ARQ22" i="2"/>
  <c r="ARF8" i="2"/>
  <c r="ARF4" i="2"/>
  <c r="AUX53" i="2"/>
  <c r="AVD53" i="2"/>
  <c r="AVC53" i="2"/>
  <c r="AVB53" i="2"/>
  <c r="AVA53" i="2"/>
  <c r="AVE53" i="2"/>
  <c r="AUW53" i="2"/>
  <c r="AUV54" i="2"/>
  <c r="ATS57" i="2"/>
  <c r="ATR57" i="2" s="1"/>
  <c r="AVN52" i="2"/>
  <c r="AVO52" i="2"/>
  <c r="AVM52" i="2"/>
  <c r="AVL52" i="2"/>
  <c r="AVI52" i="2"/>
  <c r="AVP52" i="2"/>
  <c r="AVH52" i="2"/>
  <c r="AVG53" i="2"/>
  <c r="ASJ62" i="2"/>
  <c r="AVV50" i="2"/>
  <c r="AUZ52" i="2"/>
  <c r="AUY52" i="2" s="1"/>
  <c r="ASM38" i="2"/>
  <c r="ASM36" i="2"/>
  <c r="ARQ38" i="2"/>
  <c r="ARQ36" i="2"/>
  <c r="ASB5" i="2" l="1"/>
  <c r="APV68" i="2"/>
  <c r="APV82" i="2" s="1"/>
  <c r="APV80" i="2"/>
  <c r="ARF5" i="2"/>
  <c r="AQU13" i="2"/>
  <c r="ARY77" i="2"/>
  <c r="ARY78" i="2"/>
  <c r="ARY65" i="2"/>
  <c r="ARY66" i="2" s="1"/>
  <c r="ARQ29" i="2"/>
  <c r="ASM29" i="2"/>
  <c r="ARN76" i="2"/>
  <c r="ARN63" i="2"/>
  <c r="ARN64" i="2" s="1"/>
  <c r="ASM43" i="2"/>
  <c r="ARQ43" i="2"/>
  <c r="ASJ63" i="2"/>
  <c r="AOO83" i="2"/>
  <c r="AOO70" i="2"/>
  <c r="APK85" i="2"/>
  <c r="APK72" i="2"/>
  <c r="ASB6" i="2"/>
  <c r="ATH58" i="2"/>
  <c r="ATG58" i="2" s="1"/>
  <c r="AQR65" i="2"/>
  <c r="AQR78" i="2"/>
  <c r="AVV51" i="2"/>
  <c r="AVU51" i="2" s="1"/>
  <c r="ASW58" i="2"/>
  <c r="ASV58" i="2" s="1"/>
  <c r="AVU50" i="2"/>
  <c r="ATL59" i="2"/>
  <c r="ATJ59" i="2"/>
  <c r="ATM59" i="2"/>
  <c r="ATI59" i="2"/>
  <c r="ATF59" i="2"/>
  <c r="ATE59" i="2"/>
  <c r="ATK59" i="2"/>
  <c r="AUZ53" i="2"/>
  <c r="AUY53" i="2" s="1"/>
  <c r="AQG82" i="2"/>
  <c r="AQG69" i="2"/>
  <c r="AUP57" i="2"/>
  <c r="AUS57" i="2"/>
  <c r="AUT57" i="2"/>
  <c r="AUM57" i="2"/>
  <c r="AUL57" i="2"/>
  <c r="AUR57" i="2"/>
  <c r="AUQ57" i="2"/>
  <c r="AUK58" i="2"/>
  <c r="AUE56" i="2"/>
  <c r="AUF56" i="2"/>
  <c r="AUI56" i="2"/>
  <c r="AUA56" i="2"/>
  <c r="AUB56" i="2"/>
  <c r="AUH56" i="2"/>
  <c r="AUG56" i="2"/>
  <c r="ATZ57" i="2"/>
  <c r="AVK52" i="2"/>
  <c r="AVJ52" i="2" s="1"/>
  <c r="ARQ4" i="2"/>
  <c r="ARQ8" i="2"/>
  <c r="AOZ82" i="2"/>
  <c r="AOZ69" i="2"/>
  <c r="ARC64" i="2"/>
  <c r="ARC77" i="2"/>
  <c r="AUD55" i="2"/>
  <c r="AUC55" i="2" s="1"/>
  <c r="ASJ76" i="2"/>
  <c r="ASM8" i="2"/>
  <c r="ASM4" i="2"/>
  <c r="AUO56" i="2"/>
  <c r="AUN56" i="2" s="1"/>
  <c r="ATB59" i="2"/>
  <c r="ATA59" i="2"/>
  <c r="AST59" i="2"/>
  <c r="ASY59" i="2"/>
  <c r="ASX59" i="2"/>
  <c r="ASU59" i="2"/>
  <c r="ASZ59" i="2"/>
  <c r="ARF6" i="2"/>
  <c r="ARF13" i="2" s="1"/>
  <c r="ATS58" i="2"/>
  <c r="ATR58" i="2" s="1"/>
  <c r="AVN53" i="2"/>
  <c r="AVO53" i="2"/>
  <c r="AVM53" i="2"/>
  <c r="AVL53" i="2"/>
  <c r="AVH53" i="2"/>
  <c r="AVI53" i="2"/>
  <c r="AVP53" i="2"/>
  <c r="AVG54" i="2"/>
  <c r="AVB54" i="2"/>
  <c r="AVD54" i="2"/>
  <c r="AVC54" i="2"/>
  <c r="AUX54" i="2"/>
  <c r="AVA54" i="2"/>
  <c r="AVE54" i="2"/>
  <c r="AUW54" i="2"/>
  <c r="AUV55" i="2"/>
  <c r="ATT59" i="2"/>
  <c r="ATW59" i="2"/>
  <c r="ATV59" i="2"/>
  <c r="ATQ59" i="2"/>
  <c r="ATX59" i="2"/>
  <c r="ATP59" i="2"/>
  <c r="ATU59" i="2"/>
  <c r="AWA52" i="2"/>
  <c r="AVS52" i="2"/>
  <c r="AVZ52" i="2"/>
  <c r="AVY52" i="2"/>
  <c r="AVW52" i="2"/>
  <c r="AVX52" i="2"/>
  <c r="AVT52" i="2"/>
  <c r="AVR53" i="2"/>
  <c r="APV69" i="2" l="1"/>
  <c r="APV70" i="2" s="1"/>
  <c r="ASB13" i="2"/>
  <c r="ASM5" i="2"/>
  <c r="ARN77" i="2"/>
  <c r="ARY79" i="2"/>
  <c r="ARQ5" i="2"/>
  <c r="ASJ77" i="2"/>
  <c r="ASJ64" i="2"/>
  <c r="APK86" i="2"/>
  <c r="AOO71" i="2"/>
  <c r="AOO84" i="2"/>
  <c r="AQR66" i="2"/>
  <c r="AQR67" i="2" s="1"/>
  <c r="ARN78" i="2"/>
  <c r="ARN65" i="2"/>
  <c r="AQR79" i="2"/>
  <c r="AVK53" i="2"/>
  <c r="AVJ53" i="2" s="1"/>
  <c r="ATH59" i="2"/>
  <c r="ATG59" i="2" s="1"/>
  <c r="ATI12" i="2" s="1"/>
  <c r="AVE55" i="2"/>
  <c r="AUW55" i="2"/>
  <c r="AUX55" i="2"/>
  <c r="AVA55" i="2"/>
  <c r="AVC55" i="2"/>
  <c r="AVD55" i="2"/>
  <c r="AVB55" i="2"/>
  <c r="AUV56" i="2"/>
  <c r="ATQ61" i="2"/>
  <c r="ASU61" i="2"/>
  <c r="AVV52" i="2"/>
  <c r="AVU52" i="2" s="1"/>
  <c r="ASW59" i="2"/>
  <c r="ASV59" i="2" s="1"/>
  <c r="ASX12" i="2" s="1"/>
  <c r="ARC65" i="2"/>
  <c r="ARC78" i="2"/>
  <c r="ATI32" i="2"/>
  <c r="ATI19" i="2"/>
  <c r="ATI34" i="2"/>
  <c r="ATI18" i="2"/>
  <c r="ATI33" i="2"/>
  <c r="ATI21" i="2"/>
  <c r="ATI28" i="2" s="1"/>
  <c r="ATI35" i="2"/>
  <c r="ATI31" i="2"/>
  <c r="ATI17" i="2"/>
  <c r="ATI20" i="2"/>
  <c r="ATI27" i="2" s="1"/>
  <c r="ATT32" i="2"/>
  <c r="ATT31" i="2"/>
  <c r="ATT34" i="2"/>
  <c r="ATT20" i="2"/>
  <c r="ATT27" i="2" s="1"/>
  <c r="ATT18" i="2"/>
  <c r="ATT33" i="2"/>
  <c r="ATT17" i="2"/>
  <c r="ATT35" i="2"/>
  <c r="ATT21" i="2"/>
  <c r="ATT28" i="2" s="1"/>
  <c r="ATT19" i="2"/>
  <c r="AUZ54" i="2"/>
  <c r="AUY54" i="2" s="1"/>
  <c r="ARQ6" i="2"/>
  <c r="ASM6" i="2"/>
  <c r="ASM13" i="2" s="1"/>
  <c r="AUH57" i="2"/>
  <c r="AUG57" i="2"/>
  <c r="AUF57" i="2"/>
  <c r="AUE57" i="2"/>
  <c r="AUB57" i="2"/>
  <c r="AUI57" i="2"/>
  <c r="AUA57" i="2"/>
  <c r="ATZ58" i="2"/>
  <c r="ATS59" i="2"/>
  <c r="ATR59" i="2" s="1"/>
  <c r="ATT12" i="2" s="1"/>
  <c r="AOZ83" i="2"/>
  <c r="AOZ70" i="2"/>
  <c r="AUM58" i="2"/>
  <c r="AUP58" i="2"/>
  <c r="AUL58" i="2"/>
  <c r="AUT58" i="2"/>
  <c r="AUS58" i="2"/>
  <c r="AUR58" i="2"/>
  <c r="AUQ58" i="2"/>
  <c r="AUK59" i="2"/>
  <c r="AVL54" i="2"/>
  <c r="AVM54" i="2"/>
  <c r="AVO54" i="2"/>
  <c r="AVI54" i="2"/>
  <c r="AVP54" i="2"/>
  <c r="AVH54" i="2"/>
  <c r="AVN54" i="2"/>
  <c r="AVG55" i="2"/>
  <c r="ASX33" i="2"/>
  <c r="ASX34" i="2"/>
  <c r="ASX21" i="2"/>
  <c r="ASX28" i="2" s="1"/>
  <c r="ASX19" i="2"/>
  <c r="ASX18" i="2"/>
  <c r="ASX17" i="2"/>
  <c r="ASX31" i="2"/>
  <c r="ASX32" i="2"/>
  <c r="ASX35" i="2"/>
  <c r="ASX20" i="2"/>
  <c r="ASX27" i="2" s="1"/>
  <c r="AQG83" i="2"/>
  <c r="AQG70" i="2"/>
  <c r="AVY53" i="2"/>
  <c r="AVW53" i="2"/>
  <c r="AVX53" i="2"/>
  <c r="AVT53" i="2"/>
  <c r="AWA53" i="2"/>
  <c r="AVS53" i="2"/>
  <c r="AVZ53" i="2"/>
  <c r="AVR54" i="2"/>
  <c r="AUD56" i="2"/>
  <c r="AUC56" i="2" s="1"/>
  <c r="AUO57" i="2"/>
  <c r="AUN57" i="2" s="1"/>
  <c r="ARY80" i="2"/>
  <c r="ARY67" i="2"/>
  <c r="ATF61" i="2"/>
  <c r="APV83" i="2" l="1"/>
  <c r="ATF74" i="2"/>
  <c r="ASJ78" i="2"/>
  <c r="ARQ13" i="2"/>
  <c r="ASJ65" i="2"/>
  <c r="ASJ79" i="2" s="1"/>
  <c r="AQR80" i="2"/>
  <c r="APV84" i="2"/>
  <c r="APV71" i="2"/>
  <c r="APV72" i="2" s="1"/>
  <c r="ATT39" i="2"/>
  <c r="ATI41" i="2"/>
  <c r="ATT42" i="2"/>
  <c r="ATI26" i="2"/>
  <c r="ASU62" i="2"/>
  <c r="ASX26" i="2"/>
  <c r="ATI39" i="2"/>
  <c r="AOO85" i="2"/>
  <c r="AOO72" i="2"/>
  <c r="ATF62" i="2"/>
  <c r="ATF63" i="2" s="1"/>
  <c r="ATT40" i="2"/>
  <c r="ASX41" i="2"/>
  <c r="ATT25" i="2"/>
  <c r="ATI42" i="2"/>
  <c r="ATQ62" i="2"/>
  <c r="ASX40" i="2"/>
  <c r="ARN66" i="2"/>
  <c r="ARN67" i="2" s="1"/>
  <c r="ASX25" i="2"/>
  <c r="ASX42" i="2"/>
  <c r="ASX39" i="2"/>
  <c r="ATT41" i="2"/>
  <c r="ATI40" i="2"/>
  <c r="ATT26" i="2"/>
  <c r="ATI25" i="2"/>
  <c r="ARN79" i="2"/>
  <c r="ASU74" i="2"/>
  <c r="ATQ74" i="2"/>
  <c r="AUZ55" i="2"/>
  <c r="AUY55" i="2" s="1"/>
  <c r="AVK54" i="2"/>
  <c r="AVJ54" i="2" s="1"/>
  <c r="AUD57" i="2"/>
  <c r="AUC57" i="2" s="1"/>
  <c r="AVV53" i="2"/>
  <c r="AVU53" i="2" s="1"/>
  <c r="AVY54" i="2"/>
  <c r="AVW54" i="2"/>
  <c r="AVZ54" i="2"/>
  <c r="AVX54" i="2"/>
  <c r="AVT54" i="2"/>
  <c r="AWA54" i="2"/>
  <c r="AVS54" i="2"/>
  <c r="AVR55" i="2"/>
  <c r="ATI38" i="2"/>
  <c r="ATI36" i="2"/>
  <c r="ARC66" i="2"/>
  <c r="ATI24" i="2"/>
  <c r="ATI7" i="2"/>
  <c r="ATI11" i="2"/>
  <c r="ATI10" i="2"/>
  <c r="ATI22" i="2"/>
  <c r="ARY81" i="2"/>
  <c r="ARY68" i="2"/>
  <c r="AOZ84" i="2"/>
  <c r="AOZ71" i="2"/>
  <c r="ATF75" i="2"/>
  <c r="AQG84" i="2"/>
  <c r="AQG71" i="2"/>
  <c r="AUO58" i="2"/>
  <c r="AUN58" i="2" s="1"/>
  <c r="AUE58" i="2"/>
  <c r="AUF58" i="2"/>
  <c r="AUB58" i="2"/>
  <c r="AUI58" i="2"/>
  <c r="AUA58" i="2"/>
  <c r="AUH58" i="2"/>
  <c r="AUG58" i="2"/>
  <c r="ATZ59" i="2"/>
  <c r="ATT36" i="2"/>
  <c r="ATT38" i="2"/>
  <c r="ATQ75" i="2"/>
  <c r="AVN55" i="2"/>
  <c r="AVO55" i="2"/>
  <c r="AVH55" i="2"/>
  <c r="AVM55" i="2"/>
  <c r="AVL55" i="2"/>
  <c r="AVI55" i="2"/>
  <c r="AVP55" i="2"/>
  <c r="AVG56" i="2"/>
  <c r="ARC79" i="2"/>
  <c r="ASU75" i="2"/>
  <c r="AQR68" i="2"/>
  <c r="AQR81" i="2"/>
  <c r="ASX36" i="2"/>
  <c r="ASX38" i="2"/>
  <c r="AUQ59" i="2"/>
  <c r="AUP59" i="2"/>
  <c r="AUS59" i="2"/>
  <c r="AUT59" i="2"/>
  <c r="AUL59" i="2"/>
  <c r="AUM59" i="2"/>
  <c r="AUR59" i="2"/>
  <c r="AVA56" i="2"/>
  <c r="AVE56" i="2"/>
  <c r="AUW56" i="2"/>
  <c r="AVB56" i="2"/>
  <c r="AVD56" i="2"/>
  <c r="AVC56" i="2"/>
  <c r="AUX56" i="2"/>
  <c r="AUV57" i="2"/>
  <c r="ASX24" i="2"/>
  <c r="ASX10" i="2"/>
  <c r="ASX7" i="2"/>
  <c r="ASX22" i="2"/>
  <c r="ASX11" i="2"/>
  <c r="ATT11" i="2"/>
  <c r="ATT7" i="2"/>
  <c r="ATT24" i="2"/>
  <c r="ATT10" i="2"/>
  <c r="ATT22" i="2"/>
  <c r="ASJ66" i="2" l="1"/>
  <c r="ASJ80" i="2" s="1"/>
  <c r="APV85" i="2"/>
  <c r="ASX43" i="2"/>
  <c r="ASU76" i="2"/>
  <c r="ASX29" i="2"/>
  <c r="ATT29" i="2"/>
  <c r="ATQ63" i="2"/>
  <c r="ATQ76" i="2"/>
  <c r="ATI29" i="2"/>
  <c r="ATI43" i="2"/>
  <c r="APV86" i="2"/>
  <c r="AOO86" i="2"/>
  <c r="ATT43" i="2"/>
  <c r="ATF77" i="2"/>
  <c r="ARN80" i="2"/>
  <c r="ATF76" i="2"/>
  <c r="ASU63" i="2"/>
  <c r="AUO59" i="2"/>
  <c r="AUM74" i="2" s="1"/>
  <c r="AVK55" i="2"/>
  <c r="AVJ55" i="2" s="1"/>
  <c r="ATF64" i="2"/>
  <c r="AVI56" i="2"/>
  <c r="AVP56" i="2"/>
  <c r="AVH56" i="2"/>
  <c r="AVN56" i="2"/>
  <c r="AVO56" i="2"/>
  <c r="AVL56" i="2"/>
  <c r="AVM56" i="2"/>
  <c r="AVG57" i="2"/>
  <c r="AUD58" i="2"/>
  <c r="AUC58" i="2" s="1"/>
  <c r="AQG85" i="2"/>
  <c r="AQG72" i="2"/>
  <c r="ARC80" i="2"/>
  <c r="ARC67" i="2"/>
  <c r="AUG59" i="2"/>
  <c r="AUF59" i="2"/>
  <c r="AUE59" i="2"/>
  <c r="AUB59" i="2"/>
  <c r="AUI59" i="2"/>
  <c r="AUA59" i="2"/>
  <c r="AUH59" i="2"/>
  <c r="ARY82" i="2"/>
  <c r="ARY69" i="2"/>
  <c r="AVV54" i="2"/>
  <c r="AVU54" i="2" s="1"/>
  <c r="ATT8" i="2"/>
  <c r="ATT4" i="2"/>
  <c r="AUM61" i="2"/>
  <c r="ATI8" i="2"/>
  <c r="ATI4" i="2"/>
  <c r="ASX8" i="2"/>
  <c r="ASX4" i="2"/>
  <c r="ARN81" i="2"/>
  <c r="ARN68" i="2"/>
  <c r="AOZ85" i="2"/>
  <c r="AOZ72" i="2"/>
  <c r="AVS55" i="2"/>
  <c r="AVZ55" i="2"/>
  <c r="AVY55" i="2"/>
  <c r="AVW55" i="2"/>
  <c r="AVX55" i="2"/>
  <c r="AVT55" i="2"/>
  <c r="AWA55" i="2"/>
  <c r="AVR56" i="2"/>
  <c r="AUZ56" i="2"/>
  <c r="AUY56" i="2" s="1"/>
  <c r="AUX57" i="2"/>
  <c r="AVC57" i="2"/>
  <c r="AVD57" i="2"/>
  <c r="AVB57" i="2"/>
  <c r="AVA57" i="2"/>
  <c r="AVE57" i="2"/>
  <c r="AUW57" i="2"/>
  <c r="AUV58" i="2"/>
  <c r="AUP19" i="2"/>
  <c r="AUP20" i="2"/>
  <c r="AUP27" i="2" s="1"/>
  <c r="AUP34" i="2"/>
  <c r="AUP17" i="2"/>
  <c r="AUP21" i="2"/>
  <c r="AUP28" i="2" s="1"/>
  <c r="AUP35" i="2"/>
  <c r="AUP33" i="2"/>
  <c r="AUP31" i="2"/>
  <c r="AUP32" i="2"/>
  <c r="AUP18" i="2"/>
  <c r="AQR82" i="2"/>
  <c r="AQR69" i="2"/>
  <c r="ASJ67" i="2" l="1"/>
  <c r="ASJ81" i="2" s="1"/>
  <c r="ASX5" i="2"/>
  <c r="ATQ64" i="2"/>
  <c r="ATQ65" i="2" s="1"/>
  <c r="ATQ79" i="2" s="1"/>
  <c r="ATQ77" i="2"/>
  <c r="ATT5" i="2"/>
  <c r="ATI5" i="2"/>
  <c r="AUP41" i="2"/>
  <c r="AUM62" i="2"/>
  <c r="ASU77" i="2"/>
  <c r="ASU64" i="2"/>
  <c r="AUP39" i="2"/>
  <c r="AUP26" i="2"/>
  <c r="AUP25" i="2"/>
  <c r="ATF78" i="2"/>
  <c r="AUP42" i="2"/>
  <c r="AUP40" i="2"/>
  <c r="AOZ86" i="2"/>
  <c r="AQG86" i="2"/>
  <c r="AUN59" i="2"/>
  <c r="AUP12" i="2" s="1"/>
  <c r="AVK56" i="2"/>
  <c r="AVJ56" i="2" s="1"/>
  <c r="AUZ57" i="2"/>
  <c r="AUY57" i="2" s="1"/>
  <c r="ATF65" i="2"/>
  <c r="AVV55" i="2"/>
  <c r="AVU55" i="2" s="1"/>
  <c r="ATT6" i="2"/>
  <c r="AUB61" i="2"/>
  <c r="ARC81" i="2"/>
  <c r="ARC68" i="2"/>
  <c r="AUP38" i="2"/>
  <c r="AUP36" i="2"/>
  <c r="AUM75" i="2"/>
  <c r="AUD59" i="2"/>
  <c r="AUC59" i="2" s="1"/>
  <c r="AUE12" i="2" s="1"/>
  <c r="ARN69" i="2"/>
  <c r="ARN82" i="2"/>
  <c r="ASJ68" i="2"/>
  <c r="AVD58" i="2"/>
  <c r="AUW58" i="2"/>
  <c r="AVB58" i="2"/>
  <c r="AVC58" i="2"/>
  <c r="AUX58" i="2"/>
  <c r="AVA58" i="2"/>
  <c r="AVE58" i="2"/>
  <c r="AUV59" i="2"/>
  <c r="AVS56" i="2"/>
  <c r="AVZ56" i="2"/>
  <c r="AVY56" i="2"/>
  <c r="AVW56" i="2"/>
  <c r="AVX56" i="2"/>
  <c r="AVT56" i="2"/>
  <c r="AWA56" i="2"/>
  <c r="AVR57" i="2"/>
  <c r="AVP57" i="2"/>
  <c r="AVH57" i="2"/>
  <c r="AVN57" i="2"/>
  <c r="AVO57" i="2"/>
  <c r="AVM57" i="2"/>
  <c r="AVL57" i="2"/>
  <c r="AVI57" i="2"/>
  <c r="AVG58" i="2"/>
  <c r="ARY83" i="2"/>
  <c r="ARY70" i="2"/>
  <c r="AQR83" i="2"/>
  <c r="AQR70" i="2"/>
  <c r="AUP22" i="2"/>
  <c r="AUP11" i="2"/>
  <c r="AUP7" i="2"/>
  <c r="AUP10" i="2"/>
  <c r="AUP24" i="2"/>
  <c r="ASX6" i="2"/>
  <c r="ATI6" i="2"/>
  <c r="AUE18" i="2"/>
  <c r="AUE19" i="2"/>
  <c r="AUE21" i="2"/>
  <c r="AUE28" i="2" s="1"/>
  <c r="AUE20" i="2"/>
  <c r="AUE27" i="2" s="1"/>
  <c r="AUE17" i="2"/>
  <c r="AUE33" i="2"/>
  <c r="AUE35" i="2"/>
  <c r="AUE31" i="2"/>
  <c r="AUE34" i="2"/>
  <c r="AUE32" i="2"/>
  <c r="ATI13" i="2" l="1"/>
  <c r="ASX13" i="2"/>
  <c r="ATQ66" i="2"/>
  <c r="ATQ80" i="2" s="1"/>
  <c r="ATQ78" i="2"/>
  <c r="ATT13" i="2"/>
  <c r="AUP29" i="2"/>
  <c r="AUM76" i="2"/>
  <c r="AUP43" i="2"/>
  <c r="AUM63" i="2"/>
  <c r="AUM77" i="2" s="1"/>
  <c r="AUE41" i="2"/>
  <c r="AUE40" i="2"/>
  <c r="AUB62" i="2"/>
  <c r="ASU78" i="2"/>
  <c r="AUE42" i="2"/>
  <c r="AUE39" i="2"/>
  <c r="AUE26" i="2"/>
  <c r="AUE25" i="2"/>
  <c r="ASU65" i="2"/>
  <c r="ATF66" i="2"/>
  <c r="ATF79" i="2"/>
  <c r="AUB74" i="2"/>
  <c r="AUZ58" i="2"/>
  <c r="AUY58" i="2" s="1"/>
  <c r="AVV56" i="2"/>
  <c r="AVU56" i="2" s="1"/>
  <c r="AUE24" i="2"/>
  <c r="AUE10" i="2"/>
  <c r="AUE11" i="2"/>
  <c r="AUE7" i="2"/>
  <c r="AUE22" i="2"/>
  <c r="AVN58" i="2"/>
  <c r="AVO58" i="2"/>
  <c r="AVM58" i="2"/>
  <c r="AVL58" i="2"/>
  <c r="AVH58" i="2"/>
  <c r="AVI58" i="2"/>
  <c r="AVP58" i="2"/>
  <c r="AVG59" i="2"/>
  <c r="AVK57" i="2"/>
  <c r="AVJ57" i="2" s="1"/>
  <c r="ARY84" i="2"/>
  <c r="ARY71" i="2"/>
  <c r="ARC82" i="2"/>
  <c r="ARC69" i="2"/>
  <c r="AUB75" i="2"/>
  <c r="AWA57" i="2"/>
  <c r="AVS57" i="2"/>
  <c r="AVZ57" i="2"/>
  <c r="AVY57" i="2"/>
  <c r="AVW57" i="2"/>
  <c r="AVX57" i="2"/>
  <c r="AVT57" i="2"/>
  <c r="AVR58" i="2"/>
  <c r="AUE38" i="2"/>
  <c r="AUE36" i="2"/>
  <c r="AUP8" i="2"/>
  <c r="AUP4" i="2"/>
  <c r="AUW59" i="2"/>
  <c r="AUX59" i="2"/>
  <c r="AVD59" i="2"/>
  <c r="AVC59" i="2"/>
  <c r="AVB59" i="2"/>
  <c r="AVA59" i="2"/>
  <c r="AVE59" i="2"/>
  <c r="ASJ82" i="2"/>
  <c r="ASJ69" i="2"/>
  <c r="AQR84" i="2"/>
  <c r="AQR71" i="2"/>
  <c r="ARN83" i="2"/>
  <c r="ARN70" i="2"/>
  <c r="ATQ67" i="2" l="1"/>
  <c r="ATQ81" i="2" s="1"/>
  <c r="AUP5" i="2"/>
  <c r="AUM64" i="2"/>
  <c r="AUB76" i="2"/>
  <c r="AUB63" i="2"/>
  <c r="AUB64" i="2" s="1"/>
  <c r="AUE29" i="2"/>
  <c r="AUE43" i="2"/>
  <c r="ASU79" i="2"/>
  <c r="ASU66" i="2"/>
  <c r="ASU67" i="2" s="1"/>
  <c r="ATF67" i="2"/>
  <c r="ATF80" i="2"/>
  <c r="AUP6" i="2"/>
  <c r="AVA34" i="2"/>
  <c r="AVA20" i="2"/>
  <c r="AVA27" i="2" s="1"/>
  <c r="AVA19" i="2"/>
  <c r="AVA31" i="2"/>
  <c r="AVA32" i="2"/>
  <c r="AVA35" i="2"/>
  <c r="AVA18" i="2"/>
  <c r="AVA17" i="2"/>
  <c r="AVA33" i="2"/>
  <c r="AVA21" i="2"/>
  <c r="AVA28" i="2" s="1"/>
  <c r="ARC83" i="2"/>
  <c r="ARC70" i="2"/>
  <c r="ARN84" i="2"/>
  <c r="ARN71" i="2"/>
  <c r="AUX61" i="2"/>
  <c r="AWA58" i="2"/>
  <c r="AVS58" i="2"/>
  <c r="AVZ58" i="2"/>
  <c r="AVY58" i="2"/>
  <c r="AVW58" i="2"/>
  <c r="AVX58" i="2"/>
  <c r="AVT58" i="2"/>
  <c r="AVR59" i="2"/>
  <c r="AVP59" i="2"/>
  <c r="AVH59" i="2"/>
  <c r="AVN59" i="2"/>
  <c r="AVO59" i="2"/>
  <c r="AVM59" i="2"/>
  <c r="AVL59" i="2"/>
  <c r="AVI59" i="2"/>
  <c r="AUE8" i="2"/>
  <c r="AUE4" i="2"/>
  <c r="ASJ83" i="2"/>
  <c r="ASJ70" i="2"/>
  <c r="ARY85" i="2"/>
  <c r="ARY72" i="2"/>
  <c r="AVV57" i="2"/>
  <c r="AVU57" i="2" s="1"/>
  <c r="AQR72" i="2"/>
  <c r="AQR85" i="2"/>
  <c r="AUZ59" i="2"/>
  <c r="AUY59" i="2" s="1"/>
  <c r="AVA12" i="2" s="1"/>
  <c r="AVK58" i="2"/>
  <c r="AVJ58" i="2" s="1"/>
  <c r="AUP13" i="2" l="1"/>
  <c r="AUM65" i="2"/>
  <c r="AUM78" i="2"/>
  <c r="ATQ68" i="2"/>
  <c r="AUB77" i="2"/>
  <c r="AUE5" i="2"/>
  <c r="ASU81" i="2"/>
  <c r="ASU68" i="2"/>
  <c r="ATF68" i="2"/>
  <c r="AUM66" i="2"/>
  <c r="AUM79" i="2"/>
  <c r="AQR86" i="2"/>
  <c r="AVA25" i="2"/>
  <c r="AVA42" i="2"/>
  <c r="AUB65" i="2"/>
  <c r="ASU80" i="2"/>
  <c r="AVA39" i="2"/>
  <c r="ARY86" i="2"/>
  <c r="ATF81" i="2"/>
  <c r="AVA26" i="2"/>
  <c r="AVA40" i="2"/>
  <c r="AVA41" i="2"/>
  <c r="AUB78" i="2"/>
  <c r="AUX74" i="2"/>
  <c r="AUE6" i="2"/>
  <c r="AVK59" i="2"/>
  <c r="AVJ59" i="2" s="1"/>
  <c r="AVL12" i="2" s="1"/>
  <c r="AVA24" i="2"/>
  <c r="AVA10" i="2"/>
  <c r="AVA22" i="2"/>
  <c r="AVA11" i="2"/>
  <c r="AVA7" i="2"/>
  <c r="AVV58" i="2"/>
  <c r="AVU58" i="2" s="1"/>
  <c r="ARC84" i="2"/>
  <c r="ARC71" i="2"/>
  <c r="AVL31" i="2"/>
  <c r="AVL32" i="2"/>
  <c r="AVL34" i="2"/>
  <c r="AVL33" i="2"/>
  <c r="AVL35" i="2"/>
  <c r="AVL20" i="2"/>
  <c r="AVL27" i="2" s="1"/>
  <c r="AVL18" i="2"/>
  <c r="AVL19" i="2"/>
  <c r="AVL17" i="2"/>
  <c r="AVL21" i="2"/>
  <c r="AVL28" i="2" s="1"/>
  <c r="ASJ84" i="2"/>
  <c r="ASJ71" i="2"/>
  <c r="AVI61" i="2"/>
  <c r="AUX75" i="2"/>
  <c r="AVA38" i="2"/>
  <c r="AVA36" i="2"/>
  <c r="ARN85" i="2"/>
  <c r="ARN72" i="2"/>
  <c r="AWA59" i="2"/>
  <c r="AVS59" i="2"/>
  <c r="AVZ59" i="2"/>
  <c r="AVY59" i="2"/>
  <c r="AVW59" i="2"/>
  <c r="AVX59" i="2"/>
  <c r="AVT59" i="2"/>
  <c r="AUX62" i="2"/>
  <c r="ATQ82" i="2" l="1"/>
  <c r="ATQ69" i="2"/>
  <c r="AUE13" i="2"/>
  <c r="ASU69" i="2"/>
  <c r="ASU82" i="2"/>
  <c r="AUB66" i="2"/>
  <c r="AUB67" i="2" s="1"/>
  <c r="AUB79" i="2"/>
  <c r="ATF69" i="2"/>
  <c r="ATF82" i="2"/>
  <c r="AUM80" i="2"/>
  <c r="AUM67" i="2"/>
  <c r="AVL42" i="2"/>
  <c r="AVL40" i="2"/>
  <c r="AVL41" i="2"/>
  <c r="AVA29" i="2"/>
  <c r="ARN86" i="2"/>
  <c r="AVL26" i="2"/>
  <c r="AVL39" i="2"/>
  <c r="AVA43" i="2"/>
  <c r="AVL25" i="2"/>
  <c r="AVI74" i="2"/>
  <c r="AVI75" i="2"/>
  <c r="ASJ85" i="2"/>
  <c r="ASJ72" i="2"/>
  <c r="AVL22" i="2"/>
  <c r="AVL11" i="2"/>
  <c r="AVL7" i="2"/>
  <c r="AVL24" i="2"/>
  <c r="AVL10" i="2"/>
  <c r="AVL38" i="2"/>
  <c r="AVL36" i="2"/>
  <c r="AVT61" i="2"/>
  <c r="AVV59" i="2"/>
  <c r="AVU59" i="2" s="1"/>
  <c r="AVW12" i="2" s="1"/>
  <c r="AVA8" i="2"/>
  <c r="AVA4" i="2"/>
  <c r="AUX76" i="2"/>
  <c r="AVW32" i="2"/>
  <c r="AVW33" i="2"/>
  <c r="AVW20" i="2"/>
  <c r="AVW27" i="2" s="1"/>
  <c r="AVW31" i="2"/>
  <c r="AVW18" i="2"/>
  <c r="AVW19" i="2"/>
  <c r="AVW21" i="2"/>
  <c r="AVW28" i="2" s="1"/>
  <c r="AVW35" i="2"/>
  <c r="AVW34" i="2"/>
  <c r="AVW17" i="2"/>
  <c r="AVI62" i="2"/>
  <c r="ARC85" i="2"/>
  <c r="ARC72" i="2"/>
  <c r="AUX63" i="2"/>
  <c r="ATQ83" i="2" l="1"/>
  <c r="ATQ70" i="2"/>
  <c r="ASU83" i="2"/>
  <c r="ASU70" i="2"/>
  <c r="AUB80" i="2"/>
  <c r="ATF70" i="2"/>
  <c r="ATF83" i="2"/>
  <c r="AUM68" i="2"/>
  <c r="AUM81" i="2"/>
  <c r="AVA5" i="2"/>
  <c r="AVL43" i="2"/>
  <c r="AVW25" i="2"/>
  <c r="AVI63" i="2"/>
  <c r="AUX64" i="2"/>
  <c r="AVW40" i="2"/>
  <c r="ASJ86" i="2"/>
  <c r="AVW41" i="2"/>
  <c r="AVW39" i="2"/>
  <c r="ARC86" i="2"/>
  <c r="AVW42" i="2"/>
  <c r="AVW26" i="2"/>
  <c r="AVT62" i="2"/>
  <c r="AVL29" i="2"/>
  <c r="AVW22" i="2"/>
  <c r="AVW11" i="2"/>
  <c r="AVW7" i="2"/>
  <c r="AVW24" i="2"/>
  <c r="AVW10" i="2"/>
  <c r="AUB81" i="2"/>
  <c r="AUB68" i="2"/>
  <c r="AVL8" i="2"/>
  <c r="AVL4" i="2"/>
  <c r="AVI76" i="2"/>
  <c r="AVT75" i="2"/>
  <c r="AVA6" i="2"/>
  <c r="AUX77" i="2"/>
  <c r="AVT74" i="2"/>
  <c r="AVW36" i="2"/>
  <c r="AVW38" i="2"/>
  <c r="ATQ84" i="2" l="1"/>
  <c r="ATQ71" i="2"/>
  <c r="ASU84" i="2"/>
  <c r="ASU71" i="2"/>
  <c r="ASU85" i="2" s="1"/>
  <c r="ATF71" i="2"/>
  <c r="ATF84" i="2"/>
  <c r="AVI64" i="2"/>
  <c r="AUM69" i="2"/>
  <c r="AUM70" i="2" s="1"/>
  <c r="AUM82" i="2"/>
  <c r="AVI77" i="2"/>
  <c r="AVA13" i="2"/>
  <c r="AVL5" i="2"/>
  <c r="AVW29" i="2"/>
  <c r="AUX65" i="2"/>
  <c r="AUX66" i="2" s="1"/>
  <c r="AUX78" i="2"/>
  <c r="AVT63" i="2"/>
  <c r="AVT77" i="2" s="1"/>
  <c r="AVW43" i="2"/>
  <c r="AVT76" i="2"/>
  <c r="ASU72" i="2"/>
  <c r="AVW8" i="2"/>
  <c r="AVW6" i="2" s="1"/>
  <c r="AVW4" i="2"/>
  <c r="AVL6" i="2"/>
  <c r="AUB82" i="2"/>
  <c r="AUB69" i="2"/>
  <c r="ATQ85" i="2" l="1"/>
  <c r="ATQ72" i="2"/>
  <c r="ATQ86" i="2" s="1"/>
  <c r="AVI65" i="2"/>
  <c r="AVI78" i="2"/>
  <c r="ATF72" i="2"/>
  <c r="ATF86" i="2" s="1"/>
  <c r="ATF85" i="2"/>
  <c r="AVL13" i="2"/>
  <c r="AUM83" i="2"/>
  <c r="AVT64" i="2"/>
  <c r="AVT65" i="2" s="1"/>
  <c r="AVT66" i="2" s="1"/>
  <c r="AUX79" i="2"/>
  <c r="AVW5" i="2"/>
  <c r="AVW13" i="2" s="1"/>
  <c r="AVI79" i="2"/>
  <c r="AVI66" i="2"/>
  <c r="AUX67" i="2"/>
  <c r="AUX81" i="2" s="1"/>
  <c r="AUX80" i="2"/>
  <c r="ASU86" i="2"/>
  <c r="AUB83" i="2"/>
  <c r="AUB70" i="2"/>
  <c r="AUM84" i="2"/>
  <c r="AUM71" i="2"/>
  <c r="T15" i="17" l="1"/>
  <c r="W15" i="17" s="1"/>
  <c r="T14" i="17"/>
  <c r="W14" i="17" s="1"/>
  <c r="T17" i="17"/>
  <c r="AVT78" i="2"/>
  <c r="U18" i="8"/>
  <c r="V18" i="8"/>
  <c r="AVI80" i="2"/>
  <c r="AVI67" i="2"/>
  <c r="AUX68" i="2"/>
  <c r="AVT79" i="2"/>
  <c r="AVT67" i="2"/>
  <c r="AVT80" i="2"/>
  <c r="AUB84" i="2"/>
  <c r="AUB71" i="2"/>
  <c r="AUM85" i="2"/>
  <c r="AUM72" i="2"/>
  <c r="P18" i="8"/>
  <c r="W17" i="17" l="1"/>
  <c r="W18" i="17" s="1"/>
  <c r="T18" i="17"/>
  <c r="AVI68" i="2"/>
  <c r="AVI69" i="2" s="1"/>
  <c r="AVI81" i="2"/>
  <c r="AUX82" i="2"/>
  <c r="AUX69" i="2"/>
  <c r="AVT68" i="2"/>
  <c r="AUM86" i="2"/>
  <c r="AVT81" i="2"/>
  <c r="AUB85" i="2"/>
  <c r="AUB72" i="2"/>
  <c r="AVI82" i="2" l="1"/>
  <c r="AVI70" i="2"/>
  <c r="AVI84" i="2" s="1"/>
  <c r="AVI83" i="2"/>
  <c r="AUX83" i="2"/>
  <c r="AUX70" i="2"/>
  <c r="AVT82" i="2"/>
  <c r="AVT69" i="2"/>
  <c r="AUB86" i="2"/>
  <c r="AVI71" i="2" l="1"/>
  <c r="AVI85" i="2" s="1"/>
  <c r="AUX84" i="2"/>
  <c r="AUX71" i="2"/>
  <c r="AVT83" i="2"/>
  <c r="AVT70" i="2"/>
  <c r="AVI72" i="2" l="1"/>
  <c r="AVI86" i="2" s="1"/>
  <c r="AUX85" i="2"/>
  <c r="AUX72" i="2"/>
  <c r="AVT84" i="2"/>
  <c r="AVT71" i="2"/>
  <c r="AUX86" i="2" l="1"/>
  <c r="AVT85" i="2"/>
  <c r="AVT72" i="2"/>
  <c r="AVT86" i="2" l="1"/>
</calcChain>
</file>

<file path=xl/sharedStrings.xml><?xml version="1.0" encoding="utf-8"?>
<sst xmlns="http://schemas.openxmlformats.org/spreadsheetml/2006/main" count="9974" uniqueCount="285">
  <si>
    <t>ỦY BAN NHÂN DÂN</t>
  </si>
  <si>
    <t>CỘNG HOÀ XÃ HỘI CHỦ NGHĨA VIỆT NAM</t>
  </si>
  <si>
    <t xml:space="preserve"> HUYỆN KIẾN THỤY</t>
  </si>
  <si>
    <t>Độc lập - Tự do - Hạnh phúc</t>
  </si>
  <si>
    <t>Họ và tên chủ hộ</t>
  </si>
  <si>
    <t>Số khẩu chia ruộng (khẩu)</t>
  </si>
  <si>
    <r>
      <t>Tổng DT đất  NN giao lâu dài theo QĐ 03
 (m</t>
    </r>
    <r>
      <rPr>
        <b/>
        <vertAlign val="superscript"/>
        <sz val="10"/>
        <rFont val="Times New Roman"/>
        <family val="1"/>
        <charset val="163"/>
      </rPr>
      <t>2</t>
    </r>
    <r>
      <rPr>
        <b/>
        <sz val="10"/>
        <rFont val="Times New Roman"/>
        <family val="1"/>
        <charset val="163"/>
      </rPr>
      <t>)</t>
    </r>
  </si>
  <si>
    <t>Phần thu hồi cho dự án</t>
  </si>
  <si>
    <r>
      <t>Diện tích đất đã bị thu hồi (m</t>
    </r>
    <r>
      <rPr>
        <b/>
        <vertAlign val="superscript"/>
        <sz val="10"/>
        <rFont val="Times New Roman"/>
        <family val="1"/>
        <charset val="163"/>
      </rPr>
      <t>2</t>
    </r>
    <r>
      <rPr>
        <b/>
        <sz val="10"/>
        <rFont val="Times New Roman"/>
        <family val="1"/>
        <charset val="163"/>
      </rPr>
      <t>)</t>
    </r>
  </si>
  <si>
    <t>Loại đất</t>
  </si>
  <si>
    <t>Hình thức giao, nguồn gốc đất bị thu hồi</t>
  </si>
  <si>
    <t>Ghi chú</t>
  </si>
  <si>
    <r>
      <t>Tổng diện tích thu hồi (m</t>
    </r>
    <r>
      <rPr>
        <b/>
        <vertAlign val="superscript"/>
        <sz val="10"/>
        <rFont val="Times New Roman"/>
        <family val="1"/>
        <charset val="163"/>
      </rPr>
      <t>2</t>
    </r>
    <r>
      <rPr>
        <b/>
        <sz val="10"/>
        <rFont val="Times New Roman"/>
        <family val="1"/>
        <charset val="163"/>
      </rPr>
      <t>)</t>
    </r>
  </si>
  <si>
    <t>Trong đó</t>
  </si>
  <si>
    <t>Xứ đồng</t>
  </si>
  <si>
    <r>
      <t>Diện tích thu hồi trong chỉ giới (m</t>
    </r>
    <r>
      <rPr>
        <b/>
        <vertAlign val="superscript"/>
        <sz val="10"/>
        <rFont val="Times New Roman"/>
        <family val="1"/>
        <charset val="163"/>
      </rPr>
      <t>2</t>
    </r>
    <r>
      <rPr>
        <b/>
        <sz val="10"/>
        <rFont val="Times New Roman"/>
        <family val="1"/>
        <charset val="163"/>
      </rPr>
      <t>)</t>
    </r>
  </si>
  <si>
    <r>
      <t>Diện tích MKN SX (m</t>
    </r>
    <r>
      <rPr>
        <b/>
        <vertAlign val="superscript"/>
        <sz val="10"/>
        <rFont val="Times New Roman"/>
        <family val="1"/>
        <charset val="163"/>
      </rPr>
      <t>2</t>
    </r>
    <r>
      <rPr>
        <b/>
        <sz val="10"/>
        <rFont val="Times New Roman"/>
        <family val="1"/>
        <charset val="163"/>
      </rPr>
      <t>)</t>
    </r>
  </si>
  <si>
    <t>2 lúa</t>
  </si>
  <si>
    <t>Lâu dài</t>
  </si>
  <si>
    <t>Số Phương án</t>
  </si>
  <si>
    <t>Hình thức giao</t>
  </si>
  <si>
    <t>Tạm giao</t>
  </si>
  <si>
    <t>Hợp đồng</t>
  </si>
  <si>
    <t>Tự sử dụng</t>
  </si>
  <si>
    <t>Khai hoang</t>
  </si>
  <si>
    <t>Diện tích</t>
  </si>
  <si>
    <t>Tổng</t>
  </si>
  <si>
    <t>Tiền</t>
  </si>
  <si>
    <t>Hiện trạng trông cây</t>
  </si>
  <si>
    <t>Loại cây</t>
  </si>
  <si>
    <t>Hệ số</t>
  </si>
  <si>
    <t>Đơn giá và hệ số</t>
  </si>
  <si>
    <t>Nội dung</t>
  </si>
  <si>
    <t>Đơn vị</t>
  </si>
  <si>
    <r>
      <t>Đồng/m</t>
    </r>
    <r>
      <rPr>
        <vertAlign val="superscript"/>
        <sz val="14"/>
        <color theme="1"/>
        <rFont val="Times New Roman"/>
        <family val="1"/>
      </rPr>
      <t>2</t>
    </r>
  </si>
  <si>
    <t>Diện tích giao (m2)</t>
  </si>
  <si>
    <t>Đất lúa</t>
  </si>
  <si>
    <t>Tổng diện tích đất thu hồi:</t>
  </si>
  <si>
    <t>Tổng tiền bồi thường về đất:</t>
  </si>
  <si>
    <t>Số khẩu thực tế sống bằng NN</t>
  </si>
  <si>
    <t>Các khoản hỗ trợ</t>
  </si>
  <si>
    <t>Hỗ trợ đào tạo nghề và tìm việc làm:</t>
  </si>
  <si>
    <t>Hỗ trợ ổng định đời sống:</t>
  </si>
  <si>
    <t>Hộ mất đất từ 30% đến 70%</t>
  </si>
  <si>
    <t>-</t>
  </si>
  <si>
    <t>Hộ mất đất từ 70% trở lên:</t>
  </si>
  <si>
    <t>Các khoản hỗ trợ:</t>
  </si>
  <si>
    <t xml:space="preserve"> - Hỗ trợ đào tạo nghề và tìm việc làm:</t>
  </si>
  <si>
    <t>PHỤ LỤC 1</t>
  </si>
  <si>
    <t>ĐƠN GIÁ CÂY TRỒNG HÀNG NĂM</t>
  </si>
  <si>
    <t>(Ban hành kèm theo Quyết định số 50/2019/QĐ-UBND ngày 18/12/2019 
của Ủy ban nhân dân thành phố Hải Phòng)</t>
  </si>
  <si>
    <t>TT</t>
  </si>
  <si>
    <t>Đơn vị tính</t>
  </si>
  <si>
    <t>Đơn giá</t>
  </si>
  <si>
    <t>Cây giống</t>
  </si>
  <si>
    <t>Cây chưa đến kỳ thu hoạch</t>
  </si>
  <si>
    <t>Lúa nếp</t>
  </si>
  <si>
    <t>Mạ</t>
  </si>
  <si>
    <t>Ngô</t>
  </si>
  <si>
    <t>Lạc</t>
  </si>
  <si>
    <t>Vừng</t>
  </si>
  <si>
    <t>Khoai lang</t>
  </si>
  <si>
    <t>Sắn dây, củ từ</t>
  </si>
  <si>
    <t>đồng/khóm</t>
  </si>
  <si>
    <t>Rau thơm các loại</t>
  </si>
  <si>
    <t>Rau rút</t>
  </si>
  <si>
    <t>Đậu đỗ lấy hạt: đỗ đen, đỗ xanh, đỗ đỏ</t>
  </si>
  <si>
    <t>Đậu đỗ lấy quả</t>
  </si>
  <si>
    <t>Cây hoàn ngọc</t>
  </si>
  <si>
    <t>Dưa các loại: dưa hấu, dưa gang, dưa lê, dưa bở</t>
  </si>
  <si>
    <t>Ngải cứu</t>
  </si>
  <si>
    <t>Lá nếp, lá mơ</t>
  </si>
  <si>
    <t>Xà lách</t>
  </si>
  <si>
    <t>Hương bài</t>
  </si>
  <si>
    <t>Địa liền</t>
  </si>
  <si>
    <t>Lá dong, lá lốt, xương xông</t>
  </si>
  <si>
    <t>Giàn trầu không</t>
  </si>
  <si>
    <t>Giàn trâm bầu</t>
  </si>
  <si>
    <t>Giàn thiên lý</t>
  </si>
  <si>
    <t>Giàn gấc</t>
  </si>
  <si>
    <t>Bí không giàn</t>
  </si>
  <si>
    <t>Giàn nho, chanh leo, nhót</t>
  </si>
  <si>
    <t>Đay</t>
  </si>
  <si>
    <t>Cói</t>
  </si>
  <si>
    <t>Cây phát lộc</t>
  </si>
  <si>
    <t>Sắn tàu</t>
  </si>
  <si>
    <t>đồng/cây</t>
  </si>
  <si>
    <t>Sắn thuyền:</t>
  </si>
  <si>
    <t>H ≤ 1,5 m</t>
  </si>
  <si>
    <t>1,5 m &lt; H ≤ 3 m</t>
  </si>
  <si>
    <t>H &gt; 3 m</t>
  </si>
  <si>
    <t>Mía:</t>
  </si>
  <si>
    <t>H &lt; 0,5 m</t>
  </si>
  <si>
    <t>0,5 m ≤ H &lt; 1,0 m</t>
  </si>
  <si>
    <t>1,0 m ≤ H ≤ 1,5 m</t>
  </si>
  <si>
    <t>H &gt; 1,5 m.</t>
  </si>
  <si>
    <t>Cỏ voi</t>
  </si>
  <si>
    <t>Chuối:</t>
  </si>
  <si>
    <t>Chuối mới trồng</t>
  </si>
  <si>
    <t>H ≤ 1,2 m</t>
  </si>
  <si>
    <t>H &gt; 1,2 m</t>
  </si>
  <si>
    <t>Chuối có quả</t>
  </si>
  <si>
    <t>Ao thả ấu</t>
  </si>
  <si>
    <t>Ao thả sen</t>
  </si>
  <si>
    <t>Ớt</t>
  </si>
  <si>
    <t>Nghệ, gừng, riềng, sả</t>
  </si>
  <si>
    <t>Hành ta, tỏi ta</t>
  </si>
  <si>
    <t>Cần tây, tỏi tây</t>
  </si>
  <si>
    <t>Hành hoa</t>
  </si>
  <si>
    <t>Dứa</t>
  </si>
  <si>
    <t>Dâu lấy lá nuôi nằm</t>
  </si>
  <si>
    <t>Thuốc lào, thuốc lá</t>
  </si>
  <si>
    <t>Nấm, mộc nhĩ:</t>
  </si>
  <si>
    <t>Treo</t>
  </si>
  <si>
    <t>Bầu</t>
  </si>
  <si>
    <t>Luống</t>
  </si>
  <si>
    <r>
      <t>đồng/m</t>
    </r>
    <r>
      <rPr>
        <sz val="8"/>
        <rFont val="Times New Roman"/>
        <family val="1"/>
        <charset val="163"/>
      </rPr>
      <t>2</t>
    </r>
  </si>
  <si>
    <r>
      <t>Khóm dưới 3 m</t>
    </r>
    <r>
      <rPr>
        <sz val="8"/>
        <rFont val="Times New Roman"/>
        <family val="1"/>
        <charset val="163"/>
      </rPr>
      <t>2</t>
    </r>
  </si>
  <si>
    <r>
      <t>Khóm 3 m</t>
    </r>
    <r>
      <rPr>
        <sz val="8"/>
        <rFont val="Times New Roman"/>
        <family val="1"/>
        <charset val="163"/>
      </rPr>
      <t>2</t>
    </r>
  </si>
  <si>
    <r>
      <t>Khóm 5 m</t>
    </r>
    <r>
      <rPr>
        <sz val="8"/>
        <rFont val="Times New Roman"/>
        <family val="1"/>
        <charset val="163"/>
      </rPr>
      <t>2</t>
    </r>
  </si>
  <si>
    <r>
      <t>Khóm trên 5 m</t>
    </r>
    <r>
      <rPr>
        <sz val="8"/>
        <rFont val="Times New Roman"/>
        <family val="1"/>
        <charset val="163"/>
      </rPr>
      <t>2</t>
    </r>
  </si>
  <si>
    <r>
      <t>Ghi chú:</t>
    </r>
    <r>
      <rPr>
        <b/>
        <sz val="11"/>
        <rFont val="Times New Roman"/>
        <family val="1"/>
        <charset val="163"/>
      </rPr>
      <t> Chiều cao cây được ký hiệu là H.</t>
    </r>
  </si>
  <si>
    <t>Tiền cây và hoa màu:</t>
  </si>
  <si>
    <t xml:space="preserve"> - Hỗ trợ ổn định đời sống::</t>
  </si>
  <si>
    <t>Tổng cộng:</t>
  </si>
  <si>
    <t>STT</t>
  </si>
  <si>
    <t>Nội dung bồi thường, hỗ trợ</t>
  </si>
  <si>
    <t>Số lượng</t>
  </si>
  <si>
    <t>Đơn giá
(đồng)</t>
  </si>
  <si>
    <t>Tỷ lệ hỗ trợ, bồi thường</t>
  </si>
  <si>
    <t>Thành tiền
(đồng)</t>
  </si>
  <si>
    <t>Tổng DT đất nông nghiệp thu hồi</t>
  </si>
  <si>
    <t xml:space="preserve"> - </t>
  </si>
  <si>
    <t>Cộng:</t>
  </si>
  <si>
    <t>Cây cối, hoa màu</t>
  </si>
  <si>
    <t>Khẩu</t>
  </si>
  <si>
    <t>Đất 2 lúa giao lâu dài</t>
  </si>
  <si>
    <t>Đất nuôi trồng thuỷ sản giao lâu dài</t>
  </si>
  <si>
    <t>Đất 2 lúa tạm giao</t>
  </si>
  <si>
    <t>Đất 2 lúa hợp đồng</t>
  </si>
  <si>
    <t>Đất 2 lúa tự sử dụng</t>
  </si>
  <si>
    <t>Đất nuôi trồng thuỷ sản tạm giao</t>
  </si>
  <si>
    <t>Đất nuôi trồng thuỷ sản hợp đồng</t>
  </si>
  <si>
    <t>Đất nuôi trồng thuỷ sản tự sử dụng</t>
  </si>
  <si>
    <t>Đất nuôi trồng thuỷ sản khai hoang</t>
  </si>
  <si>
    <t>Địa chỉ thường trú</t>
  </si>
  <si>
    <t>Hỗ trợ chuyển đổi nghề và tạo việc làm đất NTTS</t>
  </si>
  <si>
    <t>Số hộ</t>
  </si>
  <si>
    <t>Tổng thu hồi cả thửa</t>
  </si>
  <si>
    <t>Tổng diện tích đất thu hồi</t>
  </si>
  <si>
    <t>Tổng tiền đất</t>
  </si>
  <si>
    <t>m2</t>
  </si>
  <si>
    <t>đồng</t>
  </si>
  <si>
    <t>Tổng DT đất xã được hưởng:</t>
  </si>
  <si>
    <t>Tổng tiền xã được hưởng:</t>
  </si>
  <si>
    <t>Đất 2 lúa:</t>
  </si>
  <si>
    <t>Hệ số xã được hưởng:</t>
  </si>
  <si>
    <t>Rau muống</t>
  </si>
  <si>
    <t>Khoai nước</t>
  </si>
  <si>
    <t>Dọc mùng</t>
  </si>
  <si>
    <t>Rau ngót</t>
  </si>
  <si>
    <t>Rau đay</t>
  </si>
  <si>
    <t>Mồng tơi</t>
  </si>
  <si>
    <t>Rau dền</t>
  </si>
  <si>
    <t>Rau cải</t>
  </si>
  <si>
    <t>Su hào</t>
  </si>
  <si>
    <t>Cải bắp</t>
  </si>
  <si>
    <t>Ccải thảo</t>
  </si>
  <si>
    <t>Rau cần</t>
  </si>
  <si>
    <t>Cải xoong</t>
  </si>
  <si>
    <t>Khoai sọ</t>
  </si>
  <si>
    <t>Khoai tây</t>
  </si>
  <si>
    <t>Cà tím</t>
  </si>
  <si>
    <t>Cà chua</t>
  </si>
  <si>
    <t>Cà bát</t>
  </si>
  <si>
    <t>Cà pháo</t>
  </si>
  <si>
    <t>Giàn mướp</t>
  </si>
  <si>
    <t>Mướp đắng</t>
  </si>
  <si>
    <t>Bí</t>
  </si>
  <si>
    <t>Su su</t>
  </si>
  <si>
    <t>Củ cải</t>
  </si>
  <si>
    <t>Cà rốt</t>
  </si>
  <si>
    <t>Tờ số</t>
  </si>
  <si>
    <t>Tổng cộng</t>
  </si>
  <si>
    <r>
      <t>Tổng DT đất NN giao lâu dài (m</t>
    </r>
    <r>
      <rPr>
        <vertAlign val="superscript"/>
        <sz val="13"/>
        <rFont val="Times New Roman"/>
        <family val="1"/>
      </rPr>
      <t>2</t>
    </r>
    <r>
      <rPr>
        <sz val="13"/>
        <rFont val="Times New Roman"/>
        <family val="1"/>
      </rPr>
      <t>):</t>
    </r>
  </si>
  <si>
    <r>
      <t>DT đất giao lâu dài đang sử dụng (m</t>
    </r>
    <r>
      <rPr>
        <vertAlign val="superscript"/>
        <sz val="13"/>
        <rFont val="Times New Roman"/>
        <family val="1"/>
      </rPr>
      <t>2</t>
    </r>
    <r>
      <rPr>
        <sz val="13"/>
        <rFont val="Times New Roman"/>
        <family val="1"/>
      </rPr>
      <t xml:space="preserve">):                   </t>
    </r>
  </si>
  <si>
    <r>
      <t>m</t>
    </r>
    <r>
      <rPr>
        <vertAlign val="superscript"/>
        <sz val="12"/>
        <rFont val="Times New Roman"/>
        <family val="1"/>
      </rPr>
      <t>2</t>
    </r>
  </si>
  <si>
    <t>Địa chỉ
 thửa đất (thôn)</t>
  </si>
  <si>
    <t>Stt</t>
  </si>
  <si>
    <r>
      <t>Diện tích
 thu hồi trong 
chỉ giới
 (m</t>
    </r>
    <r>
      <rPr>
        <b/>
        <vertAlign val="superscript"/>
        <sz val="10"/>
        <rFont val="Times New Roman"/>
        <family val="1"/>
        <charset val="163"/>
      </rPr>
      <t>2</t>
    </r>
    <r>
      <rPr>
        <b/>
        <sz val="10"/>
        <rFont val="Times New Roman"/>
        <family val="1"/>
        <charset val="163"/>
      </rPr>
      <t>)</t>
    </r>
  </si>
  <si>
    <r>
      <t>Diện
 tích
 giao
 (m</t>
    </r>
    <r>
      <rPr>
        <b/>
        <vertAlign val="superscript"/>
        <sz val="10"/>
        <rFont val="Times New Roman"/>
        <family val="1"/>
        <charset val="163"/>
      </rPr>
      <t>2</t>
    </r>
    <r>
      <rPr>
        <b/>
        <sz val="10"/>
        <rFont val="Times New Roman"/>
        <family val="1"/>
        <charset val="163"/>
      </rPr>
      <t>)</t>
    </r>
  </si>
  <si>
    <t>Thửa
 số</t>
  </si>
  <si>
    <r>
      <t>Diện
 tích
 (m</t>
    </r>
    <r>
      <rPr>
        <b/>
        <vertAlign val="superscript"/>
        <sz val="10"/>
        <rFont val="Times New Roman"/>
        <family val="1"/>
        <charset val="163"/>
      </rPr>
      <t>2</t>
    </r>
    <r>
      <rPr>
        <b/>
        <sz val="10"/>
        <rFont val="Times New Roman"/>
        <family val="1"/>
        <charset val="163"/>
      </rPr>
      <t>)</t>
    </r>
  </si>
  <si>
    <r>
      <t>Diện tích MKN SX
 (m</t>
    </r>
    <r>
      <rPr>
        <b/>
        <vertAlign val="superscript"/>
        <sz val="10"/>
        <rFont val="Times New Roman"/>
        <family val="1"/>
        <charset val="163"/>
      </rPr>
      <t>2</t>
    </r>
    <r>
      <rPr>
        <b/>
        <sz val="10"/>
        <rFont val="Times New Roman"/>
        <family val="1"/>
        <charset val="163"/>
      </rPr>
      <t>)</t>
    </r>
  </si>
  <si>
    <t>Tỷ lệ phần trăm 
mất
 đất   
(%)</t>
  </si>
  <si>
    <r>
      <t>Tổng diện tích thu hồi
 (m</t>
    </r>
    <r>
      <rPr>
        <b/>
        <vertAlign val="superscript"/>
        <sz val="10"/>
        <rFont val="Times New Roman"/>
        <family val="1"/>
        <charset val="163"/>
      </rPr>
      <t>2</t>
    </r>
    <r>
      <rPr>
        <b/>
        <sz val="10"/>
        <rFont val="Times New Roman"/>
        <family val="1"/>
        <charset val="163"/>
      </rPr>
      <t>)</t>
    </r>
  </si>
  <si>
    <t xml:space="preserve"> </t>
  </si>
  <si>
    <t>Tổng tiền 
bồi thường, 
hỗ trợ
 (đ)</t>
  </si>
  <si>
    <t>Tổng diện đất nông nghiệp
 thu hồi
 (đ)</t>
  </si>
  <si>
    <t>Tiền đất
 nông nghiệp
 (đ)</t>
  </si>
  <si>
    <t>Ngày nhận</t>
  </si>
  <si>
    <t>NTTS</t>
  </si>
  <si>
    <t>Đất NTTS</t>
  </si>
  <si>
    <t>Hỗ trợ</t>
  </si>
  <si>
    <t>Bồi thường</t>
  </si>
  <si>
    <t>Đất NTTS:</t>
  </si>
  <si>
    <t xml:space="preserve">Tỷ lệ thu hồi đất (%):                     </t>
  </si>
  <si>
    <r>
      <t>Diện tích đất NN thu hồi dự án trước (m</t>
    </r>
    <r>
      <rPr>
        <vertAlign val="superscript"/>
        <sz val="13"/>
        <rFont val="Times New Roman"/>
        <family val="1"/>
      </rPr>
      <t>2</t>
    </r>
    <r>
      <rPr>
        <sz val="13"/>
        <rFont val="Times New Roman"/>
        <family val="1"/>
      </rPr>
      <t>):</t>
    </r>
  </si>
  <si>
    <t>Hồ sơ giao đất nông nghiệp</t>
  </si>
  <si>
    <t>Thửa số</t>
  </si>
  <si>
    <t xml:space="preserve"> ỦY BAN NHÂN DÂN XÃ ĐỒNG PHƯƠNG</t>
  </si>
  <si>
    <t>ỦY BAN NHÂN DÂN HUYỆN</t>
  </si>
  <si>
    <t>CÔNG CHỨC ĐỊA CHÍNH                    LÃNH ĐẠO</t>
  </si>
  <si>
    <t xml:space="preserve">      CHUYÊN VIÊN                                      LÃNH ĐẠO</t>
  </si>
  <si>
    <t>Diện tích thu hồi</t>
  </si>
  <si>
    <t>Dự án</t>
  </si>
  <si>
    <t>Đất 2 lúa sử dụng tăng so với hạn mức giao của địa phương</t>
  </si>
  <si>
    <t>Hỗ trợ đào tạo, chuyển đổi nghề và tìm kiếm việc làm</t>
  </si>
  <si>
    <t>Tiền hỗ trợ đào tạo, chuyển đổi nghề và tìm kiếm việc làm
 (đ)</t>
  </si>
  <si>
    <t>Hỗ trợ ổn định đời sống 
 (đ)</t>
  </si>
  <si>
    <t>Địa chỉ thửa đất (thôn)</t>
  </si>
  <si>
    <t>Hộ mất đất dưới 30%</t>
  </si>
  <si>
    <t>LUC</t>
  </si>
  <si>
    <t>Phụ lục 1</t>
  </si>
  <si>
    <t>Số PACT số...</t>
  </si>
  <si>
    <t>Kiến nghị</t>
  </si>
  <si>
    <t>Xác nhận của người có đất thu hồi, chủ sở hữu tài sản và những người có quyền lợi và nghĩa vụ liên quan gắn liền với đất thu hồi
(đã nhận phương án; ghi rõ họ tên)</t>
  </si>
  <si>
    <r>
      <t xml:space="preserve">Nhận 01 Phương án và có trách nhiệm thông báo đến những người có quyền lợi và nghĩa vụ liên quan
</t>
    </r>
    <r>
      <rPr>
        <i/>
        <sz val="12"/>
        <rFont val="Times New Roman"/>
        <family val="1"/>
      </rPr>
      <t>(Ký tên)</t>
    </r>
  </si>
  <si>
    <r>
      <t xml:space="preserve">Từng người có đất thu hồi, chủ sở hữu tài sản gắn liền với đất, người có quyền lợi và nghĩa vụ liên quan đều được nhận
</t>
    </r>
    <r>
      <rPr>
        <i/>
        <sz val="12"/>
        <rFont val="Times New Roman"/>
        <family val="1"/>
      </rPr>
      <t>(Ký tên)</t>
    </r>
  </si>
  <si>
    <t>XÁC NHẬN CỦA UBND XÃ ĐÔNG PHƯƠNG</t>
  </si>
  <si>
    <t>Kiến Thụy, ngày        tháng       năm 2025</t>
  </si>
  <si>
    <t>PHÒNG NÔNG NGHIỆP VÀ MÔI TRƯỜNG</t>
  </si>
  <si>
    <r>
      <t>Tổng DT đất  NN giao lâu dài sau dồn điền, đổi thửa
 (m</t>
    </r>
    <r>
      <rPr>
        <b/>
        <vertAlign val="superscript"/>
        <sz val="10"/>
        <rFont val="Times New Roman"/>
        <family val="1"/>
      </rPr>
      <t>2</t>
    </r>
    <r>
      <rPr>
        <b/>
        <sz val="10"/>
        <rFont val="Times New Roman"/>
        <family val="1"/>
      </rPr>
      <t>)</t>
    </r>
  </si>
  <si>
    <t>Lúa</t>
  </si>
  <si>
    <t xml:space="preserve"> - Hỗ trợ sản xuất, kinh doanh:</t>
  </si>
  <si>
    <t xml:space="preserve">DANH SÁCH KÝ NHẬN PHƯƠNG ÁN BỒI THƯỜNG, HỖ TRỢ  BAN HÀNH KÈM THEO QUYẾT ĐỊNH SỐ ........./QĐ-UBND NGÀY ...../...../2025 CỦA CHỦ TỊCH UBND XÃ </t>
  </si>
  <si>
    <t>Hỗ trợ ổn định sản xuất, kinh doanh</t>
  </si>
  <si>
    <t>Họ tên người đại diện:</t>
  </si>
  <si>
    <t>Các khoản hỗ trợ đất nông nghiệp</t>
  </si>
  <si>
    <r>
      <t xml:space="preserve">
Xác nhận:
</t>
    </r>
    <r>
      <rPr>
        <i/>
        <sz val="13"/>
        <rFont val="Times New Roman"/>
        <family val="1"/>
      </rPr>
      <t>(ký và ghi rõ họ và tên)</t>
    </r>
  </si>
  <si>
    <r>
      <t xml:space="preserve">
</t>
    </r>
    <r>
      <rPr>
        <b/>
        <u/>
        <sz val="13"/>
        <rFont val="Times New Roman"/>
        <family val="1"/>
      </rPr>
      <t>Ghi chú:</t>
    </r>
    <r>
      <rPr>
        <sz val="13"/>
        <rFont val="Times New Roman"/>
        <family val="1"/>
      </rPr>
      <t xml:space="preserve"> Đề nghị Người có đất, chủ sở hữu tài sản gắn liền với đất thu hồi, những người có quyền lợi và nghĩa vụ liên quan </t>
    </r>
    <r>
      <rPr>
        <i/>
        <sz val="13"/>
        <rFont val="Times New Roman"/>
        <family val="1"/>
      </rPr>
      <t xml:space="preserve">(nếu có) </t>
    </r>
    <r>
      <rPr>
        <sz val="13"/>
        <rFont val="Times New Roman"/>
        <family val="1"/>
      </rPr>
      <t>kiểm tra, ghi bổ sung thông tin nếu thấy có sai sót trong quá trình lập Dự thảo phương án, cụ thể:</t>
    </r>
    <r>
      <rPr>
        <sz val="12"/>
        <rFont val="Times New Roman"/>
        <family val="1"/>
      </rPr>
      <t xml:space="preserve">
 - …...................................................................................................................................................................................................
 - …...................................................................................................................................................................................................</t>
    </r>
  </si>
  <si>
    <t>Hỗ trợ đối với hộ gia đình, cá nhân có công với cách mạng 
 (đ)</t>
  </si>
  <si>
    <t>Hỗ trợ sản xuất, kinh doanh
(đ)</t>
  </si>
  <si>
    <t>Tiền cây
 cối, hoa màu
 (đ)</t>
  </si>
  <si>
    <t>Hộ</t>
  </si>
  <si>
    <t>Hỗ trợ đối với Người có công với Cách mạng</t>
  </si>
  <si>
    <t>Hỗ trợ đối với hộ nghèo, cận nghèo</t>
  </si>
  <si>
    <t xml:space="preserve"> - Hỗ trợ đối với Người có công với cách mạng</t>
  </si>
  <si>
    <t xml:space="preserve"> - Hỗ trợ đối với hộ nghèo, cận nghèo</t>
  </si>
  <si>
    <t>Hỗ trợ đối với hộ nghèo, cận nghèo
 (đ)</t>
  </si>
  <si>
    <t xml:space="preserve"> - Hỗ trợ ổn định đời sống:</t>
  </si>
  <si>
    <t>3+1</t>
  </si>
  <si>
    <t>4+1</t>
  </si>
  <si>
    <t>5+1</t>
  </si>
  <si>
    <t>2+1</t>
  </si>
  <si>
    <t>lâu dài</t>
  </si>
  <si>
    <t>Trích mảnh trích đo địa chính</t>
  </si>
  <si>
    <t>6+1</t>
  </si>
  <si>
    <t>Diện tích còn lại</t>
  </si>
  <si>
    <t>Họ và tên người đại diện hoặc người sử dụng đất</t>
  </si>
  <si>
    <t>ỦY BAN NHÂN DÂN XÃ KIẾN MINH</t>
  </si>
  <si>
    <t>Họ và tên chủ hộ:</t>
  </si>
  <si>
    <t>Cây cối, hoa màu (trồng trên đất nông nghiệp giao lâu dài vào mục đích 2 lúa)</t>
  </si>
  <si>
    <t>Vật kiến trúc (đ)</t>
  </si>
  <si>
    <t>14=6+…+13</t>
  </si>
  <si>
    <t>Phạm Văn Tuất (đã chết); Bùi Thị Hương</t>
  </si>
  <si>
    <t>Phạm Thanh Bình; Phạm Bích Ngời</t>
  </si>
  <si>
    <t>Phạm Văn Xá; Nguyễn Thị Cần</t>
  </si>
  <si>
    <t>Lương Văn Nghĩa; Nguyễn Thị Mãn</t>
  </si>
  <si>
    <t>Vũ Thị Cậy</t>
  </si>
  <si>
    <t>Phạm Văn Hợi; Nguyễn Thị Thế</t>
  </si>
  <si>
    <t>Nguyễn Văn Nam; Hoàng Thị Khuyên</t>
  </si>
  <si>
    <t>Phạm Đình Phùng (đã chết)</t>
  </si>
  <si>
    <t>Phạm Đình Phan (con)</t>
  </si>
  <si>
    <t>Vũ Văn Phan; Nguyễn Thị Nguyệt</t>
  </si>
  <si>
    <t>Vũ Văn Đưởng (đã chết); Phạm Thị Bầu (đã chết)</t>
  </si>
  <si>
    <t>Vũ Thị Lệ (con)</t>
  </si>
  <si>
    <t>Đội 3, Phong Cầu, xã Kiến Minh, TP Hải Phòng</t>
  </si>
  <si>
    <t>Đội 3, Phong Cầu</t>
  </si>
  <si>
    <t>Bùi Thị Hương</t>
  </si>
  <si>
    <r>
      <t xml:space="preserve">TRUNG </t>
    </r>
    <r>
      <rPr>
        <b/>
        <u/>
        <sz val="12"/>
        <rFont val="Times New Roman"/>
        <family val="1"/>
      </rPr>
      <t>TÂM DỊCH VỤ SỰ NGHIỆP</t>
    </r>
    <r>
      <rPr>
        <b/>
        <sz val="12"/>
        <rFont val="Times New Roman"/>
        <family val="1"/>
      </rPr>
      <t xml:space="preserve"> CÔNG</t>
    </r>
  </si>
  <si>
    <t>DỰ THẢO PHƯƠNG ÁN TÍNH TOÁN BỒI THƯỜNG, HỖ TRỢ ĐẤT ĐAI VÀ TÀI SẢN GẮN LIỀN VỚI ĐẤT THU HỒI ĐỂ 
THỰC HIỆN DỰ ÁN BỒI THƯỜNG, HỖ TRỢ, GIẢI PHÓNG MẶT BẰNG THUỘC DỰ ÁN ĐẦU TƯ XÂY DỰNG TUYẾN 
ĐƯỜNG SẮT LÀO CAI - HÀ NỘI - HẢI PHÒNG TRÊN ĐỊA BÀN CÁC XÃ KIẾN THỤY, KIẾN MINH, KIẾN HẢI 
THÀNH PHỐ HẢI PHÒNG (ĐOẠN QUA ĐỊA BÀN XÃ KIẾN MINH)</t>
  </si>
  <si>
    <t>DANH SÁCH PHƯƠNG ÁN BỒI THƯỜNG, HỖ TRỢ ĐẤT ĐAI VÀ TÀI SẢN GẮN LIỀN VỚI ĐẤT THU HỒI ĐỂ THỰC HIỆN DỰ ÁN BỒI THƯỜNG, HỖ TRỢ, 
GIẢI PHÓNG MẶT BẰNG THUỘC DỰ ÁN ĐẦU TƯ XÂY DỰNG TUYẾN ĐƯỜNG SẮT LÀO CAI - HÀ NỘI - HẢI PHÒNG TRÊN ĐỊA BÀN CÁC XÃ 
KIẾN THUỴ, KIẾN MINH, KIẾN HẢI THÀNH PHỐ HẢI PHÒNG (ĐOẠN QUA ĐỊA BÀN XÃ KIẾN MINH)</t>
  </si>
  <si>
    <t>(Kèm theo Tờ trình số:……....../TTr-KT ngày ….…./8/2026 của Phòng Kinh tế xã Kiến Minh)</t>
  </si>
  <si>
    <t>(Kèm theo Quyết định số: …...../QĐ-UBND ngày …...../8/2026 của Chủ tịch Ủy ban nhân dân xã Kiến Minh)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</si>
</sst>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0.0"/>
    <numFmt numFmtId="166" formatCode="#,##0.0;[Red]#,##0.0"/>
    <numFmt numFmtId="167" formatCode="0.0"/>
    <numFmt numFmtId="168" formatCode="_(* #,##0_);_(* \(#,##0\);_(* &quot;-&quot;??_);_(@_)"/>
    <numFmt numFmtId="169" formatCode="_-* #,##0\ _₫_-;\-* #,##0\ _₫_-;_-* &quot;-&quot;??\ _₫_-;_-@_-"/>
    <numFmt numFmtId="170" formatCode="#,##0;[Red]#,##0"/>
  </numFmts>
  <fonts count="84">
    <font>
      <sz val="14"/>
      <color theme="1"/>
      <name val="Times New Roman"/>
      <family val="2"/>
      <charset val="163"/>
    </font>
    <font>
      <sz val="14"/>
      <color theme="1"/>
      <name val="Times New Roman"/>
      <family val="2"/>
      <charset val="163"/>
    </font>
    <font>
      <sz val="10"/>
      <name val="Arial"/>
      <family val="2"/>
      <charset val="163"/>
    </font>
    <font>
      <b/>
      <sz val="13"/>
      <name val="Times New Roman"/>
      <family val="1"/>
      <charset val="163"/>
    </font>
    <font>
      <b/>
      <sz val="13"/>
      <name val=".VnTimeH"/>
      <family val="2"/>
    </font>
    <font>
      <sz val="12"/>
      <name val=".VnTime"/>
      <family val="2"/>
    </font>
    <font>
      <b/>
      <sz val="14"/>
      <name val="Times New Roman"/>
      <family val="1"/>
      <charset val="163"/>
    </font>
    <font>
      <i/>
      <sz val="14"/>
      <name val="Times New Roman"/>
      <family val="1"/>
      <charset val="163"/>
    </font>
    <font>
      <i/>
      <sz val="12"/>
      <name val=".VnTime"/>
      <family val="2"/>
    </font>
    <font>
      <b/>
      <sz val="10"/>
      <name val="Times New Roman"/>
      <family val="1"/>
      <charset val="163"/>
    </font>
    <font>
      <b/>
      <vertAlign val="superscript"/>
      <sz val="10"/>
      <name val="Times New Roman"/>
      <family val="1"/>
      <charset val="163"/>
    </font>
    <font>
      <b/>
      <sz val="10"/>
      <name val=".VnTime"/>
      <family val="2"/>
    </font>
    <font>
      <sz val="13"/>
      <name val="Times New Roman"/>
      <family val="1"/>
    </font>
    <font>
      <sz val="12"/>
      <name val="Times New Roman"/>
      <family val="1"/>
    </font>
    <font>
      <sz val="10"/>
      <name val=".VnTime"/>
      <family val="2"/>
    </font>
    <font>
      <b/>
      <sz val="13"/>
      <name val="Times New Roman"/>
      <family val="1"/>
    </font>
    <font>
      <b/>
      <sz val="14"/>
      <name val="Times New Roman"/>
      <family val="1"/>
    </font>
    <font>
      <b/>
      <sz val="10"/>
      <name val="Times New Roman"/>
      <family val="1"/>
    </font>
    <font>
      <b/>
      <sz val="14"/>
      <color theme="1"/>
      <name val="Times New Roman"/>
      <family val="1"/>
    </font>
    <font>
      <b/>
      <sz val="20"/>
      <color theme="1"/>
      <name val="Times New Roman"/>
      <family val="1"/>
    </font>
    <font>
      <sz val="20"/>
      <color theme="1"/>
      <name val="Times New Roman"/>
      <family val="1"/>
    </font>
    <font>
      <vertAlign val="superscript"/>
      <sz val="14"/>
      <color theme="1"/>
      <name val="Times New Roman"/>
      <family val="1"/>
    </font>
    <font>
      <sz val="14"/>
      <color theme="1"/>
      <name val="Times New Roman"/>
      <family val="1"/>
    </font>
    <font>
      <i/>
      <sz val="14"/>
      <color theme="1"/>
      <name val="Times New Roman"/>
      <family val="1"/>
    </font>
    <font>
      <b/>
      <sz val="12"/>
      <name val="Calibri Light"/>
      <family val="1"/>
      <charset val="163"/>
      <scheme val="major"/>
    </font>
    <font>
      <b/>
      <sz val="11"/>
      <name val="Calibri Light"/>
      <family val="1"/>
      <charset val="163"/>
      <scheme val="major"/>
    </font>
    <font>
      <b/>
      <i/>
      <sz val="11"/>
      <name val="Calibri Light"/>
      <family val="1"/>
      <charset val="163"/>
      <scheme val="major"/>
    </font>
    <font>
      <sz val="14"/>
      <name val="Calibri Light"/>
      <family val="1"/>
      <charset val="163"/>
      <scheme val="major"/>
    </font>
    <font>
      <sz val="11"/>
      <name val="Calibri Light"/>
      <family val="1"/>
      <charset val="163"/>
      <scheme val="major"/>
    </font>
    <font>
      <sz val="8"/>
      <name val="Times New Roman"/>
      <family val="1"/>
      <charset val="163"/>
    </font>
    <font>
      <b/>
      <sz val="11"/>
      <name val="Times New Roman"/>
      <family val="1"/>
      <charset val="163"/>
    </font>
    <font>
      <b/>
      <sz val="11"/>
      <name val=".VnTimeH"/>
      <family val="2"/>
    </font>
    <font>
      <i/>
      <sz val="11"/>
      <name val="Times New Roman"/>
      <family val="1"/>
      <charset val="163"/>
    </font>
    <font>
      <b/>
      <sz val="12"/>
      <name val="Times New Roman"/>
      <family val="1"/>
    </font>
    <font>
      <vertAlign val="superscript"/>
      <sz val="13"/>
      <name val="Times New Roman"/>
      <family val="1"/>
    </font>
    <font>
      <sz val="14"/>
      <color rgb="FFFF0000"/>
      <name val="Times New Roman"/>
      <family val="2"/>
      <charset val="163"/>
    </font>
    <font>
      <b/>
      <sz val="11.5"/>
      <name val="Times New Roman"/>
      <family val="1"/>
      <charset val="163"/>
    </font>
    <font>
      <b/>
      <sz val="11.5"/>
      <color rgb="FFFF0000"/>
      <name val="Times New Roman"/>
      <family val="1"/>
      <charset val="163"/>
    </font>
    <font>
      <sz val="12"/>
      <color rgb="FFFF0000"/>
      <name val="Times New Roman"/>
      <family val="1"/>
    </font>
    <font>
      <sz val="10"/>
      <name val="Times New Roman"/>
      <family val="1"/>
    </font>
    <font>
      <i/>
      <sz val="14"/>
      <name val="Times New Roman"/>
      <family val="1"/>
    </font>
    <font>
      <i/>
      <sz val="10"/>
      <name val="Times New Roman"/>
      <family val="1"/>
    </font>
    <font>
      <i/>
      <sz val="12"/>
      <name val="Times New Roman"/>
      <family val="1"/>
    </font>
    <font>
      <b/>
      <i/>
      <sz val="12"/>
      <name val="Times New Roman"/>
      <family val="1"/>
    </font>
    <font>
      <vertAlign val="superscript"/>
      <sz val="12"/>
      <name val="Times New Roman"/>
      <family val="1"/>
    </font>
    <font>
      <i/>
      <sz val="13"/>
      <name val="Times New Roman"/>
      <family val="1"/>
    </font>
    <font>
      <sz val="14"/>
      <name val="Times New Roman"/>
      <family val="1"/>
    </font>
    <font>
      <sz val="8"/>
      <name val="Times New Roman"/>
      <family val="2"/>
      <charset val="163"/>
    </font>
    <font>
      <sz val="12"/>
      <color theme="1"/>
      <name val="Times New Roman"/>
      <family val="1"/>
    </font>
    <font>
      <b/>
      <sz val="13"/>
      <name val=".VnTimeH"/>
      <family val="2"/>
      <charset val="163"/>
    </font>
    <font>
      <sz val="10"/>
      <name val="Times New Roman"/>
      <family val="1"/>
      <charset val="163"/>
    </font>
    <font>
      <sz val="10"/>
      <name val=".VnTime"/>
      <family val="2"/>
      <charset val="163"/>
    </font>
    <font>
      <b/>
      <sz val="12"/>
      <name val="Times New Roman"/>
      <family val="1"/>
      <charset val="163"/>
    </font>
    <font>
      <i/>
      <sz val="14"/>
      <color rgb="FFFF0000"/>
      <name val="Times New Roman"/>
      <family val="1"/>
    </font>
    <font>
      <sz val="10"/>
      <color rgb="FFFF0000"/>
      <name val="Times New Roman"/>
      <family val="1"/>
    </font>
    <font>
      <b/>
      <sz val="13"/>
      <color rgb="FFFF0000"/>
      <name val="Times New Roman"/>
      <family val="1"/>
    </font>
    <font>
      <b/>
      <sz val="14"/>
      <color rgb="FFFF0000"/>
      <name val="Times New Roman"/>
      <family val="1"/>
    </font>
    <font>
      <sz val="10"/>
      <color rgb="FFFF0000"/>
      <name val=".VnTime"/>
      <family val="2"/>
    </font>
    <font>
      <sz val="12"/>
      <color theme="1"/>
      <name val="Times New Roman"/>
      <family val="2"/>
      <charset val="163"/>
    </font>
    <font>
      <i/>
      <sz val="12"/>
      <color rgb="FFFF0000"/>
      <name val="Times New Roman"/>
      <family val="1"/>
    </font>
    <font>
      <b/>
      <vertAlign val="superscript"/>
      <sz val="10"/>
      <name val="Times New Roman"/>
      <family val="1"/>
    </font>
    <font>
      <b/>
      <u/>
      <sz val="13"/>
      <name val="Times New Roman"/>
      <family val="1"/>
    </font>
    <font>
      <b/>
      <sz val="14"/>
      <name val=".VnTimeH"/>
      <family val="2"/>
    </font>
    <font>
      <sz val="14"/>
      <name val="Times New Roman"/>
      <family val="2"/>
      <charset val="163"/>
    </font>
    <font>
      <b/>
      <sz val="11.5"/>
      <name val="Times New Roman"/>
      <family val="1"/>
    </font>
    <font>
      <b/>
      <sz val="10"/>
      <color rgb="FFFF0000"/>
      <name val="Times New Roman"/>
      <family val="1"/>
      <charset val="163"/>
    </font>
    <font>
      <b/>
      <sz val="10"/>
      <color rgb="FFFF0000"/>
      <name val=".VnTime"/>
      <family val="2"/>
    </font>
    <font>
      <b/>
      <sz val="12"/>
      <color rgb="FFFF0000"/>
      <name val="Times New Roman"/>
      <family val="1"/>
    </font>
    <font>
      <sz val="12"/>
      <color theme="1"/>
      <name val="Times New Roman"/>
      <family val="1"/>
    </font>
    <font>
      <sz val="13"/>
      <name val="Times New Roman"/>
      <family val="1"/>
    </font>
    <font>
      <sz val="13"/>
      <color theme="1"/>
      <name val="Times New Roman"/>
      <family val="1"/>
    </font>
    <font>
      <sz val="12"/>
      <name val="Times New Roman"/>
      <family val="1"/>
    </font>
    <font>
      <b/>
      <sz val="12"/>
      <color theme="1"/>
      <name val="Times New Roman"/>
      <family val="1"/>
    </font>
    <font>
      <b/>
      <sz val="12"/>
      <name val="Times New Roman"/>
      <family val="1"/>
    </font>
    <font>
      <sz val="13"/>
      <color rgb="FFFF0000"/>
      <name val="Times New Roman"/>
      <family val="1"/>
    </font>
    <font>
      <sz val="13"/>
      <color theme="1"/>
      <name val="Times New Roman"/>
      <family val="1"/>
    </font>
    <font>
      <b/>
      <i/>
      <sz val="12"/>
      <color rgb="FFFF0000"/>
      <name val="Times New Roman"/>
      <family val="1"/>
    </font>
    <font>
      <sz val="14"/>
      <color rgb="FFFF0000"/>
      <name val="Times New Roman"/>
      <family val="1"/>
    </font>
    <font>
      <b/>
      <u/>
      <sz val="12"/>
      <name val="Times New Roman"/>
      <family val="1"/>
    </font>
    <font>
      <b/>
      <sz val="15"/>
      <name val="Times New Roman"/>
      <family val="1"/>
      <charset val="163"/>
    </font>
    <font>
      <b/>
      <sz val="15"/>
      <name val=".VnTimeH"/>
      <family val="2"/>
    </font>
    <font>
      <i/>
      <sz val="15"/>
      <name val="Times New Roman"/>
      <family val="1"/>
      <charset val="163"/>
    </font>
    <font>
      <b/>
      <sz val="18"/>
      <name val="Times New Roman"/>
      <family val="1"/>
      <charset val="163"/>
    </font>
    <font>
      <b/>
      <sz val="18"/>
      <name val=".VnTimeH"/>
      <family val="2"/>
    </font>
  </fonts>
  <fills count="13">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FFFFFF"/>
        <bgColor indexed="64"/>
      </patternFill>
    </fill>
    <fill>
      <patternFill patternType="solid">
        <fgColor rgb="FFFFFF00"/>
        <bgColor indexed="64"/>
      </patternFill>
    </fill>
    <fill>
      <patternFill patternType="solid">
        <fgColor rgb="FFFF0000"/>
        <bgColor indexed="64"/>
      </patternFill>
    </fill>
    <fill>
      <patternFill patternType="solid">
        <fgColor theme="9"/>
        <bgColor indexed="64"/>
      </patternFill>
    </fill>
    <fill>
      <patternFill patternType="solid">
        <fgColor rgb="FFFFC000"/>
        <bgColor indexed="64"/>
      </patternFill>
    </fill>
  </fills>
  <borders count="62">
    <border>
      <left/>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top style="thin">
        <color auto="1"/>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double">
        <color indexed="64"/>
      </left>
      <right style="thin">
        <color indexed="64"/>
      </right>
      <top style="thin">
        <color indexed="64"/>
      </top>
      <bottom style="hair">
        <color indexed="64"/>
      </bottom>
      <diagonal/>
    </border>
    <border>
      <left/>
      <right/>
      <top style="double">
        <color indexed="64"/>
      </top>
      <bottom/>
      <diagonal/>
    </border>
    <border>
      <left style="double">
        <color auto="1"/>
      </left>
      <right style="thin">
        <color auto="1"/>
      </right>
      <top style="hair">
        <color auto="1"/>
      </top>
      <bottom style="thin">
        <color auto="1"/>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auto="1"/>
      </right>
      <top/>
      <bottom/>
      <diagonal/>
    </border>
    <border>
      <left/>
      <right style="double">
        <color auto="1"/>
      </right>
      <top style="thin">
        <color indexed="64"/>
      </top>
      <bottom style="thin">
        <color auto="1"/>
      </bottom>
      <diagonal/>
    </border>
    <border>
      <left style="thin">
        <color indexed="64"/>
      </left>
      <right style="thin">
        <color indexed="64"/>
      </right>
      <top/>
      <bottom style="double">
        <color indexed="64"/>
      </bottom>
      <diagonal/>
    </border>
    <border>
      <left style="double">
        <color auto="1"/>
      </left>
      <right style="thin">
        <color indexed="64"/>
      </right>
      <top style="thin">
        <color auto="1"/>
      </top>
      <bottom/>
      <diagonal/>
    </border>
    <border>
      <left style="double">
        <color auto="1"/>
      </left>
      <right style="thin">
        <color indexed="64"/>
      </right>
      <top/>
      <bottom style="double">
        <color indexed="64"/>
      </bottom>
      <diagonal/>
    </border>
    <border>
      <left/>
      <right/>
      <top style="double">
        <color auto="1"/>
      </top>
      <bottom style="thin">
        <color auto="1"/>
      </bottom>
      <diagonal/>
    </border>
    <border>
      <left/>
      <right style="double">
        <color auto="1"/>
      </right>
      <top style="double">
        <color auto="1"/>
      </top>
      <bottom style="thin">
        <color auto="1"/>
      </bottom>
      <diagonal/>
    </border>
    <border>
      <left style="double">
        <color auto="1"/>
      </left>
      <right/>
      <top style="double">
        <color auto="1"/>
      </top>
      <bottom style="thin">
        <color auto="1"/>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4">
    <xf numFmtId="0" fontId="0" fillId="0" borderId="0"/>
    <xf numFmtId="164" fontId="1" fillId="0" borderId="0" applyFont="0" applyFill="0" applyBorder="0" applyAlignment="0" applyProtection="0"/>
    <xf numFmtId="0" fontId="2" fillId="0" borderId="0"/>
    <xf numFmtId="9" fontId="1" fillId="0" borderId="0" applyFont="0" applyFill="0" applyBorder="0" applyAlignment="0" applyProtection="0"/>
  </cellStyleXfs>
  <cellXfs count="633">
    <xf numFmtId="0" fontId="0" fillId="0" borderId="0" xfId="0"/>
    <xf numFmtId="0" fontId="14" fillId="2" borderId="0" xfId="0" applyFont="1" applyFill="1"/>
    <xf numFmtId="0" fontId="14" fillId="2" borderId="0" xfId="0" applyFont="1" applyFill="1" applyAlignment="1">
      <alignment horizontal="center"/>
    </xf>
    <xf numFmtId="165" fontId="14" fillId="2" borderId="0" xfId="0" applyNumberFormat="1" applyFont="1" applyFill="1"/>
    <xf numFmtId="0" fontId="0" fillId="0" borderId="0" xfId="0" applyAlignment="1">
      <alignment horizontal="center"/>
    </xf>
    <xf numFmtId="0" fontId="0" fillId="0" borderId="12" xfId="0" applyBorder="1"/>
    <xf numFmtId="0" fontId="0" fillId="0" borderId="0" xfId="0" applyAlignment="1">
      <alignment horizontal="center" vertical="center" wrapText="1"/>
    </xf>
    <xf numFmtId="0" fontId="0" fillId="0" borderId="25" xfId="0" applyBorder="1" applyAlignment="1">
      <alignment horizontal="center" vertical="center" wrapText="1"/>
    </xf>
    <xf numFmtId="0" fontId="0" fillId="0" borderId="20" xfId="0" applyBorder="1" applyAlignment="1">
      <alignment horizontal="center" vertical="center" wrapText="1"/>
    </xf>
    <xf numFmtId="0" fontId="0" fillId="5" borderId="24" xfId="0" applyFill="1" applyBorder="1" applyAlignment="1">
      <alignment horizontal="center" vertical="center" wrapText="1"/>
    </xf>
    <xf numFmtId="0" fontId="0" fillId="5" borderId="24" xfId="0" applyFill="1" applyBorder="1"/>
    <xf numFmtId="0" fontId="0" fillId="5" borderId="17" xfId="0" applyFill="1" applyBorder="1"/>
    <xf numFmtId="0" fontId="18" fillId="7" borderId="21" xfId="0" applyFont="1" applyFill="1" applyBorder="1" applyAlignment="1">
      <alignment horizontal="center" vertical="center" wrapText="1"/>
    </xf>
    <xf numFmtId="0" fontId="18" fillId="7" borderId="23" xfId="0" applyFont="1" applyFill="1" applyBorder="1" applyAlignment="1">
      <alignment horizontal="center" vertical="center" wrapText="1"/>
    </xf>
    <xf numFmtId="0" fontId="18" fillId="7" borderId="22" xfId="0" applyFont="1" applyFill="1" applyBorder="1" applyAlignment="1">
      <alignment horizontal="center" vertical="center" wrapText="1"/>
    </xf>
    <xf numFmtId="3" fontId="0" fillId="0" borderId="12" xfId="0" applyNumberFormat="1" applyBorder="1" applyAlignment="1">
      <alignment horizontal="right" vertical="center" wrapText="1"/>
    </xf>
    <xf numFmtId="167" fontId="0" fillId="0" borderId="12" xfId="0" applyNumberFormat="1" applyBorder="1" applyAlignment="1">
      <alignment horizontal="right" vertical="center" wrapText="1"/>
    </xf>
    <xf numFmtId="3" fontId="0" fillId="0" borderId="25" xfId="0" applyNumberFormat="1" applyBorder="1"/>
    <xf numFmtId="0" fontId="22" fillId="0" borderId="12" xfId="0" applyFont="1" applyBorder="1" applyAlignment="1">
      <alignment vertical="center"/>
    </xf>
    <xf numFmtId="4" fontId="18" fillId="0" borderId="25" xfId="0" applyNumberFormat="1" applyFont="1" applyBorder="1"/>
    <xf numFmtId="0" fontId="0" fillId="0" borderId="25" xfId="0" applyBorder="1"/>
    <xf numFmtId="0" fontId="0" fillId="0" borderId="24" xfId="0" applyBorder="1" applyAlignment="1">
      <alignment horizontal="right"/>
    </xf>
    <xf numFmtId="0" fontId="0" fillId="0" borderId="17" xfId="0" applyBorder="1" applyAlignment="1">
      <alignment horizontal="right"/>
    </xf>
    <xf numFmtId="3" fontId="0" fillId="0" borderId="20" xfId="0" applyNumberFormat="1" applyBorder="1"/>
    <xf numFmtId="0" fontId="23" fillId="0" borderId="0" xfId="0" applyFont="1"/>
    <xf numFmtId="0" fontId="27" fillId="0" borderId="0" xfId="0" applyFont="1"/>
    <xf numFmtId="0" fontId="25" fillId="8" borderId="12" xfId="0" applyFont="1" applyFill="1" applyBorder="1" applyAlignment="1">
      <alignment horizontal="center" vertical="center" wrapText="1"/>
    </xf>
    <xf numFmtId="0" fontId="25" fillId="8" borderId="25" xfId="0" applyFont="1" applyFill="1" applyBorder="1" applyAlignment="1">
      <alignment horizontal="center" vertical="center" wrapText="1"/>
    </xf>
    <xf numFmtId="0" fontId="28" fillId="8" borderId="27" xfId="0" applyFont="1" applyFill="1" applyBorder="1" applyAlignment="1">
      <alignment vertical="center" wrapText="1"/>
    </xf>
    <xf numFmtId="0" fontId="28" fillId="8" borderId="27" xfId="0" applyFont="1" applyFill="1" applyBorder="1" applyAlignment="1">
      <alignment horizontal="center" vertical="center" wrapText="1"/>
    </xf>
    <xf numFmtId="0" fontId="28" fillId="8" borderId="27" xfId="0" applyFont="1" applyFill="1" applyBorder="1" applyAlignment="1">
      <alignment horizontal="right" vertical="center" wrapText="1"/>
    </xf>
    <xf numFmtId="0" fontId="28" fillId="8" borderId="28" xfId="0" applyFont="1" applyFill="1" applyBorder="1" applyAlignment="1">
      <alignment horizontal="right" vertical="center" wrapText="1"/>
    </xf>
    <xf numFmtId="0" fontId="28" fillId="8" borderId="14" xfId="0" applyFont="1" applyFill="1" applyBorder="1" applyAlignment="1">
      <alignment vertical="center" wrapText="1"/>
    </xf>
    <xf numFmtId="0" fontId="28" fillId="8" borderId="14" xfId="0" applyFont="1" applyFill="1" applyBorder="1" applyAlignment="1">
      <alignment horizontal="center" vertical="center" wrapText="1"/>
    </xf>
    <xf numFmtId="0" fontId="28" fillId="8" borderId="14" xfId="0" applyFont="1" applyFill="1" applyBorder="1" applyAlignment="1">
      <alignment horizontal="right" vertical="center" wrapText="1"/>
    </xf>
    <xf numFmtId="3" fontId="28" fillId="8" borderId="15" xfId="0" applyNumberFormat="1" applyFont="1" applyFill="1" applyBorder="1" applyAlignment="1">
      <alignment horizontal="right" vertical="center" wrapText="1"/>
    </xf>
    <xf numFmtId="0" fontId="28" fillId="8" borderId="29" xfId="0" applyFont="1" applyFill="1" applyBorder="1" applyAlignment="1">
      <alignment vertical="center" wrapText="1"/>
    </xf>
    <xf numFmtId="0" fontId="28" fillId="8" borderId="29" xfId="0" applyFont="1" applyFill="1" applyBorder="1" applyAlignment="1">
      <alignment horizontal="center" vertical="center" wrapText="1"/>
    </xf>
    <xf numFmtId="0" fontId="28" fillId="8" borderId="29" xfId="0" applyFont="1" applyFill="1" applyBorder="1" applyAlignment="1">
      <alignment horizontal="right" vertical="center" wrapText="1"/>
    </xf>
    <xf numFmtId="3" fontId="28" fillId="8" borderId="30" xfId="0" applyNumberFormat="1" applyFont="1" applyFill="1" applyBorder="1" applyAlignment="1">
      <alignment horizontal="right" vertical="center" wrapText="1"/>
    </xf>
    <xf numFmtId="0" fontId="28" fillId="8" borderId="24" xfId="0" applyFont="1" applyFill="1" applyBorder="1" applyAlignment="1">
      <alignment horizontal="center" vertical="center" wrapText="1"/>
    </xf>
    <xf numFmtId="0" fontId="28" fillId="8" borderId="12" xfId="0" applyFont="1" applyFill="1" applyBorder="1" applyAlignment="1">
      <alignment vertical="center" wrapText="1"/>
    </xf>
    <xf numFmtId="0" fontId="28" fillId="8" borderId="12" xfId="0" applyFont="1" applyFill="1" applyBorder="1" applyAlignment="1">
      <alignment horizontal="center" vertical="center" wrapText="1"/>
    </xf>
    <xf numFmtId="0" fontId="28" fillId="8" borderId="12" xfId="0" applyFont="1" applyFill="1" applyBorder="1" applyAlignment="1">
      <alignment horizontal="right" vertical="center" wrapText="1"/>
    </xf>
    <xf numFmtId="3" fontId="28" fillId="8" borderId="25" xfId="0" applyNumberFormat="1" applyFont="1" applyFill="1" applyBorder="1" applyAlignment="1">
      <alignment horizontal="right" vertical="center" wrapText="1"/>
    </xf>
    <xf numFmtId="3" fontId="28" fillId="8" borderId="14" xfId="0" applyNumberFormat="1" applyFont="1" applyFill="1" applyBorder="1" applyAlignment="1">
      <alignment horizontal="right" vertical="center" wrapText="1"/>
    </xf>
    <xf numFmtId="3" fontId="28" fillId="8" borderId="12" xfId="0" applyNumberFormat="1" applyFont="1" applyFill="1" applyBorder="1" applyAlignment="1">
      <alignment horizontal="right" vertical="center" wrapText="1"/>
    </xf>
    <xf numFmtId="0" fontId="28" fillId="8" borderId="31" xfId="0" applyFont="1" applyFill="1" applyBorder="1" applyAlignment="1">
      <alignment vertical="center" wrapText="1"/>
    </xf>
    <xf numFmtId="0" fontId="28" fillId="8" borderId="31" xfId="0" applyFont="1" applyFill="1" applyBorder="1" applyAlignment="1">
      <alignment horizontal="center" vertical="center" wrapText="1"/>
    </xf>
    <xf numFmtId="0" fontId="28" fillId="8" borderId="31" xfId="0" applyFont="1" applyFill="1" applyBorder="1" applyAlignment="1">
      <alignment horizontal="right" vertical="center" wrapText="1"/>
    </xf>
    <xf numFmtId="3" fontId="28" fillId="8" borderId="32" xfId="0" applyNumberFormat="1" applyFont="1" applyFill="1" applyBorder="1" applyAlignment="1">
      <alignment horizontal="right" vertical="center" wrapText="1"/>
    </xf>
    <xf numFmtId="0" fontId="18" fillId="0" borderId="0" xfId="0" applyFont="1" applyAlignment="1">
      <alignment horizontal="left" vertical="center"/>
    </xf>
    <xf numFmtId="3" fontId="18" fillId="0" borderId="0" xfId="0" applyNumberFormat="1" applyFont="1" applyAlignment="1">
      <alignment vertical="center"/>
    </xf>
    <xf numFmtId="0" fontId="19" fillId="0" borderId="0" xfId="0" applyFont="1" applyAlignment="1">
      <alignment vertical="center"/>
    </xf>
    <xf numFmtId="3" fontId="18" fillId="0" borderId="20" xfId="0" applyNumberFormat="1" applyFont="1" applyBorder="1"/>
    <xf numFmtId="0" fontId="31" fillId="2" borderId="0" xfId="0" applyFont="1" applyFill="1" applyAlignment="1">
      <alignment horizontal="left"/>
    </xf>
    <xf numFmtId="167" fontId="31" fillId="2" borderId="0" xfId="0" applyNumberFormat="1" applyFont="1" applyFill="1" applyAlignment="1">
      <alignment horizontal="center"/>
    </xf>
    <xf numFmtId="165" fontId="31" fillId="2" borderId="0" xfId="0" applyNumberFormat="1" applyFont="1" applyFill="1" applyAlignment="1">
      <alignment horizontal="center"/>
    </xf>
    <xf numFmtId="0" fontId="32" fillId="2" borderId="24"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25" xfId="0" applyFont="1" applyFill="1" applyBorder="1" applyAlignment="1">
      <alignment horizontal="center" vertical="center"/>
    </xf>
    <xf numFmtId="3" fontId="13" fillId="2" borderId="19" xfId="2" applyNumberFormat="1" applyFont="1" applyFill="1" applyBorder="1" applyAlignment="1">
      <alignment horizontal="center" vertical="center" wrapText="1"/>
    </xf>
    <xf numFmtId="165" fontId="33" fillId="2" borderId="19" xfId="1" applyNumberFormat="1" applyFont="1" applyFill="1" applyBorder="1" applyAlignment="1">
      <alignment horizontal="right" vertical="center" wrapText="1"/>
    </xf>
    <xf numFmtId="3" fontId="33" fillId="2" borderId="19" xfId="1" applyNumberFormat="1" applyFont="1" applyFill="1" applyBorder="1" applyAlignment="1">
      <alignment horizontal="right" vertical="center" wrapText="1"/>
    </xf>
    <xf numFmtId="0" fontId="0" fillId="2" borderId="0" xfId="0" applyFill="1"/>
    <xf numFmtId="3" fontId="13" fillId="2" borderId="14" xfId="1" applyNumberFormat="1" applyFont="1" applyFill="1" applyBorder="1" applyAlignment="1">
      <alignment horizontal="right" vertical="center" wrapText="1"/>
    </xf>
    <xf numFmtId="165" fontId="0" fillId="0" borderId="25" xfId="0" applyNumberFormat="1" applyBorder="1"/>
    <xf numFmtId="0" fontId="12" fillId="0" borderId="0" xfId="0" applyFont="1"/>
    <xf numFmtId="165" fontId="0" fillId="0" borderId="0" xfId="0" applyNumberFormat="1"/>
    <xf numFmtId="165" fontId="18" fillId="0" borderId="25" xfId="0" applyNumberFormat="1" applyFont="1" applyBorder="1"/>
    <xf numFmtId="0" fontId="0" fillId="0" borderId="0" xfId="0" applyAlignment="1">
      <alignment horizontal="right"/>
    </xf>
    <xf numFmtId="3" fontId="0" fillId="0" borderId="0" xfId="0" applyNumberFormat="1"/>
    <xf numFmtId="3" fontId="18" fillId="0" borderId="0" xfId="0" applyNumberFormat="1" applyFont="1"/>
    <xf numFmtId="0" fontId="0" fillId="0" borderId="0" xfId="0" applyAlignment="1">
      <alignment horizontal="right" vertical="center"/>
    </xf>
    <xf numFmtId="165" fontId="18" fillId="0" borderId="0" xfId="0" applyNumberFormat="1" applyFont="1" applyAlignment="1">
      <alignment vertical="center"/>
    </xf>
    <xf numFmtId="165" fontId="18" fillId="0" borderId="0" xfId="0" applyNumberFormat="1" applyFont="1"/>
    <xf numFmtId="0" fontId="22" fillId="0" borderId="0" xfId="0" applyFont="1"/>
    <xf numFmtId="0" fontId="22" fillId="0" borderId="0" xfId="0" applyFont="1" applyAlignment="1">
      <alignment horizontal="right" vertical="center"/>
    </xf>
    <xf numFmtId="165" fontId="22" fillId="0" borderId="0" xfId="0" applyNumberFormat="1" applyFont="1"/>
    <xf numFmtId="3" fontId="22" fillId="0" borderId="0" xfId="0" applyNumberFormat="1" applyFont="1"/>
    <xf numFmtId="0" fontId="4" fillId="2" borderId="0" xfId="2" applyFont="1" applyFill="1" applyAlignment="1">
      <alignment horizontal="center"/>
    </xf>
    <xf numFmtId="0" fontId="4" fillId="2" borderId="0" xfId="2" applyFont="1" applyFill="1" applyAlignment="1">
      <alignment horizontal="center" vertical="top" wrapText="1"/>
    </xf>
    <xf numFmtId="0" fontId="31" fillId="2" borderId="0" xfId="0" applyFont="1" applyFill="1" applyAlignment="1">
      <alignment horizontal="center"/>
    </xf>
    <xf numFmtId="0" fontId="35" fillId="0" borderId="0" xfId="0" applyFont="1"/>
    <xf numFmtId="165" fontId="0" fillId="0" borderId="0" xfId="0" applyNumberFormat="1" applyAlignment="1">
      <alignment horizontal="right" vertical="center" wrapText="1"/>
    </xf>
    <xf numFmtId="3" fontId="0" fillId="0" borderId="0" xfId="0" applyNumberFormat="1" applyAlignment="1">
      <alignment horizontal="right" vertical="center" wrapText="1"/>
    </xf>
    <xf numFmtId="0" fontId="20" fillId="0" borderId="23" xfId="0" applyFont="1" applyBorder="1" applyAlignment="1">
      <alignment horizontal="center" vertical="center"/>
    </xf>
    <xf numFmtId="165" fontId="18" fillId="0" borderId="25" xfId="0" applyNumberFormat="1" applyFont="1" applyBorder="1" applyAlignment="1">
      <alignment vertical="center"/>
    </xf>
    <xf numFmtId="3" fontId="18" fillId="0" borderId="25" xfId="0" applyNumberFormat="1" applyFont="1" applyBorder="1" applyAlignment="1">
      <alignment vertical="center"/>
    </xf>
    <xf numFmtId="3" fontId="23" fillId="0" borderId="25" xfId="0" applyNumberFormat="1" applyFont="1" applyBorder="1" applyAlignment="1">
      <alignment vertical="center"/>
    </xf>
    <xf numFmtId="3" fontId="18" fillId="0" borderId="20" xfId="0" applyNumberFormat="1" applyFont="1" applyBorder="1" applyAlignment="1">
      <alignment vertical="center"/>
    </xf>
    <xf numFmtId="3" fontId="18" fillId="0" borderId="25" xfId="0" applyNumberFormat="1" applyFont="1" applyBorder="1"/>
    <xf numFmtId="49" fontId="36" fillId="2" borderId="12" xfId="2" applyNumberFormat="1" applyFont="1" applyFill="1" applyBorder="1" applyAlignment="1">
      <alignment horizontal="center" vertical="center" wrapText="1"/>
    </xf>
    <xf numFmtId="49" fontId="37" fillId="2" borderId="12" xfId="2" applyNumberFormat="1" applyFont="1" applyFill="1" applyBorder="1" applyAlignment="1">
      <alignment horizontal="center" vertical="center" wrapText="1"/>
    </xf>
    <xf numFmtId="165" fontId="0" fillId="0" borderId="0" xfId="0" applyNumberFormat="1" applyAlignment="1">
      <alignment horizontal="center" vertical="center" wrapText="1"/>
    </xf>
    <xf numFmtId="3" fontId="9" fillId="2" borderId="12" xfId="2" applyNumberFormat="1" applyFont="1" applyFill="1" applyBorder="1" applyAlignment="1">
      <alignment horizontal="center" vertical="center" wrapText="1"/>
    </xf>
    <xf numFmtId="165" fontId="9" fillId="2" borderId="12" xfId="2" applyNumberFormat="1" applyFont="1" applyFill="1" applyBorder="1" applyAlignment="1">
      <alignment horizontal="center" vertical="center" wrapText="1"/>
    </xf>
    <xf numFmtId="0" fontId="15" fillId="2" borderId="0" xfId="2" applyFont="1" applyFill="1" applyAlignment="1">
      <alignment horizontal="center" vertical="center"/>
    </xf>
    <xf numFmtId="167" fontId="15" fillId="2" borderId="0" xfId="2" applyNumberFormat="1" applyFont="1" applyFill="1" applyAlignment="1">
      <alignment horizontal="center" vertical="center"/>
    </xf>
    <xf numFmtId="165" fontId="15" fillId="2" borderId="0" xfId="2" applyNumberFormat="1" applyFont="1" applyFill="1" applyAlignment="1">
      <alignment horizontal="center" vertical="center"/>
    </xf>
    <xf numFmtId="0" fontId="12" fillId="2" borderId="0" xfId="0" applyFont="1" applyFill="1"/>
    <xf numFmtId="0" fontId="15" fillId="2" borderId="0" xfId="2" applyFont="1" applyFill="1" applyAlignment="1">
      <alignment vertical="center"/>
    </xf>
    <xf numFmtId="0" fontId="16" fillId="2" borderId="0" xfId="2" applyFont="1" applyFill="1" applyAlignment="1">
      <alignment horizontal="center" vertical="center"/>
    </xf>
    <xf numFmtId="167" fontId="16" fillId="2" borderId="0" xfId="2" applyNumberFormat="1" applyFont="1" applyFill="1" applyAlignment="1">
      <alignment horizontal="center" vertical="center"/>
    </xf>
    <xf numFmtId="165" fontId="17" fillId="2" borderId="0" xfId="2" applyNumberFormat="1" applyFont="1" applyFill="1" applyAlignment="1">
      <alignment horizontal="center" vertical="center"/>
    </xf>
    <xf numFmtId="165" fontId="16" fillId="2" borderId="0" xfId="2" applyNumberFormat="1" applyFont="1" applyFill="1" applyAlignment="1">
      <alignment horizontal="center" vertical="center"/>
    </xf>
    <xf numFmtId="0" fontId="39" fillId="2" borderId="0" xfId="0" applyFont="1" applyFill="1"/>
    <xf numFmtId="0" fontId="13" fillId="0" borderId="0" xfId="0" applyFont="1"/>
    <xf numFmtId="0" fontId="33" fillId="0" borderId="0" xfId="0" applyFont="1"/>
    <xf numFmtId="0" fontId="39" fillId="0" borderId="0" xfId="0" applyFont="1" applyAlignment="1">
      <alignment horizontal="center"/>
    </xf>
    <xf numFmtId="165" fontId="13" fillId="0" borderId="0" xfId="1" applyNumberFormat="1" applyFont="1" applyFill="1" applyAlignment="1">
      <alignment horizontal="center"/>
    </xf>
    <xf numFmtId="0" fontId="42" fillId="0" borderId="0" xfId="0" applyFont="1" applyAlignment="1">
      <alignment horizontal="center"/>
    </xf>
    <xf numFmtId="165" fontId="42" fillId="0" borderId="0" xfId="0" applyNumberFormat="1" applyFont="1" applyAlignment="1">
      <alignment horizontal="center"/>
    </xf>
    <xf numFmtId="0" fontId="12" fillId="0" borderId="0" xfId="0" applyFont="1" applyAlignment="1">
      <alignment horizontal="center"/>
    </xf>
    <xf numFmtId="0" fontId="15" fillId="0" borderId="0" xfId="0" applyFont="1"/>
    <xf numFmtId="49" fontId="15" fillId="0" borderId="0" xfId="0" applyNumberFormat="1" applyFont="1"/>
    <xf numFmtId="165" fontId="15" fillId="0" borderId="0" xfId="0" applyNumberFormat="1" applyFont="1" applyAlignment="1">
      <alignment horizontal="center"/>
    </xf>
    <xf numFmtId="165" fontId="12" fillId="0" borderId="0" xfId="0" applyNumberFormat="1" applyFont="1" applyAlignment="1">
      <alignment horizontal="center"/>
    </xf>
    <xf numFmtId="166" fontId="12" fillId="0" borderId="0" xfId="3" applyNumberFormat="1" applyFont="1" applyFill="1" applyAlignment="1">
      <alignment horizontal="left" vertical="center"/>
    </xf>
    <xf numFmtId="49" fontId="12" fillId="0" borderId="0" xfId="0" applyNumberFormat="1" applyFont="1"/>
    <xf numFmtId="49" fontId="15" fillId="0" borderId="0" xfId="0" applyNumberFormat="1" applyFont="1" applyAlignment="1">
      <alignment horizontal="left"/>
    </xf>
    <xf numFmtId="165" fontId="15" fillId="0" borderId="0" xfId="1" applyNumberFormat="1" applyFont="1" applyFill="1" applyAlignment="1">
      <alignment horizontal="center"/>
    </xf>
    <xf numFmtId="49" fontId="15" fillId="0" borderId="0" xfId="0" applyNumberFormat="1" applyFont="1" applyAlignment="1">
      <alignment horizontal="center"/>
    </xf>
    <xf numFmtId="0" fontId="33" fillId="0" borderId="21" xfId="0" applyFont="1" applyBorder="1" applyAlignment="1">
      <alignment horizontal="center" vertical="center" wrapText="1"/>
    </xf>
    <xf numFmtId="165" fontId="33" fillId="0" borderId="22" xfId="1" applyNumberFormat="1" applyFont="1" applyFill="1" applyBorder="1" applyAlignment="1">
      <alignment horizontal="center" vertical="center" wrapText="1"/>
    </xf>
    <xf numFmtId="165" fontId="33" fillId="0" borderId="22" xfId="0" applyNumberFormat="1" applyFont="1" applyBorder="1" applyAlignment="1">
      <alignment horizontal="center" vertical="center" wrapText="1"/>
    </xf>
    <xf numFmtId="168" fontId="33" fillId="0" borderId="23" xfId="1" applyNumberFormat="1" applyFont="1" applyFill="1" applyBorder="1" applyAlignment="1">
      <alignment horizontal="center" vertical="center" wrapText="1"/>
    </xf>
    <xf numFmtId="0" fontId="33" fillId="0" borderId="24" xfId="0" applyFont="1" applyBorder="1" applyAlignment="1">
      <alignment horizontal="center" vertical="center"/>
    </xf>
    <xf numFmtId="0" fontId="42" fillId="0" borderId="12" xfId="0" applyFont="1" applyBorder="1" applyAlignment="1">
      <alignment horizontal="center" vertical="center"/>
    </xf>
    <xf numFmtId="165" fontId="43" fillId="0" borderId="12" xfId="1" applyNumberFormat="1" applyFont="1" applyFill="1" applyBorder="1" applyAlignment="1">
      <alignment horizontal="center" vertical="center"/>
    </xf>
    <xf numFmtId="165" fontId="42" fillId="0" borderId="12" xfId="0" applyNumberFormat="1" applyFont="1" applyBorder="1" applyAlignment="1">
      <alignment horizontal="center" vertical="center"/>
    </xf>
    <xf numFmtId="3" fontId="33" fillId="0" borderId="12" xfId="0" applyNumberFormat="1" applyFont="1" applyBorder="1" applyAlignment="1">
      <alignment horizontal="center" vertical="center"/>
    </xf>
    <xf numFmtId="3" fontId="43" fillId="0" borderId="25" xfId="1" applyNumberFormat="1" applyFont="1" applyFill="1" applyBorder="1" applyAlignment="1">
      <alignment horizontal="center" vertical="center"/>
    </xf>
    <xf numFmtId="0" fontId="13" fillId="0" borderId="33" xfId="0" applyFont="1" applyBorder="1" applyAlignment="1">
      <alignment horizontal="center" vertical="center"/>
    </xf>
    <xf numFmtId="0" fontId="13" fillId="0" borderId="27" xfId="0" applyFont="1" applyBorder="1" applyAlignment="1">
      <alignment horizontal="center" vertical="center"/>
    </xf>
    <xf numFmtId="165" fontId="13" fillId="0" borderId="27" xfId="1" applyNumberFormat="1" applyFont="1" applyFill="1" applyBorder="1" applyAlignment="1">
      <alignment horizontal="center" vertical="center"/>
    </xf>
    <xf numFmtId="3" fontId="13" fillId="0" borderId="27" xfId="1" applyNumberFormat="1" applyFont="1" applyFill="1" applyBorder="1" applyAlignment="1">
      <alignment horizontal="center" vertical="center"/>
    </xf>
    <xf numFmtId="3" fontId="13" fillId="0" borderId="28" xfId="1" applyNumberFormat="1" applyFont="1" applyFill="1" applyBorder="1" applyAlignment="1">
      <alignment horizontal="center" vertical="center"/>
    </xf>
    <xf numFmtId="3" fontId="42" fillId="0" borderId="12" xfId="0" applyNumberFormat="1" applyFont="1" applyBorder="1" applyAlignment="1">
      <alignment horizontal="center" vertical="center"/>
    </xf>
    <xf numFmtId="3" fontId="43" fillId="0" borderId="28" xfId="1" applyNumberFormat="1" applyFont="1" applyFill="1" applyBorder="1" applyAlignment="1">
      <alignment horizontal="center" vertical="center"/>
    </xf>
    <xf numFmtId="0" fontId="13" fillId="0" borderId="17" xfId="0" applyFont="1" applyBorder="1" applyAlignment="1">
      <alignment horizontal="center" vertical="center"/>
    </xf>
    <xf numFmtId="0" fontId="13" fillId="0" borderId="19" xfId="0" applyFont="1" applyBorder="1" applyAlignment="1">
      <alignment horizontal="center" vertical="center"/>
    </xf>
    <xf numFmtId="165" fontId="13" fillId="0" borderId="19" xfId="1" applyNumberFormat="1" applyFont="1" applyFill="1" applyBorder="1" applyAlignment="1">
      <alignment horizontal="center" vertical="center"/>
    </xf>
    <xf numFmtId="0" fontId="33" fillId="0" borderId="19" xfId="0" applyFont="1" applyBorder="1" applyAlignment="1">
      <alignment horizontal="center" vertical="center"/>
    </xf>
    <xf numFmtId="165" fontId="33" fillId="0" borderId="19" xfId="0" applyNumberFormat="1" applyFont="1" applyBorder="1" applyAlignment="1">
      <alignment horizontal="center" vertical="center"/>
    </xf>
    <xf numFmtId="3" fontId="33" fillId="0" borderId="19" xfId="1" applyNumberFormat="1" applyFont="1" applyFill="1" applyBorder="1" applyAlignment="1">
      <alignment horizontal="center" vertical="center"/>
    </xf>
    <xf numFmtId="3" fontId="33" fillId="0" borderId="20" xfId="1" applyNumberFormat="1" applyFont="1" applyFill="1" applyBorder="1" applyAlignment="1">
      <alignment horizontal="center" vertical="center"/>
    </xf>
    <xf numFmtId="165" fontId="14" fillId="2" borderId="0" xfId="0" applyNumberFormat="1" applyFont="1" applyFill="1" applyAlignment="1">
      <alignment horizontal="right"/>
    </xf>
    <xf numFmtId="0" fontId="39" fillId="2" borderId="0" xfId="0" applyFont="1" applyFill="1" applyAlignment="1">
      <alignment horizontal="center"/>
    </xf>
    <xf numFmtId="165" fontId="39" fillId="2" borderId="0" xfId="0" applyNumberFormat="1" applyFont="1" applyFill="1"/>
    <xf numFmtId="3" fontId="15" fillId="2" borderId="0" xfId="2" applyNumberFormat="1" applyFont="1" applyFill="1" applyAlignment="1">
      <alignment horizontal="center" vertical="center"/>
    </xf>
    <xf numFmtId="165" fontId="39" fillId="2" borderId="0" xfId="0" applyNumberFormat="1" applyFont="1" applyFill="1" applyAlignment="1">
      <alignment horizontal="right"/>
    </xf>
    <xf numFmtId="3" fontId="15" fillId="2" borderId="0" xfId="2" applyNumberFormat="1" applyFont="1" applyFill="1" applyAlignment="1">
      <alignment vertical="center"/>
    </xf>
    <xf numFmtId="0" fontId="33" fillId="0" borderId="22" xfId="0" applyFont="1" applyBorder="1" applyAlignment="1">
      <alignment horizontal="center" vertical="center" wrapText="1"/>
    </xf>
    <xf numFmtId="0" fontId="38" fillId="0" borderId="0" xfId="0" applyFont="1"/>
    <xf numFmtId="0" fontId="48" fillId="0" borderId="0" xfId="0" applyFont="1"/>
    <xf numFmtId="0" fontId="49" fillId="2" borderId="0" xfId="2" applyFont="1" applyFill="1" applyAlignment="1">
      <alignment horizontal="center"/>
    </xf>
    <xf numFmtId="0" fontId="49" fillId="2" borderId="0" xfId="2" applyFont="1" applyFill="1" applyAlignment="1">
      <alignment horizontal="center" vertical="top" wrapText="1"/>
    </xf>
    <xf numFmtId="165" fontId="50" fillId="2" borderId="0" xfId="0" applyNumberFormat="1" applyFont="1" applyFill="1"/>
    <xf numFmtId="0" fontId="3" fillId="2" borderId="0" xfId="2" applyFont="1" applyFill="1" applyAlignment="1">
      <alignment vertical="center"/>
    </xf>
    <xf numFmtId="0" fontId="3" fillId="2" borderId="0" xfId="2" applyFont="1" applyFill="1" applyAlignment="1">
      <alignment horizontal="center" vertical="center"/>
    </xf>
    <xf numFmtId="3" fontId="3" fillId="2" borderId="0" xfId="2" applyNumberFormat="1" applyFont="1" applyFill="1" applyAlignment="1">
      <alignment vertical="center"/>
    </xf>
    <xf numFmtId="0" fontId="6" fillId="2" borderId="0" xfId="2" applyFont="1" applyFill="1" applyAlignment="1">
      <alignment horizontal="center" vertical="center"/>
    </xf>
    <xf numFmtId="0" fontId="51" fillId="2" borderId="0" xfId="0" applyFont="1" applyFill="1"/>
    <xf numFmtId="165" fontId="51" fillId="2" borderId="0" xfId="0" applyNumberFormat="1" applyFont="1" applyFill="1"/>
    <xf numFmtId="0" fontId="53" fillId="0" borderId="0" xfId="0" applyFont="1"/>
    <xf numFmtId="0" fontId="23" fillId="0" borderId="12" xfId="0" applyFont="1" applyBorder="1" applyAlignment="1">
      <alignment horizontal="center"/>
    </xf>
    <xf numFmtId="0" fontId="0" fillId="0" borderId="0" xfId="0" applyAlignment="1">
      <alignment horizontal="center" vertical="center"/>
    </xf>
    <xf numFmtId="165" fontId="48" fillId="0" borderId="0" xfId="0" applyNumberFormat="1" applyFont="1" applyAlignment="1">
      <alignment horizontal="center"/>
    </xf>
    <xf numFmtId="165" fontId="0" fillId="0" borderId="0" xfId="0" applyNumberFormat="1" applyAlignment="1">
      <alignment horizontal="center"/>
    </xf>
    <xf numFmtId="3" fontId="54" fillId="2" borderId="0" xfId="0" applyNumberFormat="1" applyFont="1" applyFill="1"/>
    <xf numFmtId="0" fontId="54" fillId="2" borderId="0" xfId="0" applyFont="1" applyFill="1"/>
    <xf numFmtId="3" fontId="55" fillId="2" borderId="0" xfId="2" applyNumberFormat="1" applyFont="1" applyFill="1" applyAlignment="1">
      <alignment vertical="center"/>
    </xf>
    <xf numFmtId="165" fontId="55" fillId="2" borderId="0" xfId="1" applyNumberFormat="1" applyFont="1" applyFill="1" applyBorder="1" applyAlignment="1">
      <alignment horizontal="center" vertical="center"/>
    </xf>
    <xf numFmtId="165" fontId="56" fillId="2" borderId="0" xfId="1" applyNumberFormat="1" applyFont="1" applyFill="1" applyBorder="1" applyAlignment="1">
      <alignment horizontal="center" vertical="center"/>
    </xf>
    <xf numFmtId="3" fontId="57" fillId="2" borderId="0" xfId="0" applyNumberFormat="1" applyFont="1" applyFill="1"/>
    <xf numFmtId="0" fontId="57" fillId="2" borderId="0" xfId="0" applyFont="1" applyFill="1"/>
    <xf numFmtId="0" fontId="40" fillId="2" borderId="0" xfId="2" applyFont="1" applyFill="1" applyAlignment="1">
      <alignment vertical="center" wrapText="1"/>
    </xf>
    <xf numFmtId="0" fontId="39" fillId="2" borderId="0" xfId="0" applyFont="1" applyFill="1" applyAlignment="1">
      <alignment horizontal="right"/>
    </xf>
    <xf numFmtId="3" fontId="15" fillId="2" borderId="0" xfId="2" applyNumberFormat="1" applyFont="1" applyFill="1" applyAlignment="1">
      <alignment horizontal="right" vertical="center"/>
    </xf>
    <xf numFmtId="0" fontId="15" fillId="2" borderId="0" xfId="2" applyFont="1" applyFill="1" applyAlignment="1">
      <alignment horizontal="right" vertical="center"/>
    </xf>
    <xf numFmtId="0" fontId="14" fillId="2" borderId="0" xfId="0" applyFont="1" applyFill="1" applyAlignment="1">
      <alignment horizontal="right"/>
    </xf>
    <xf numFmtId="0" fontId="18" fillId="0" borderId="26" xfId="0" applyFont="1" applyBorder="1" applyAlignment="1">
      <alignment horizontal="left"/>
    </xf>
    <xf numFmtId="0" fontId="18" fillId="0" borderId="6" xfId="0" applyFont="1" applyBorder="1" applyAlignment="1">
      <alignment horizontal="left"/>
    </xf>
    <xf numFmtId="0" fontId="18" fillId="0" borderId="7" xfId="0" applyFont="1" applyBorder="1" applyAlignment="1">
      <alignment horizontal="left"/>
    </xf>
    <xf numFmtId="0" fontId="13" fillId="0" borderId="14" xfId="0" applyFont="1" applyBorder="1" applyAlignment="1">
      <alignment horizontal="center" vertical="center"/>
    </xf>
    <xf numFmtId="0" fontId="33" fillId="2" borderId="14" xfId="2" applyFont="1" applyFill="1" applyBorder="1" applyAlignment="1">
      <alignment horizontal="left" vertical="center" wrapText="1"/>
    </xf>
    <xf numFmtId="0" fontId="13" fillId="2" borderId="14" xfId="2" applyFont="1" applyFill="1" applyBorder="1" applyAlignment="1">
      <alignment horizontal="center" vertical="center" wrapText="1"/>
    </xf>
    <xf numFmtId="166" fontId="13" fillId="0" borderId="12" xfId="2" applyNumberFormat="1" applyFont="1" applyBorder="1" applyAlignment="1">
      <alignment horizontal="right" vertical="center" wrapText="1"/>
    </xf>
    <xf numFmtId="3" fontId="13" fillId="0" borderId="12" xfId="2" applyNumberFormat="1" applyFont="1" applyBorder="1" applyAlignment="1">
      <alignment horizontal="center" vertical="center" wrapText="1"/>
    </xf>
    <xf numFmtId="0" fontId="58" fillId="2" borderId="12" xfId="0" applyFont="1" applyFill="1" applyBorder="1" applyAlignment="1">
      <alignment horizontal="center" vertical="center"/>
    </xf>
    <xf numFmtId="165" fontId="33" fillId="2" borderId="19" xfId="0" applyNumberFormat="1" applyFont="1" applyFill="1" applyBorder="1" applyAlignment="1">
      <alignment horizontal="right" vertical="center"/>
    </xf>
    <xf numFmtId="0" fontId="13" fillId="2" borderId="19" xfId="0" applyFont="1" applyFill="1" applyBorder="1"/>
    <xf numFmtId="0" fontId="13" fillId="2" borderId="19" xfId="0" applyFont="1" applyFill="1" applyBorder="1" applyAlignment="1">
      <alignment horizontal="center"/>
    </xf>
    <xf numFmtId="0" fontId="42" fillId="2" borderId="24" xfId="2" applyFont="1" applyFill="1" applyBorder="1" applyAlignment="1">
      <alignment horizontal="center" vertical="center" wrapText="1"/>
    </xf>
    <xf numFmtId="0" fontId="42" fillId="2" borderId="12" xfId="2" applyFont="1" applyFill="1" applyBorder="1" applyAlignment="1">
      <alignment horizontal="center" vertical="center" wrapText="1"/>
    </xf>
    <xf numFmtId="0" fontId="59" fillId="2" borderId="12" xfId="2" applyFont="1" applyFill="1" applyBorder="1" applyAlignment="1">
      <alignment horizontal="center" vertical="center" wrapText="1"/>
    </xf>
    <xf numFmtId="0" fontId="42" fillId="2" borderId="25" xfId="2" applyFont="1" applyFill="1" applyBorder="1" applyAlignment="1">
      <alignment horizontal="center" vertical="center" wrapText="1"/>
    </xf>
    <xf numFmtId="0" fontId="4" fillId="2" borderId="0" xfId="2" applyFont="1" applyFill="1" applyAlignment="1">
      <alignment horizontal="right"/>
    </xf>
    <xf numFmtId="0" fontId="4" fillId="2" borderId="0" xfId="2" applyFont="1" applyFill="1" applyAlignment="1">
      <alignment horizontal="right" vertical="top" wrapText="1"/>
    </xf>
    <xf numFmtId="0" fontId="40" fillId="2" borderId="0" xfId="2" applyFont="1" applyFill="1" applyAlignment="1">
      <alignment horizontal="right" vertical="center" wrapText="1"/>
    </xf>
    <xf numFmtId="0" fontId="16" fillId="2" borderId="0" xfId="2" applyFont="1" applyFill="1" applyAlignment="1">
      <alignment horizontal="right" vertical="center"/>
    </xf>
    <xf numFmtId="165" fontId="15" fillId="2" borderId="0" xfId="1" applyNumberFormat="1" applyFont="1" applyFill="1" applyBorder="1" applyAlignment="1">
      <alignment horizontal="right" vertical="center"/>
    </xf>
    <xf numFmtId="165" fontId="16" fillId="2" borderId="0" xfId="1" applyNumberFormat="1" applyFont="1" applyFill="1" applyBorder="1" applyAlignment="1">
      <alignment horizontal="right" vertical="center"/>
    </xf>
    <xf numFmtId="0" fontId="22" fillId="0" borderId="0" xfId="0" applyFont="1" applyAlignment="1">
      <alignment horizontal="right"/>
    </xf>
    <xf numFmtId="0" fontId="13" fillId="0" borderId="16" xfId="0" applyFont="1" applyBorder="1" applyAlignment="1">
      <alignment horizontal="center" vertical="center"/>
    </xf>
    <xf numFmtId="165" fontId="13" fillId="0" borderId="14" xfId="1" applyNumberFormat="1" applyFont="1" applyFill="1" applyBorder="1" applyAlignment="1">
      <alignment horizontal="center" vertical="center"/>
    </xf>
    <xf numFmtId="3" fontId="13" fillId="0" borderId="14" xfId="1" applyNumberFormat="1" applyFont="1" applyFill="1" applyBorder="1" applyAlignment="1">
      <alignment horizontal="center" vertical="center"/>
    </xf>
    <xf numFmtId="3" fontId="13" fillId="0" borderId="15" xfId="1" applyNumberFormat="1" applyFont="1" applyFill="1" applyBorder="1" applyAlignment="1">
      <alignment horizontal="center" vertical="center"/>
    </xf>
    <xf numFmtId="0" fontId="13" fillId="0" borderId="35" xfId="0" applyFont="1" applyBorder="1" applyAlignment="1">
      <alignment horizontal="center" vertical="center"/>
    </xf>
    <xf numFmtId="0" fontId="13" fillId="0" borderId="29" xfId="0" applyFont="1" applyBorder="1" applyAlignment="1">
      <alignment horizontal="center" vertical="center"/>
    </xf>
    <xf numFmtId="165" fontId="13" fillId="0" borderId="29" xfId="1" applyNumberFormat="1" applyFont="1" applyFill="1" applyBorder="1" applyAlignment="1">
      <alignment horizontal="center" vertical="center"/>
    </xf>
    <xf numFmtId="3" fontId="13" fillId="0" borderId="29" xfId="1" applyNumberFormat="1" applyFont="1" applyFill="1" applyBorder="1" applyAlignment="1">
      <alignment horizontal="center" vertical="center"/>
    </xf>
    <xf numFmtId="3" fontId="13" fillId="0" borderId="30" xfId="1" applyNumberFormat="1" applyFont="1" applyFill="1" applyBorder="1" applyAlignment="1">
      <alignment horizontal="center" vertical="center"/>
    </xf>
    <xf numFmtId="3" fontId="43" fillId="0" borderId="15" xfId="1" applyNumberFormat="1" applyFont="1" applyFill="1" applyBorder="1" applyAlignment="1">
      <alignment horizontal="center" vertical="center"/>
    </xf>
    <xf numFmtId="3" fontId="43" fillId="0" borderId="30" xfId="1" applyNumberFormat="1" applyFont="1" applyFill="1" applyBorder="1" applyAlignment="1">
      <alignment horizontal="center" vertical="center"/>
    </xf>
    <xf numFmtId="0" fontId="13" fillId="2" borderId="16" xfId="2" applyFont="1" applyFill="1" applyBorder="1" applyAlignment="1">
      <alignment horizontal="center" vertical="center" wrapText="1"/>
    </xf>
    <xf numFmtId="165" fontId="13" fillId="2" borderId="14" xfId="1" applyNumberFormat="1" applyFont="1" applyFill="1" applyBorder="1" applyAlignment="1">
      <alignment vertical="center"/>
    </xf>
    <xf numFmtId="3" fontId="13" fillId="2" borderId="20" xfId="1" applyNumberFormat="1" applyFont="1" applyFill="1" applyBorder="1" applyAlignment="1">
      <alignment horizontal="center" vertical="center"/>
    </xf>
    <xf numFmtId="0" fontId="13" fillId="2" borderId="25" xfId="0" applyFont="1" applyFill="1" applyBorder="1" applyAlignment="1">
      <alignment horizontal="center" vertical="center" wrapText="1"/>
    </xf>
    <xf numFmtId="0" fontId="0" fillId="9" borderId="48" xfId="0" applyFill="1" applyBorder="1" applyAlignment="1">
      <alignment horizontal="center" vertical="center" wrapText="1"/>
    </xf>
    <xf numFmtId="0" fontId="0" fillId="0" borderId="12" xfId="0" applyBorder="1" applyAlignment="1">
      <alignment horizontal="center" vertical="center"/>
    </xf>
    <xf numFmtId="0" fontId="52" fillId="2" borderId="12" xfId="0" applyFont="1" applyFill="1" applyBorder="1" applyAlignment="1">
      <alignment horizontal="center" vertical="center" wrapText="1"/>
    </xf>
    <xf numFmtId="3" fontId="13" fillId="2" borderId="56" xfId="1" applyNumberFormat="1" applyFont="1" applyFill="1" applyBorder="1" applyAlignment="1">
      <alignment horizontal="right" vertical="center" wrapText="1"/>
    </xf>
    <xf numFmtId="0" fontId="13" fillId="2" borderId="12" xfId="2" applyFont="1" applyFill="1" applyBorder="1" applyAlignment="1">
      <alignment horizontal="center" vertical="center" wrapText="1"/>
    </xf>
    <xf numFmtId="0" fontId="22" fillId="0" borderId="0" xfId="0" applyFont="1" applyAlignment="1">
      <alignment vertical="center"/>
    </xf>
    <xf numFmtId="0" fontId="22" fillId="9" borderId="0" xfId="0" applyFont="1" applyFill="1" applyAlignment="1">
      <alignment vertical="center"/>
    </xf>
    <xf numFmtId="165" fontId="15" fillId="2" borderId="0" xfId="1" applyNumberFormat="1" applyFont="1" applyFill="1" applyBorder="1" applyAlignment="1">
      <alignment vertical="center"/>
    </xf>
    <xf numFmtId="165" fontId="16" fillId="2" borderId="0" xfId="1" applyNumberFormat="1" applyFont="1" applyFill="1" applyBorder="1" applyAlignment="1">
      <alignment vertical="center"/>
    </xf>
    <xf numFmtId="0" fontId="13" fillId="2" borderId="20" xfId="0" applyFont="1" applyFill="1" applyBorder="1" applyAlignment="1">
      <alignment horizontal="center"/>
    </xf>
    <xf numFmtId="49" fontId="5" fillId="0" borderId="0" xfId="2" applyNumberFormat="1" applyFont="1" applyAlignment="1">
      <alignment horizontal="center"/>
    </xf>
    <xf numFmtId="0" fontId="40" fillId="0" borderId="0" xfId="2" applyFont="1" applyAlignment="1">
      <alignment vertical="center" wrapText="1"/>
    </xf>
    <xf numFmtId="0" fontId="39" fillId="0" borderId="0" xfId="0" applyFont="1"/>
    <xf numFmtId="0" fontId="15" fillId="0" borderId="0" xfId="2" applyFont="1" applyAlignment="1">
      <alignment horizontal="center" vertical="center"/>
    </xf>
    <xf numFmtId="3" fontId="15" fillId="0" borderId="0" xfId="2" applyNumberFormat="1" applyFont="1" applyAlignment="1">
      <alignment vertical="center"/>
    </xf>
    <xf numFmtId="0" fontId="15" fillId="0" borderId="0" xfId="2" applyFont="1" applyAlignment="1">
      <alignment vertical="center"/>
    </xf>
    <xf numFmtId="0" fontId="16" fillId="0" borderId="0" xfId="2" applyFont="1" applyAlignment="1">
      <alignment horizontal="center" vertical="center"/>
    </xf>
    <xf numFmtId="0" fontId="14" fillId="0" borderId="0" xfId="0" applyFont="1"/>
    <xf numFmtId="0" fontId="0" fillId="9" borderId="0" xfId="0" applyFill="1"/>
    <xf numFmtId="3" fontId="0" fillId="9" borderId="0" xfId="0" applyNumberFormat="1" applyFill="1" applyAlignment="1">
      <alignment horizontal="center"/>
    </xf>
    <xf numFmtId="3" fontId="13" fillId="2" borderId="12" xfId="2" applyNumberFormat="1" applyFont="1" applyFill="1" applyBorder="1" applyAlignment="1">
      <alignment horizontal="center" vertical="center" wrapText="1"/>
    </xf>
    <xf numFmtId="165" fontId="13" fillId="2" borderId="12" xfId="2" applyNumberFormat="1" applyFont="1" applyFill="1" applyBorder="1" applyAlignment="1">
      <alignment horizontal="center" vertical="center" wrapText="1"/>
    </xf>
    <xf numFmtId="49" fontId="38" fillId="2" borderId="12" xfId="0" applyNumberFormat="1" applyFont="1" applyFill="1" applyBorder="1" applyAlignment="1">
      <alignment horizontal="center" vertical="center" wrapText="1"/>
    </xf>
    <xf numFmtId="0" fontId="38" fillId="2" borderId="12" xfId="2" applyFont="1" applyFill="1" applyBorder="1" applyAlignment="1">
      <alignment horizontal="center" vertical="center" wrapText="1"/>
    </xf>
    <xf numFmtId="165" fontId="0" fillId="11" borderId="0" xfId="0" applyNumberFormat="1" applyFill="1"/>
    <xf numFmtId="0" fontId="0" fillId="11" borderId="0" xfId="0" applyFill="1"/>
    <xf numFmtId="167" fontId="13" fillId="0" borderId="12" xfId="2" applyNumberFormat="1" applyFont="1" applyBorder="1" applyAlignment="1">
      <alignment horizontal="right" vertical="center" wrapText="1"/>
    </xf>
    <xf numFmtId="167" fontId="13" fillId="0" borderId="12" xfId="2" applyNumberFormat="1" applyFont="1" applyBorder="1" applyAlignment="1">
      <alignment horizontal="center" vertical="center" wrapText="1"/>
    </xf>
    <xf numFmtId="167" fontId="0" fillId="0" borderId="19" xfId="0" applyNumberFormat="1" applyBorder="1" applyAlignment="1">
      <alignment horizontal="right" vertical="center" wrapText="1"/>
    </xf>
    <xf numFmtId="0" fontId="13" fillId="0" borderId="0" xfId="0" applyFont="1" applyAlignment="1">
      <alignment wrapText="1"/>
    </xf>
    <xf numFmtId="0" fontId="42" fillId="2" borderId="12" xfId="2" applyFont="1" applyFill="1" applyBorder="1" applyAlignment="1">
      <alignment vertical="center" wrapText="1"/>
    </xf>
    <xf numFmtId="165" fontId="12" fillId="0" borderId="0" xfId="0" applyNumberFormat="1" applyFont="1" applyAlignment="1">
      <alignment horizontal="left" vertical="center"/>
    </xf>
    <xf numFmtId="0" fontId="0" fillId="0" borderId="0" xfId="0" applyAlignment="1">
      <alignment horizontal="left"/>
    </xf>
    <xf numFmtId="165" fontId="48" fillId="0" borderId="0" xfId="0" applyNumberFormat="1" applyFont="1" applyAlignment="1">
      <alignment horizontal="center" vertical="center"/>
    </xf>
    <xf numFmtId="165" fontId="0" fillId="0" borderId="0" xfId="0" applyNumberFormat="1" applyAlignment="1">
      <alignment horizontal="center" vertical="center"/>
    </xf>
    <xf numFmtId="0" fontId="23" fillId="0" borderId="8" xfId="0" applyFont="1" applyBorder="1" applyAlignment="1">
      <alignment horizontal="center" vertical="center"/>
    </xf>
    <xf numFmtId="0" fontId="23" fillId="0" borderId="8" xfId="0" applyFont="1" applyBorder="1"/>
    <xf numFmtId="0" fontId="0" fillId="0" borderId="0" xfId="0" applyAlignment="1">
      <alignment vertical="center"/>
    </xf>
    <xf numFmtId="0" fontId="48" fillId="0" borderId="0" xfId="0" applyFont="1" applyAlignment="1">
      <alignment vertical="center"/>
    </xf>
    <xf numFmtId="0" fontId="53" fillId="0" borderId="0" xfId="0" applyFont="1" applyAlignment="1">
      <alignment vertical="center"/>
    </xf>
    <xf numFmtId="165" fontId="38" fillId="0" borderId="0" xfId="0" applyNumberFormat="1" applyFont="1" applyAlignment="1">
      <alignment vertical="center"/>
    </xf>
    <xf numFmtId="165" fontId="35" fillId="0" borderId="0" xfId="0" applyNumberFormat="1" applyFont="1" applyAlignment="1">
      <alignment vertical="center"/>
    </xf>
    <xf numFmtId="0" fontId="23" fillId="0" borderId="8" xfId="0" applyFont="1" applyBorder="1" applyAlignment="1">
      <alignment vertical="center"/>
    </xf>
    <xf numFmtId="0" fontId="63" fillId="9" borderId="12" xfId="0" applyFont="1" applyFill="1" applyBorder="1" applyAlignment="1">
      <alignment horizontal="center" vertical="center"/>
    </xf>
    <xf numFmtId="3" fontId="64" fillId="2" borderId="12" xfId="2" applyNumberFormat="1" applyFont="1" applyFill="1" applyBorder="1" applyAlignment="1">
      <alignment horizontal="center" vertical="center" wrapText="1"/>
    </xf>
    <xf numFmtId="165" fontId="13" fillId="0" borderId="12" xfId="2" applyNumberFormat="1" applyFont="1" applyBorder="1" applyAlignment="1">
      <alignment horizontal="right" vertical="center" wrapText="1"/>
    </xf>
    <xf numFmtId="0" fontId="16" fillId="2" borderId="17" xfId="0" applyFont="1" applyFill="1" applyBorder="1" applyAlignment="1">
      <alignment horizontal="center" vertical="center"/>
    </xf>
    <xf numFmtId="0" fontId="16" fillId="2" borderId="19" xfId="0" applyFont="1" applyFill="1" applyBorder="1" applyAlignment="1">
      <alignment horizontal="center" vertical="center"/>
    </xf>
    <xf numFmtId="0" fontId="13" fillId="0" borderId="12" xfId="2" applyFont="1" applyBorder="1" applyAlignment="1">
      <alignment horizontal="center" vertical="center" wrapText="1"/>
    </xf>
    <xf numFmtId="165" fontId="13" fillId="0" borderId="12" xfId="2" applyNumberFormat="1" applyFont="1" applyBorder="1" applyAlignment="1">
      <alignment horizontal="center" vertical="center" wrapText="1"/>
    </xf>
    <xf numFmtId="0" fontId="48" fillId="2" borderId="12" xfId="0" applyFont="1" applyFill="1" applyBorder="1" applyAlignment="1">
      <alignment horizontal="center" vertical="center" wrapText="1"/>
    </xf>
    <xf numFmtId="49" fontId="38" fillId="12" borderId="12" xfId="0" applyNumberFormat="1" applyFont="1" applyFill="1" applyBorder="1" applyAlignment="1">
      <alignment horizontal="center" vertical="center" wrapText="1"/>
    </xf>
    <xf numFmtId="0" fontId="38" fillId="12" borderId="12" xfId="2" applyFont="1" applyFill="1" applyBorder="1" applyAlignment="1">
      <alignment horizontal="center" vertical="center" wrapText="1"/>
    </xf>
    <xf numFmtId="0" fontId="16" fillId="12" borderId="19" xfId="0" applyFont="1" applyFill="1" applyBorder="1" applyAlignment="1">
      <alignment horizontal="center" vertical="center"/>
    </xf>
    <xf numFmtId="0" fontId="39" fillId="12" borderId="0" xfId="0" applyFont="1" applyFill="1" applyAlignment="1">
      <alignment horizontal="center"/>
    </xf>
    <xf numFmtId="0" fontId="12" fillId="12" borderId="0" xfId="0" applyFont="1" applyFill="1"/>
    <xf numFmtId="165" fontId="15" fillId="12" borderId="0" xfId="1" applyNumberFormat="1" applyFont="1" applyFill="1" applyBorder="1" applyAlignment="1">
      <alignment horizontal="center" vertical="center"/>
    </xf>
    <xf numFmtId="3" fontId="15" fillId="12" borderId="0" xfId="2" applyNumberFormat="1" applyFont="1" applyFill="1" applyAlignment="1">
      <alignment vertical="center"/>
    </xf>
    <xf numFmtId="3" fontId="15" fillId="12" borderId="0" xfId="2" applyNumberFormat="1" applyFont="1" applyFill="1" applyAlignment="1">
      <alignment horizontal="center" vertical="center"/>
    </xf>
    <xf numFmtId="0" fontId="15" fillId="12" borderId="0" xfId="2" applyFont="1" applyFill="1" applyAlignment="1">
      <alignment vertical="center"/>
    </xf>
    <xf numFmtId="165" fontId="16" fillId="12" borderId="0" xfId="1" applyNumberFormat="1" applyFont="1" applyFill="1" applyBorder="1" applyAlignment="1">
      <alignment horizontal="center" vertical="center"/>
    </xf>
    <xf numFmtId="0" fontId="0" fillId="12" borderId="0" xfId="0" applyFill="1"/>
    <xf numFmtId="0" fontId="0" fillId="12" borderId="0" xfId="0" applyFill="1" applyAlignment="1">
      <alignment horizontal="center"/>
    </xf>
    <xf numFmtId="0" fontId="14" fillId="12" borderId="0" xfId="0" applyFont="1" applyFill="1" applyAlignment="1">
      <alignment horizontal="center"/>
    </xf>
    <xf numFmtId="0" fontId="35" fillId="2" borderId="0" xfId="0" applyFont="1" applyFill="1"/>
    <xf numFmtId="165" fontId="33" fillId="2" borderId="12" xfId="0" applyNumberFormat="1" applyFont="1" applyFill="1" applyBorder="1" applyAlignment="1">
      <alignment horizontal="right" vertical="center" wrapText="1"/>
    </xf>
    <xf numFmtId="165" fontId="13" fillId="2" borderId="12" xfId="0" applyNumberFormat="1" applyFont="1" applyFill="1" applyBorder="1" applyAlignment="1">
      <alignment horizontal="right" vertical="center"/>
    </xf>
    <xf numFmtId="165" fontId="48" fillId="2" borderId="12" xfId="0" applyNumberFormat="1" applyFont="1" applyFill="1" applyBorder="1" applyAlignment="1">
      <alignment horizontal="center" vertical="center"/>
    </xf>
    <xf numFmtId="165" fontId="13" fillId="2" borderId="12" xfId="0" applyNumberFormat="1" applyFont="1" applyFill="1" applyBorder="1" applyAlignment="1">
      <alignment horizontal="center" vertical="center"/>
    </xf>
    <xf numFmtId="0" fontId="13" fillId="2" borderId="12" xfId="0" applyFont="1" applyFill="1" applyBorder="1" applyAlignment="1">
      <alignment horizontal="center" vertical="center"/>
    </xf>
    <xf numFmtId="0" fontId="48" fillId="2" borderId="12" xfId="0" applyFont="1" applyFill="1" applyBorder="1" applyAlignment="1">
      <alignment horizontal="center" vertical="center"/>
    </xf>
    <xf numFmtId="169" fontId="48" fillId="2" borderId="12" xfId="1" applyNumberFormat="1" applyFont="1" applyFill="1" applyBorder="1" applyAlignment="1">
      <alignment horizontal="center" vertical="center"/>
    </xf>
    <xf numFmtId="0" fontId="38" fillId="2" borderId="12" xfId="0" applyFont="1" applyFill="1" applyBorder="1" applyAlignment="1">
      <alignment horizontal="center" vertical="center"/>
    </xf>
    <xf numFmtId="0" fontId="13" fillId="2" borderId="0" xfId="2" applyFont="1" applyFill="1" applyAlignment="1">
      <alignment horizontal="center" vertical="center" wrapText="1"/>
    </xf>
    <xf numFmtId="0" fontId="33" fillId="2" borderId="0" xfId="2" applyFont="1" applyFill="1" applyAlignment="1">
      <alignment horizontal="left" vertical="center" wrapText="1"/>
    </xf>
    <xf numFmtId="14" fontId="13" fillId="2" borderId="0" xfId="1" applyNumberFormat="1" applyFont="1" applyFill="1" applyBorder="1" applyAlignment="1">
      <alignment horizontal="right" vertical="center" wrapText="1"/>
    </xf>
    <xf numFmtId="165" fontId="13" fillId="2" borderId="0" xfId="1" applyNumberFormat="1" applyFont="1" applyFill="1" applyBorder="1" applyAlignment="1">
      <alignment vertical="center"/>
    </xf>
    <xf numFmtId="3" fontId="13" fillId="2" borderId="0" xfId="1" applyNumberFormat="1" applyFont="1" applyFill="1" applyBorder="1" applyAlignment="1">
      <alignment horizontal="right" vertical="center" wrapText="1"/>
    </xf>
    <xf numFmtId="0" fontId="13" fillId="2" borderId="33" xfId="2" applyFont="1" applyFill="1" applyBorder="1" applyAlignment="1">
      <alignment horizontal="center" vertical="center" wrapText="1"/>
    </xf>
    <xf numFmtId="0" fontId="33" fillId="2" borderId="27" xfId="2" applyFont="1" applyFill="1" applyBorder="1" applyAlignment="1">
      <alignment horizontal="left" vertical="center" wrapText="1"/>
    </xf>
    <xf numFmtId="0" fontId="13" fillId="2" borderId="27" xfId="2" applyFont="1" applyFill="1" applyBorder="1" applyAlignment="1">
      <alignment horizontal="center" vertical="center" wrapText="1"/>
    </xf>
    <xf numFmtId="14" fontId="13" fillId="2" borderId="27" xfId="1" applyNumberFormat="1" applyFont="1" applyFill="1" applyBorder="1" applyAlignment="1">
      <alignment horizontal="right" vertical="center" wrapText="1"/>
    </xf>
    <xf numFmtId="165" fontId="13" fillId="2" borderId="27" xfId="1" applyNumberFormat="1" applyFont="1" applyFill="1" applyBorder="1" applyAlignment="1">
      <alignment vertical="center"/>
    </xf>
    <xf numFmtId="3" fontId="13" fillId="2" borderId="27" xfId="1" applyNumberFormat="1" applyFont="1" applyFill="1" applyBorder="1" applyAlignment="1">
      <alignment horizontal="right" vertical="center" wrapText="1"/>
    </xf>
    <xf numFmtId="3" fontId="13" fillId="2" borderId="28" xfId="1" applyNumberFormat="1" applyFont="1" applyFill="1" applyBorder="1" applyAlignment="1">
      <alignment horizontal="right" vertical="center" wrapText="1"/>
    </xf>
    <xf numFmtId="14" fontId="13" fillId="2" borderId="14" xfId="1" applyNumberFormat="1" applyFont="1" applyFill="1" applyBorder="1" applyAlignment="1">
      <alignment horizontal="right" vertical="center" wrapText="1"/>
    </xf>
    <xf numFmtId="3" fontId="13" fillId="2" borderId="15" xfId="1" applyNumberFormat="1" applyFont="1" applyFill="1" applyBorder="1" applyAlignment="1">
      <alignment horizontal="right" vertical="center" wrapText="1"/>
    </xf>
    <xf numFmtId="0" fontId="48" fillId="2" borderId="12" xfId="2" applyFont="1" applyFill="1" applyBorder="1" applyAlignment="1">
      <alignment horizontal="center" vertical="center" wrapText="1"/>
    </xf>
    <xf numFmtId="0" fontId="0" fillId="0" borderId="0" xfId="0" applyAlignment="1">
      <alignment vertical="center" wrapText="1"/>
    </xf>
    <xf numFmtId="0" fontId="23" fillId="0" borderId="0" xfId="0" applyFont="1" applyAlignment="1">
      <alignment vertical="center" wrapText="1"/>
    </xf>
    <xf numFmtId="0" fontId="48" fillId="0" borderId="0" xfId="0" applyFont="1" applyAlignment="1">
      <alignment vertical="center" wrapText="1"/>
    </xf>
    <xf numFmtId="165" fontId="38" fillId="2" borderId="12" xfId="0" applyNumberFormat="1" applyFont="1" applyFill="1" applyBorder="1" applyAlignment="1">
      <alignment horizontal="center" vertical="center"/>
    </xf>
    <xf numFmtId="165" fontId="67" fillId="2" borderId="19" xfId="0" applyNumberFormat="1" applyFont="1" applyFill="1" applyBorder="1" applyAlignment="1">
      <alignment horizontal="right" vertical="center"/>
    </xf>
    <xf numFmtId="0" fontId="55" fillId="2" borderId="0" xfId="2" applyFont="1" applyFill="1" applyAlignment="1">
      <alignment horizontal="right" vertical="center"/>
    </xf>
    <xf numFmtId="165" fontId="54" fillId="2" borderId="0" xfId="0" applyNumberFormat="1" applyFont="1" applyFill="1" applyAlignment="1">
      <alignment horizontal="right"/>
    </xf>
    <xf numFmtId="165" fontId="57" fillId="2" borderId="0" xfId="0" applyNumberFormat="1" applyFont="1" applyFill="1" applyAlignment="1">
      <alignment horizontal="right"/>
    </xf>
    <xf numFmtId="167" fontId="13" fillId="2" borderId="12" xfId="2" applyNumberFormat="1" applyFont="1" applyFill="1" applyBorder="1" applyAlignment="1">
      <alignment horizontal="right" vertical="center" wrapText="1"/>
    </xf>
    <xf numFmtId="167" fontId="13" fillId="2" borderId="12" xfId="2" applyNumberFormat="1" applyFont="1" applyFill="1" applyBorder="1" applyAlignment="1">
      <alignment horizontal="center" vertical="center" wrapText="1"/>
    </xf>
    <xf numFmtId="0" fontId="48" fillId="2" borderId="12" xfId="0" applyFont="1" applyFill="1" applyBorder="1" applyAlignment="1">
      <alignment horizontal="left" vertical="center" wrapText="1"/>
    </xf>
    <xf numFmtId="0" fontId="13" fillId="2" borderId="24" xfId="0" applyFont="1" applyFill="1" applyBorder="1" applyAlignment="1">
      <alignment vertical="center" wrapText="1"/>
    </xf>
    <xf numFmtId="0" fontId="13" fillId="2" borderId="8" xfId="0" applyFont="1" applyFill="1" applyBorder="1" applyAlignment="1">
      <alignment vertical="center" wrapText="1"/>
    </xf>
    <xf numFmtId="0" fontId="13" fillId="2" borderId="12" xfId="0" applyFont="1" applyFill="1" applyBorder="1" applyAlignment="1">
      <alignment vertical="center" wrapText="1"/>
    </xf>
    <xf numFmtId="0" fontId="48" fillId="2" borderId="12" xfId="0" applyFont="1" applyFill="1" applyBorder="1" applyAlignment="1">
      <alignment vertical="center" wrapText="1"/>
    </xf>
    <xf numFmtId="3" fontId="48" fillId="2" borderId="12" xfId="0" applyNumberFormat="1" applyFont="1" applyFill="1" applyBorder="1" applyAlignment="1">
      <alignment vertical="center" wrapText="1"/>
    </xf>
    <xf numFmtId="165" fontId="48" fillId="2" borderId="12" xfId="0" applyNumberFormat="1" applyFont="1" applyFill="1" applyBorder="1" applyAlignment="1">
      <alignment vertical="center" wrapText="1"/>
    </xf>
    <xf numFmtId="170" fontId="68" fillId="2" borderId="12" xfId="0" applyNumberFormat="1" applyFont="1" applyFill="1" applyBorder="1" applyAlignment="1">
      <alignment horizontal="center" vertical="center" wrapText="1"/>
    </xf>
    <xf numFmtId="170" fontId="71" fillId="2" borderId="12" xfId="0" applyNumberFormat="1" applyFont="1" applyFill="1" applyBorder="1" applyAlignment="1">
      <alignment horizontal="center" vertical="center" wrapText="1"/>
    </xf>
    <xf numFmtId="0" fontId="68" fillId="2" borderId="12" xfId="0" applyFont="1" applyFill="1" applyBorder="1" applyAlignment="1">
      <alignment horizontal="center" vertical="center" wrapText="1"/>
    </xf>
    <xf numFmtId="0" fontId="68" fillId="2" borderId="12" xfId="2" applyFont="1" applyFill="1" applyBorder="1" applyAlignment="1">
      <alignment horizontal="center" vertical="center" wrapText="1"/>
    </xf>
    <xf numFmtId="3" fontId="68" fillId="2" borderId="12" xfId="1" applyNumberFormat="1" applyFont="1" applyFill="1" applyBorder="1" applyAlignment="1">
      <alignment horizontal="center" vertical="center"/>
    </xf>
    <xf numFmtId="3" fontId="69" fillId="2" borderId="12" xfId="1" applyNumberFormat="1" applyFont="1" applyFill="1" applyBorder="1" applyAlignment="1">
      <alignment horizontal="center" vertical="center"/>
    </xf>
    <xf numFmtId="3" fontId="70" fillId="2" borderId="12" xfId="1" applyNumberFormat="1" applyFont="1" applyFill="1" applyBorder="1" applyAlignment="1">
      <alignment horizontal="center" vertical="center"/>
    </xf>
    <xf numFmtId="165" fontId="68" fillId="2" borderId="12" xfId="1" applyNumberFormat="1" applyFont="1" applyFill="1" applyBorder="1" applyAlignment="1">
      <alignment horizontal="center" vertical="center"/>
    </xf>
    <xf numFmtId="165" fontId="70" fillId="2" borderId="12" xfId="1" applyNumberFormat="1" applyFont="1" applyFill="1" applyBorder="1" applyAlignment="1">
      <alignment horizontal="center" vertical="center"/>
    </xf>
    <xf numFmtId="165" fontId="68" fillId="2" borderId="12" xfId="2" applyNumberFormat="1" applyFont="1" applyFill="1" applyBorder="1" applyAlignment="1">
      <alignment horizontal="center" vertical="center" wrapText="1"/>
    </xf>
    <xf numFmtId="166" fontId="68" fillId="2" borderId="12" xfId="2" applyNumberFormat="1" applyFont="1" applyFill="1" applyBorder="1" applyAlignment="1">
      <alignment horizontal="center" vertical="center" wrapText="1"/>
    </xf>
    <xf numFmtId="165" fontId="72" fillId="2" borderId="12" xfId="0" applyNumberFormat="1" applyFont="1" applyFill="1" applyBorder="1" applyAlignment="1">
      <alignment horizontal="center" vertical="center" wrapText="1"/>
    </xf>
    <xf numFmtId="165" fontId="73" fillId="2" borderId="12" xfId="0" applyNumberFormat="1" applyFont="1" applyFill="1" applyBorder="1" applyAlignment="1">
      <alignment horizontal="center" vertical="center" wrapText="1"/>
    </xf>
    <xf numFmtId="165" fontId="74" fillId="2" borderId="12" xfId="1" applyNumberFormat="1" applyFont="1" applyFill="1" applyBorder="1" applyAlignment="1">
      <alignment horizontal="center" vertical="center"/>
    </xf>
    <xf numFmtId="3" fontId="72" fillId="2" borderId="12" xfId="0" applyNumberFormat="1" applyFont="1" applyFill="1" applyBorder="1" applyAlignment="1">
      <alignment horizontal="center" vertical="center" wrapText="1"/>
    </xf>
    <xf numFmtId="3" fontId="73" fillId="2" borderId="12" xfId="0" applyNumberFormat="1" applyFont="1" applyFill="1" applyBorder="1" applyAlignment="1">
      <alignment horizontal="center" vertical="center" wrapText="1"/>
    </xf>
    <xf numFmtId="0" fontId="75" fillId="2" borderId="12" xfId="0" applyFont="1" applyFill="1" applyBorder="1" applyAlignment="1">
      <alignment vertical="center" wrapText="1"/>
    </xf>
    <xf numFmtId="0" fontId="13" fillId="2" borderId="24" xfId="2" applyFont="1" applyFill="1" applyBorder="1" applyAlignment="1">
      <alignment horizontal="center" vertical="center" wrapText="1"/>
    </xf>
    <xf numFmtId="0" fontId="33" fillId="2" borderId="12" xfId="2" applyFont="1" applyFill="1" applyBorder="1" applyAlignment="1">
      <alignment horizontal="left" vertical="center" wrapText="1"/>
    </xf>
    <xf numFmtId="165" fontId="13" fillId="2" borderId="12" xfId="1" applyNumberFormat="1" applyFont="1" applyFill="1" applyBorder="1" applyAlignment="1">
      <alignment horizontal="right" vertical="center" wrapText="1"/>
    </xf>
    <xf numFmtId="165" fontId="13" fillId="2" borderId="12" xfId="1" applyNumberFormat="1" applyFont="1" applyFill="1" applyBorder="1" applyAlignment="1">
      <alignment vertical="center"/>
    </xf>
    <xf numFmtId="3" fontId="13" fillId="2" borderId="12" xfId="1" applyNumberFormat="1" applyFont="1" applyFill="1" applyBorder="1" applyAlignment="1">
      <alignment horizontal="right" vertical="center" wrapText="1"/>
    </xf>
    <xf numFmtId="3" fontId="33" fillId="2" borderId="12" xfId="1" applyNumberFormat="1" applyFont="1" applyFill="1" applyBorder="1" applyAlignment="1">
      <alignment horizontal="right" vertical="center" wrapText="1"/>
    </xf>
    <xf numFmtId="3" fontId="13" fillId="2" borderId="25" xfId="1" applyNumberFormat="1" applyFont="1" applyFill="1" applyBorder="1" applyAlignment="1">
      <alignment horizontal="center" vertical="center"/>
    </xf>
    <xf numFmtId="0" fontId="59" fillId="0" borderId="12" xfId="0" applyFont="1" applyBorder="1" applyAlignment="1">
      <alignment horizontal="center" vertical="center"/>
    </xf>
    <xf numFmtId="165" fontId="76" fillId="0" borderId="12" xfId="1" applyNumberFormat="1" applyFont="1" applyFill="1" applyBorder="1" applyAlignment="1">
      <alignment horizontal="center" vertical="center"/>
    </xf>
    <xf numFmtId="165" fontId="59" fillId="0" borderId="12" xfId="0" applyNumberFormat="1" applyFont="1" applyBorder="1" applyAlignment="1">
      <alignment horizontal="center" vertical="center"/>
    </xf>
    <xf numFmtId="3" fontId="67" fillId="0" borderId="12" xfId="0" applyNumberFormat="1" applyFont="1" applyBorder="1" applyAlignment="1">
      <alignment horizontal="center" vertical="center"/>
    </xf>
    <xf numFmtId="3" fontId="76" fillId="0" borderId="25" xfId="1" applyNumberFormat="1" applyFont="1" applyFill="1" applyBorder="1" applyAlignment="1">
      <alignment horizontal="center" vertical="center"/>
    </xf>
    <xf numFmtId="3" fontId="77" fillId="0" borderId="0" xfId="0" applyNumberFormat="1" applyFont="1"/>
    <xf numFmtId="0" fontId="77" fillId="0" borderId="0" xfId="0" applyFont="1" applyAlignment="1">
      <alignment horizontal="right"/>
    </xf>
    <xf numFmtId="0" fontId="77" fillId="0" borderId="0" xfId="0" applyFont="1"/>
    <xf numFmtId="0" fontId="38" fillId="0" borderId="33" xfId="0" applyFont="1" applyBorder="1" applyAlignment="1">
      <alignment horizontal="center" vertical="center"/>
    </xf>
    <xf numFmtId="0" fontId="38" fillId="0" borderId="27" xfId="0" applyFont="1" applyBorder="1" applyAlignment="1">
      <alignment horizontal="center" vertical="center"/>
    </xf>
    <xf numFmtId="165" fontId="38" fillId="0" borderId="27" xfId="1" applyNumberFormat="1" applyFont="1" applyFill="1" applyBorder="1" applyAlignment="1">
      <alignment horizontal="center" vertical="center"/>
    </xf>
    <xf numFmtId="3" fontId="38" fillId="0" borderId="27" xfId="1" applyNumberFormat="1" applyFont="1" applyFill="1" applyBorder="1" applyAlignment="1">
      <alignment horizontal="center" vertical="center"/>
    </xf>
    <xf numFmtId="3" fontId="38" fillId="0" borderId="28" xfId="1" applyNumberFormat="1" applyFont="1" applyFill="1" applyBorder="1" applyAlignment="1">
      <alignment horizontal="center" vertical="center"/>
    </xf>
    <xf numFmtId="0" fontId="38" fillId="0" borderId="16" xfId="0" applyFont="1" applyBorder="1" applyAlignment="1">
      <alignment horizontal="center" vertical="center"/>
    </xf>
    <xf numFmtId="0" fontId="38" fillId="0" borderId="14" xfId="0" applyFont="1" applyBorder="1" applyAlignment="1">
      <alignment horizontal="center" vertical="center"/>
    </xf>
    <xf numFmtId="165" fontId="38" fillId="0" borderId="14" xfId="1" applyNumberFormat="1" applyFont="1" applyFill="1" applyBorder="1" applyAlignment="1">
      <alignment horizontal="center" vertical="center"/>
    </xf>
    <xf numFmtId="3" fontId="38" fillId="0" borderId="14" xfId="1" applyNumberFormat="1" applyFont="1" applyFill="1" applyBorder="1" applyAlignment="1">
      <alignment horizontal="center" vertical="center"/>
    </xf>
    <xf numFmtId="3" fontId="38" fillId="0" borderId="15" xfId="1" applyNumberFormat="1" applyFont="1" applyFill="1" applyBorder="1" applyAlignment="1">
      <alignment horizontal="center" vertical="center"/>
    </xf>
    <xf numFmtId="0" fontId="67" fillId="0" borderId="16" xfId="0" applyFont="1" applyBorder="1" applyAlignment="1">
      <alignment horizontal="center" vertical="center"/>
    </xf>
    <xf numFmtId="0" fontId="67" fillId="0" borderId="14" xfId="0" applyFont="1" applyBorder="1" applyAlignment="1">
      <alignment horizontal="center" vertical="center"/>
    </xf>
    <xf numFmtId="165" fontId="67" fillId="0" borderId="14" xfId="1" applyNumberFormat="1" applyFont="1" applyFill="1" applyBorder="1" applyAlignment="1">
      <alignment horizontal="center" vertical="center"/>
    </xf>
    <xf numFmtId="3" fontId="67" fillId="0" borderId="14" xfId="1" applyNumberFormat="1" applyFont="1" applyFill="1" applyBorder="1" applyAlignment="1">
      <alignment horizontal="center" vertical="center"/>
    </xf>
    <xf numFmtId="3" fontId="67" fillId="0" borderId="15" xfId="1" applyNumberFormat="1" applyFont="1" applyFill="1" applyBorder="1" applyAlignment="1">
      <alignment horizontal="center" vertical="center"/>
    </xf>
    <xf numFmtId="3" fontId="56" fillId="0" borderId="0" xfId="0" applyNumberFormat="1" applyFont="1"/>
    <xf numFmtId="0" fontId="56" fillId="0" borderId="0" xfId="0" applyFont="1" applyAlignment="1">
      <alignment horizontal="right"/>
    </xf>
    <xf numFmtId="0" fontId="56" fillId="0" borderId="0" xfId="0" applyFont="1"/>
    <xf numFmtId="0" fontId="0" fillId="0" borderId="12" xfId="0" applyBorder="1" applyAlignment="1">
      <alignment horizontal="center" vertical="center" wrapText="1"/>
    </xf>
    <xf numFmtId="3" fontId="36" fillId="2" borderId="12" xfId="2" applyNumberFormat="1" applyFont="1" applyFill="1" applyBorder="1" applyAlignment="1">
      <alignment horizontal="center" vertical="center" wrapText="1"/>
    </xf>
    <xf numFmtId="165" fontId="13" fillId="2" borderId="12" xfId="2" applyNumberFormat="1" applyFont="1" applyFill="1" applyBorder="1" applyAlignment="1">
      <alignment horizontal="right" vertical="center" wrapText="1"/>
    </xf>
    <xf numFmtId="165" fontId="48" fillId="2" borderId="12" xfId="1" applyNumberFormat="1" applyFont="1" applyFill="1" applyBorder="1" applyAlignment="1">
      <alignment horizontal="center" vertical="center"/>
    </xf>
    <xf numFmtId="165" fontId="48" fillId="2" borderId="12" xfId="2" applyNumberFormat="1" applyFont="1" applyFill="1" applyBorder="1" applyAlignment="1">
      <alignment horizontal="center" vertical="center" wrapText="1"/>
    </xf>
    <xf numFmtId="166" fontId="48" fillId="2" borderId="12" xfId="2" applyNumberFormat="1" applyFont="1" applyFill="1" applyBorder="1" applyAlignment="1">
      <alignment horizontal="center" vertical="center" wrapText="1"/>
    </xf>
    <xf numFmtId="165" fontId="35" fillId="2" borderId="0" xfId="0" applyNumberFormat="1" applyFont="1" applyFill="1" applyAlignment="1">
      <alignment horizontal="center"/>
    </xf>
    <xf numFmtId="0" fontId="52" fillId="2" borderId="22" xfId="0" applyFont="1" applyFill="1" applyBorder="1" applyAlignment="1">
      <alignment horizontal="center" vertical="center" wrapText="1"/>
    </xf>
    <xf numFmtId="0" fontId="52" fillId="2" borderId="12" xfId="0" applyFont="1" applyFill="1" applyBorder="1" applyAlignment="1">
      <alignment horizontal="center" vertical="center" wrapText="1"/>
    </xf>
    <xf numFmtId="0" fontId="52" fillId="2" borderId="23" xfId="0" applyFont="1" applyFill="1" applyBorder="1" applyAlignment="1">
      <alignment horizontal="center" vertical="center" wrapText="1"/>
    </xf>
    <xf numFmtId="0" fontId="52" fillId="2" borderId="25" xfId="0" applyFont="1" applyFill="1" applyBorder="1" applyAlignment="1">
      <alignment horizontal="center" vertical="center" wrapText="1"/>
    </xf>
    <xf numFmtId="0" fontId="0" fillId="0" borderId="0" xfId="0" applyAlignment="1">
      <alignment horizontal="center" vertical="center" wrapText="1"/>
    </xf>
    <xf numFmtId="0" fontId="33" fillId="2" borderId="17" xfId="2" applyFont="1" applyFill="1" applyBorder="1" applyAlignment="1">
      <alignment horizontal="center" vertical="center" wrapText="1"/>
    </xf>
    <xf numFmtId="0" fontId="33" fillId="2" borderId="19" xfId="2" applyFont="1" applyFill="1" applyBorder="1" applyAlignment="1">
      <alignment horizontal="center" vertical="center" wrapText="1"/>
    </xf>
    <xf numFmtId="0" fontId="52" fillId="2" borderId="2" xfId="0" applyFont="1" applyFill="1" applyBorder="1" applyAlignment="1">
      <alignment horizontal="center" vertical="center" wrapText="1"/>
    </xf>
    <xf numFmtId="0" fontId="52" fillId="2" borderId="11" xfId="0" applyFont="1" applyFill="1" applyBorder="1" applyAlignment="1">
      <alignment horizontal="center" vertical="center" wrapText="1"/>
    </xf>
    <xf numFmtId="0" fontId="82" fillId="2" borderId="0" xfId="0" applyFont="1" applyFill="1" applyAlignment="1">
      <alignment horizontal="center" vertical="center" wrapText="1"/>
    </xf>
    <xf numFmtId="0" fontId="83" fillId="2" borderId="0" xfId="0" applyFont="1" applyFill="1" applyAlignment="1">
      <alignment horizontal="center" vertical="center"/>
    </xf>
    <xf numFmtId="0" fontId="79" fillId="2" borderId="0" xfId="0" applyFont="1" applyFill="1" applyAlignment="1">
      <alignment horizontal="center" vertical="center" wrapText="1"/>
    </xf>
    <xf numFmtId="0" fontId="80" fillId="2" borderId="0" xfId="0" applyFont="1" applyFill="1" applyAlignment="1">
      <alignment horizontal="center" vertical="center"/>
    </xf>
    <xf numFmtId="0" fontId="81" fillId="2" borderId="0" xfId="0" applyFont="1" applyFill="1" applyAlignment="1">
      <alignment horizontal="center" vertical="center" wrapText="1"/>
    </xf>
    <xf numFmtId="0" fontId="52" fillId="2" borderId="21" xfId="0" applyFont="1" applyFill="1" applyBorder="1" applyAlignment="1">
      <alignment horizontal="center" vertical="center" wrapText="1"/>
    </xf>
    <xf numFmtId="0" fontId="52" fillId="2" borderId="24" xfId="0" applyFont="1" applyFill="1" applyBorder="1" applyAlignment="1">
      <alignment horizontal="center" vertical="center" wrapText="1"/>
    </xf>
    <xf numFmtId="170" fontId="68" fillId="2" borderId="8" xfId="0" applyNumberFormat="1" applyFont="1" applyFill="1" applyBorder="1" applyAlignment="1">
      <alignment horizontal="center" vertical="center" wrapText="1"/>
    </xf>
    <xf numFmtId="170" fontId="68" fillId="2" borderId="11" xfId="0" applyNumberFormat="1" applyFont="1" applyFill="1" applyBorder="1" applyAlignment="1">
      <alignment horizontal="center" vertical="center" wrapText="1"/>
    </xf>
    <xf numFmtId="0" fontId="48" fillId="2" borderId="8" xfId="0" applyFont="1" applyFill="1" applyBorder="1" applyAlignment="1">
      <alignment horizontal="left" vertical="center" wrapText="1"/>
    </xf>
    <xf numFmtId="0" fontId="48" fillId="2" borderId="11" xfId="0" applyFont="1" applyFill="1" applyBorder="1" applyAlignment="1">
      <alignment horizontal="left" vertical="center" wrapText="1"/>
    </xf>
    <xf numFmtId="0" fontId="22" fillId="0" borderId="0" xfId="0" applyFont="1" applyAlignment="1">
      <alignment horizontal="center"/>
    </xf>
    <xf numFmtId="0" fontId="46" fillId="2" borderId="34" xfId="0" applyFont="1" applyFill="1" applyBorder="1" applyAlignment="1">
      <alignment horizontal="left"/>
    </xf>
    <xf numFmtId="0" fontId="15" fillId="2" borderId="0" xfId="2" applyFont="1" applyFill="1" applyAlignment="1">
      <alignment horizontal="center" vertical="center"/>
    </xf>
    <xf numFmtId="0" fontId="40" fillId="2" borderId="34" xfId="0" applyFont="1" applyFill="1" applyBorder="1" applyAlignment="1">
      <alignment horizontal="center"/>
    </xf>
    <xf numFmtId="3" fontId="15" fillId="2" borderId="0" xfId="2" applyNumberFormat="1" applyFont="1" applyFill="1" applyAlignment="1">
      <alignment horizontal="center" vertical="center"/>
    </xf>
    <xf numFmtId="165" fontId="15" fillId="2" borderId="0" xfId="0" applyNumberFormat="1" applyFont="1" applyFill="1" applyAlignment="1">
      <alignment horizontal="center"/>
    </xf>
    <xf numFmtId="0" fontId="48" fillId="2" borderId="8" xfId="0" applyFont="1" applyFill="1" applyBorder="1" applyAlignment="1">
      <alignment horizontal="center" vertical="center" wrapText="1"/>
    </xf>
    <xf numFmtId="0" fontId="48" fillId="2" borderId="11" xfId="0" applyFont="1" applyFill="1" applyBorder="1" applyAlignment="1">
      <alignment horizontal="center" vertical="center" wrapText="1"/>
    </xf>
    <xf numFmtId="3" fontId="68" fillId="2" borderId="12" xfId="1" applyNumberFormat="1" applyFont="1" applyFill="1" applyBorder="1" applyAlignment="1">
      <alignment horizontal="center" vertical="center"/>
    </xf>
    <xf numFmtId="0" fontId="3" fillId="2" borderId="0" xfId="2" applyFont="1" applyFill="1" applyAlignment="1">
      <alignment horizontal="center"/>
    </xf>
    <xf numFmtId="0" fontId="4" fillId="2" borderId="0" xfId="2" applyFont="1" applyFill="1" applyAlignment="1">
      <alignment horizontal="center"/>
    </xf>
    <xf numFmtId="0" fontId="3" fillId="2" borderId="0" xfId="2" applyFont="1" applyFill="1" applyAlignment="1">
      <alignment horizontal="center" vertical="top" wrapText="1"/>
    </xf>
    <xf numFmtId="0" fontId="4" fillId="2" borderId="0" xfId="2" applyFont="1" applyFill="1" applyAlignment="1">
      <alignment horizontal="center" vertical="top" wrapText="1"/>
    </xf>
    <xf numFmtId="0" fontId="6" fillId="2" borderId="0" xfId="2" applyFont="1" applyFill="1" applyAlignment="1">
      <alignment horizontal="center" vertical="top" wrapText="1"/>
    </xf>
    <xf numFmtId="0" fontId="3" fillId="2" borderId="0" xfId="2" applyFont="1" applyFill="1" applyAlignment="1">
      <alignment horizontal="center" vertical="center" wrapText="1"/>
    </xf>
    <xf numFmtId="0" fontId="4" fillId="2" borderId="0" xfId="2" applyFont="1" applyFill="1" applyAlignment="1">
      <alignment horizontal="center" vertical="center" wrapText="1"/>
    </xf>
    <xf numFmtId="0" fontId="40" fillId="2" borderId="0" xfId="2" applyFont="1" applyFill="1" applyAlignment="1">
      <alignment horizontal="center" vertical="center" wrapText="1"/>
    </xf>
    <xf numFmtId="0" fontId="8" fillId="2" borderId="0" xfId="2" applyFont="1" applyFill="1" applyAlignment="1">
      <alignment horizontal="center" vertical="center" wrapText="1"/>
    </xf>
    <xf numFmtId="0" fontId="9" fillId="2" borderId="1" xfId="2" applyFont="1" applyFill="1" applyBorder="1" applyAlignment="1">
      <alignment horizontal="center" vertical="center" wrapText="1"/>
    </xf>
    <xf numFmtId="0" fontId="11" fillId="2" borderId="4" xfId="2" applyFont="1" applyFill="1" applyBorder="1" applyAlignment="1">
      <alignment horizontal="center" vertical="center" wrapText="1"/>
    </xf>
    <xf numFmtId="0" fontId="11" fillId="2" borderId="10"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11" fillId="2" borderId="5" xfId="2" applyFont="1" applyFill="1" applyBorder="1" applyAlignment="1">
      <alignment horizontal="center" vertical="center" wrapText="1"/>
    </xf>
    <xf numFmtId="0" fontId="11" fillId="2" borderId="11" xfId="2" applyFont="1" applyFill="1" applyBorder="1" applyAlignment="1">
      <alignment horizontal="center" vertical="center" wrapText="1"/>
    </xf>
    <xf numFmtId="0" fontId="33" fillId="2" borderId="22" xfId="2" applyFont="1" applyFill="1" applyBorder="1" applyAlignment="1">
      <alignment horizontal="center" vertical="center"/>
    </xf>
    <xf numFmtId="165" fontId="9" fillId="2" borderId="2" xfId="2" applyNumberFormat="1" applyFont="1" applyFill="1" applyBorder="1" applyAlignment="1">
      <alignment horizontal="center" vertical="center" wrapText="1"/>
    </xf>
    <xf numFmtId="165" fontId="9" fillId="2" borderId="2" xfId="2" applyNumberFormat="1" applyFont="1" applyFill="1" applyBorder="1" applyAlignment="1">
      <alignment vertical="center" wrapText="1"/>
    </xf>
    <xf numFmtId="165" fontId="11" fillId="2" borderId="5" xfId="2" applyNumberFormat="1" applyFont="1" applyFill="1" applyBorder="1" applyAlignment="1">
      <alignment vertical="center" wrapText="1"/>
    </xf>
    <xf numFmtId="165" fontId="11" fillId="2" borderId="11" xfId="2" applyNumberFormat="1" applyFont="1" applyFill="1" applyBorder="1" applyAlignment="1">
      <alignment vertical="center" wrapText="1"/>
    </xf>
    <xf numFmtId="165" fontId="65" fillId="2" borderId="2" xfId="2" applyNumberFormat="1" applyFont="1" applyFill="1" applyBorder="1" applyAlignment="1">
      <alignment horizontal="center" vertical="center" wrapText="1"/>
    </xf>
    <xf numFmtId="165" fontId="66" fillId="2" borderId="5" xfId="2" applyNumberFormat="1" applyFont="1" applyFill="1" applyBorder="1" applyAlignment="1">
      <alignment horizontal="center" vertical="center" wrapText="1"/>
    </xf>
    <xf numFmtId="165" fontId="66" fillId="2" borderId="11" xfId="2" applyNumberFormat="1" applyFont="1" applyFill="1" applyBorder="1" applyAlignment="1">
      <alignment horizontal="center" vertical="center" wrapText="1"/>
    </xf>
    <xf numFmtId="3" fontId="9" fillId="2" borderId="8" xfId="2" applyNumberFormat="1" applyFont="1" applyFill="1" applyBorder="1" applyAlignment="1">
      <alignment horizontal="center" vertical="center" wrapText="1"/>
    </xf>
    <xf numFmtId="3" fontId="9" fillId="2" borderId="5" xfId="2" applyNumberFormat="1" applyFont="1" applyFill="1" applyBorder="1" applyAlignment="1">
      <alignment horizontal="center" vertical="center" wrapText="1"/>
    </xf>
    <xf numFmtId="3" fontId="11" fillId="2" borderId="11" xfId="2" applyNumberFormat="1" applyFont="1" applyFill="1"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63" fillId="0" borderId="39" xfId="0" applyFont="1" applyBorder="1" applyAlignment="1">
      <alignment horizontal="center" vertical="center" wrapText="1"/>
    </xf>
    <xf numFmtId="3" fontId="9" fillId="2" borderId="2" xfId="2" applyNumberFormat="1" applyFont="1" applyFill="1" applyBorder="1" applyAlignment="1">
      <alignment horizontal="center" vertical="center" wrapText="1"/>
    </xf>
    <xf numFmtId="3" fontId="11" fillId="2" borderId="5" xfId="2" applyNumberFormat="1" applyFont="1" applyFill="1" applyBorder="1" applyAlignment="1">
      <alignment horizontal="center" vertical="center" wrapText="1"/>
    </xf>
    <xf numFmtId="165" fontId="11" fillId="2" borderId="5" xfId="2" applyNumberFormat="1" applyFont="1" applyFill="1" applyBorder="1" applyAlignment="1">
      <alignment horizontal="center" vertical="center" wrapText="1"/>
    </xf>
    <xf numFmtId="165" fontId="11" fillId="2" borderId="11" xfId="2" applyNumberFormat="1" applyFont="1" applyFill="1" applyBorder="1" applyAlignment="1">
      <alignment horizontal="center" vertical="center" wrapText="1"/>
    </xf>
    <xf numFmtId="165" fontId="17" fillId="2" borderId="2" xfId="2" applyNumberFormat="1" applyFont="1" applyFill="1" applyBorder="1" applyAlignment="1">
      <alignment horizontal="center" vertical="center" wrapText="1"/>
    </xf>
    <xf numFmtId="165" fontId="17" fillId="2" borderId="5" xfId="2" applyNumberFormat="1" applyFont="1" applyFill="1" applyBorder="1" applyAlignment="1">
      <alignment horizontal="center" vertical="center" wrapText="1"/>
    </xf>
    <xf numFmtId="165" fontId="17" fillId="2" borderId="11" xfId="2" applyNumberFormat="1" applyFont="1" applyFill="1" applyBorder="1" applyAlignment="1">
      <alignment horizontal="center" vertical="center" wrapText="1"/>
    </xf>
    <xf numFmtId="0" fontId="36" fillId="2" borderId="22" xfId="2" applyFont="1" applyFill="1" applyBorder="1" applyAlignment="1">
      <alignment horizontal="center" vertical="center" wrapText="1"/>
    </xf>
    <xf numFmtId="0" fontId="36" fillId="2" borderId="12" xfId="2" applyFont="1" applyFill="1" applyBorder="1" applyAlignment="1">
      <alignment horizontal="center" vertical="center" wrapText="1"/>
    </xf>
    <xf numFmtId="0" fontId="0" fillId="0" borderId="12" xfId="0" applyBorder="1" applyAlignment="1">
      <alignment horizontal="center" vertical="center" wrapText="1"/>
    </xf>
    <xf numFmtId="165" fontId="9" fillId="2" borderId="3" xfId="2" applyNumberFormat="1" applyFont="1" applyFill="1" applyBorder="1" applyAlignment="1">
      <alignment horizontal="center" vertical="center" wrapText="1"/>
    </xf>
    <xf numFmtId="0" fontId="11" fillId="2" borderId="9" xfId="2" applyFont="1" applyFill="1" applyBorder="1" applyAlignment="1">
      <alignment horizontal="center" vertical="center" wrapText="1"/>
    </xf>
    <xf numFmtId="0" fontId="11" fillId="2" borderId="13" xfId="2" applyFont="1" applyFill="1" applyBorder="1" applyAlignment="1">
      <alignment horizontal="center" vertical="center" wrapText="1"/>
    </xf>
    <xf numFmtId="165" fontId="52" fillId="2" borderId="42" xfId="2" applyNumberFormat="1" applyFont="1" applyFill="1" applyBorder="1" applyAlignment="1">
      <alignment horizontal="center" vertical="center" wrapText="1"/>
    </xf>
    <xf numFmtId="165" fontId="52" fillId="2" borderId="43" xfId="2" applyNumberFormat="1" applyFont="1" applyFill="1" applyBorder="1" applyAlignment="1">
      <alignment horizontal="center" vertical="center" wrapText="1"/>
    </xf>
    <xf numFmtId="165" fontId="52" fillId="2" borderId="44" xfId="2" applyNumberFormat="1" applyFont="1" applyFill="1" applyBorder="1" applyAlignment="1">
      <alignment horizontal="center" vertical="center" wrapText="1"/>
    </xf>
    <xf numFmtId="165" fontId="52" fillId="2" borderId="45" xfId="2" applyNumberFormat="1" applyFont="1" applyFill="1" applyBorder="1" applyAlignment="1">
      <alignment horizontal="center" vertical="center" wrapText="1"/>
    </xf>
    <xf numFmtId="165" fontId="52" fillId="2" borderId="46" xfId="2" applyNumberFormat="1" applyFont="1" applyFill="1" applyBorder="1" applyAlignment="1">
      <alignment horizontal="center" vertical="center" wrapText="1"/>
    </xf>
    <xf numFmtId="165" fontId="52" fillId="2" borderId="47" xfId="2" applyNumberFormat="1" applyFont="1" applyFill="1" applyBorder="1" applyAlignment="1">
      <alignment horizontal="center" vertical="center" wrapText="1"/>
    </xf>
    <xf numFmtId="165" fontId="36" fillId="2" borderId="42" xfId="2" applyNumberFormat="1" applyFont="1" applyFill="1" applyBorder="1" applyAlignment="1">
      <alignment horizontal="center" vertical="center" wrapText="1"/>
    </xf>
    <xf numFmtId="165" fontId="36" fillId="2" borderId="43" xfId="2" applyNumberFormat="1" applyFont="1" applyFill="1" applyBorder="1" applyAlignment="1">
      <alignment horizontal="center" vertical="center" wrapText="1"/>
    </xf>
    <xf numFmtId="165" fontId="36" fillId="2" borderId="44" xfId="2" applyNumberFormat="1" applyFont="1" applyFill="1" applyBorder="1" applyAlignment="1">
      <alignment horizontal="center" vertical="center" wrapText="1"/>
    </xf>
    <xf numFmtId="165" fontId="36" fillId="2" borderId="45" xfId="2" applyNumberFormat="1" applyFont="1" applyFill="1" applyBorder="1" applyAlignment="1">
      <alignment horizontal="center" vertical="center" wrapText="1"/>
    </xf>
    <xf numFmtId="165" fontId="36" fillId="2" borderId="46" xfId="2" applyNumberFormat="1" applyFont="1" applyFill="1" applyBorder="1" applyAlignment="1">
      <alignment horizontal="center" vertical="center" wrapText="1"/>
    </xf>
    <xf numFmtId="165" fontId="36" fillId="2" borderId="47" xfId="2" applyNumberFormat="1" applyFont="1" applyFill="1" applyBorder="1" applyAlignment="1">
      <alignment horizontal="center" vertical="center" wrapText="1"/>
    </xf>
    <xf numFmtId="3" fontId="9" fillId="2" borderId="11" xfId="2" applyNumberFormat="1" applyFont="1" applyFill="1" applyBorder="1" applyAlignment="1">
      <alignment horizontal="center" vertical="center" wrapText="1"/>
    </xf>
    <xf numFmtId="165" fontId="48" fillId="2" borderId="8" xfId="1" applyNumberFormat="1" applyFont="1" applyFill="1" applyBorder="1" applyAlignment="1">
      <alignment horizontal="center" vertical="center"/>
    </xf>
    <xf numFmtId="165" fontId="48" fillId="2" borderId="11" xfId="1" applyNumberFormat="1" applyFont="1" applyFill="1" applyBorder="1" applyAlignment="1">
      <alignment horizontal="center" vertical="center"/>
    </xf>
    <xf numFmtId="3" fontId="48" fillId="2" borderId="8" xfId="1" applyNumberFormat="1" applyFont="1" applyFill="1" applyBorder="1" applyAlignment="1">
      <alignment horizontal="center" vertical="center" wrapText="1"/>
    </xf>
    <xf numFmtId="3" fontId="48" fillId="2" borderId="11" xfId="1" applyNumberFormat="1" applyFont="1" applyFill="1" applyBorder="1" applyAlignment="1">
      <alignment horizontal="center" vertical="center" wrapText="1"/>
    </xf>
    <xf numFmtId="165" fontId="13" fillId="2" borderId="12" xfId="0" applyNumberFormat="1" applyFont="1" applyFill="1" applyBorder="1" applyAlignment="1">
      <alignment horizontal="center" vertical="center"/>
    </xf>
    <xf numFmtId="165" fontId="48" fillId="2" borderId="12" xfId="0" applyNumberFormat="1" applyFont="1" applyFill="1" applyBorder="1" applyAlignment="1">
      <alignment horizontal="center" vertical="center"/>
    </xf>
    <xf numFmtId="165" fontId="72" fillId="2" borderId="12" xfId="0" applyNumberFormat="1" applyFont="1" applyFill="1" applyBorder="1" applyAlignment="1">
      <alignment horizontal="center" vertical="center" wrapText="1"/>
    </xf>
    <xf numFmtId="0" fontId="68" fillId="2" borderId="12" xfId="0" applyFont="1" applyFill="1" applyBorder="1" applyAlignment="1">
      <alignment horizontal="center" vertical="center" wrapText="1"/>
    </xf>
    <xf numFmtId="3" fontId="72" fillId="2" borderId="12" xfId="0" applyNumberFormat="1" applyFont="1" applyFill="1" applyBorder="1" applyAlignment="1">
      <alignment horizontal="center" vertical="center" wrapText="1"/>
    </xf>
    <xf numFmtId="0" fontId="0" fillId="0" borderId="51" xfId="0" applyBorder="1" applyAlignment="1">
      <alignment horizontal="center" vertical="center" textRotation="90"/>
    </xf>
    <xf numFmtId="0" fontId="0" fillId="0" borderId="4" xfId="0" applyBorder="1" applyAlignment="1">
      <alignment horizontal="center" vertical="center" textRotation="90"/>
    </xf>
    <xf numFmtId="0" fontId="0" fillId="0" borderId="52" xfId="0" applyBorder="1" applyAlignment="1">
      <alignment horizontal="center" vertical="center" textRotation="90"/>
    </xf>
    <xf numFmtId="0" fontId="0" fillId="0" borderId="8" xfId="0" applyBorder="1" applyAlignment="1">
      <alignment horizontal="center" vertical="center" textRotation="90"/>
    </xf>
    <xf numFmtId="0" fontId="0" fillId="0" borderId="5" xfId="0" applyBorder="1" applyAlignment="1">
      <alignment horizontal="center" vertical="center" textRotation="90"/>
    </xf>
    <xf numFmtId="0" fontId="0" fillId="0" borderId="11" xfId="0" applyBorder="1" applyAlignment="1">
      <alignment horizontal="center" vertical="center" textRotation="90"/>
    </xf>
    <xf numFmtId="0" fontId="0" fillId="0" borderId="39" xfId="0" applyBorder="1" applyAlignment="1">
      <alignment horizontal="center"/>
    </xf>
    <xf numFmtId="0" fontId="0" fillId="0" borderId="6" xfId="0" applyBorder="1" applyAlignment="1">
      <alignment horizontal="center"/>
    </xf>
    <xf numFmtId="0" fontId="0" fillId="0" borderId="49" xfId="0" applyBorder="1" applyAlignment="1">
      <alignment horizontal="center"/>
    </xf>
    <xf numFmtId="0" fontId="18" fillId="0" borderId="39" xfId="0" applyFont="1" applyBorder="1" applyAlignment="1">
      <alignment horizontal="center"/>
    </xf>
    <xf numFmtId="0" fontId="18" fillId="0" borderId="7" xfId="0" applyFont="1" applyBorder="1" applyAlignment="1">
      <alignment horizontal="center"/>
    </xf>
    <xf numFmtId="0" fontId="0" fillId="0" borderId="50" xfId="0" applyBorder="1" applyAlignment="1">
      <alignment horizontal="center" vertical="center" textRotation="90"/>
    </xf>
    <xf numFmtId="0" fontId="18" fillId="0" borderId="38" xfId="0" applyFont="1" applyBorder="1" applyAlignment="1">
      <alignment horizontal="center"/>
    </xf>
    <xf numFmtId="0" fontId="18" fillId="0" borderId="37" xfId="0" applyFont="1" applyBorder="1" applyAlignment="1">
      <alignment horizontal="center"/>
    </xf>
    <xf numFmtId="0" fontId="0" fillId="0" borderId="1" xfId="0" applyBorder="1" applyAlignment="1">
      <alignment horizontal="center" vertical="center" textRotation="90"/>
    </xf>
    <xf numFmtId="0" fontId="0" fillId="0" borderId="10" xfId="0" applyBorder="1" applyAlignment="1">
      <alignment horizontal="center" vertical="center" textRotation="90"/>
    </xf>
    <xf numFmtId="0" fontId="0" fillId="0" borderId="2" xfId="0" applyBorder="1" applyAlignment="1">
      <alignment horizontal="center" vertical="center" textRotation="90"/>
    </xf>
    <xf numFmtId="0" fontId="0" fillId="0" borderId="40" xfId="0" applyBorder="1" applyAlignment="1">
      <alignment horizontal="center"/>
    </xf>
    <xf numFmtId="0" fontId="0" fillId="0" borderId="53" xfId="0" applyBorder="1" applyAlignment="1">
      <alignment horizontal="center"/>
    </xf>
    <xf numFmtId="0" fontId="0" fillId="0" borderId="54" xfId="0" applyBorder="1" applyAlignment="1">
      <alignment horizontal="center"/>
    </xf>
    <xf numFmtId="0" fontId="18" fillId="0" borderId="26" xfId="0" applyFont="1" applyBorder="1" applyAlignment="1">
      <alignment horizontal="left" vertical="center"/>
    </xf>
    <xf numFmtId="0" fontId="18" fillId="0" borderId="6" xfId="0" applyFont="1" applyBorder="1" applyAlignment="1">
      <alignment horizontal="left" vertical="center"/>
    </xf>
    <xf numFmtId="0" fontId="18" fillId="0" borderId="7" xfId="0" applyFont="1" applyBorder="1" applyAlignment="1">
      <alignment horizontal="left" vertical="center"/>
    </xf>
    <xf numFmtId="0" fontId="18" fillId="0" borderId="36" xfId="0" applyFont="1" applyBorder="1" applyAlignment="1">
      <alignment horizontal="center" vertical="center"/>
    </xf>
    <xf numFmtId="0" fontId="18" fillId="0" borderId="18" xfId="0" applyFont="1" applyBorder="1" applyAlignment="1">
      <alignment horizontal="center" vertical="center"/>
    </xf>
    <xf numFmtId="0" fontId="18" fillId="0" borderId="37" xfId="0" applyFont="1" applyBorder="1" applyAlignment="1">
      <alignment horizontal="center" vertical="center"/>
    </xf>
    <xf numFmtId="0" fontId="23" fillId="0" borderId="24" xfId="0" applyFont="1" applyBorder="1" applyAlignment="1">
      <alignment horizontal="left" vertical="center"/>
    </xf>
    <xf numFmtId="0" fontId="23" fillId="0" borderId="12" xfId="0" applyFont="1" applyBorder="1" applyAlignment="1">
      <alignment horizontal="left" vertical="center"/>
    </xf>
    <xf numFmtId="0" fontId="23" fillId="0" borderId="26" xfId="0" applyFont="1" applyBorder="1" applyAlignment="1">
      <alignment horizontal="left" vertical="center"/>
    </xf>
    <xf numFmtId="0" fontId="23" fillId="0" borderId="6" xfId="0" applyFont="1" applyBorder="1" applyAlignment="1">
      <alignment horizontal="left" vertical="center"/>
    </xf>
    <xf numFmtId="0" fontId="23" fillId="0" borderId="7" xfId="0" applyFont="1" applyBorder="1" applyAlignment="1">
      <alignment horizontal="left" vertical="center"/>
    </xf>
    <xf numFmtId="0" fontId="19" fillId="0" borderId="55" xfId="0" applyFont="1" applyBorder="1" applyAlignment="1">
      <alignment horizontal="center" vertical="center"/>
    </xf>
    <xf numFmtId="0" fontId="19" fillId="0" borderId="53" xfId="0" applyFont="1" applyBorder="1" applyAlignment="1">
      <alignment horizontal="center" vertical="center"/>
    </xf>
    <xf numFmtId="0" fontId="19" fillId="0" borderId="41" xfId="0" applyFont="1" applyBorder="1" applyAlignment="1">
      <alignment horizontal="center" vertical="center"/>
    </xf>
    <xf numFmtId="0" fontId="0" fillId="0" borderId="24" xfId="0" applyBorder="1" applyAlignment="1">
      <alignment horizontal="center" vertical="center" textRotation="90"/>
    </xf>
    <xf numFmtId="0" fontId="0" fillId="0" borderId="17" xfId="0" applyBorder="1" applyAlignment="1">
      <alignment horizontal="center" vertical="center" textRotation="90"/>
    </xf>
    <xf numFmtId="0" fontId="0" fillId="0" borderId="12" xfId="0" applyBorder="1" applyAlignment="1">
      <alignment horizontal="center" vertical="center" textRotation="90"/>
    </xf>
    <xf numFmtId="0" fontId="0" fillId="0" borderId="12" xfId="0" applyBorder="1" applyAlignment="1">
      <alignment horizontal="center"/>
    </xf>
    <xf numFmtId="0" fontId="0" fillId="0" borderId="25" xfId="0" applyBorder="1" applyAlignment="1">
      <alignment horizontal="center"/>
    </xf>
    <xf numFmtId="0" fontId="0" fillId="0" borderId="19" xfId="0" applyBorder="1" applyAlignment="1">
      <alignment horizontal="center" vertical="center" textRotation="90"/>
    </xf>
    <xf numFmtId="0" fontId="18" fillId="0" borderId="12" xfId="0" applyFont="1" applyBorder="1" applyAlignment="1">
      <alignment horizontal="center"/>
    </xf>
    <xf numFmtId="0" fontId="18" fillId="0" borderId="19" xfId="0" applyFont="1" applyBorder="1" applyAlignment="1">
      <alignment horizontal="center"/>
    </xf>
    <xf numFmtId="0" fontId="18" fillId="0" borderId="24" xfId="0" applyFont="1" applyBorder="1" applyAlignment="1">
      <alignment horizontal="left" vertical="center"/>
    </xf>
    <xf numFmtId="0" fontId="18" fillId="0" borderId="12" xfId="0" applyFont="1" applyBorder="1" applyAlignment="1">
      <alignment horizontal="left" vertical="center"/>
    </xf>
    <xf numFmtId="0" fontId="18" fillId="0" borderId="17" xfId="0" applyFont="1" applyBorder="1" applyAlignment="1">
      <alignment horizontal="center" vertical="center"/>
    </xf>
    <xf numFmtId="0" fontId="18" fillId="0" borderId="19" xfId="0" applyFont="1" applyBorder="1" applyAlignment="1">
      <alignment horizontal="center" vertical="center"/>
    </xf>
    <xf numFmtId="0" fontId="0" fillId="0" borderId="21" xfId="0" applyBorder="1" applyAlignment="1">
      <alignment horizontal="center" vertical="center" textRotation="90"/>
    </xf>
    <xf numFmtId="0" fontId="0" fillId="0" borderId="22" xfId="0" applyBorder="1" applyAlignment="1">
      <alignment horizontal="center"/>
    </xf>
    <xf numFmtId="0" fontId="0" fillId="0" borderId="23" xfId="0" applyBorder="1" applyAlignment="1">
      <alignment horizontal="center"/>
    </xf>
    <xf numFmtId="0" fontId="0" fillId="0" borderId="22" xfId="0" applyBorder="1" applyAlignment="1">
      <alignment horizontal="center" vertical="center" textRotation="90"/>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0" fillId="6" borderId="21" xfId="0" applyFill="1" applyBorder="1" applyAlignment="1">
      <alignment horizontal="center" vertical="center" textRotation="90"/>
    </xf>
    <xf numFmtId="0" fontId="0" fillId="6" borderId="24" xfId="0" applyFill="1" applyBorder="1" applyAlignment="1">
      <alignment horizontal="center" vertical="center" textRotation="90"/>
    </xf>
    <xf numFmtId="0" fontId="0" fillId="6" borderId="17" xfId="0" applyFill="1" applyBorder="1" applyAlignment="1">
      <alignment horizontal="center" vertical="center" textRotation="90"/>
    </xf>
    <xf numFmtId="0" fontId="0" fillId="4" borderId="22" xfId="0" applyFill="1" applyBorder="1" applyAlignment="1">
      <alignment horizontal="center" vertical="center" textRotation="90"/>
    </xf>
    <xf numFmtId="0" fontId="0" fillId="4" borderId="12" xfId="0" applyFill="1" applyBorder="1" applyAlignment="1">
      <alignment horizontal="center" vertical="center" textRotation="90"/>
    </xf>
    <xf numFmtId="0" fontId="0" fillId="3" borderId="22" xfId="0" applyFill="1" applyBorder="1" applyAlignment="1">
      <alignment horizontal="center"/>
    </xf>
    <xf numFmtId="0" fontId="0" fillId="3" borderId="23" xfId="0" applyFill="1" applyBorder="1" applyAlignment="1">
      <alignment horizontal="center"/>
    </xf>
    <xf numFmtId="0" fontId="0" fillId="4" borderId="19" xfId="0" applyFill="1" applyBorder="1" applyAlignment="1">
      <alignment horizontal="center" vertical="center" textRotation="90"/>
    </xf>
    <xf numFmtId="0" fontId="0" fillId="3" borderId="12" xfId="0" applyFill="1" applyBorder="1" applyAlignment="1">
      <alignment horizontal="center"/>
    </xf>
    <xf numFmtId="0" fontId="0" fillId="3" borderId="25" xfId="0" applyFill="1" applyBorder="1" applyAlignment="1">
      <alignment horizontal="center"/>
    </xf>
    <xf numFmtId="0" fontId="18" fillId="0" borderId="0" xfId="0" applyFont="1" applyAlignment="1">
      <alignment horizontal="left" vertical="center"/>
    </xf>
    <xf numFmtId="0" fontId="22" fillId="0" borderId="0" xfId="0" applyFont="1" applyAlignment="1">
      <alignment horizontal="left" vertical="center"/>
    </xf>
    <xf numFmtId="0" fontId="28" fillId="8" borderId="24" xfId="0" applyFont="1" applyFill="1" applyBorder="1" applyAlignment="1">
      <alignment horizontal="center" vertical="center" wrapText="1"/>
    </xf>
    <xf numFmtId="0" fontId="28" fillId="8" borderId="17" xfId="0" applyFont="1" applyFill="1" applyBorder="1" applyAlignment="1">
      <alignment horizontal="center" vertical="center" wrapText="1"/>
    </xf>
    <xf numFmtId="0" fontId="26" fillId="0" borderId="0" xfId="0" applyFont="1" applyAlignment="1">
      <alignment horizontal="left" vertical="center" wrapText="1"/>
    </xf>
    <xf numFmtId="0" fontId="25" fillId="0" borderId="0" xfId="0" applyFont="1" applyAlignment="1">
      <alignment horizontal="center" vertical="center" wrapText="1"/>
    </xf>
    <xf numFmtId="0" fontId="26" fillId="0" borderId="0" xfId="0" applyFont="1" applyAlignment="1">
      <alignment horizontal="center" vertical="center" wrapText="1"/>
    </xf>
    <xf numFmtId="0" fontId="25" fillId="8" borderId="21" xfId="0" applyFont="1" applyFill="1" applyBorder="1" applyAlignment="1">
      <alignment horizontal="center" vertical="center" wrapText="1"/>
    </xf>
    <xf numFmtId="0" fontId="25" fillId="8" borderId="24" xfId="0" applyFont="1" applyFill="1" applyBorder="1" applyAlignment="1">
      <alignment horizontal="center" vertical="center" wrapText="1"/>
    </xf>
    <xf numFmtId="0" fontId="25" fillId="8" borderId="22" xfId="0" applyFont="1" applyFill="1" applyBorder="1" applyAlignment="1">
      <alignment horizontal="center" vertical="center" wrapText="1"/>
    </xf>
    <xf numFmtId="0" fontId="25" fillId="8" borderId="12" xfId="0" applyFont="1" applyFill="1" applyBorder="1" applyAlignment="1">
      <alignment horizontal="center" vertical="center" wrapText="1"/>
    </xf>
    <xf numFmtId="0" fontId="25" fillId="8" borderId="23" xfId="0" applyFont="1" applyFill="1" applyBorder="1" applyAlignment="1">
      <alignment horizontal="center" vertical="center" wrapText="1"/>
    </xf>
    <xf numFmtId="0" fontId="24" fillId="0" borderId="0" xfId="0" applyFont="1" applyAlignment="1">
      <alignment horizontal="center" vertical="center" wrapText="1"/>
    </xf>
    <xf numFmtId="0" fontId="0" fillId="6" borderId="24" xfId="0" applyFill="1" applyBorder="1" applyAlignment="1">
      <alignment horizontal="center" vertical="center" wrapText="1"/>
    </xf>
    <xf numFmtId="0" fontId="0" fillId="6" borderId="12" xfId="0" applyFill="1" applyBorder="1" applyAlignment="1">
      <alignment horizontal="center" vertical="center" wrapText="1"/>
    </xf>
    <xf numFmtId="0" fontId="0" fillId="6" borderId="25" xfId="0" applyFill="1" applyBorder="1" applyAlignment="1">
      <alignment horizontal="center" vertical="center" wrapText="1"/>
    </xf>
    <xf numFmtId="0" fontId="18" fillId="0" borderId="24" xfId="0" applyFont="1" applyBorder="1" applyAlignment="1">
      <alignment horizontal="left"/>
    </xf>
    <xf numFmtId="0" fontId="18" fillId="0" borderId="12" xfId="0" applyFont="1" applyBorder="1" applyAlignment="1">
      <alignment horizontal="left"/>
    </xf>
    <xf numFmtId="0" fontId="0" fillId="0" borderId="12" xfId="0" applyBorder="1" applyAlignment="1">
      <alignment horizontal="left"/>
    </xf>
    <xf numFmtId="0" fontId="0" fillId="5" borderId="12" xfId="0" applyFill="1" applyBorder="1" applyAlignment="1">
      <alignment horizontal="left"/>
    </xf>
    <xf numFmtId="0" fontId="0" fillId="10" borderId="48" xfId="0" applyFill="1" applyBorder="1" applyAlignment="1">
      <alignment horizontal="center" vertical="center" wrapText="1"/>
    </xf>
    <xf numFmtId="0" fontId="0" fillId="9" borderId="48" xfId="0" applyFill="1" applyBorder="1" applyAlignment="1">
      <alignment horizontal="center" vertical="center" wrapText="1"/>
    </xf>
    <xf numFmtId="0" fontId="0" fillId="0" borderId="19" xfId="0" applyBorder="1" applyAlignment="1">
      <alignment horizontal="left"/>
    </xf>
    <xf numFmtId="0" fontId="18" fillId="7" borderId="21" xfId="0" applyFont="1" applyFill="1" applyBorder="1" applyAlignment="1">
      <alignment horizontal="center" vertical="center" wrapText="1"/>
    </xf>
    <xf numFmtId="0" fontId="18" fillId="7" borderId="22" xfId="0" applyFont="1" applyFill="1" applyBorder="1" applyAlignment="1">
      <alignment horizontal="center" vertical="center" wrapText="1"/>
    </xf>
    <xf numFmtId="0" fontId="18" fillId="7" borderId="23" xfId="0" applyFont="1" applyFill="1" applyBorder="1" applyAlignment="1">
      <alignment horizontal="center" vertical="center" wrapText="1"/>
    </xf>
    <xf numFmtId="0" fontId="18" fillId="7" borderId="24" xfId="0" applyFont="1" applyFill="1" applyBorder="1" applyAlignment="1">
      <alignment horizontal="center" vertical="center" wrapText="1"/>
    </xf>
    <xf numFmtId="0" fontId="18" fillId="7" borderId="12" xfId="0" applyFont="1" applyFill="1" applyBorder="1" applyAlignment="1">
      <alignment horizontal="center" vertical="center" wrapText="1"/>
    </xf>
    <xf numFmtId="0" fontId="18" fillId="7" borderId="25" xfId="0" applyFont="1" applyFill="1" applyBorder="1" applyAlignment="1">
      <alignment horizontal="center" vertical="center" wrapText="1"/>
    </xf>
    <xf numFmtId="0" fontId="18" fillId="0" borderId="26" xfId="0" applyFont="1" applyBorder="1" applyAlignment="1">
      <alignment horizontal="left"/>
    </xf>
    <xf numFmtId="0" fontId="18" fillId="0" borderId="6" xfId="0" applyFont="1" applyBorder="1" applyAlignment="1">
      <alignment horizontal="left"/>
    </xf>
    <xf numFmtId="0" fontId="18" fillId="0" borderId="7" xfId="0" applyFont="1" applyBorder="1" applyAlignment="1">
      <alignment horizontal="left"/>
    </xf>
    <xf numFmtId="0" fontId="18" fillId="0" borderId="0" xfId="0" applyFont="1" applyAlignment="1">
      <alignment horizontal="center"/>
    </xf>
    <xf numFmtId="0" fontId="6" fillId="2" borderId="0" xfId="0" applyFont="1" applyFill="1" applyAlignment="1">
      <alignment horizontal="center" wrapText="1"/>
    </xf>
    <xf numFmtId="0" fontId="62" fillId="2" borderId="0" xfId="0" applyFont="1" applyFill="1" applyAlignment="1">
      <alignment horizontal="center"/>
    </xf>
    <xf numFmtId="0" fontId="3" fillId="2" borderId="0" xfId="0" applyFont="1" applyFill="1" applyAlignment="1">
      <alignment horizontal="center" vertical="center" wrapText="1"/>
    </xf>
    <xf numFmtId="0" fontId="4" fillId="2" borderId="0" xfId="0" applyFont="1" applyFill="1" applyAlignment="1">
      <alignment horizontal="center" vertical="center"/>
    </xf>
    <xf numFmtId="0" fontId="7" fillId="2" borderId="0" xfId="0" applyFont="1" applyFill="1" applyAlignment="1">
      <alignment horizontal="center" vertical="center" wrapText="1"/>
    </xf>
    <xf numFmtId="0" fontId="13" fillId="0" borderId="34" xfId="0" applyFont="1" applyBorder="1" applyAlignment="1">
      <alignment horizontal="left" vertical="center" wrapText="1"/>
    </xf>
    <xf numFmtId="0" fontId="15" fillId="0" borderId="34" xfId="0" applyFont="1" applyBorder="1" applyAlignment="1">
      <alignment horizontal="center" vertical="top" wrapText="1"/>
    </xf>
    <xf numFmtId="0" fontId="13" fillId="0" borderId="57" xfId="0" applyFont="1" applyBorder="1" applyAlignment="1">
      <alignment horizontal="left" vertical="center"/>
    </xf>
    <xf numFmtId="0" fontId="13" fillId="0" borderId="56" xfId="0" applyFont="1" applyBorder="1" applyAlignment="1">
      <alignment horizontal="left" vertical="center"/>
    </xf>
    <xf numFmtId="0" fontId="12" fillId="0" borderId="0" xfId="0" applyFont="1" applyAlignment="1">
      <alignment horizontal="left"/>
    </xf>
    <xf numFmtId="3" fontId="13" fillId="0" borderId="57" xfId="0" applyNumberFormat="1" applyFont="1" applyBorder="1" applyAlignment="1">
      <alignment horizontal="left" vertical="center"/>
    </xf>
    <xf numFmtId="3" fontId="13" fillId="0" borderId="56" xfId="0" applyNumberFormat="1" applyFont="1" applyBorder="1" applyAlignment="1">
      <alignment horizontal="left" vertical="center"/>
    </xf>
    <xf numFmtId="0" fontId="13" fillId="0" borderId="60" xfId="0" applyFont="1" applyBorder="1" applyAlignment="1">
      <alignment horizontal="left" vertical="center"/>
    </xf>
    <xf numFmtId="0" fontId="13" fillId="0" borderId="61" xfId="0" applyFont="1" applyBorder="1" applyAlignment="1">
      <alignment horizontal="left" vertical="center"/>
    </xf>
    <xf numFmtId="0" fontId="13" fillId="0" borderId="58" xfId="0" applyFont="1" applyBorder="1" applyAlignment="1">
      <alignment horizontal="left" vertical="center"/>
    </xf>
    <xf numFmtId="0" fontId="13" fillId="0" borderId="59" xfId="0" applyFont="1" applyBorder="1" applyAlignment="1">
      <alignment horizontal="left" vertical="center"/>
    </xf>
    <xf numFmtId="0" fontId="13" fillId="0" borderId="60" xfId="0" applyFont="1" applyBorder="1" applyAlignment="1">
      <alignment horizontal="left" vertical="center" wrapText="1"/>
    </xf>
    <xf numFmtId="0" fontId="13" fillId="0" borderId="61" xfId="0" applyFont="1" applyBorder="1" applyAlignment="1">
      <alignment horizontal="left" vertical="center" wrapText="1"/>
    </xf>
    <xf numFmtId="0" fontId="13" fillId="0" borderId="39" xfId="0" applyFont="1" applyBorder="1" applyAlignment="1">
      <alignment horizontal="left" vertical="center" wrapText="1"/>
    </xf>
    <xf numFmtId="0" fontId="13" fillId="0" borderId="7" xfId="0" applyFont="1" applyBorder="1" applyAlignment="1">
      <alignment horizontal="left" vertical="center" wrapText="1"/>
    </xf>
    <xf numFmtId="0" fontId="15" fillId="0" borderId="38" xfId="0" applyFont="1" applyBorder="1" applyAlignment="1">
      <alignment horizontal="center" vertical="center"/>
    </xf>
    <xf numFmtId="0" fontId="15" fillId="0" borderId="37" xfId="0" applyFont="1" applyBorder="1" applyAlignment="1">
      <alignment horizontal="center" vertical="center"/>
    </xf>
    <xf numFmtId="0" fontId="33" fillId="0" borderId="40" xfId="0" applyFont="1" applyBorder="1" applyAlignment="1">
      <alignment horizontal="center" vertical="center" wrapText="1"/>
    </xf>
    <xf numFmtId="0" fontId="33" fillId="0" borderId="41" xfId="0" applyFont="1" applyBorder="1" applyAlignment="1">
      <alignment horizontal="center" vertical="center" wrapText="1"/>
    </xf>
    <xf numFmtId="0" fontId="33" fillId="0" borderId="39" xfId="0" applyFont="1" applyBorder="1" applyAlignment="1">
      <alignment horizontal="left" vertical="center"/>
    </xf>
    <xf numFmtId="0" fontId="33" fillId="0" borderId="7" xfId="0" applyFont="1" applyBorder="1" applyAlignment="1">
      <alignment horizontal="left" vertical="center"/>
    </xf>
    <xf numFmtId="0" fontId="12" fillId="0" borderId="0" xfId="0" applyFont="1" applyAlignment="1">
      <alignment horizontal="center" wrapText="1"/>
    </xf>
    <xf numFmtId="0" fontId="45" fillId="0" borderId="0" xfId="0" quotePrefix="1" applyFont="1" applyAlignment="1">
      <alignment horizontal="center" wrapText="1"/>
    </xf>
    <xf numFmtId="0" fontId="41" fillId="0" borderId="0" xfId="0" applyFont="1" applyAlignment="1">
      <alignment horizontal="left"/>
    </xf>
    <xf numFmtId="0" fontId="15" fillId="0" borderId="0" xfId="0" applyFont="1" applyAlignment="1">
      <alignment horizontal="center" vertical="center" wrapText="1"/>
    </xf>
    <xf numFmtId="3" fontId="13" fillId="0" borderId="60" xfId="0" applyNumberFormat="1" applyFont="1" applyBorder="1" applyAlignment="1">
      <alignment horizontal="left" vertical="center"/>
    </xf>
    <xf numFmtId="3" fontId="13" fillId="0" borderId="61" xfId="0" applyNumberFormat="1" applyFont="1" applyBorder="1" applyAlignment="1">
      <alignment horizontal="left" vertical="center"/>
    </xf>
    <xf numFmtId="3" fontId="13" fillId="0" borderId="58" xfId="0" applyNumberFormat="1" applyFont="1" applyBorder="1" applyAlignment="1">
      <alignment horizontal="left" vertical="center"/>
    </xf>
    <xf numFmtId="3" fontId="13" fillId="0" borderId="59" xfId="0" applyNumberFormat="1" applyFont="1" applyBorder="1" applyAlignment="1">
      <alignment horizontal="left" vertical="center"/>
    </xf>
    <xf numFmtId="0" fontId="13" fillId="0" borderId="0" xfId="0" applyFont="1" applyAlignment="1">
      <alignment horizontal="center"/>
    </xf>
    <xf numFmtId="0" fontId="33" fillId="0" borderId="0" xfId="0" applyFont="1" applyAlignment="1">
      <alignment horizontal="center"/>
    </xf>
    <xf numFmtId="0" fontId="61" fillId="0" borderId="0" xfId="0" applyFont="1" applyAlignment="1">
      <alignment horizontal="center"/>
    </xf>
    <xf numFmtId="0" fontId="15" fillId="0" borderId="0" xfId="0" applyFont="1" applyAlignment="1">
      <alignment horizontal="center"/>
    </xf>
    <xf numFmtId="0" fontId="33" fillId="0" borderId="0" xfId="0" applyFont="1" applyAlignment="1">
      <alignment horizontal="center" wrapText="1"/>
    </xf>
    <xf numFmtId="0" fontId="13" fillId="0" borderId="34" xfId="0" applyFont="1" applyBorder="1" applyAlignment="1">
      <alignment horizontal="left" vertical="center"/>
    </xf>
    <xf numFmtId="0" fontId="13" fillId="0" borderId="14" xfId="0" applyFont="1" applyBorder="1" applyAlignment="1">
      <alignment horizontal="left" vertical="center"/>
    </xf>
    <xf numFmtId="49" fontId="13" fillId="0" borderId="14" xfId="0" applyNumberFormat="1" applyFont="1" applyBorder="1" applyAlignment="1">
      <alignment horizontal="left" vertical="center"/>
    </xf>
    <xf numFmtId="0" fontId="33" fillId="0" borderId="12" xfId="0" applyFont="1" applyBorder="1" applyAlignment="1">
      <alignment horizontal="left" vertical="center"/>
    </xf>
    <xf numFmtId="49" fontId="33" fillId="0" borderId="12" xfId="0" applyNumberFormat="1" applyFont="1" applyBorder="1" applyAlignment="1">
      <alignment horizontal="left" vertical="center"/>
    </xf>
    <xf numFmtId="0" fontId="13" fillId="0" borderId="27" xfId="0" applyFont="1" applyBorder="1" applyAlignment="1">
      <alignment horizontal="left" vertical="center"/>
    </xf>
    <xf numFmtId="49" fontId="13" fillId="0" borderId="27" xfId="0" applyNumberFormat="1" applyFont="1" applyBorder="1" applyAlignment="1">
      <alignment horizontal="left" vertical="center"/>
    </xf>
    <xf numFmtId="3" fontId="67" fillId="0" borderId="14" xfId="0" applyNumberFormat="1" applyFont="1" applyBorder="1" applyAlignment="1">
      <alignment horizontal="left" vertical="center" wrapText="1"/>
    </xf>
    <xf numFmtId="49" fontId="67" fillId="0" borderId="14" xfId="0" applyNumberFormat="1" applyFont="1" applyBorder="1" applyAlignment="1">
      <alignment horizontal="left" vertical="center" wrapText="1"/>
    </xf>
    <xf numFmtId="49" fontId="12" fillId="0" borderId="0" xfId="0" applyNumberFormat="1" applyFont="1" applyAlignment="1">
      <alignment horizontal="left"/>
    </xf>
    <xf numFmtId="0" fontId="33" fillId="0" borderId="22" xfId="0" applyFont="1" applyBorder="1" applyAlignment="1">
      <alignment horizontal="center" vertical="center" wrapText="1"/>
    </xf>
    <xf numFmtId="49" fontId="33" fillId="0" borderId="22" xfId="0" applyNumberFormat="1" applyFont="1" applyBorder="1" applyAlignment="1">
      <alignment horizontal="center" vertical="center" wrapText="1"/>
    </xf>
    <xf numFmtId="3" fontId="38" fillId="0" borderId="14" xfId="0" applyNumberFormat="1" applyFont="1" applyBorder="1" applyAlignment="1">
      <alignment horizontal="left" vertical="center"/>
    </xf>
    <xf numFmtId="49" fontId="38" fillId="0" borderId="14" xfId="0" applyNumberFormat="1" applyFont="1" applyBorder="1" applyAlignment="1">
      <alignment horizontal="left" vertical="center"/>
    </xf>
    <xf numFmtId="0" fontId="45" fillId="0" borderId="0" xfId="0" applyFont="1" applyAlignment="1">
      <alignment horizontal="center" wrapText="1"/>
    </xf>
    <xf numFmtId="0" fontId="15" fillId="0" borderId="19" xfId="0" applyFont="1" applyBorder="1" applyAlignment="1">
      <alignment horizontal="center" vertical="center"/>
    </xf>
    <xf numFmtId="49" fontId="15" fillId="0" borderId="19" xfId="0" applyNumberFormat="1" applyFont="1" applyBorder="1" applyAlignment="1">
      <alignment horizontal="center" vertical="center"/>
    </xf>
    <xf numFmtId="0" fontId="13" fillId="0" borderId="29" xfId="0" applyFont="1" applyBorder="1" applyAlignment="1">
      <alignment horizontal="left" vertical="center"/>
    </xf>
    <xf numFmtId="49" fontId="13" fillId="0" borderId="29" xfId="0" applyNumberFormat="1" applyFont="1" applyBorder="1" applyAlignment="1">
      <alignment horizontal="left" vertical="center"/>
    </xf>
    <xf numFmtId="0" fontId="67" fillId="0" borderId="39" xfId="0" applyFont="1" applyBorder="1" applyAlignment="1">
      <alignment horizontal="left" vertical="center" wrapText="1"/>
    </xf>
    <xf numFmtId="0" fontId="67" fillId="0" borderId="7" xfId="0" applyFont="1" applyBorder="1" applyAlignment="1">
      <alignment horizontal="left" vertical="center" wrapText="1"/>
    </xf>
    <xf numFmtId="0" fontId="13" fillId="0" borderId="29" xfId="0" applyFont="1" applyBorder="1" applyAlignment="1">
      <alignment horizontal="left" vertical="center" wrapText="1"/>
    </xf>
    <xf numFmtId="49" fontId="13" fillId="0" borderId="29" xfId="0" applyNumberFormat="1" applyFont="1" applyBorder="1" applyAlignment="1">
      <alignment horizontal="left" vertical="center" wrapText="1"/>
    </xf>
  </cellXfs>
  <cellStyles count="4">
    <cellStyle name="Comma" xfId="1" builtinId="3"/>
    <cellStyle name="Normal" xfId="0" builtinId="0"/>
    <cellStyle name="Normal_Sheet1" xfId="2" xr:uid="{00000000-0005-0000-0000-000002000000}"/>
    <cellStyle name="Percent" xfId="3"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1907239</xdr:colOff>
      <xdr:row>1</xdr:row>
      <xdr:rowOff>227466</xdr:rowOff>
    </xdr:from>
    <xdr:to>
      <xdr:col>4</xdr:col>
      <xdr:colOff>646931</xdr:colOff>
      <xdr:row>1</xdr:row>
      <xdr:rowOff>227467</xdr:rowOff>
    </xdr:to>
    <xdr:cxnSp macro="">
      <xdr:nvCxnSpPr>
        <xdr:cNvPr id="3" name="Straight Connector 2">
          <a:extLst>
            <a:ext uri="{FF2B5EF4-FFF2-40B4-BE49-F238E27FC236}">
              <a16:creationId xmlns:a16="http://schemas.microsoft.com/office/drawing/2014/main" id="{00000000-0008-0000-0200-000003000000}"/>
            </a:ext>
          </a:extLst>
        </xdr:cNvPr>
        <xdr:cNvCxnSpPr/>
      </xdr:nvCxnSpPr>
      <xdr:spPr>
        <a:xfrm>
          <a:off x="2995810" y="472395"/>
          <a:ext cx="8488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81642</xdr:colOff>
      <xdr:row>1</xdr:row>
      <xdr:rowOff>263638</xdr:rowOff>
    </xdr:from>
    <xdr:to>
      <xdr:col>23</xdr:col>
      <xdr:colOff>33677</xdr:colOff>
      <xdr:row>1</xdr:row>
      <xdr:rowOff>263638</xdr:rowOff>
    </xdr:to>
    <xdr:cxnSp macro="">
      <xdr:nvCxnSpPr>
        <xdr:cNvPr id="4" name="Straight Connector 3">
          <a:extLst>
            <a:ext uri="{FF2B5EF4-FFF2-40B4-BE49-F238E27FC236}">
              <a16:creationId xmlns:a16="http://schemas.microsoft.com/office/drawing/2014/main" id="{00000000-0008-0000-0200-000004000000}"/>
            </a:ext>
          </a:extLst>
        </xdr:cNvPr>
        <xdr:cNvCxnSpPr/>
      </xdr:nvCxnSpPr>
      <xdr:spPr>
        <a:xfrm>
          <a:off x="11851821" y="508567"/>
          <a:ext cx="181621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3:C3"/>
  <sheetViews>
    <sheetView zoomScale="145" zoomScaleNormal="145" workbookViewId="0">
      <selection activeCell="C4" sqref="C4"/>
    </sheetView>
  </sheetViews>
  <sheetFormatPr defaultRowHeight="18.75"/>
  <cols>
    <col min="2" max="2" width="7.21875" customWidth="1"/>
    <col min="3" max="3" width="6.21875" customWidth="1"/>
  </cols>
  <sheetData>
    <row r="3" spans="2:3">
      <c r="B3" t="s">
        <v>147</v>
      </c>
      <c r="C3">
        <v>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M299"/>
  <sheetViews>
    <sheetView view="pageBreakPreview" topLeftCell="A5" zoomScale="85" zoomScaleNormal="60" zoomScaleSheetLayoutView="85" workbookViewId="0">
      <pane xSplit="5" ySplit="6" topLeftCell="O11" activePane="bottomRight" state="frozen"/>
      <selection activeCell="C4" sqref="C4"/>
      <selection pane="topRight" activeCell="C4" sqref="C4"/>
      <selection pane="bottomLeft" activeCell="C4" sqref="C4"/>
      <selection pane="bottomRight" activeCell="C4" sqref="C4"/>
    </sheetView>
  </sheetViews>
  <sheetFormatPr defaultRowHeight="18.75"/>
  <cols>
    <col min="1" max="1" width="5.44140625" style="83" customWidth="1"/>
    <col min="2" max="2" width="3" customWidth="1"/>
    <col min="3" max="3" width="4.33203125" style="2" customWidth="1"/>
    <col min="4" max="4" width="18.88671875" style="1" customWidth="1"/>
    <col min="5" max="5" width="24.77734375" style="1" customWidth="1"/>
    <col min="6" max="6" width="8.109375" style="1" customWidth="1"/>
    <col min="7" max="7" width="9.44140625" style="1" hidden="1" customWidth="1"/>
    <col min="8" max="8" width="9.44140625" style="3" hidden="1" customWidth="1"/>
    <col min="9" max="9" width="7.77734375" style="3" hidden="1" customWidth="1"/>
    <col min="10" max="10" width="10.77734375" style="147" customWidth="1"/>
    <col min="11" max="11" width="8" style="3" bestFit="1" customWidth="1"/>
    <col min="12" max="12" width="8" style="164" bestFit="1" customWidth="1"/>
    <col min="13" max="13" width="13.44140625" style="237" bestFit="1" customWidth="1"/>
    <col min="14" max="14" width="8.77734375" style="2" bestFit="1" customWidth="1"/>
    <col min="15" max="16" width="8.6640625" style="283" customWidth="1"/>
    <col min="17" max="17" width="8.88671875" style="175" bestFit="1" customWidth="1"/>
    <col min="18" max="18" width="8.88671875" style="176" bestFit="1" customWidth="1"/>
    <col min="19" max="19" width="8.77734375" style="1" customWidth="1"/>
    <col min="20" max="20" width="8.88671875" style="181" customWidth="1"/>
    <col min="21" max="21" width="13.21875" style="181" customWidth="1"/>
    <col min="22" max="22" width="10.77734375" style="181" customWidth="1"/>
    <col min="23" max="23" width="8.88671875" style="1" customWidth="1"/>
    <col min="24" max="24" width="8.88671875" style="315" customWidth="1"/>
    <col min="25" max="25" width="8.88671875" style="1" customWidth="1"/>
    <col min="26" max="26" width="15.21875" style="2" customWidth="1"/>
    <col min="27" max="27" width="18.77734375" style="2" customWidth="1"/>
    <col min="28" max="28" width="3" customWidth="1"/>
    <col min="29" max="29" width="8.88671875" style="4" customWidth="1"/>
    <col min="30" max="30" width="8.88671875" style="167" customWidth="1"/>
    <col min="31" max="31" width="8.77734375" style="308"/>
    <col min="32" max="32" width="11" style="257" customWidth="1"/>
    <col min="33" max="34" width="8.77734375" style="167"/>
    <col min="35" max="35" width="11.21875" style="257" customWidth="1"/>
    <col min="36" max="36" width="5.21875" customWidth="1"/>
  </cols>
  <sheetData>
    <row r="1" spans="1:39">
      <c r="C1" s="411" t="s">
        <v>0</v>
      </c>
      <c r="D1" s="412"/>
      <c r="E1" s="412"/>
      <c r="F1" s="412"/>
      <c r="G1" s="412"/>
      <c r="H1" s="412"/>
      <c r="I1" s="80"/>
      <c r="J1" s="198"/>
      <c r="K1" s="80"/>
      <c r="L1" s="156"/>
      <c r="M1" s="230"/>
      <c r="N1" s="411" t="s">
        <v>1</v>
      </c>
      <c r="O1" s="411"/>
      <c r="P1" s="411"/>
      <c r="Q1" s="411"/>
      <c r="R1" s="411"/>
      <c r="S1" s="411"/>
      <c r="T1" s="411"/>
      <c r="U1" s="411"/>
      <c r="V1" s="411"/>
      <c r="W1" s="411"/>
      <c r="X1" s="411"/>
      <c r="Y1" s="411"/>
      <c r="Z1" s="411"/>
      <c r="AA1" s="411"/>
    </row>
    <row r="2" spans="1:39" ht="24.75" customHeight="1">
      <c r="C2" s="413" t="s">
        <v>2</v>
      </c>
      <c r="D2" s="414"/>
      <c r="E2" s="414"/>
      <c r="F2" s="414"/>
      <c r="G2" s="414"/>
      <c r="H2" s="414"/>
      <c r="I2" s="81"/>
      <c r="J2" s="199"/>
      <c r="K2" s="81"/>
      <c r="L2" s="157"/>
      <c r="M2" s="230"/>
      <c r="N2" s="415" t="s">
        <v>3</v>
      </c>
      <c r="O2" s="415"/>
      <c r="P2" s="415"/>
      <c r="Q2" s="415"/>
      <c r="R2" s="415"/>
      <c r="S2" s="415"/>
      <c r="T2" s="415"/>
      <c r="U2" s="415"/>
      <c r="V2" s="415"/>
      <c r="W2" s="415"/>
      <c r="X2" s="415"/>
      <c r="Y2" s="415"/>
      <c r="Z2" s="415"/>
      <c r="AA2" s="415"/>
      <c r="AC2" s="4">
        <v>1060.7</v>
      </c>
      <c r="AD2" s="254"/>
      <c r="AG2" s="167">
        <v>1060.7</v>
      </c>
      <c r="AH2" s="167">
        <v>1060.7</v>
      </c>
    </row>
    <row r="3" spans="1:39" ht="18.75" customHeight="1">
      <c r="C3" s="177"/>
      <c r="D3" s="177"/>
      <c r="E3" s="177"/>
      <c r="F3" s="177"/>
      <c r="G3" s="177"/>
      <c r="H3" s="177"/>
      <c r="I3" s="177"/>
      <c r="J3" s="200"/>
      <c r="K3" s="177"/>
      <c r="L3" s="177"/>
      <c r="M3" s="231"/>
      <c r="N3" s="418" t="s">
        <v>230</v>
      </c>
      <c r="O3" s="418"/>
      <c r="P3" s="418"/>
      <c r="Q3" s="418"/>
      <c r="R3" s="418"/>
      <c r="S3" s="418"/>
      <c r="T3" s="418"/>
      <c r="U3" s="418"/>
      <c r="V3" s="418"/>
      <c r="W3" s="418"/>
      <c r="X3" s="418"/>
      <c r="Y3" s="418"/>
      <c r="Z3" s="418"/>
      <c r="AA3" s="418"/>
      <c r="AB3" s="68" t="e">
        <f>+AC2-#REF!</f>
        <v>#REF!</v>
      </c>
    </row>
    <row r="4" spans="1:39" ht="44.25" customHeight="1">
      <c r="C4" s="416"/>
      <c r="D4" s="417"/>
      <c r="E4" s="417"/>
      <c r="F4" s="417"/>
      <c r="G4" s="417"/>
      <c r="H4" s="417"/>
      <c r="I4" s="417"/>
      <c r="J4" s="417"/>
      <c r="K4" s="417"/>
      <c r="L4" s="417"/>
      <c r="M4" s="417"/>
      <c r="N4" s="417"/>
      <c r="O4" s="417"/>
      <c r="P4" s="417"/>
      <c r="Q4" s="417"/>
      <c r="R4" s="417"/>
      <c r="S4" s="417"/>
      <c r="T4" s="417"/>
      <c r="U4" s="417"/>
      <c r="V4" s="417"/>
      <c r="W4" s="417"/>
      <c r="X4" s="417"/>
      <c r="Y4" s="417"/>
      <c r="Z4" s="417"/>
      <c r="AA4" s="417"/>
    </row>
    <row r="5" spans="1:39" ht="9.75" customHeight="1" thickBot="1">
      <c r="C5" s="419"/>
      <c r="D5" s="419"/>
      <c r="E5" s="419"/>
      <c r="F5" s="419"/>
      <c r="G5" s="419"/>
      <c r="H5" s="419"/>
      <c r="I5" s="419"/>
      <c r="J5" s="419"/>
      <c r="K5" s="419"/>
      <c r="L5" s="419"/>
      <c r="M5" s="419"/>
      <c r="N5" s="419"/>
      <c r="O5" s="419"/>
      <c r="P5" s="419"/>
      <c r="Q5" s="419"/>
      <c r="R5" s="419"/>
      <c r="S5" s="419"/>
      <c r="T5" s="419"/>
      <c r="U5" s="419"/>
      <c r="V5" s="419"/>
      <c r="W5" s="419"/>
      <c r="X5" s="419"/>
      <c r="Y5" s="419"/>
      <c r="Z5" s="419"/>
      <c r="AA5" s="419"/>
    </row>
    <row r="6" spans="1:39" ht="27.75" customHeight="1" thickTop="1">
      <c r="C6" s="420" t="s">
        <v>188</v>
      </c>
      <c r="D6" s="423" t="s">
        <v>4</v>
      </c>
      <c r="E6" s="423" t="s">
        <v>259</v>
      </c>
      <c r="F6" s="423" t="s">
        <v>187</v>
      </c>
      <c r="G6" s="441" t="s">
        <v>5</v>
      </c>
      <c r="H6" s="427" t="s">
        <v>6</v>
      </c>
      <c r="I6" s="448" t="s">
        <v>5</v>
      </c>
      <c r="J6" s="445" t="s">
        <v>232</v>
      </c>
      <c r="K6" s="426" t="s">
        <v>7</v>
      </c>
      <c r="L6" s="426"/>
      <c r="M6" s="426"/>
      <c r="N6" s="426"/>
      <c r="O6" s="426"/>
      <c r="P6" s="426"/>
      <c r="Q6" s="426"/>
      <c r="R6" s="426"/>
      <c r="S6" s="426"/>
      <c r="T6" s="426"/>
      <c r="U6" s="426"/>
      <c r="V6" s="426"/>
      <c r="W6" s="428" t="s">
        <v>8</v>
      </c>
      <c r="X6" s="431" t="s">
        <v>194</v>
      </c>
      <c r="Y6" s="427" t="s">
        <v>9</v>
      </c>
      <c r="Z6" s="427" t="s">
        <v>10</v>
      </c>
      <c r="AA6" s="451" t="s">
        <v>11</v>
      </c>
      <c r="AC6" s="450" t="s">
        <v>39</v>
      </c>
      <c r="AD6" s="450" t="s">
        <v>28</v>
      </c>
      <c r="AE6" s="450" t="s">
        <v>145</v>
      </c>
      <c r="AF6" s="440" t="s">
        <v>148</v>
      </c>
      <c r="AG6" s="450" t="s">
        <v>245</v>
      </c>
      <c r="AH6" s="450" t="s">
        <v>246</v>
      </c>
      <c r="AI6" s="437" t="s">
        <v>214</v>
      </c>
      <c r="AJ6" s="437" t="s">
        <v>215</v>
      </c>
    </row>
    <row r="7" spans="1:39" ht="10.9" customHeight="1">
      <c r="C7" s="421"/>
      <c r="D7" s="424"/>
      <c r="E7" s="424"/>
      <c r="F7" s="424"/>
      <c r="G7" s="442"/>
      <c r="H7" s="443"/>
      <c r="I7" s="449"/>
      <c r="J7" s="446"/>
      <c r="K7" s="460" t="s">
        <v>208</v>
      </c>
      <c r="L7" s="461"/>
      <c r="M7" s="461"/>
      <c r="N7" s="462"/>
      <c r="O7" s="454" t="s">
        <v>256</v>
      </c>
      <c r="P7" s="455"/>
      <c r="Q7" s="455"/>
      <c r="R7" s="455"/>
      <c r="S7" s="456"/>
      <c r="T7" s="434" t="s">
        <v>195</v>
      </c>
      <c r="U7" s="434" t="s">
        <v>13</v>
      </c>
      <c r="V7" s="434"/>
      <c r="W7" s="429"/>
      <c r="X7" s="432"/>
      <c r="Y7" s="424"/>
      <c r="Z7" s="424"/>
      <c r="AA7" s="452"/>
      <c r="AC7" s="450"/>
      <c r="AD7" s="450"/>
      <c r="AE7" s="450"/>
      <c r="AF7" s="440"/>
      <c r="AG7" s="450"/>
      <c r="AH7" s="450"/>
      <c r="AI7" s="438"/>
      <c r="AJ7" s="438"/>
    </row>
    <row r="8" spans="1:39" ht="49.9" customHeight="1">
      <c r="C8" s="421"/>
      <c r="D8" s="424"/>
      <c r="E8" s="424"/>
      <c r="F8" s="424"/>
      <c r="G8" s="442"/>
      <c r="H8" s="443"/>
      <c r="I8" s="449"/>
      <c r="J8" s="446"/>
      <c r="K8" s="463"/>
      <c r="L8" s="464"/>
      <c r="M8" s="464"/>
      <c r="N8" s="465"/>
      <c r="O8" s="457"/>
      <c r="P8" s="458"/>
      <c r="Q8" s="458"/>
      <c r="R8" s="458"/>
      <c r="S8" s="459"/>
      <c r="T8" s="435"/>
      <c r="U8" s="466"/>
      <c r="V8" s="466"/>
      <c r="W8" s="429"/>
      <c r="X8" s="432"/>
      <c r="Y8" s="424"/>
      <c r="Z8" s="424"/>
      <c r="AA8" s="452"/>
      <c r="AC8" s="450"/>
      <c r="AD8" s="450"/>
      <c r="AE8" s="450"/>
      <c r="AF8" s="440"/>
      <c r="AG8" s="450"/>
      <c r="AH8" s="450"/>
      <c r="AI8" s="438"/>
      <c r="AJ8" s="438"/>
    </row>
    <row r="9" spans="1:39" ht="88.9" customHeight="1">
      <c r="C9" s="422"/>
      <c r="D9" s="425"/>
      <c r="E9" s="425"/>
      <c r="F9" s="425"/>
      <c r="G9" s="436"/>
      <c r="H9" s="444"/>
      <c r="I9" s="449"/>
      <c r="J9" s="447"/>
      <c r="K9" s="92" t="s">
        <v>182</v>
      </c>
      <c r="L9" s="376" t="s">
        <v>191</v>
      </c>
      <c r="M9" s="95" t="s">
        <v>14</v>
      </c>
      <c r="N9" s="95" t="s">
        <v>190</v>
      </c>
      <c r="O9" s="92" t="s">
        <v>258</v>
      </c>
      <c r="P9" s="376"/>
      <c r="Q9" s="93" t="s">
        <v>182</v>
      </c>
      <c r="R9" s="264" t="s">
        <v>209</v>
      </c>
      <c r="S9" s="96" t="s">
        <v>192</v>
      </c>
      <c r="T9" s="436"/>
      <c r="U9" s="95" t="s">
        <v>189</v>
      </c>
      <c r="V9" s="95" t="s">
        <v>193</v>
      </c>
      <c r="W9" s="430"/>
      <c r="X9" s="433"/>
      <c r="Y9" s="425"/>
      <c r="Z9" s="425"/>
      <c r="AA9" s="453"/>
      <c r="AC9" s="450"/>
      <c r="AD9" s="450"/>
      <c r="AE9" s="450"/>
      <c r="AF9" s="440"/>
      <c r="AG9" s="450"/>
      <c r="AH9" s="450"/>
      <c r="AI9" s="439"/>
      <c r="AJ9" s="439"/>
    </row>
    <row r="10" spans="1:39" s="24" customFormat="1" ht="26.25" customHeight="1">
      <c r="A10" s="165"/>
      <c r="C10" s="194">
        <v>1</v>
      </c>
      <c r="D10" s="195">
        <v>2</v>
      </c>
      <c r="E10" s="195">
        <v>3</v>
      </c>
      <c r="F10" s="195">
        <v>4</v>
      </c>
      <c r="G10" s="195">
        <v>5</v>
      </c>
      <c r="H10" s="195">
        <v>6</v>
      </c>
      <c r="I10" s="195">
        <v>5</v>
      </c>
      <c r="J10" s="195">
        <v>6</v>
      </c>
      <c r="K10" s="195">
        <v>7</v>
      </c>
      <c r="L10" s="195">
        <v>8</v>
      </c>
      <c r="M10" s="195">
        <v>9</v>
      </c>
      <c r="N10" s="195">
        <v>10</v>
      </c>
      <c r="O10" s="195">
        <v>11</v>
      </c>
      <c r="P10" s="195">
        <v>12</v>
      </c>
      <c r="Q10" s="196">
        <v>13</v>
      </c>
      <c r="R10" s="195">
        <v>14</v>
      </c>
      <c r="S10" s="195">
        <v>15</v>
      </c>
      <c r="T10" s="195">
        <v>16</v>
      </c>
      <c r="U10" s="195">
        <v>17</v>
      </c>
      <c r="V10" s="195">
        <v>18</v>
      </c>
      <c r="W10" s="250">
        <v>19</v>
      </c>
      <c r="X10" s="196">
        <v>20</v>
      </c>
      <c r="Y10" s="195">
        <v>21</v>
      </c>
      <c r="Z10" s="195">
        <v>22</v>
      </c>
      <c r="AA10" s="197">
        <v>23</v>
      </c>
      <c r="AC10" s="166">
        <v>26</v>
      </c>
      <c r="AD10" s="255">
        <v>30</v>
      </c>
      <c r="AE10" s="309">
        <v>31</v>
      </c>
      <c r="AF10" s="259">
        <v>32</v>
      </c>
      <c r="AG10" s="255">
        <v>33</v>
      </c>
      <c r="AH10" s="255">
        <v>34</v>
      </c>
      <c r="AI10" s="262"/>
      <c r="AJ10" s="256"/>
    </row>
    <row r="11" spans="1:39" ht="42" customHeight="1">
      <c r="A11" s="83">
        <v>1</v>
      </c>
      <c r="C11" s="398">
        <v>1</v>
      </c>
      <c r="D11" s="400" t="s">
        <v>265</v>
      </c>
      <c r="E11" s="408" t="s">
        <v>279</v>
      </c>
      <c r="F11" s="469" t="s">
        <v>278</v>
      </c>
      <c r="G11" s="240"/>
      <c r="H11" s="377"/>
      <c r="I11" s="410" t="s">
        <v>257</v>
      </c>
      <c r="J11" s="467">
        <v>3701</v>
      </c>
      <c r="K11" s="224"/>
      <c r="L11" s="224"/>
      <c r="M11" s="224"/>
      <c r="N11" s="316"/>
      <c r="O11" s="467">
        <f>J11-W11</f>
        <v>2710</v>
      </c>
      <c r="P11" s="243"/>
      <c r="Q11" s="290">
        <v>3</v>
      </c>
      <c r="R11" s="290">
        <v>120</v>
      </c>
      <c r="S11" s="317"/>
      <c r="T11" s="473">
        <f>U11+U12+V11+V12</f>
        <v>593.79999999999995</v>
      </c>
      <c r="U11" s="379">
        <v>148.80000000000001</v>
      </c>
      <c r="V11" s="380"/>
      <c r="W11" s="467">
        <v>991</v>
      </c>
      <c r="X11" s="473">
        <f>T11/O11*100</f>
        <v>21.911439114391143</v>
      </c>
      <c r="Y11" s="289" t="s">
        <v>17</v>
      </c>
      <c r="Z11" s="190" t="s">
        <v>255</v>
      </c>
      <c r="AA11" s="219"/>
      <c r="AB11" s="169"/>
      <c r="AC11" s="474">
        <v>15</v>
      </c>
      <c r="AD11" s="475"/>
      <c r="AE11" s="375" t="s">
        <v>277</v>
      </c>
      <c r="AF11" s="381">
        <f>U11+V11</f>
        <v>148.80000000000001</v>
      </c>
      <c r="AG11" s="263"/>
      <c r="AH11" s="263"/>
      <c r="AI11" s="221"/>
      <c r="AJ11" s="221"/>
      <c r="AM11" s="471"/>
    </row>
    <row r="12" spans="1:39" ht="42" customHeight="1">
      <c r="A12" s="83">
        <v>1</v>
      </c>
      <c r="C12" s="399"/>
      <c r="D12" s="401"/>
      <c r="E12" s="409"/>
      <c r="F12" s="470"/>
      <c r="G12" s="240"/>
      <c r="H12" s="241"/>
      <c r="I12" s="410"/>
      <c r="J12" s="468"/>
      <c r="K12" s="224"/>
      <c r="L12" s="224"/>
      <c r="M12" s="224"/>
      <c r="N12" s="316"/>
      <c r="O12" s="468"/>
      <c r="P12" s="243"/>
      <c r="Q12" s="290">
        <v>3</v>
      </c>
      <c r="R12" s="290">
        <v>63</v>
      </c>
      <c r="S12" s="317"/>
      <c r="T12" s="473"/>
      <c r="U12" s="379">
        <v>445</v>
      </c>
      <c r="V12" s="380"/>
      <c r="W12" s="468"/>
      <c r="X12" s="473"/>
      <c r="Y12" s="290" t="s">
        <v>17</v>
      </c>
      <c r="Z12" s="190" t="s">
        <v>255</v>
      </c>
      <c r="AA12" s="219"/>
      <c r="AB12" s="169"/>
      <c r="AC12" s="474"/>
      <c r="AD12" s="475"/>
      <c r="AE12" s="375" t="s">
        <v>277</v>
      </c>
      <c r="AF12" s="381">
        <f t="shared" ref="AF12:AF21" si="0">U12+V12</f>
        <v>445</v>
      </c>
      <c r="AG12" s="263"/>
      <c r="AH12" s="263"/>
      <c r="AI12" s="221"/>
      <c r="AJ12" s="221"/>
      <c r="AM12" s="472"/>
    </row>
    <row r="13" spans="1:39" ht="51" customHeight="1">
      <c r="A13" s="83">
        <v>2</v>
      </c>
      <c r="C13" s="325">
        <v>2</v>
      </c>
      <c r="D13" s="318" t="s">
        <v>266</v>
      </c>
      <c r="E13" s="270"/>
      <c r="F13" s="307" t="s">
        <v>278</v>
      </c>
      <c r="G13" s="240"/>
      <c r="H13" s="241"/>
      <c r="I13" s="329">
        <v>6</v>
      </c>
      <c r="J13" s="287">
        <v>1519</v>
      </c>
      <c r="K13" s="224"/>
      <c r="L13" s="224"/>
      <c r="M13" s="224"/>
      <c r="N13" s="316"/>
      <c r="O13" s="287">
        <f>J13-W13</f>
        <v>1519</v>
      </c>
      <c r="P13" s="243"/>
      <c r="Q13" s="290">
        <v>3</v>
      </c>
      <c r="R13" s="290">
        <v>107</v>
      </c>
      <c r="S13" s="317"/>
      <c r="T13" s="336">
        <f t="shared" ref="T13:T21" si="1">U13+V13</f>
        <v>600.9</v>
      </c>
      <c r="U13" s="379">
        <v>600.9</v>
      </c>
      <c r="V13" s="380"/>
      <c r="W13" s="378"/>
      <c r="X13" s="336">
        <f>T13/O13*100</f>
        <v>39.558920342330481</v>
      </c>
      <c r="Y13" s="290" t="s">
        <v>17</v>
      </c>
      <c r="Z13" s="190" t="s">
        <v>255</v>
      </c>
      <c r="AA13" s="219"/>
      <c r="AB13" s="169"/>
      <c r="AC13" s="327">
        <v>7</v>
      </c>
      <c r="AD13" s="339"/>
      <c r="AE13" s="375" t="s">
        <v>277</v>
      </c>
      <c r="AF13" s="381">
        <f t="shared" si="0"/>
        <v>600.9</v>
      </c>
      <c r="AG13" s="263"/>
      <c r="AH13" s="263"/>
      <c r="AI13" s="221"/>
      <c r="AJ13" s="221"/>
      <c r="AM13" s="287"/>
    </row>
    <row r="14" spans="1:39" ht="42" customHeight="1">
      <c r="A14" s="83">
        <v>3</v>
      </c>
      <c r="C14" s="325">
        <v>3</v>
      </c>
      <c r="D14" s="318" t="s">
        <v>267</v>
      </c>
      <c r="E14" s="318"/>
      <c r="F14" s="307" t="s">
        <v>278</v>
      </c>
      <c r="G14" s="240"/>
      <c r="H14" s="241"/>
      <c r="I14" s="329">
        <v>4</v>
      </c>
      <c r="J14" s="287">
        <v>3276</v>
      </c>
      <c r="K14" s="224"/>
      <c r="L14" s="224"/>
      <c r="M14" s="224"/>
      <c r="N14" s="316"/>
      <c r="O14" s="287">
        <f t="shared" ref="O14:O21" si="2">J14-W14</f>
        <v>2691</v>
      </c>
      <c r="P14" s="243"/>
      <c r="Q14" s="290">
        <v>3</v>
      </c>
      <c r="R14" s="290">
        <v>109</v>
      </c>
      <c r="S14" s="317"/>
      <c r="T14" s="336">
        <f t="shared" si="1"/>
        <v>654.20000000000005</v>
      </c>
      <c r="U14" s="379">
        <v>654.20000000000005</v>
      </c>
      <c r="V14" s="380"/>
      <c r="W14" s="378">
        <f>406+179</f>
        <v>585</v>
      </c>
      <c r="X14" s="336">
        <f t="shared" ref="X14:X21" si="3">T14/O14*100</f>
        <v>24.310665180230398</v>
      </c>
      <c r="Y14" s="290" t="s">
        <v>17</v>
      </c>
      <c r="Z14" s="190" t="s">
        <v>255</v>
      </c>
      <c r="AA14" s="219"/>
      <c r="AB14" s="169"/>
      <c r="AC14" s="327">
        <v>10</v>
      </c>
      <c r="AD14" s="339"/>
      <c r="AE14" s="375" t="s">
        <v>277</v>
      </c>
      <c r="AF14" s="381">
        <f t="shared" si="0"/>
        <v>654.20000000000005</v>
      </c>
      <c r="AG14" s="263"/>
      <c r="AH14" s="263"/>
      <c r="AI14" s="221"/>
      <c r="AJ14" s="221"/>
      <c r="AM14" s="287"/>
    </row>
    <row r="15" spans="1:39" ht="42" customHeight="1">
      <c r="A15" s="83">
        <v>4</v>
      </c>
      <c r="C15" s="326">
        <v>4</v>
      </c>
      <c r="D15" s="322" t="s">
        <v>268</v>
      </c>
      <c r="E15" s="322"/>
      <c r="F15" s="307" t="s">
        <v>278</v>
      </c>
      <c r="G15" s="240"/>
      <c r="H15" s="241"/>
      <c r="I15" s="330" t="s">
        <v>251</v>
      </c>
      <c r="J15" s="287">
        <v>1620</v>
      </c>
      <c r="K15" s="224"/>
      <c r="L15" s="224"/>
      <c r="M15" s="224"/>
      <c r="N15" s="316"/>
      <c r="O15" s="287">
        <f t="shared" si="2"/>
        <v>1616.5</v>
      </c>
      <c r="P15" s="243"/>
      <c r="Q15" s="290">
        <v>3</v>
      </c>
      <c r="R15" s="290">
        <v>110</v>
      </c>
      <c r="S15" s="317"/>
      <c r="T15" s="337">
        <f t="shared" si="1"/>
        <v>217</v>
      </c>
      <c r="U15" s="379">
        <v>217</v>
      </c>
      <c r="V15" s="380"/>
      <c r="W15" s="378">
        <v>3.5</v>
      </c>
      <c r="X15" s="336">
        <f t="shared" si="3"/>
        <v>13.42406433652954</v>
      </c>
      <c r="Y15" s="290" t="s">
        <v>17</v>
      </c>
      <c r="Z15" s="190" t="s">
        <v>255</v>
      </c>
      <c r="AA15" s="219"/>
      <c r="AB15" s="169"/>
      <c r="AC15" s="327">
        <v>6</v>
      </c>
      <c r="AD15" s="340"/>
      <c r="AE15" s="375" t="s">
        <v>277</v>
      </c>
      <c r="AF15" s="381">
        <f t="shared" si="0"/>
        <v>217</v>
      </c>
      <c r="AG15" s="263"/>
      <c r="AH15" s="263"/>
      <c r="AI15" s="221"/>
      <c r="AJ15" s="221"/>
      <c r="AM15" s="287"/>
    </row>
    <row r="16" spans="1:39" ht="42" customHeight="1">
      <c r="A16" s="83">
        <v>5</v>
      </c>
      <c r="C16" s="325">
        <v>5</v>
      </c>
      <c r="D16" s="322" t="s">
        <v>269</v>
      </c>
      <c r="E16" s="322"/>
      <c r="F16" s="307" t="s">
        <v>278</v>
      </c>
      <c r="G16" s="240"/>
      <c r="H16" s="241"/>
      <c r="I16" s="331" t="s">
        <v>254</v>
      </c>
      <c r="J16" s="287">
        <v>3028</v>
      </c>
      <c r="K16" s="224"/>
      <c r="L16" s="224"/>
      <c r="M16" s="224"/>
      <c r="N16" s="316"/>
      <c r="O16" s="287">
        <f t="shared" si="2"/>
        <v>3028</v>
      </c>
      <c r="P16" s="243"/>
      <c r="Q16" s="290">
        <v>3</v>
      </c>
      <c r="R16" s="290">
        <v>111</v>
      </c>
      <c r="S16" s="317"/>
      <c r="T16" s="336">
        <f t="shared" si="1"/>
        <v>138.5</v>
      </c>
      <c r="U16" s="379">
        <v>138.5</v>
      </c>
      <c r="V16" s="380"/>
      <c r="W16" s="333"/>
      <c r="X16" s="336">
        <f t="shared" si="3"/>
        <v>4.5739762219286657</v>
      </c>
      <c r="Y16" s="290" t="s">
        <v>17</v>
      </c>
      <c r="Z16" s="190" t="s">
        <v>255</v>
      </c>
      <c r="AA16" s="219"/>
      <c r="AB16" s="169"/>
      <c r="AC16" s="327">
        <v>9</v>
      </c>
      <c r="AD16" s="339"/>
      <c r="AE16" s="375" t="s">
        <v>277</v>
      </c>
      <c r="AF16" s="381">
        <f t="shared" si="0"/>
        <v>138.5</v>
      </c>
      <c r="AG16" s="263"/>
      <c r="AH16" s="263"/>
      <c r="AI16" s="221"/>
      <c r="AJ16" s="221"/>
      <c r="AM16" s="287"/>
    </row>
    <row r="17" spans="1:39" ht="42" customHeight="1">
      <c r="A17" s="83">
        <v>6</v>
      </c>
      <c r="C17" s="325">
        <v>6</v>
      </c>
      <c r="D17" s="322" t="s">
        <v>270</v>
      </c>
      <c r="E17" s="322"/>
      <c r="F17" s="307" t="s">
        <v>278</v>
      </c>
      <c r="G17" s="240"/>
      <c r="H17" s="241"/>
      <c r="I17" s="329">
        <v>5</v>
      </c>
      <c r="J17" s="287">
        <v>1954</v>
      </c>
      <c r="K17" s="224"/>
      <c r="L17" s="224"/>
      <c r="M17" s="224"/>
      <c r="N17" s="316"/>
      <c r="O17" s="287">
        <f t="shared" si="2"/>
        <v>1753.22</v>
      </c>
      <c r="P17" s="243"/>
      <c r="Q17" s="290">
        <v>3</v>
      </c>
      <c r="R17" s="290">
        <v>62</v>
      </c>
      <c r="S17" s="317"/>
      <c r="T17" s="336">
        <f>U17+V17</f>
        <v>547</v>
      </c>
      <c r="U17" s="379">
        <v>547</v>
      </c>
      <c r="V17" s="380"/>
      <c r="W17" s="333">
        <f>114.1+86.68</f>
        <v>200.78</v>
      </c>
      <c r="X17" s="336">
        <f t="shared" si="3"/>
        <v>31.199735344109698</v>
      </c>
      <c r="Y17" s="290" t="s">
        <v>17</v>
      </c>
      <c r="Z17" s="190" t="s">
        <v>255</v>
      </c>
      <c r="AA17" s="219"/>
      <c r="AB17" s="169"/>
      <c r="AC17" s="327">
        <v>8</v>
      </c>
      <c r="AD17" s="339"/>
      <c r="AE17" s="375" t="s">
        <v>277</v>
      </c>
      <c r="AF17" s="381">
        <f t="shared" si="0"/>
        <v>547</v>
      </c>
      <c r="AG17" s="263"/>
      <c r="AH17" s="263"/>
      <c r="AI17" s="221"/>
      <c r="AJ17" s="221"/>
      <c r="AM17" s="287"/>
    </row>
    <row r="18" spans="1:39" ht="42" customHeight="1">
      <c r="A18" s="83">
        <f>+COUNTA($D$11:D18)</f>
        <v>7</v>
      </c>
      <c r="C18" s="325">
        <v>7</v>
      </c>
      <c r="D18" s="318" t="s">
        <v>271</v>
      </c>
      <c r="E18" s="270"/>
      <c r="F18" s="307" t="s">
        <v>278</v>
      </c>
      <c r="G18" s="240"/>
      <c r="H18" s="241"/>
      <c r="I18" s="331" t="s">
        <v>253</v>
      </c>
      <c r="J18" s="287">
        <f>452+57+736+319+198+177</f>
        <v>1939</v>
      </c>
      <c r="K18" s="224"/>
      <c r="L18" s="224"/>
      <c r="M18" s="224"/>
      <c r="N18" s="316"/>
      <c r="O18" s="287">
        <f t="shared" si="2"/>
        <v>1762</v>
      </c>
      <c r="P18" s="243"/>
      <c r="Q18" s="290">
        <v>3</v>
      </c>
      <c r="R18" s="290">
        <v>60</v>
      </c>
      <c r="S18" s="317"/>
      <c r="T18" s="336">
        <f t="shared" si="1"/>
        <v>452</v>
      </c>
      <c r="U18" s="379">
        <v>452</v>
      </c>
      <c r="V18" s="380"/>
      <c r="W18" s="378">
        <v>177</v>
      </c>
      <c r="X18" s="336">
        <f t="shared" si="3"/>
        <v>25.652667423382518</v>
      </c>
      <c r="Y18" s="289" t="s">
        <v>17</v>
      </c>
      <c r="Z18" s="190" t="s">
        <v>255</v>
      </c>
      <c r="AA18" s="219"/>
      <c r="AB18" s="169"/>
      <c r="AC18" s="327">
        <v>7</v>
      </c>
      <c r="AD18" s="339"/>
      <c r="AE18" s="375" t="s">
        <v>277</v>
      </c>
      <c r="AF18" s="381">
        <f t="shared" si="0"/>
        <v>452</v>
      </c>
      <c r="AG18" s="263"/>
      <c r="AH18" s="263"/>
      <c r="AI18" s="221"/>
      <c r="AJ18" s="221"/>
      <c r="AM18" s="471"/>
    </row>
    <row r="19" spans="1:39" ht="42" customHeight="1">
      <c r="A19" s="83">
        <f>+COUNTA($D$11:D19)</f>
        <v>8</v>
      </c>
      <c r="C19" s="325">
        <v>8</v>
      </c>
      <c r="D19" s="318" t="s">
        <v>272</v>
      </c>
      <c r="E19" s="318" t="s">
        <v>273</v>
      </c>
      <c r="F19" s="307" t="s">
        <v>278</v>
      </c>
      <c r="G19" s="240"/>
      <c r="H19" s="241"/>
      <c r="I19" s="331">
        <v>5</v>
      </c>
      <c r="J19" s="287">
        <v>2098</v>
      </c>
      <c r="K19" s="224"/>
      <c r="L19" s="224"/>
      <c r="M19" s="224"/>
      <c r="N19" s="316"/>
      <c r="O19" s="287">
        <f t="shared" si="2"/>
        <v>1752</v>
      </c>
      <c r="P19" s="243"/>
      <c r="Q19" s="290">
        <v>3</v>
      </c>
      <c r="R19" s="290">
        <v>59</v>
      </c>
      <c r="S19" s="317"/>
      <c r="T19" s="336">
        <f t="shared" si="1"/>
        <v>274</v>
      </c>
      <c r="U19" s="379">
        <v>274</v>
      </c>
      <c r="V19" s="380"/>
      <c r="W19" s="333">
        <f>209+137</f>
        <v>346</v>
      </c>
      <c r="X19" s="336">
        <f t="shared" si="3"/>
        <v>15.639269406392694</v>
      </c>
      <c r="Y19" s="290" t="s">
        <v>17</v>
      </c>
      <c r="Z19" s="190" t="s">
        <v>255</v>
      </c>
      <c r="AA19" s="219"/>
      <c r="AB19" s="169"/>
      <c r="AC19" s="327">
        <v>8</v>
      </c>
      <c r="AD19" s="339"/>
      <c r="AE19" s="375" t="s">
        <v>277</v>
      </c>
      <c r="AF19" s="381">
        <f t="shared" si="0"/>
        <v>274</v>
      </c>
      <c r="AG19" s="263"/>
      <c r="AH19" s="263"/>
      <c r="AI19" s="221"/>
      <c r="AJ19" s="221"/>
      <c r="AM19" s="472"/>
    </row>
    <row r="20" spans="1:39" ht="42" customHeight="1">
      <c r="A20" s="83">
        <f>+COUNTA($D$11:D20)</f>
        <v>9</v>
      </c>
      <c r="C20" s="325">
        <v>9</v>
      </c>
      <c r="D20" s="322" t="s">
        <v>274</v>
      </c>
      <c r="E20" s="322"/>
      <c r="F20" s="307" t="s">
        <v>278</v>
      </c>
      <c r="G20" s="240"/>
      <c r="H20" s="241"/>
      <c r="I20" s="329">
        <v>3</v>
      </c>
      <c r="J20" s="287">
        <f>222+357+332+194+260+756</f>
        <v>2121</v>
      </c>
      <c r="K20" s="224"/>
      <c r="L20" s="224"/>
      <c r="M20" s="224"/>
      <c r="N20" s="316"/>
      <c r="O20" s="287">
        <f t="shared" si="2"/>
        <v>2121</v>
      </c>
      <c r="P20" s="243"/>
      <c r="Q20" s="290">
        <v>3</v>
      </c>
      <c r="R20" s="290">
        <v>122</v>
      </c>
      <c r="S20" s="317"/>
      <c r="T20" s="336">
        <f>U20+V20</f>
        <v>194</v>
      </c>
      <c r="U20" s="379">
        <v>181.5</v>
      </c>
      <c r="V20" s="380">
        <v>12.5</v>
      </c>
      <c r="W20" s="378"/>
      <c r="X20" s="336">
        <f t="shared" si="3"/>
        <v>9.1466289486091465</v>
      </c>
      <c r="Y20" s="289" t="s">
        <v>17</v>
      </c>
      <c r="Z20" s="190" t="s">
        <v>255</v>
      </c>
      <c r="AA20" s="219"/>
      <c r="AB20" s="169"/>
      <c r="AC20" s="327">
        <v>7</v>
      </c>
      <c r="AD20" s="339"/>
      <c r="AE20" s="375" t="s">
        <v>277</v>
      </c>
      <c r="AF20" s="381">
        <f t="shared" si="0"/>
        <v>194</v>
      </c>
      <c r="AG20" s="263"/>
      <c r="AH20" s="263"/>
      <c r="AI20" s="221"/>
      <c r="AJ20" s="221"/>
      <c r="AM20" s="471"/>
    </row>
    <row r="21" spans="1:39" ht="53.25" customHeight="1">
      <c r="A21" s="83">
        <f>+COUNTA($D$11:D21)</f>
        <v>10</v>
      </c>
      <c r="C21" s="325">
        <v>10</v>
      </c>
      <c r="D21" s="322" t="s">
        <v>275</v>
      </c>
      <c r="E21" s="322" t="s">
        <v>276</v>
      </c>
      <c r="F21" s="307" t="s">
        <v>278</v>
      </c>
      <c r="G21" s="240"/>
      <c r="H21" s="241"/>
      <c r="I21" s="329" t="s">
        <v>252</v>
      </c>
      <c r="J21" s="378">
        <v>2657</v>
      </c>
      <c r="K21" s="224"/>
      <c r="L21" s="224"/>
      <c r="M21" s="224"/>
      <c r="N21" s="316"/>
      <c r="O21" s="287">
        <f t="shared" si="2"/>
        <v>2657</v>
      </c>
      <c r="P21" s="243"/>
      <c r="Q21" s="290">
        <v>3</v>
      </c>
      <c r="R21" s="290">
        <v>79</v>
      </c>
      <c r="S21" s="317"/>
      <c r="T21" s="336">
        <f t="shared" si="1"/>
        <v>5.5</v>
      </c>
      <c r="U21" s="379">
        <v>5.5</v>
      </c>
      <c r="V21" s="380"/>
      <c r="W21" s="378"/>
      <c r="X21" s="336">
        <f t="shared" si="3"/>
        <v>0.20700037636432067</v>
      </c>
      <c r="Y21" s="290" t="s">
        <v>17</v>
      </c>
      <c r="Z21" s="190" t="s">
        <v>255</v>
      </c>
      <c r="AA21" s="219"/>
      <c r="AB21" s="169"/>
      <c r="AC21" s="327">
        <v>7</v>
      </c>
      <c r="AD21" s="339"/>
      <c r="AE21" s="375" t="s">
        <v>277</v>
      </c>
      <c r="AF21" s="381">
        <f t="shared" si="0"/>
        <v>5.5</v>
      </c>
      <c r="AG21" s="263"/>
      <c r="AH21" s="263"/>
      <c r="AI21" s="221"/>
      <c r="AJ21" s="221"/>
      <c r="AM21" s="472"/>
    </row>
    <row r="22" spans="1:39" ht="42" customHeight="1">
      <c r="C22" s="325"/>
      <c r="D22" s="341"/>
      <c r="E22" s="270"/>
      <c r="F22" s="328"/>
      <c r="G22" s="240"/>
      <c r="H22" s="241"/>
      <c r="I22" s="329"/>
      <c r="J22" s="338"/>
      <c r="K22" s="224"/>
      <c r="L22" s="224"/>
      <c r="M22" s="224"/>
      <c r="N22" s="316"/>
      <c r="O22" s="336"/>
      <c r="P22" s="243"/>
      <c r="Q22" s="290"/>
      <c r="R22" s="292"/>
      <c r="S22" s="317"/>
      <c r="T22" s="336"/>
      <c r="U22" s="334"/>
      <c r="V22" s="335"/>
      <c r="W22" s="332"/>
      <c r="X22" s="336"/>
      <c r="Y22" s="290"/>
      <c r="Z22" s="190"/>
      <c r="AA22" s="219"/>
      <c r="AB22" s="169"/>
      <c r="AC22" s="327"/>
      <c r="AD22" s="339"/>
      <c r="AE22" s="375"/>
      <c r="AF22" s="381"/>
      <c r="AG22" s="263"/>
      <c r="AH22" s="263"/>
      <c r="AI22" s="221"/>
      <c r="AJ22" s="221"/>
      <c r="AM22" s="472"/>
    </row>
    <row r="23" spans="1:39" ht="42" customHeight="1">
      <c r="C23" s="319"/>
      <c r="D23" s="320"/>
      <c r="E23" s="321"/>
      <c r="F23" s="322"/>
      <c r="G23" s="189"/>
      <c r="H23" s="269"/>
      <c r="I23" s="323"/>
      <c r="J23" s="324"/>
      <c r="K23" s="268"/>
      <c r="L23" s="268"/>
      <c r="M23" s="268"/>
      <c r="N23" s="246"/>
      <c r="O23" s="271"/>
      <c r="P23" s="272"/>
      <c r="Q23" s="242"/>
      <c r="R23" s="243"/>
      <c r="S23" s="247"/>
      <c r="T23" s="285"/>
      <c r="U23" s="265"/>
      <c r="V23" s="188"/>
      <c r="W23" s="286"/>
      <c r="X23" s="311"/>
      <c r="Y23" s="289"/>
      <c r="Z23" s="190"/>
      <c r="AA23" s="219"/>
      <c r="AB23" s="169"/>
      <c r="AC23" s="291"/>
      <c r="AD23" s="292"/>
      <c r="AE23" s="375"/>
      <c r="AF23" s="381"/>
      <c r="AG23" s="263"/>
      <c r="AH23" s="263"/>
      <c r="AI23" s="221"/>
      <c r="AJ23" s="221"/>
      <c r="AM23" s="288"/>
    </row>
    <row r="24" spans="1:39" s="155" customFormat="1" ht="30" customHeight="1" thickBot="1">
      <c r="A24" s="154"/>
      <c r="C24" s="266" t="s">
        <v>183</v>
      </c>
      <c r="D24" s="267"/>
      <c r="E24" s="267"/>
      <c r="F24" s="267"/>
      <c r="G24" s="267"/>
      <c r="H24" s="267"/>
      <c r="I24" s="267"/>
      <c r="J24" s="191">
        <f>SUM(J11:J23)</f>
        <v>23913</v>
      </c>
      <c r="K24" s="267"/>
      <c r="L24" s="267"/>
      <c r="M24" s="267"/>
      <c r="N24" s="267"/>
      <c r="O24" s="273"/>
      <c r="P24" s="273"/>
      <c r="Q24" s="267"/>
      <c r="R24" s="267"/>
      <c r="S24" s="267"/>
      <c r="T24" s="191">
        <f>SUM(T11:T23)</f>
        <v>3676.8999999999996</v>
      </c>
      <c r="U24" s="191">
        <f>SUM(U11:U23)</f>
        <v>3664.3999999999996</v>
      </c>
      <c r="V24" s="191">
        <f>SUM(V11:V23)</f>
        <v>12.5</v>
      </c>
      <c r="W24" s="191"/>
      <c r="X24" s="312"/>
      <c r="Y24" s="192"/>
      <c r="Z24" s="193"/>
      <c r="AA24" s="229"/>
      <c r="AC24" s="168"/>
      <c r="AD24" s="253"/>
      <c r="AE24" s="310"/>
      <c r="AF24" s="260">
        <f>+SUBTOTAL(109,AF11:AF23)</f>
        <v>3676.8999999999996</v>
      </c>
      <c r="AG24" s="253"/>
      <c r="AH24" s="253"/>
      <c r="AI24" s="258"/>
    </row>
    <row r="25" spans="1:39" ht="9" customHeight="1" thickTop="1">
      <c r="C25" s="403"/>
      <c r="D25" s="403"/>
      <c r="E25" s="403"/>
      <c r="F25" s="403"/>
      <c r="G25" s="403"/>
      <c r="H25" s="403"/>
      <c r="I25" s="403"/>
      <c r="J25" s="151"/>
      <c r="K25" s="149"/>
      <c r="L25" s="158"/>
      <c r="M25" s="232"/>
      <c r="N25" s="148"/>
      <c r="O25" s="274"/>
      <c r="P25" s="274"/>
      <c r="Q25" s="170"/>
      <c r="R25" s="171"/>
      <c r="S25" s="106"/>
      <c r="T25" s="178" t="s">
        <v>196</v>
      </c>
      <c r="U25" s="178"/>
      <c r="V25" s="405"/>
      <c r="W25" s="405"/>
      <c r="X25" s="405"/>
      <c r="Y25" s="405"/>
      <c r="Z25" s="405"/>
      <c r="AA25" s="405"/>
      <c r="AF25" s="261">
        <f t="shared" ref="AF25" si="4">U25+V25</f>
        <v>0</v>
      </c>
    </row>
    <row r="26" spans="1:39" ht="33.75" customHeight="1">
      <c r="C26" s="148"/>
      <c r="D26" s="406" t="s">
        <v>210</v>
      </c>
      <c r="E26" s="406"/>
      <c r="F26" s="406"/>
      <c r="G26" s="406"/>
      <c r="H26" s="152"/>
      <c r="I26" s="152"/>
      <c r="J26" s="179"/>
      <c r="K26" s="152"/>
      <c r="M26" s="406" t="s">
        <v>231</v>
      </c>
      <c r="N26" s="406"/>
      <c r="O26" s="406"/>
      <c r="P26" s="406"/>
      <c r="Q26" s="406"/>
      <c r="R26" s="406"/>
      <c r="S26" s="406"/>
      <c r="T26" s="406"/>
      <c r="U26" s="179"/>
      <c r="V26" s="406" t="s">
        <v>211</v>
      </c>
      <c r="W26" s="406"/>
      <c r="X26" s="406"/>
      <c r="Y26" s="406"/>
      <c r="Z26" s="406"/>
      <c r="AA26" s="406"/>
      <c r="AC26" s="169"/>
      <c r="AF26" s="261"/>
      <c r="AG26" s="254"/>
      <c r="AH26" s="254"/>
    </row>
    <row r="27" spans="1:39">
      <c r="C27" s="148"/>
      <c r="D27" s="404" t="s">
        <v>212</v>
      </c>
      <c r="E27" s="404"/>
      <c r="F27" s="404"/>
      <c r="G27" s="404"/>
      <c r="I27" s="101"/>
      <c r="J27" s="180"/>
      <c r="K27" s="407" t="s">
        <v>213</v>
      </c>
      <c r="L27" s="407"/>
      <c r="M27" s="407"/>
      <c r="N27" s="407"/>
      <c r="O27" s="407"/>
      <c r="P27" s="407"/>
      <c r="Q27" s="407"/>
      <c r="R27" s="407"/>
      <c r="S27" s="407"/>
      <c r="T27" s="407"/>
      <c r="U27" s="180"/>
      <c r="V27" s="180"/>
      <c r="W27" s="101"/>
      <c r="X27" s="313"/>
      <c r="Y27" s="101"/>
      <c r="Z27" s="101"/>
      <c r="AA27" s="97"/>
      <c r="AF27" s="261"/>
    </row>
    <row r="28" spans="1:39">
      <c r="C28" s="148"/>
      <c r="D28" s="98"/>
      <c r="E28" s="98"/>
      <c r="F28" s="99"/>
      <c r="G28" s="99"/>
      <c r="H28" s="97"/>
      <c r="I28" s="97"/>
      <c r="J28" s="180"/>
      <c r="K28" s="97"/>
      <c r="L28" s="160"/>
      <c r="M28" s="233"/>
      <c r="N28" s="97"/>
      <c r="O28" s="275"/>
      <c r="P28" s="276"/>
      <c r="Q28" s="173"/>
      <c r="R28" s="173"/>
      <c r="S28" s="227"/>
      <c r="T28" s="202"/>
      <c r="U28" s="202"/>
      <c r="V28" s="202"/>
      <c r="W28" s="106"/>
      <c r="X28" s="314"/>
      <c r="Y28" s="106"/>
      <c r="Z28" s="148"/>
      <c r="AF28" s="261"/>
    </row>
    <row r="29" spans="1:39">
      <c r="C29" s="148"/>
      <c r="D29" s="100"/>
      <c r="E29" s="100"/>
      <c r="F29" s="99"/>
      <c r="G29" s="99"/>
      <c r="H29" s="97"/>
      <c r="I29" s="97"/>
      <c r="J29" s="180"/>
      <c r="K29" s="97"/>
      <c r="L29" s="404"/>
      <c r="M29" s="404"/>
      <c r="N29" s="404"/>
      <c r="O29" s="404"/>
      <c r="P29" s="404"/>
      <c r="Q29" s="173"/>
      <c r="R29" s="173"/>
      <c r="S29" s="227"/>
      <c r="T29" s="202"/>
      <c r="U29" s="202"/>
      <c r="V29" s="202"/>
      <c r="W29" s="106"/>
      <c r="X29" s="314"/>
      <c r="Y29" s="106"/>
      <c r="Z29" s="148"/>
      <c r="AF29" s="261"/>
    </row>
    <row r="30" spans="1:39">
      <c r="C30" s="148"/>
      <c r="D30" s="100"/>
      <c r="E30" s="100"/>
      <c r="F30" s="99"/>
      <c r="G30" s="99"/>
      <c r="H30" s="97"/>
      <c r="I30" s="97"/>
      <c r="J30" s="180"/>
      <c r="K30" s="97"/>
      <c r="L30" s="404"/>
      <c r="M30" s="404"/>
      <c r="N30" s="404"/>
      <c r="O30" s="404"/>
      <c r="P30" s="404"/>
      <c r="Q30" s="173"/>
      <c r="R30" s="173"/>
      <c r="S30" s="227"/>
      <c r="T30" s="202"/>
      <c r="U30" s="202"/>
      <c r="V30" s="202"/>
      <c r="W30" s="106"/>
      <c r="X30" s="314"/>
      <c r="Y30" s="106"/>
      <c r="Z30" s="148"/>
      <c r="AF30" s="261"/>
    </row>
    <row r="31" spans="1:39">
      <c r="C31" s="148"/>
      <c r="D31" s="100"/>
      <c r="E31" s="100"/>
      <c r="F31" s="99"/>
      <c r="G31" s="99"/>
      <c r="H31" s="97"/>
      <c r="I31" s="97"/>
      <c r="J31" s="180"/>
      <c r="K31" s="97"/>
      <c r="L31" s="404"/>
      <c r="M31" s="404"/>
      <c r="N31" s="404"/>
      <c r="O31" s="404"/>
      <c r="P31" s="404"/>
      <c r="Q31" s="173"/>
      <c r="R31" s="173"/>
      <c r="S31" s="227"/>
      <c r="T31" s="202"/>
      <c r="U31" s="202"/>
      <c r="V31" s="202"/>
      <c r="W31" s="106"/>
      <c r="X31" s="314"/>
      <c r="Y31" s="106"/>
      <c r="Z31" s="148"/>
      <c r="AF31" s="261"/>
    </row>
    <row r="32" spans="1:39" ht="24.75" customHeight="1">
      <c r="C32" s="148"/>
      <c r="D32" s="100"/>
      <c r="E32" s="100"/>
      <c r="F32" s="99"/>
      <c r="G32" s="99"/>
      <c r="H32" s="97"/>
      <c r="I32" s="97"/>
      <c r="J32" s="180"/>
      <c r="K32" s="97"/>
      <c r="L32" s="404"/>
      <c r="M32" s="404"/>
      <c r="N32" s="404"/>
      <c r="O32" s="404"/>
      <c r="P32" s="404"/>
      <c r="Q32" s="173"/>
      <c r="R32" s="173"/>
      <c r="S32" s="227"/>
      <c r="T32" s="202"/>
      <c r="U32" s="202"/>
      <c r="V32" s="202"/>
      <c r="W32" s="106"/>
      <c r="X32" s="314"/>
      <c r="Y32" s="106"/>
      <c r="Z32" s="148"/>
      <c r="AF32" s="261"/>
    </row>
    <row r="33" spans="3:32">
      <c r="C33" s="148"/>
      <c r="D33" s="100"/>
      <c r="E33" s="100"/>
      <c r="F33" s="99"/>
      <c r="G33" s="99"/>
      <c r="H33" s="97"/>
      <c r="I33" s="97"/>
      <c r="J33" s="180"/>
      <c r="K33" s="97"/>
      <c r="L33" s="404"/>
      <c r="M33" s="404"/>
      <c r="N33" s="404"/>
      <c r="O33" s="404"/>
      <c r="P33" s="404"/>
      <c r="Q33" s="173"/>
      <c r="R33" s="173"/>
      <c r="S33" s="227"/>
      <c r="T33" s="202"/>
      <c r="U33" s="202"/>
      <c r="V33" s="202"/>
      <c r="W33" s="106"/>
      <c r="X33" s="314"/>
      <c r="Y33" s="106"/>
      <c r="Z33" s="148"/>
      <c r="AF33" s="261"/>
    </row>
    <row r="34" spans="3:32" ht="26.25" customHeight="1">
      <c r="C34" s="148"/>
      <c r="D34" s="100"/>
      <c r="E34" s="100"/>
      <c r="F34" s="99"/>
      <c r="G34" s="99"/>
      <c r="H34" s="97"/>
      <c r="I34" s="97"/>
      <c r="J34" s="180"/>
      <c r="K34" s="97"/>
      <c r="L34" s="404"/>
      <c r="M34" s="404"/>
      <c r="N34" s="404"/>
      <c r="O34" s="404"/>
      <c r="P34" s="404"/>
      <c r="Q34" s="173"/>
      <c r="R34" s="173"/>
      <c r="S34" s="227"/>
      <c r="T34" s="202"/>
      <c r="U34" s="202"/>
      <c r="V34" s="202"/>
      <c r="W34" s="106"/>
      <c r="X34" s="314"/>
      <c r="Y34" s="106"/>
      <c r="Z34" s="148"/>
      <c r="AF34" s="261"/>
    </row>
    <row r="35" spans="3:32">
      <c r="C35" s="148"/>
      <c r="D35" s="406"/>
      <c r="E35" s="406"/>
      <c r="F35" s="406"/>
      <c r="G35" s="406"/>
      <c r="H35" s="152"/>
      <c r="I35" s="152"/>
      <c r="J35" s="179"/>
      <c r="K35" s="152"/>
      <c r="L35" s="161"/>
      <c r="M35" s="234"/>
      <c r="N35" s="150"/>
      <c r="O35" s="277"/>
      <c r="P35" s="278"/>
      <c r="Q35" s="172"/>
      <c r="R35" s="172"/>
      <c r="S35" s="152"/>
      <c r="T35" s="406"/>
      <c r="U35" s="406"/>
      <c r="V35" s="406"/>
      <c r="W35" s="406"/>
      <c r="X35" s="406"/>
      <c r="Y35" s="406"/>
      <c r="Z35" s="406"/>
      <c r="AA35" s="406"/>
      <c r="AF35" s="261" t="e">
        <f>U35+#REF!</f>
        <v>#REF!</v>
      </c>
    </row>
    <row r="36" spans="3:32">
      <c r="C36" s="148"/>
      <c r="D36" s="404"/>
      <c r="E36" s="404"/>
      <c r="F36" s="404"/>
      <c r="G36" s="404"/>
      <c r="H36" s="101"/>
      <c r="I36" s="101"/>
      <c r="J36" s="180"/>
      <c r="K36" s="101"/>
      <c r="L36" s="159"/>
      <c r="M36" s="235"/>
      <c r="N36" s="97"/>
      <c r="O36" s="279"/>
      <c r="P36" s="276"/>
      <c r="Q36" s="173"/>
      <c r="R36" s="173"/>
      <c r="S36" s="227"/>
      <c r="T36" s="202"/>
      <c r="U36" s="202"/>
      <c r="V36" s="202"/>
      <c r="W36" s="106"/>
      <c r="X36" s="314"/>
      <c r="Y36" s="106"/>
      <c r="Z36" s="148"/>
      <c r="AF36" s="261">
        <f t="shared" ref="AF36:AF93" si="5">U36+V36</f>
        <v>0</v>
      </c>
    </row>
    <row r="37" spans="3:32">
      <c r="C37" s="148"/>
      <c r="D37" s="103"/>
      <c r="E37" s="103"/>
      <c r="F37" s="104"/>
      <c r="G37" s="104"/>
      <c r="H37" s="105"/>
      <c r="I37" s="105"/>
      <c r="J37" s="201"/>
      <c r="K37" s="102"/>
      <c r="L37" s="162"/>
      <c r="M37" s="236"/>
      <c r="N37" s="148"/>
      <c r="O37" s="280"/>
      <c r="P37" s="280"/>
      <c r="Q37" s="174"/>
      <c r="R37" s="174"/>
      <c r="S37" s="228"/>
      <c r="T37" s="203"/>
      <c r="U37" s="203"/>
      <c r="V37" s="203"/>
      <c r="W37" s="106"/>
      <c r="X37" s="314"/>
      <c r="Y37" s="106"/>
      <c r="Z37" s="148"/>
      <c r="AF37" s="261">
        <f t="shared" si="5"/>
        <v>0</v>
      </c>
    </row>
    <row r="38" spans="3:32">
      <c r="C38" s="148"/>
      <c r="D38" s="103"/>
      <c r="E38" s="103"/>
      <c r="F38" s="104"/>
      <c r="G38" s="104"/>
      <c r="H38" s="105"/>
      <c r="I38" s="105"/>
      <c r="J38" s="201"/>
      <c r="K38" s="102"/>
      <c r="L38" s="162"/>
      <c r="M38" s="236"/>
      <c r="N38" s="148"/>
      <c r="O38" s="280"/>
      <c r="P38" s="280"/>
      <c r="Q38" s="174"/>
      <c r="R38" s="174"/>
      <c r="S38" s="228"/>
      <c r="T38" s="203"/>
      <c r="U38" s="203"/>
      <c r="V38" s="203"/>
      <c r="W38" s="106"/>
      <c r="X38" s="314"/>
      <c r="Y38" s="106"/>
      <c r="Z38" s="148"/>
      <c r="AF38" s="261">
        <f t="shared" si="5"/>
        <v>0</v>
      </c>
    </row>
    <row r="39" spans="3:32">
      <c r="C39" s="148"/>
      <c r="D39" s="103"/>
      <c r="E39" s="103"/>
      <c r="F39" s="104"/>
      <c r="G39" s="104"/>
      <c r="H39" s="105"/>
      <c r="I39" s="105"/>
      <c r="J39" s="201"/>
      <c r="K39" s="102"/>
      <c r="L39" s="162"/>
      <c r="M39" s="236"/>
      <c r="N39" s="148"/>
      <c r="O39" s="280"/>
      <c r="P39" s="280"/>
      <c r="Q39" s="174"/>
      <c r="R39" s="174"/>
      <c r="S39" s="228"/>
      <c r="T39" s="203"/>
      <c r="U39" s="203"/>
      <c r="V39" s="203"/>
      <c r="W39" s="106"/>
      <c r="X39" s="314"/>
      <c r="Y39" s="106"/>
      <c r="Z39" s="148"/>
      <c r="AF39" s="261"/>
    </row>
    <row r="40" spans="3:32">
      <c r="C40" s="148"/>
      <c r="D40" s="402"/>
      <c r="E40" s="402"/>
      <c r="F40" s="402"/>
      <c r="G40" s="402"/>
      <c r="H40" s="402"/>
      <c r="I40" s="402"/>
      <c r="J40" s="402"/>
      <c r="K40" s="402"/>
      <c r="L40" s="402"/>
      <c r="M40" s="402"/>
      <c r="N40" s="402"/>
      <c r="O40" s="402"/>
      <c r="P40" s="402"/>
      <c r="Q40" s="402"/>
      <c r="R40" s="402"/>
      <c r="S40" s="402"/>
      <c r="T40" s="402"/>
      <c r="U40" s="402"/>
      <c r="V40" s="402"/>
      <c r="W40" s="402"/>
      <c r="X40" s="402"/>
      <c r="Y40" s="402"/>
      <c r="Z40" s="148"/>
      <c r="AF40" s="261">
        <f t="shared" si="5"/>
        <v>0</v>
      </c>
    </row>
    <row r="41" spans="3:32">
      <c r="D41" s="64"/>
      <c r="E41"/>
      <c r="F41"/>
      <c r="G41"/>
      <c r="H41" s="1"/>
      <c r="I41" s="1"/>
      <c r="J41" s="70"/>
      <c r="K41" s="1"/>
      <c r="L41" s="163"/>
      <c r="M41"/>
      <c r="N41" s="4"/>
      <c r="O41" s="281"/>
      <c r="P41" s="282"/>
      <c r="Q41" s="284"/>
      <c r="R41" s="284"/>
      <c r="S41"/>
      <c r="T41" s="70"/>
      <c r="U41" s="70"/>
      <c r="V41" s="70"/>
      <c r="AF41" s="261">
        <f t="shared" si="5"/>
        <v>0</v>
      </c>
    </row>
    <row r="42" spans="3:32">
      <c r="D42" s="64"/>
      <c r="E42"/>
      <c r="F42"/>
      <c r="G42"/>
      <c r="H42" s="1"/>
      <c r="I42" s="1"/>
      <c r="J42" s="70"/>
      <c r="K42" s="1"/>
      <c r="L42" s="163"/>
      <c r="M42"/>
      <c r="N42" s="4"/>
      <c r="O42" s="281"/>
      <c r="P42" s="282"/>
      <c r="Q42" s="284"/>
      <c r="R42" s="284"/>
      <c r="S42"/>
      <c r="T42" s="70"/>
      <c r="U42" s="70"/>
      <c r="V42" s="70"/>
      <c r="AF42" s="261">
        <f t="shared" si="5"/>
        <v>0</v>
      </c>
    </row>
    <row r="43" spans="3:32">
      <c r="D43" s="64"/>
      <c r="E43"/>
      <c r="F43"/>
      <c r="G43"/>
      <c r="H43" s="1"/>
      <c r="I43" s="1"/>
      <c r="J43" s="70"/>
      <c r="K43" s="1"/>
      <c r="L43" s="163"/>
      <c r="M43"/>
      <c r="N43" s="4"/>
      <c r="O43" s="281"/>
      <c r="P43" s="282"/>
      <c r="Q43" s="284"/>
      <c r="R43" s="284"/>
      <c r="S43"/>
      <c r="T43" s="70"/>
      <c r="U43" s="70"/>
      <c r="V43" s="70"/>
      <c r="AF43" s="261">
        <f t="shared" si="5"/>
        <v>0</v>
      </c>
    </row>
    <row r="44" spans="3:32">
      <c r="D44" s="64"/>
      <c r="E44"/>
      <c r="F44"/>
      <c r="G44"/>
      <c r="H44" s="1"/>
      <c r="I44" s="1"/>
      <c r="J44" s="70"/>
      <c r="K44" s="1"/>
      <c r="L44" s="163"/>
      <c r="M44"/>
      <c r="N44" s="4"/>
      <c r="O44" s="281"/>
      <c r="P44" s="282"/>
      <c r="Q44" s="284"/>
      <c r="R44" s="284"/>
      <c r="S44"/>
      <c r="T44" s="70"/>
      <c r="U44" s="70"/>
      <c r="V44" s="70"/>
      <c r="AF44" s="261">
        <f t="shared" si="5"/>
        <v>0</v>
      </c>
    </row>
    <row r="45" spans="3:32">
      <c r="AF45" s="261">
        <f t="shared" si="5"/>
        <v>0</v>
      </c>
    </row>
    <row r="46" spans="3:32">
      <c r="AF46" s="261">
        <f t="shared" si="5"/>
        <v>0</v>
      </c>
    </row>
    <row r="47" spans="3:32">
      <c r="AF47" s="261">
        <f t="shared" si="5"/>
        <v>0</v>
      </c>
    </row>
    <row r="48" spans="3:32">
      <c r="AF48" s="261">
        <f t="shared" si="5"/>
        <v>0</v>
      </c>
    </row>
    <row r="49" spans="32:32">
      <c r="AF49" s="261">
        <f t="shared" si="5"/>
        <v>0</v>
      </c>
    </row>
    <row r="50" spans="32:32">
      <c r="AF50" s="261">
        <f t="shared" si="5"/>
        <v>0</v>
      </c>
    </row>
    <row r="51" spans="32:32">
      <c r="AF51" s="261">
        <f t="shared" si="5"/>
        <v>0</v>
      </c>
    </row>
    <row r="52" spans="32:32">
      <c r="AF52" s="261">
        <f t="shared" si="5"/>
        <v>0</v>
      </c>
    </row>
    <row r="53" spans="32:32">
      <c r="AF53" s="261">
        <f t="shared" si="5"/>
        <v>0</v>
      </c>
    </row>
    <row r="54" spans="32:32">
      <c r="AF54" s="261">
        <f t="shared" si="5"/>
        <v>0</v>
      </c>
    </row>
    <row r="55" spans="32:32">
      <c r="AF55" s="261">
        <f t="shared" si="5"/>
        <v>0</v>
      </c>
    </row>
    <row r="56" spans="32:32">
      <c r="AF56" s="261">
        <f t="shared" si="5"/>
        <v>0</v>
      </c>
    </row>
    <row r="57" spans="32:32">
      <c r="AF57" s="261">
        <f t="shared" si="5"/>
        <v>0</v>
      </c>
    </row>
    <row r="58" spans="32:32">
      <c r="AF58" s="261">
        <f t="shared" si="5"/>
        <v>0</v>
      </c>
    </row>
    <row r="59" spans="32:32">
      <c r="AF59" s="261">
        <f t="shared" si="5"/>
        <v>0</v>
      </c>
    </row>
    <row r="60" spans="32:32">
      <c r="AF60" s="261">
        <f t="shared" si="5"/>
        <v>0</v>
      </c>
    </row>
    <row r="61" spans="32:32">
      <c r="AF61" s="261">
        <f t="shared" si="5"/>
        <v>0</v>
      </c>
    </row>
    <row r="62" spans="32:32">
      <c r="AF62" s="261">
        <f t="shared" si="5"/>
        <v>0</v>
      </c>
    </row>
    <row r="63" spans="32:32">
      <c r="AF63" s="261">
        <f t="shared" si="5"/>
        <v>0</v>
      </c>
    </row>
    <row r="64" spans="32:32">
      <c r="AF64" s="261">
        <f t="shared" si="5"/>
        <v>0</v>
      </c>
    </row>
    <row r="65" spans="32:32">
      <c r="AF65" s="261">
        <f t="shared" si="5"/>
        <v>0</v>
      </c>
    </row>
    <row r="66" spans="32:32">
      <c r="AF66" s="261">
        <f t="shared" si="5"/>
        <v>0</v>
      </c>
    </row>
    <row r="67" spans="32:32">
      <c r="AF67" s="261">
        <f t="shared" si="5"/>
        <v>0</v>
      </c>
    </row>
    <row r="68" spans="32:32">
      <c r="AF68" s="261">
        <f t="shared" si="5"/>
        <v>0</v>
      </c>
    </row>
    <row r="69" spans="32:32">
      <c r="AF69" s="261">
        <f t="shared" si="5"/>
        <v>0</v>
      </c>
    </row>
    <row r="70" spans="32:32">
      <c r="AF70" s="261">
        <f t="shared" si="5"/>
        <v>0</v>
      </c>
    </row>
    <row r="71" spans="32:32">
      <c r="AF71" s="261">
        <f t="shared" si="5"/>
        <v>0</v>
      </c>
    </row>
    <row r="72" spans="32:32">
      <c r="AF72" s="261">
        <f t="shared" si="5"/>
        <v>0</v>
      </c>
    </row>
    <row r="73" spans="32:32">
      <c r="AF73" s="261">
        <f t="shared" si="5"/>
        <v>0</v>
      </c>
    </row>
    <row r="74" spans="32:32">
      <c r="AF74" s="261">
        <f t="shared" si="5"/>
        <v>0</v>
      </c>
    </row>
    <row r="75" spans="32:32">
      <c r="AF75" s="261">
        <f t="shared" si="5"/>
        <v>0</v>
      </c>
    </row>
    <row r="76" spans="32:32">
      <c r="AF76" s="261">
        <f t="shared" si="5"/>
        <v>0</v>
      </c>
    </row>
    <row r="77" spans="32:32">
      <c r="AF77" s="261">
        <f t="shared" si="5"/>
        <v>0</v>
      </c>
    </row>
    <row r="78" spans="32:32">
      <c r="AF78" s="261">
        <f t="shared" si="5"/>
        <v>0</v>
      </c>
    </row>
    <row r="79" spans="32:32">
      <c r="AF79" s="261">
        <f t="shared" si="5"/>
        <v>0</v>
      </c>
    </row>
    <row r="80" spans="32:32">
      <c r="AF80" s="261">
        <f t="shared" si="5"/>
        <v>0</v>
      </c>
    </row>
    <row r="81" spans="32:32">
      <c r="AF81" s="261">
        <f t="shared" si="5"/>
        <v>0</v>
      </c>
    </row>
    <row r="82" spans="32:32">
      <c r="AF82" s="261">
        <f t="shared" si="5"/>
        <v>0</v>
      </c>
    </row>
    <row r="83" spans="32:32">
      <c r="AF83" s="261">
        <f t="shared" si="5"/>
        <v>0</v>
      </c>
    </row>
    <row r="84" spans="32:32">
      <c r="AF84" s="261">
        <f t="shared" si="5"/>
        <v>0</v>
      </c>
    </row>
    <row r="85" spans="32:32">
      <c r="AF85" s="261">
        <f t="shared" si="5"/>
        <v>0</v>
      </c>
    </row>
    <row r="86" spans="32:32">
      <c r="AF86" s="261">
        <f t="shared" si="5"/>
        <v>0</v>
      </c>
    </row>
    <row r="87" spans="32:32">
      <c r="AF87" s="261">
        <f t="shared" si="5"/>
        <v>0</v>
      </c>
    </row>
    <row r="88" spans="32:32">
      <c r="AF88" s="261">
        <f t="shared" si="5"/>
        <v>0</v>
      </c>
    </row>
    <row r="89" spans="32:32">
      <c r="AF89" s="261">
        <f t="shared" si="5"/>
        <v>0</v>
      </c>
    </row>
    <row r="90" spans="32:32">
      <c r="AF90" s="261">
        <f t="shared" si="5"/>
        <v>0</v>
      </c>
    </row>
    <row r="91" spans="32:32">
      <c r="AF91" s="261">
        <f t="shared" si="5"/>
        <v>0</v>
      </c>
    </row>
    <row r="92" spans="32:32">
      <c r="AF92" s="261">
        <f t="shared" si="5"/>
        <v>0</v>
      </c>
    </row>
    <row r="93" spans="32:32">
      <c r="AF93" s="261">
        <f t="shared" si="5"/>
        <v>0</v>
      </c>
    </row>
    <row r="94" spans="32:32">
      <c r="AF94" s="261">
        <f t="shared" ref="AF94:AF157" si="6">U94+V94</f>
        <v>0</v>
      </c>
    </row>
    <row r="95" spans="32:32">
      <c r="AF95" s="261">
        <f t="shared" si="6"/>
        <v>0</v>
      </c>
    </row>
    <row r="96" spans="32:32">
      <c r="AF96" s="261">
        <f t="shared" si="6"/>
        <v>0</v>
      </c>
    </row>
    <row r="97" spans="32:32">
      <c r="AF97" s="261">
        <f t="shared" si="6"/>
        <v>0</v>
      </c>
    </row>
    <row r="98" spans="32:32">
      <c r="AF98" s="261">
        <f t="shared" si="6"/>
        <v>0</v>
      </c>
    </row>
    <row r="99" spans="32:32">
      <c r="AF99" s="261">
        <f t="shared" si="6"/>
        <v>0</v>
      </c>
    </row>
    <row r="100" spans="32:32">
      <c r="AF100" s="261">
        <f t="shared" si="6"/>
        <v>0</v>
      </c>
    </row>
    <row r="101" spans="32:32">
      <c r="AF101" s="261">
        <f t="shared" si="6"/>
        <v>0</v>
      </c>
    </row>
    <row r="102" spans="32:32">
      <c r="AF102" s="261">
        <f t="shared" si="6"/>
        <v>0</v>
      </c>
    </row>
    <row r="103" spans="32:32">
      <c r="AF103" s="261">
        <f t="shared" si="6"/>
        <v>0</v>
      </c>
    </row>
    <row r="104" spans="32:32">
      <c r="AF104" s="261">
        <f t="shared" si="6"/>
        <v>0</v>
      </c>
    </row>
    <row r="105" spans="32:32">
      <c r="AF105" s="261">
        <f t="shared" si="6"/>
        <v>0</v>
      </c>
    </row>
    <row r="106" spans="32:32">
      <c r="AF106" s="261">
        <f t="shared" si="6"/>
        <v>0</v>
      </c>
    </row>
    <row r="107" spans="32:32">
      <c r="AF107" s="261">
        <f t="shared" si="6"/>
        <v>0</v>
      </c>
    </row>
    <row r="108" spans="32:32">
      <c r="AF108" s="261">
        <f t="shared" si="6"/>
        <v>0</v>
      </c>
    </row>
    <row r="109" spans="32:32">
      <c r="AF109" s="261">
        <f t="shared" si="6"/>
        <v>0</v>
      </c>
    </row>
    <row r="110" spans="32:32">
      <c r="AF110" s="261">
        <f t="shared" si="6"/>
        <v>0</v>
      </c>
    </row>
    <row r="111" spans="32:32">
      <c r="AF111" s="261">
        <f t="shared" si="6"/>
        <v>0</v>
      </c>
    </row>
    <row r="112" spans="32:32">
      <c r="AF112" s="261">
        <f t="shared" si="6"/>
        <v>0</v>
      </c>
    </row>
    <row r="113" spans="32:32">
      <c r="AF113" s="261">
        <f t="shared" si="6"/>
        <v>0</v>
      </c>
    </row>
    <row r="114" spans="32:32">
      <c r="AF114" s="261">
        <f t="shared" si="6"/>
        <v>0</v>
      </c>
    </row>
    <row r="115" spans="32:32">
      <c r="AF115" s="261">
        <f t="shared" si="6"/>
        <v>0</v>
      </c>
    </row>
    <row r="116" spans="32:32">
      <c r="AF116" s="261">
        <f t="shared" si="6"/>
        <v>0</v>
      </c>
    </row>
    <row r="117" spans="32:32">
      <c r="AF117" s="261">
        <f t="shared" si="6"/>
        <v>0</v>
      </c>
    </row>
    <row r="118" spans="32:32">
      <c r="AF118" s="261">
        <f t="shared" si="6"/>
        <v>0</v>
      </c>
    </row>
    <row r="119" spans="32:32">
      <c r="AF119" s="261">
        <f t="shared" si="6"/>
        <v>0</v>
      </c>
    </row>
    <row r="120" spans="32:32">
      <c r="AF120" s="261">
        <f t="shared" si="6"/>
        <v>0</v>
      </c>
    </row>
    <row r="121" spans="32:32">
      <c r="AF121" s="261">
        <f t="shared" si="6"/>
        <v>0</v>
      </c>
    </row>
    <row r="122" spans="32:32">
      <c r="AF122" s="261">
        <f t="shared" si="6"/>
        <v>0</v>
      </c>
    </row>
    <row r="123" spans="32:32">
      <c r="AF123" s="261">
        <f t="shared" si="6"/>
        <v>0</v>
      </c>
    </row>
    <row r="124" spans="32:32">
      <c r="AF124" s="261">
        <f t="shared" si="6"/>
        <v>0</v>
      </c>
    </row>
    <row r="125" spans="32:32">
      <c r="AF125" s="261">
        <f t="shared" si="6"/>
        <v>0</v>
      </c>
    </row>
    <row r="126" spans="32:32">
      <c r="AF126" s="261">
        <f t="shared" si="6"/>
        <v>0</v>
      </c>
    </row>
    <row r="127" spans="32:32">
      <c r="AF127" s="261">
        <f t="shared" si="6"/>
        <v>0</v>
      </c>
    </row>
    <row r="128" spans="32:32">
      <c r="AF128" s="261">
        <f t="shared" si="6"/>
        <v>0</v>
      </c>
    </row>
    <row r="129" spans="32:32">
      <c r="AF129" s="261">
        <f t="shared" si="6"/>
        <v>0</v>
      </c>
    </row>
    <row r="130" spans="32:32">
      <c r="AF130" s="261">
        <f t="shared" si="6"/>
        <v>0</v>
      </c>
    </row>
    <row r="131" spans="32:32">
      <c r="AF131" s="261">
        <f t="shared" si="6"/>
        <v>0</v>
      </c>
    </row>
    <row r="132" spans="32:32">
      <c r="AF132" s="261">
        <f t="shared" si="6"/>
        <v>0</v>
      </c>
    </row>
    <row r="133" spans="32:32">
      <c r="AF133" s="261">
        <f t="shared" si="6"/>
        <v>0</v>
      </c>
    </row>
    <row r="134" spans="32:32">
      <c r="AF134" s="261">
        <f t="shared" si="6"/>
        <v>0</v>
      </c>
    </row>
    <row r="135" spans="32:32">
      <c r="AF135" s="261">
        <f t="shared" si="6"/>
        <v>0</v>
      </c>
    </row>
    <row r="136" spans="32:32">
      <c r="AF136" s="261">
        <f t="shared" si="6"/>
        <v>0</v>
      </c>
    </row>
    <row r="137" spans="32:32">
      <c r="AF137" s="261">
        <f t="shared" si="6"/>
        <v>0</v>
      </c>
    </row>
    <row r="138" spans="32:32">
      <c r="AF138" s="261">
        <f t="shared" si="6"/>
        <v>0</v>
      </c>
    </row>
    <row r="139" spans="32:32">
      <c r="AF139" s="261">
        <f t="shared" si="6"/>
        <v>0</v>
      </c>
    </row>
    <row r="140" spans="32:32">
      <c r="AF140" s="261">
        <f t="shared" si="6"/>
        <v>0</v>
      </c>
    </row>
    <row r="141" spans="32:32">
      <c r="AF141" s="261">
        <f t="shared" si="6"/>
        <v>0</v>
      </c>
    </row>
    <row r="142" spans="32:32">
      <c r="AF142" s="261">
        <f t="shared" si="6"/>
        <v>0</v>
      </c>
    </row>
    <row r="143" spans="32:32">
      <c r="AF143" s="261">
        <f t="shared" si="6"/>
        <v>0</v>
      </c>
    </row>
    <row r="144" spans="32:32">
      <c r="AF144" s="261">
        <f t="shared" si="6"/>
        <v>0</v>
      </c>
    </row>
    <row r="145" spans="32:32">
      <c r="AF145" s="261">
        <f t="shared" si="6"/>
        <v>0</v>
      </c>
    </row>
    <row r="146" spans="32:32">
      <c r="AF146" s="261">
        <f t="shared" si="6"/>
        <v>0</v>
      </c>
    </row>
    <row r="147" spans="32:32">
      <c r="AF147" s="261">
        <f t="shared" si="6"/>
        <v>0</v>
      </c>
    </row>
    <row r="148" spans="32:32">
      <c r="AF148" s="261">
        <f t="shared" si="6"/>
        <v>0</v>
      </c>
    </row>
    <row r="149" spans="32:32">
      <c r="AF149" s="261">
        <f t="shared" si="6"/>
        <v>0</v>
      </c>
    </row>
    <row r="150" spans="32:32">
      <c r="AF150" s="261">
        <f t="shared" si="6"/>
        <v>0</v>
      </c>
    </row>
    <row r="151" spans="32:32">
      <c r="AF151" s="261">
        <f t="shared" si="6"/>
        <v>0</v>
      </c>
    </row>
    <row r="152" spans="32:32">
      <c r="AF152" s="261">
        <f t="shared" si="6"/>
        <v>0</v>
      </c>
    </row>
    <row r="153" spans="32:32">
      <c r="AF153" s="261">
        <f t="shared" si="6"/>
        <v>0</v>
      </c>
    </row>
    <row r="154" spans="32:32">
      <c r="AF154" s="261">
        <f t="shared" si="6"/>
        <v>0</v>
      </c>
    </row>
    <row r="155" spans="32:32">
      <c r="AF155" s="261">
        <f t="shared" si="6"/>
        <v>0</v>
      </c>
    </row>
    <row r="156" spans="32:32">
      <c r="AF156" s="261">
        <f t="shared" si="6"/>
        <v>0</v>
      </c>
    </row>
    <row r="157" spans="32:32">
      <c r="AF157" s="261">
        <f t="shared" si="6"/>
        <v>0</v>
      </c>
    </row>
    <row r="158" spans="32:32">
      <c r="AF158" s="261">
        <f t="shared" ref="AF158:AF221" si="7">U158+V158</f>
        <v>0</v>
      </c>
    </row>
    <row r="159" spans="32:32">
      <c r="AF159" s="261">
        <f t="shared" si="7"/>
        <v>0</v>
      </c>
    </row>
    <row r="160" spans="32:32">
      <c r="AF160" s="261">
        <f t="shared" si="7"/>
        <v>0</v>
      </c>
    </row>
    <row r="161" spans="32:32">
      <c r="AF161" s="261">
        <f t="shared" si="7"/>
        <v>0</v>
      </c>
    </row>
    <row r="162" spans="32:32">
      <c r="AF162" s="261">
        <f t="shared" si="7"/>
        <v>0</v>
      </c>
    </row>
    <row r="163" spans="32:32">
      <c r="AF163" s="261">
        <f t="shared" si="7"/>
        <v>0</v>
      </c>
    </row>
    <row r="164" spans="32:32">
      <c r="AF164" s="261">
        <f t="shared" si="7"/>
        <v>0</v>
      </c>
    </row>
    <row r="165" spans="32:32">
      <c r="AF165" s="261">
        <f t="shared" si="7"/>
        <v>0</v>
      </c>
    </row>
    <row r="166" spans="32:32">
      <c r="AF166" s="261">
        <f t="shared" si="7"/>
        <v>0</v>
      </c>
    </row>
    <row r="167" spans="32:32">
      <c r="AF167" s="261">
        <f t="shared" si="7"/>
        <v>0</v>
      </c>
    </row>
    <row r="168" spans="32:32">
      <c r="AF168" s="261">
        <f t="shared" si="7"/>
        <v>0</v>
      </c>
    </row>
    <row r="169" spans="32:32">
      <c r="AF169" s="261">
        <f t="shared" si="7"/>
        <v>0</v>
      </c>
    </row>
    <row r="170" spans="32:32">
      <c r="AF170" s="261">
        <f t="shared" si="7"/>
        <v>0</v>
      </c>
    </row>
    <row r="171" spans="32:32">
      <c r="AF171" s="261">
        <f t="shared" si="7"/>
        <v>0</v>
      </c>
    </row>
    <row r="172" spans="32:32">
      <c r="AF172" s="261">
        <f t="shared" si="7"/>
        <v>0</v>
      </c>
    </row>
    <row r="173" spans="32:32">
      <c r="AF173" s="261">
        <f t="shared" si="7"/>
        <v>0</v>
      </c>
    </row>
    <row r="174" spans="32:32">
      <c r="AF174" s="261">
        <f t="shared" si="7"/>
        <v>0</v>
      </c>
    </row>
    <row r="175" spans="32:32">
      <c r="AF175" s="261">
        <f t="shared" si="7"/>
        <v>0</v>
      </c>
    </row>
    <row r="176" spans="32:32">
      <c r="AF176" s="261">
        <f t="shared" si="7"/>
        <v>0</v>
      </c>
    </row>
    <row r="177" spans="32:32">
      <c r="AF177" s="261">
        <f t="shared" si="7"/>
        <v>0</v>
      </c>
    </row>
    <row r="178" spans="32:32">
      <c r="AF178" s="261">
        <f t="shared" si="7"/>
        <v>0</v>
      </c>
    </row>
    <row r="179" spans="32:32">
      <c r="AF179" s="261">
        <f t="shared" si="7"/>
        <v>0</v>
      </c>
    </row>
    <row r="180" spans="32:32">
      <c r="AF180" s="261">
        <f t="shared" si="7"/>
        <v>0</v>
      </c>
    </row>
    <row r="181" spans="32:32">
      <c r="AF181" s="261">
        <f t="shared" si="7"/>
        <v>0</v>
      </c>
    </row>
    <row r="182" spans="32:32">
      <c r="AF182" s="261">
        <f t="shared" si="7"/>
        <v>0</v>
      </c>
    </row>
    <row r="183" spans="32:32">
      <c r="AF183" s="261">
        <f t="shared" si="7"/>
        <v>0</v>
      </c>
    </row>
    <row r="184" spans="32:32">
      <c r="AF184" s="261">
        <f t="shared" si="7"/>
        <v>0</v>
      </c>
    </row>
    <row r="185" spans="32:32">
      <c r="AF185" s="261">
        <f t="shared" si="7"/>
        <v>0</v>
      </c>
    </row>
    <row r="186" spans="32:32">
      <c r="AF186" s="261">
        <f t="shared" si="7"/>
        <v>0</v>
      </c>
    </row>
    <row r="187" spans="32:32">
      <c r="AF187" s="261">
        <f t="shared" si="7"/>
        <v>0</v>
      </c>
    </row>
    <row r="188" spans="32:32">
      <c r="AF188" s="261">
        <f t="shared" si="7"/>
        <v>0</v>
      </c>
    </row>
    <row r="189" spans="32:32">
      <c r="AF189" s="261">
        <f t="shared" si="7"/>
        <v>0</v>
      </c>
    </row>
    <row r="190" spans="32:32">
      <c r="AF190" s="261">
        <f t="shared" si="7"/>
        <v>0</v>
      </c>
    </row>
    <row r="191" spans="32:32">
      <c r="AF191" s="261">
        <f t="shared" si="7"/>
        <v>0</v>
      </c>
    </row>
    <row r="192" spans="32:32">
      <c r="AF192" s="261">
        <f t="shared" si="7"/>
        <v>0</v>
      </c>
    </row>
    <row r="193" spans="32:32">
      <c r="AF193" s="261">
        <f t="shared" si="7"/>
        <v>0</v>
      </c>
    </row>
    <row r="194" spans="32:32">
      <c r="AF194" s="261">
        <f t="shared" si="7"/>
        <v>0</v>
      </c>
    </row>
    <row r="195" spans="32:32">
      <c r="AF195" s="261">
        <f t="shared" si="7"/>
        <v>0</v>
      </c>
    </row>
    <row r="196" spans="32:32">
      <c r="AF196" s="261">
        <f t="shared" si="7"/>
        <v>0</v>
      </c>
    </row>
    <row r="197" spans="32:32">
      <c r="AF197" s="261">
        <f t="shared" si="7"/>
        <v>0</v>
      </c>
    </row>
    <row r="198" spans="32:32">
      <c r="AF198" s="261">
        <f t="shared" si="7"/>
        <v>0</v>
      </c>
    </row>
    <row r="199" spans="32:32">
      <c r="AF199" s="261">
        <f t="shared" si="7"/>
        <v>0</v>
      </c>
    </row>
    <row r="200" spans="32:32">
      <c r="AF200" s="261">
        <f t="shared" si="7"/>
        <v>0</v>
      </c>
    </row>
    <row r="201" spans="32:32">
      <c r="AF201" s="261">
        <f t="shared" si="7"/>
        <v>0</v>
      </c>
    </row>
    <row r="202" spans="32:32">
      <c r="AF202" s="261">
        <f t="shared" si="7"/>
        <v>0</v>
      </c>
    </row>
    <row r="203" spans="32:32">
      <c r="AF203" s="261">
        <f t="shared" si="7"/>
        <v>0</v>
      </c>
    </row>
    <row r="204" spans="32:32">
      <c r="AF204" s="261">
        <f t="shared" si="7"/>
        <v>0</v>
      </c>
    </row>
    <row r="205" spans="32:32">
      <c r="AF205" s="261">
        <f t="shared" si="7"/>
        <v>0</v>
      </c>
    </row>
    <row r="206" spans="32:32">
      <c r="AF206" s="261">
        <f t="shared" si="7"/>
        <v>0</v>
      </c>
    </row>
    <row r="207" spans="32:32">
      <c r="AF207" s="261">
        <f t="shared" si="7"/>
        <v>0</v>
      </c>
    </row>
    <row r="208" spans="32:32">
      <c r="AF208" s="261">
        <f t="shared" si="7"/>
        <v>0</v>
      </c>
    </row>
    <row r="209" spans="32:32">
      <c r="AF209" s="261">
        <f t="shared" si="7"/>
        <v>0</v>
      </c>
    </row>
    <row r="210" spans="32:32">
      <c r="AF210" s="261">
        <f t="shared" si="7"/>
        <v>0</v>
      </c>
    </row>
    <row r="211" spans="32:32">
      <c r="AF211" s="261">
        <f t="shared" si="7"/>
        <v>0</v>
      </c>
    </row>
    <row r="212" spans="32:32">
      <c r="AF212" s="261">
        <f t="shared" si="7"/>
        <v>0</v>
      </c>
    </row>
    <row r="213" spans="32:32">
      <c r="AF213" s="261">
        <f t="shared" si="7"/>
        <v>0</v>
      </c>
    </row>
    <row r="214" spans="32:32">
      <c r="AF214" s="261">
        <f t="shared" si="7"/>
        <v>0</v>
      </c>
    </row>
    <row r="215" spans="32:32">
      <c r="AF215" s="261">
        <f t="shared" si="7"/>
        <v>0</v>
      </c>
    </row>
    <row r="216" spans="32:32">
      <c r="AF216" s="261">
        <f t="shared" si="7"/>
        <v>0</v>
      </c>
    </row>
    <row r="217" spans="32:32">
      <c r="AF217" s="261">
        <f t="shared" si="7"/>
        <v>0</v>
      </c>
    </row>
    <row r="218" spans="32:32">
      <c r="AF218" s="261">
        <f t="shared" si="7"/>
        <v>0</v>
      </c>
    </row>
    <row r="219" spans="32:32">
      <c r="AF219" s="261">
        <f t="shared" si="7"/>
        <v>0</v>
      </c>
    </row>
    <row r="220" spans="32:32">
      <c r="AF220" s="261">
        <f t="shared" si="7"/>
        <v>0</v>
      </c>
    </row>
    <row r="221" spans="32:32">
      <c r="AF221" s="261">
        <f t="shared" si="7"/>
        <v>0</v>
      </c>
    </row>
    <row r="222" spans="32:32">
      <c r="AF222" s="261">
        <f t="shared" ref="AF222:AF285" si="8">U222+V222</f>
        <v>0</v>
      </c>
    </row>
    <row r="223" spans="32:32">
      <c r="AF223" s="261">
        <f t="shared" si="8"/>
        <v>0</v>
      </c>
    </row>
    <row r="224" spans="32:32">
      <c r="AF224" s="261">
        <f t="shared" si="8"/>
        <v>0</v>
      </c>
    </row>
    <row r="225" spans="32:32">
      <c r="AF225" s="261">
        <f t="shared" si="8"/>
        <v>0</v>
      </c>
    </row>
    <row r="226" spans="32:32">
      <c r="AF226" s="261">
        <f t="shared" si="8"/>
        <v>0</v>
      </c>
    </row>
    <row r="227" spans="32:32">
      <c r="AF227" s="261">
        <f t="shared" si="8"/>
        <v>0</v>
      </c>
    </row>
    <row r="228" spans="32:32">
      <c r="AF228" s="261">
        <f t="shared" si="8"/>
        <v>0</v>
      </c>
    </row>
    <row r="229" spans="32:32">
      <c r="AF229" s="261">
        <f t="shared" si="8"/>
        <v>0</v>
      </c>
    </row>
    <row r="230" spans="32:32">
      <c r="AF230" s="261">
        <f t="shared" si="8"/>
        <v>0</v>
      </c>
    </row>
    <row r="231" spans="32:32">
      <c r="AF231" s="261">
        <f t="shared" si="8"/>
        <v>0</v>
      </c>
    </row>
    <row r="232" spans="32:32">
      <c r="AF232" s="261">
        <f t="shared" si="8"/>
        <v>0</v>
      </c>
    </row>
    <row r="233" spans="32:32">
      <c r="AF233" s="261">
        <f t="shared" si="8"/>
        <v>0</v>
      </c>
    </row>
    <row r="234" spans="32:32">
      <c r="AF234" s="261">
        <f t="shared" si="8"/>
        <v>0</v>
      </c>
    </row>
    <row r="235" spans="32:32">
      <c r="AF235" s="261">
        <f t="shared" si="8"/>
        <v>0</v>
      </c>
    </row>
    <row r="236" spans="32:32">
      <c r="AF236" s="261">
        <f t="shared" si="8"/>
        <v>0</v>
      </c>
    </row>
    <row r="237" spans="32:32">
      <c r="AF237" s="261">
        <f t="shared" si="8"/>
        <v>0</v>
      </c>
    </row>
    <row r="238" spans="32:32">
      <c r="AF238" s="261">
        <f t="shared" si="8"/>
        <v>0</v>
      </c>
    </row>
    <row r="239" spans="32:32">
      <c r="AF239" s="261">
        <f t="shared" si="8"/>
        <v>0</v>
      </c>
    </row>
    <row r="240" spans="32:32">
      <c r="AF240" s="261">
        <f t="shared" si="8"/>
        <v>0</v>
      </c>
    </row>
    <row r="241" spans="32:32">
      <c r="AF241" s="261">
        <f t="shared" si="8"/>
        <v>0</v>
      </c>
    </row>
    <row r="242" spans="32:32">
      <c r="AF242" s="261">
        <f t="shared" si="8"/>
        <v>0</v>
      </c>
    </row>
    <row r="243" spans="32:32">
      <c r="AF243" s="261">
        <f t="shared" si="8"/>
        <v>0</v>
      </c>
    </row>
    <row r="244" spans="32:32">
      <c r="AF244" s="261">
        <f t="shared" si="8"/>
        <v>0</v>
      </c>
    </row>
    <row r="245" spans="32:32">
      <c r="AF245" s="261">
        <f t="shared" si="8"/>
        <v>0</v>
      </c>
    </row>
    <row r="246" spans="32:32">
      <c r="AF246" s="261">
        <f t="shared" si="8"/>
        <v>0</v>
      </c>
    </row>
    <row r="247" spans="32:32">
      <c r="AF247" s="261">
        <f t="shared" si="8"/>
        <v>0</v>
      </c>
    </row>
    <row r="248" spans="32:32">
      <c r="AF248" s="261">
        <f t="shared" si="8"/>
        <v>0</v>
      </c>
    </row>
    <row r="249" spans="32:32">
      <c r="AF249" s="261">
        <f t="shared" si="8"/>
        <v>0</v>
      </c>
    </row>
    <row r="250" spans="32:32">
      <c r="AF250" s="261">
        <f t="shared" si="8"/>
        <v>0</v>
      </c>
    </row>
    <row r="251" spans="32:32">
      <c r="AF251" s="261">
        <f t="shared" si="8"/>
        <v>0</v>
      </c>
    </row>
    <row r="252" spans="32:32">
      <c r="AF252" s="261">
        <f t="shared" si="8"/>
        <v>0</v>
      </c>
    </row>
    <row r="253" spans="32:32">
      <c r="AF253" s="261">
        <f t="shared" si="8"/>
        <v>0</v>
      </c>
    </row>
    <row r="254" spans="32:32">
      <c r="AF254" s="261">
        <f t="shared" si="8"/>
        <v>0</v>
      </c>
    </row>
    <row r="255" spans="32:32">
      <c r="AF255" s="261">
        <f t="shared" si="8"/>
        <v>0</v>
      </c>
    </row>
    <row r="256" spans="32:32">
      <c r="AF256" s="261">
        <f t="shared" si="8"/>
        <v>0</v>
      </c>
    </row>
    <row r="257" spans="32:32">
      <c r="AF257" s="261">
        <f t="shared" si="8"/>
        <v>0</v>
      </c>
    </row>
    <row r="258" spans="32:32">
      <c r="AF258" s="261">
        <f t="shared" si="8"/>
        <v>0</v>
      </c>
    </row>
    <row r="259" spans="32:32">
      <c r="AF259" s="261">
        <f t="shared" si="8"/>
        <v>0</v>
      </c>
    </row>
    <row r="260" spans="32:32">
      <c r="AF260" s="261">
        <f t="shared" si="8"/>
        <v>0</v>
      </c>
    </row>
    <row r="261" spans="32:32">
      <c r="AF261" s="261">
        <f t="shared" si="8"/>
        <v>0</v>
      </c>
    </row>
    <row r="262" spans="32:32">
      <c r="AF262" s="261">
        <f t="shared" si="8"/>
        <v>0</v>
      </c>
    </row>
    <row r="263" spans="32:32">
      <c r="AF263" s="261">
        <f t="shared" si="8"/>
        <v>0</v>
      </c>
    </row>
    <row r="264" spans="32:32">
      <c r="AF264" s="261">
        <f t="shared" si="8"/>
        <v>0</v>
      </c>
    </row>
    <row r="265" spans="32:32">
      <c r="AF265" s="261">
        <f t="shared" si="8"/>
        <v>0</v>
      </c>
    </row>
    <row r="266" spans="32:32">
      <c r="AF266" s="261">
        <f t="shared" si="8"/>
        <v>0</v>
      </c>
    </row>
    <row r="267" spans="32:32">
      <c r="AF267" s="261">
        <f t="shared" si="8"/>
        <v>0</v>
      </c>
    </row>
    <row r="268" spans="32:32">
      <c r="AF268" s="261">
        <f t="shared" si="8"/>
        <v>0</v>
      </c>
    </row>
    <row r="269" spans="32:32">
      <c r="AF269" s="261">
        <f t="shared" si="8"/>
        <v>0</v>
      </c>
    </row>
    <row r="270" spans="32:32">
      <c r="AF270" s="261">
        <f t="shared" si="8"/>
        <v>0</v>
      </c>
    </row>
    <row r="271" spans="32:32">
      <c r="AF271" s="261">
        <f t="shared" si="8"/>
        <v>0</v>
      </c>
    </row>
    <row r="272" spans="32:32">
      <c r="AF272" s="261">
        <f t="shared" si="8"/>
        <v>0</v>
      </c>
    </row>
    <row r="273" spans="32:32">
      <c r="AF273" s="261">
        <f t="shared" si="8"/>
        <v>0</v>
      </c>
    </row>
    <row r="274" spans="32:32">
      <c r="AF274" s="261">
        <f t="shared" si="8"/>
        <v>0</v>
      </c>
    </row>
    <row r="275" spans="32:32">
      <c r="AF275" s="261">
        <f t="shared" si="8"/>
        <v>0</v>
      </c>
    </row>
    <row r="276" spans="32:32">
      <c r="AF276" s="261">
        <f t="shared" si="8"/>
        <v>0</v>
      </c>
    </row>
    <row r="277" spans="32:32">
      <c r="AF277" s="261">
        <f t="shared" si="8"/>
        <v>0</v>
      </c>
    </row>
    <row r="278" spans="32:32">
      <c r="AF278" s="261">
        <f t="shared" si="8"/>
        <v>0</v>
      </c>
    </row>
    <row r="279" spans="32:32">
      <c r="AF279" s="261">
        <f t="shared" si="8"/>
        <v>0</v>
      </c>
    </row>
    <row r="280" spans="32:32">
      <c r="AF280" s="261">
        <f t="shared" si="8"/>
        <v>0</v>
      </c>
    </row>
    <row r="281" spans="32:32">
      <c r="AF281" s="261">
        <f t="shared" si="8"/>
        <v>0</v>
      </c>
    </row>
    <row r="282" spans="32:32">
      <c r="AF282" s="261">
        <f t="shared" si="8"/>
        <v>0</v>
      </c>
    </row>
    <row r="283" spans="32:32">
      <c r="AF283" s="261">
        <f t="shared" si="8"/>
        <v>0</v>
      </c>
    </row>
    <row r="284" spans="32:32">
      <c r="AF284" s="261">
        <f t="shared" si="8"/>
        <v>0</v>
      </c>
    </row>
    <row r="285" spans="32:32">
      <c r="AF285" s="261">
        <f t="shared" si="8"/>
        <v>0</v>
      </c>
    </row>
    <row r="286" spans="32:32">
      <c r="AF286" s="261">
        <f t="shared" ref="AF286:AF299" si="9">U286+V286</f>
        <v>0</v>
      </c>
    </row>
    <row r="287" spans="32:32">
      <c r="AF287" s="261">
        <f t="shared" si="9"/>
        <v>0</v>
      </c>
    </row>
    <row r="288" spans="32:32">
      <c r="AF288" s="261">
        <f t="shared" si="9"/>
        <v>0</v>
      </c>
    </row>
    <row r="289" spans="32:32">
      <c r="AF289" s="261">
        <f t="shared" si="9"/>
        <v>0</v>
      </c>
    </row>
    <row r="290" spans="32:32">
      <c r="AF290" s="261">
        <f t="shared" si="9"/>
        <v>0</v>
      </c>
    </row>
    <row r="291" spans="32:32">
      <c r="AF291" s="261">
        <f t="shared" si="9"/>
        <v>0</v>
      </c>
    </row>
    <row r="292" spans="32:32">
      <c r="AF292" s="261">
        <f t="shared" si="9"/>
        <v>0</v>
      </c>
    </row>
    <row r="293" spans="32:32">
      <c r="AF293" s="261">
        <f t="shared" si="9"/>
        <v>0</v>
      </c>
    </row>
    <row r="294" spans="32:32">
      <c r="AF294" s="261">
        <f t="shared" si="9"/>
        <v>0</v>
      </c>
    </row>
    <row r="295" spans="32:32">
      <c r="AF295" s="261">
        <f t="shared" si="9"/>
        <v>0</v>
      </c>
    </row>
    <row r="296" spans="32:32">
      <c r="AF296" s="261">
        <f t="shared" si="9"/>
        <v>0</v>
      </c>
    </row>
    <row r="297" spans="32:32">
      <c r="AF297" s="261">
        <f t="shared" si="9"/>
        <v>0</v>
      </c>
    </row>
    <row r="298" spans="32:32">
      <c r="AF298" s="261">
        <f t="shared" si="9"/>
        <v>0</v>
      </c>
    </row>
    <row r="299" spans="32:32">
      <c r="AF299" s="261">
        <f t="shared" si="9"/>
        <v>0</v>
      </c>
    </row>
  </sheetData>
  <autoFilter ref="C10:AJ27" xr:uid="{00000000-0009-0000-0000-000002000000}"/>
  <mergeCells count="60">
    <mergeCell ref="AM18:AM19"/>
    <mergeCell ref="AM20:AM22"/>
    <mergeCell ref="X11:X12"/>
    <mergeCell ref="W11:W12"/>
    <mergeCell ref="AC11:AC12"/>
    <mergeCell ref="AD11:AD12"/>
    <mergeCell ref="J11:J12"/>
    <mergeCell ref="F11:F12"/>
    <mergeCell ref="AM11:AM12"/>
    <mergeCell ref="O11:O12"/>
    <mergeCell ref="T11:T12"/>
    <mergeCell ref="AJ6:AJ9"/>
    <mergeCell ref="AF6:AF9"/>
    <mergeCell ref="G6:G9"/>
    <mergeCell ref="H6:H9"/>
    <mergeCell ref="J6:J9"/>
    <mergeCell ref="I6:I9"/>
    <mergeCell ref="AE6:AE9"/>
    <mergeCell ref="AD6:AD9"/>
    <mergeCell ref="AC6:AC9"/>
    <mergeCell ref="AA6:AA9"/>
    <mergeCell ref="AI6:AI9"/>
    <mergeCell ref="O7:S8"/>
    <mergeCell ref="K7:N8"/>
    <mergeCell ref="U7:V8"/>
    <mergeCell ref="AG6:AG9"/>
    <mergeCell ref="AH6:AH9"/>
    <mergeCell ref="C5:AA5"/>
    <mergeCell ref="C6:C9"/>
    <mergeCell ref="D6:D9"/>
    <mergeCell ref="E6:E9"/>
    <mergeCell ref="F6:F9"/>
    <mergeCell ref="K6:V6"/>
    <mergeCell ref="Y6:Y9"/>
    <mergeCell ref="Z6:Z9"/>
    <mergeCell ref="W6:W9"/>
    <mergeCell ref="X6:X9"/>
    <mergeCell ref="T7:T9"/>
    <mergeCell ref="C1:H1"/>
    <mergeCell ref="N1:AA1"/>
    <mergeCell ref="C2:H2"/>
    <mergeCell ref="N2:AA2"/>
    <mergeCell ref="C4:AA4"/>
    <mergeCell ref="N3:AA3"/>
    <mergeCell ref="C11:C12"/>
    <mergeCell ref="D11:D12"/>
    <mergeCell ref="D40:Y40"/>
    <mergeCell ref="C25:I25"/>
    <mergeCell ref="L29:P34"/>
    <mergeCell ref="V25:AA25"/>
    <mergeCell ref="D36:G36"/>
    <mergeCell ref="D26:G26"/>
    <mergeCell ref="D27:G27"/>
    <mergeCell ref="D35:G35"/>
    <mergeCell ref="T35:AA35"/>
    <mergeCell ref="V26:AA26"/>
    <mergeCell ref="K27:T27"/>
    <mergeCell ref="M26:T26"/>
    <mergeCell ref="E11:E12"/>
    <mergeCell ref="I11:I12"/>
  </mergeCells>
  <phoneticPr fontId="47" type="noConversion"/>
  <conditionalFormatting sqref="D23">
    <cfRule type="duplicateValues" dxfId="0" priority="26"/>
  </conditionalFormatting>
  <pageMargins left="0.25" right="0" top="0.39370078740157499" bottom="0.19684930008748899" header="0.15748031496063" footer="0.1574803149606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5"/>
  </sheetPr>
  <dimension ref="A2:AWA86"/>
  <sheetViews>
    <sheetView zoomScale="80" zoomScaleNormal="80" workbookViewId="0">
      <selection activeCell="C4" sqref="C4"/>
    </sheetView>
  </sheetViews>
  <sheetFormatPr defaultRowHeight="18.75"/>
  <cols>
    <col min="4" max="4" width="9.21875" bestFit="1" customWidth="1"/>
    <col min="5" max="5" width="13.44140625" customWidth="1"/>
    <col min="6" max="6" width="16.33203125" customWidth="1"/>
    <col min="10" max="10" width="11.44140625" customWidth="1"/>
    <col min="15" max="15" width="9.21875" bestFit="1" customWidth="1"/>
    <col min="16" max="16" width="13.6640625" customWidth="1"/>
    <col min="17" max="17" width="16.33203125" customWidth="1"/>
    <col min="21" max="21" width="11.44140625" customWidth="1"/>
    <col min="26" max="26" width="9.21875" bestFit="1" customWidth="1"/>
    <col min="27" max="27" width="13.6640625" customWidth="1"/>
    <col min="28" max="28" width="16.33203125" customWidth="1"/>
    <col min="32" max="32" width="11.44140625" customWidth="1"/>
    <col min="37" max="37" width="9.21875" bestFit="1" customWidth="1"/>
    <col min="38" max="38" width="13.6640625" customWidth="1"/>
    <col min="39" max="39" width="16.33203125" customWidth="1"/>
    <col min="43" max="43" width="11.44140625" customWidth="1"/>
    <col min="48" max="48" width="9.21875" bestFit="1" customWidth="1"/>
    <col min="49" max="49" width="13.6640625" customWidth="1"/>
    <col min="50" max="50" width="16.33203125" customWidth="1"/>
    <col min="54" max="54" width="11.44140625" customWidth="1"/>
    <col min="59" max="59" width="9.21875" bestFit="1" customWidth="1"/>
    <col min="60" max="60" width="13.6640625" customWidth="1"/>
    <col min="61" max="61" width="16.33203125" customWidth="1"/>
    <col min="65" max="65" width="11.44140625" customWidth="1"/>
    <col min="70" max="70" width="9.21875" bestFit="1" customWidth="1"/>
    <col min="71" max="71" width="13.6640625" customWidth="1"/>
    <col min="72" max="72" width="16.33203125" customWidth="1"/>
    <col min="76" max="76" width="11.44140625" customWidth="1"/>
    <col min="81" max="81" width="9.21875" bestFit="1" customWidth="1"/>
    <col min="82" max="82" width="13.6640625" customWidth="1"/>
    <col min="83" max="83" width="16.33203125" customWidth="1"/>
    <col min="87" max="87" width="11.44140625" customWidth="1"/>
    <col min="92" max="92" width="9.21875" bestFit="1" customWidth="1"/>
    <col min="93" max="93" width="13.6640625" customWidth="1"/>
    <col min="94" max="94" width="16.33203125" customWidth="1"/>
    <col min="98" max="98" width="11.44140625" customWidth="1"/>
    <col min="103" max="103" width="9.21875" bestFit="1" customWidth="1"/>
    <col min="104" max="104" width="13.6640625" customWidth="1"/>
    <col min="105" max="105" width="16.33203125" customWidth="1"/>
    <col min="109" max="109" width="11.44140625" customWidth="1"/>
    <col min="114" max="114" width="9.21875" bestFit="1" customWidth="1"/>
    <col min="115" max="115" width="13.6640625" customWidth="1"/>
    <col min="116" max="116" width="16.33203125" customWidth="1"/>
    <col min="120" max="120" width="11.44140625" customWidth="1"/>
    <col min="125" max="125" width="9.21875" bestFit="1" customWidth="1"/>
    <col min="126" max="126" width="13.6640625" customWidth="1"/>
    <col min="127" max="127" width="16.33203125" customWidth="1"/>
    <col min="131" max="131" width="11.44140625" customWidth="1"/>
    <col min="136" max="136" width="9.21875" bestFit="1" customWidth="1"/>
    <col min="137" max="137" width="13.6640625" customWidth="1"/>
    <col min="138" max="138" width="16.33203125" customWidth="1"/>
    <col min="142" max="142" width="11.44140625" customWidth="1"/>
    <col min="147" max="147" width="9.21875" bestFit="1" customWidth="1"/>
    <col min="148" max="148" width="13.6640625" customWidth="1"/>
    <col min="149" max="149" width="16.33203125" customWidth="1"/>
    <col min="153" max="153" width="11.44140625" customWidth="1"/>
    <col min="158" max="158" width="9.21875" bestFit="1" customWidth="1"/>
    <col min="159" max="159" width="13.6640625" customWidth="1"/>
    <col min="160" max="160" width="16.33203125" customWidth="1"/>
    <col min="164" max="164" width="11.44140625" customWidth="1"/>
    <col min="169" max="169" width="9.21875" bestFit="1" customWidth="1"/>
    <col min="170" max="170" width="13.6640625" customWidth="1"/>
    <col min="171" max="171" width="16.33203125" customWidth="1"/>
    <col min="175" max="175" width="11.44140625" customWidth="1"/>
    <col min="180" max="180" width="9.21875" bestFit="1" customWidth="1"/>
    <col min="181" max="181" width="13.6640625" customWidth="1"/>
    <col min="182" max="182" width="16.33203125" customWidth="1"/>
    <col min="186" max="186" width="11.44140625" customWidth="1"/>
    <col min="191" max="191" width="9.21875" bestFit="1" customWidth="1"/>
    <col min="192" max="192" width="13.6640625" customWidth="1"/>
    <col min="193" max="193" width="16.33203125" customWidth="1"/>
    <col min="197" max="197" width="11.44140625" customWidth="1"/>
    <col min="202" max="202" width="9.21875" bestFit="1" customWidth="1"/>
    <col min="203" max="203" width="13.6640625" customWidth="1"/>
    <col min="204" max="204" width="16.33203125" customWidth="1"/>
    <col min="208" max="208" width="11.44140625" customWidth="1"/>
    <col min="213" max="213" width="9.21875" bestFit="1" customWidth="1"/>
    <col min="214" max="214" width="13.6640625" customWidth="1"/>
    <col min="215" max="215" width="16.33203125" customWidth="1"/>
    <col min="219" max="219" width="11.44140625" customWidth="1"/>
    <col min="224" max="224" width="9.21875" bestFit="1" customWidth="1"/>
    <col min="225" max="225" width="13.6640625" customWidth="1"/>
    <col min="226" max="226" width="16.33203125" customWidth="1"/>
    <col min="230" max="230" width="11.44140625" customWidth="1"/>
    <col min="235" max="235" width="9.21875" bestFit="1" customWidth="1"/>
    <col min="236" max="236" width="13.6640625" customWidth="1"/>
    <col min="237" max="237" width="16.33203125" customWidth="1"/>
    <col min="241" max="241" width="11.44140625" customWidth="1"/>
    <col min="246" max="246" width="9.21875" bestFit="1" customWidth="1"/>
    <col min="247" max="247" width="13.6640625" customWidth="1"/>
    <col min="248" max="248" width="16.33203125" customWidth="1"/>
    <col min="252" max="252" width="11.44140625" customWidth="1"/>
    <col min="257" max="257" width="9.21875" bestFit="1" customWidth="1"/>
    <col min="258" max="258" width="13.6640625" customWidth="1"/>
    <col min="259" max="259" width="16.33203125" customWidth="1"/>
    <col min="263" max="263" width="11.44140625" customWidth="1"/>
    <col min="268" max="268" width="9.21875" bestFit="1" customWidth="1"/>
    <col min="269" max="269" width="13.6640625" customWidth="1"/>
    <col min="270" max="270" width="16.33203125" customWidth="1"/>
    <col min="274" max="274" width="11.44140625" customWidth="1"/>
    <col min="279" max="279" width="9.21875" bestFit="1" customWidth="1"/>
    <col min="280" max="280" width="13.6640625" customWidth="1"/>
    <col min="281" max="281" width="16.33203125" customWidth="1"/>
    <col min="285" max="285" width="11.44140625" customWidth="1"/>
    <col min="290" max="290" width="9.21875" bestFit="1" customWidth="1"/>
    <col min="291" max="291" width="13.6640625" customWidth="1"/>
    <col min="292" max="292" width="16.33203125" customWidth="1"/>
    <col min="296" max="296" width="11.44140625" customWidth="1"/>
    <col min="301" max="301" width="9.21875" bestFit="1" customWidth="1"/>
    <col min="302" max="302" width="13.6640625" customWidth="1"/>
    <col min="303" max="303" width="16.33203125" customWidth="1"/>
    <col min="307" max="307" width="11.44140625" customWidth="1"/>
    <col min="312" max="312" width="9.21875" bestFit="1" customWidth="1"/>
    <col min="313" max="313" width="13.6640625" customWidth="1"/>
    <col min="314" max="314" width="16.33203125" customWidth="1"/>
    <col min="318" max="318" width="11.44140625" customWidth="1"/>
    <col min="323" max="323" width="9.21875" bestFit="1" customWidth="1"/>
    <col min="324" max="324" width="13.6640625" customWidth="1"/>
    <col min="325" max="325" width="16.33203125" customWidth="1"/>
    <col min="329" max="329" width="11.44140625" customWidth="1"/>
    <col min="334" max="334" width="9.21875" bestFit="1" customWidth="1"/>
    <col min="335" max="335" width="13.6640625" customWidth="1"/>
    <col min="336" max="336" width="16.33203125" customWidth="1"/>
    <col min="340" max="340" width="11.44140625" customWidth="1"/>
    <col min="345" max="345" width="9.21875" bestFit="1" customWidth="1"/>
    <col min="346" max="346" width="13.6640625" customWidth="1"/>
    <col min="347" max="347" width="16.33203125" customWidth="1"/>
    <col min="351" max="351" width="11.44140625" customWidth="1"/>
    <col min="356" max="356" width="9.21875" bestFit="1" customWidth="1"/>
    <col min="357" max="357" width="13.6640625" customWidth="1"/>
    <col min="358" max="358" width="16.33203125" customWidth="1"/>
    <col min="362" max="362" width="11.44140625" customWidth="1"/>
    <col min="367" max="367" width="9.21875" bestFit="1" customWidth="1"/>
    <col min="368" max="368" width="13.6640625" customWidth="1"/>
    <col min="369" max="369" width="16.33203125" customWidth="1"/>
    <col min="373" max="373" width="11.44140625" customWidth="1"/>
    <col min="378" max="378" width="9.21875" bestFit="1" customWidth="1"/>
    <col min="379" max="379" width="13.6640625" customWidth="1"/>
    <col min="380" max="380" width="16.33203125" customWidth="1"/>
    <col min="384" max="384" width="11.44140625" customWidth="1"/>
    <col min="389" max="389" width="9.21875" bestFit="1" customWidth="1"/>
    <col min="390" max="390" width="13.6640625" customWidth="1"/>
    <col min="391" max="391" width="16.33203125" customWidth="1"/>
    <col min="395" max="395" width="11.44140625" customWidth="1"/>
    <col min="400" max="400" width="9.21875" bestFit="1" customWidth="1"/>
    <col min="401" max="401" width="13.6640625" customWidth="1"/>
    <col min="402" max="402" width="16.33203125" customWidth="1"/>
    <col min="406" max="406" width="11.44140625" customWidth="1"/>
    <col min="411" max="411" width="9.21875" bestFit="1" customWidth="1"/>
    <col min="412" max="412" width="13.6640625" customWidth="1"/>
    <col min="413" max="413" width="16.33203125" customWidth="1"/>
    <col min="417" max="417" width="11.44140625" customWidth="1"/>
    <col min="422" max="422" width="9.21875" bestFit="1" customWidth="1"/>
    <col min="423" max="423" width="13.6640625" customWidth="1"/>
    <col min="424" max="424" width="16.33203125" customWidth="1"/>
    <col min="428" max="428" width="11.44140625" customWidth="1"/>
    <col min="433" max="433" width="9.21875" bestFit="1" customWidth="1"/>
    <col min="434" max="434" width="13.6640625" customWidth="1"/>
    <col min="435" max="435" width="16.33203125" customWidth="1"/>
    <col min="439" max="439" width="11.44140625" customWidth="1"/>
    <col min="444" max="444" width="9.21875" bestFit="1" customWidth="1"/>
    <col min="445" max="445" width="13.6640625" customWidth="1"/>
    <col min="446" max="446" width="16.33203125" customWidth="1"/>
    <col min="450" max="450" width="11.44140625" customWidth="1"/>
    <col min="455" max="455" width="9.21875" bestFit="1" customWidth="1"/>
    <col min="456" max="456" width="13.6640625" customWidth="1"/>
    <col min="457" max="457" width="16.33203125" customWidth="1"/>
    <col min="461" max="461" width="11.44140625" customWidth="1"/>
    <col min="466" max="466" width="9.21875" bestFit="1" customWidth="1"/>
    <col min="467" max="467" width="13.6640625" customWidth="1"/>
    <col min="468" max="468" width="16.33203125" customWidth="1"/>
    <col min="472" max="472" width="11.44140625" customWidth="1"/>
    <col min="477" max="477" width="9.21875" bestFit="1" customWidth="1"/>
    <col min="478" max="478" width="13.6640625" customWidth="1"/>
    <col min="479" max="479" width="16.33203125" customWidth="1"/>
    <col min="483" max="483" width="11.44140625" customWidth="1"/>
    <col min="488" max="488" width="9.21875" bestFit="1" customWidth="1"/>
    <col min="489" max="489" width="13.6640625" customWidth="1"/>
    <col min="490" max="490" width="16.33203125" customWidth="1"/>
    <col min="494" max="494" width="11.44140625" customWidth="1"/>
    <col min="499" max="499" width="9.21875" bestFit="1" customWidth="1"/>
    <col min="500" max="500" width="13.6640625" customWidth="1"/>
    <col min="501" max="501" width="16.33203125" customWidth="1"/>
    <col min="505" max="505" width="11.44140625" customWidth="1"/>
    <col min="510" max="510" width="9.21875" bestFit="1" customWidth="1"/>
    <col min="511" max="511" width="13.6640625" customWidth="1"/>
    <col min="512" max="512" width="16.33203125" customWidth="1"/>
    <col min="516" max="516" width="11.44140625" customWidth="1"/>
    <col min="521" max="521" width="9.21875" bestFit="1" customWidth="1"/>
    <col min="522" max="522" width="13.6640625" customWidth="1"/>
    <col min="523" max="523" width="16.33203125" customWidth="1"/>
    <col min="527" max="527" width="11.44140625" customWidth="1"/>
    <col min="532" max="532" width="9.21875" bestFit="1" customWidth="1"/>
    <col min="533" max="533" width="13.6640625" customWidth="1"/>
    <col min="534" max="534" width="16.33203125" customWidth="1"/>
    <col min="538" max="538" width="11.44140625" customWidth="1"/>
    <col min="543" max="543" width="9.21875" bestFit="1" customWidth="1"/>
    <col min="544" max="544" width="13.6640625" customWidth="1"/>
    <col min="545" max="545" width="16.33203125" customWidth="1"/>
    <col min="549" max="549" width="11.44140625" customWidth="1"/>
    <col min="554" max="554" width="9.21875" bestFit="1" customWidth="1"/>
    <col min="555" max="555" width="13.6640625" customWidth="1"/>
    <col min="556" max="556" width="16.33203125" customWidth="1"/>
    <col min="560" max="560" width="11.44140625" customWidth="1"/>
    <col min="565" max="565" width="9.21875" bestFit="1" customWidth="1"/>
    <col min="566" max="566" width="13.6640625" customWidth="1"/>
    <col min="567" max="567" width="16.33203125" customWidth="1"/>
    <col min="571" max="571" width="11.44140625" customWidth="1"/>
    <col min="576" max="576" width="9.21875" bestFit="1" customWidth="1"/>
    <col min="577" max="577" width="13.6640625" customWidth="1"/>
    <col min="578" max="578" width="16.33203125" customWidth="1"/>
    <col min="582" max="582" width="11.44140625" customWidth="1"/>
    <col min="587" max="587" width="9.21875" bestFit="1" customWidth="1"/>
    <col min="588" max="588" width="13.6640625" customWidth="1"/>
    <col min="589" max="589" width="16.33203125" customWidth="1"/>
    <col min="593" max="593" width="11.44140625" customWidth="1"/>
    <col min="598" max="598" width="9.21875" bestFit="1" customWidth="1"/>
    <col min="599" max="599" width="13.6640625" customWidth="1"/>
    <col min="600" max="600" width="16.33203125" customWidth="1"/>
    <col min="604" max="604" width="11.44140625" customWidth="1"/>
    <col min="609" max="609" width="9.21875" bestFit="1" customWidth="1"/>
    <col min="610" max="610" width="13.6640625" customWidth="1"/>
    <col min="611" max="611" width="16.33203125" customWidth="1"/>
    <col min="615" max="615" width="11.44140625" customWidth="1"/>
    <col min="620" max="620" width="9.21875" bestFit="1" customWidth="1"/>
    <col min="621" max="621" width="13.6640625" customWidth="1"/>
    <col min="622" max="622" width="16.33203125" customWidth="1"/>
    <col min="626" max="626" width="11.44140625" customWidth="1"/>
    <col min="631" max="631" width="9.21875" bestFit="1" customWidth="1"/>
    <col min="632" max="632" width="13.6640625" customWidth="1"/>
    <col min="633" max="633" width="16.33203125" customWidth="1"/>
    <col min="637" max="637" width="11.44140625" customWidth="1"/>
    <col min="642" max="642" width="9.21875" bestFit="1" customWidth="1"/>
    <col min="643" max="643" width="13.6640625" customWidth="1"/>
    <col min="644" max="644" width="16.33203125" customWidth="1"/>
    <col min="648" max="648" width="11.44140625" customWidth="1"/>
    <col min="653" max="653" width="9.21875" bestFit="1" customWidth="1"/>
    <col min="654" max="654" width="13.6640625" customWidth="1"/>
    <col min="655" max="655" width="16.33203125" customWidth="1"/>
    <col min="659" max="659" width="11.44140625" customWidth="1"/>
    <col min="664" max="664" width="9.21875" bestFit="1" customWidth="1"/>
    <col min="665" max="665" width="13.6640625" customWidth="1"/>
    <col min="666" max="666" width="16.33203125" customWidth="1"/>
    <col min="670" max="670" width="11.44140625" customWidth="1"/>
    <col min="675" max="675" width="9.21875" bestFit="1" customWidth="1"/>
    <col min="676" max="676" width="13.6640625" customWidth="1"/>
    <col min="677" max="677" width="16.33203125" customWidth="1"/>
    <col min="681" max="681" width="11.44140625" customWidth="1"/>
    <col min="686" max="686" width="9.21875" bestFit="1" customWidth="1"/>
    <col min="687" max="687" width="13.6640625" customWidth="1"/>
    <col min="688" max="688" width="16.33203125" customWidth="1"/>
    <col min="692" max="692" width="11.44140625" customWidth="1"/>
    <col min="697" max="697" width="9.21875" bestFit="1" customWidth="1"/>
    <col min="698" max="698" width="13.6640625" customWidth="1"/>
    <col min="699" max="699" width="16.33203125" customWidth="1"/>
    <col min="703" max="703" width="11.44140625" customWidth="1"/>
    <col min="708" max="708" width="9.21875" bestFit="1" customWidth="1"/>
    <col min="709" max="709" width="13.6640625" customWidth="1"/>
    <col min="710" max="710" width="16.33203125" customWidth="1"/>
    <col min="714" max="714" width="11.44140625" customWidth="1"/>
    <col min="719" max="719" width="9.21875" bestFit="1" customWidth="1"/>
    <col min="720" max="720" width="13.6640625" customWidth="1"/>
    <col min="721" max="721" width="16.33203125" customWidth="1"/>
    <col min="725" max="725" width="11.44140625" customWidth="1"/>
    <col min="730" max="730" width="9.21875" bestFit="1" customWidth="1"/>
    <col min="731" max="731" width="13.6640625" customWidth="1"/>
    <col min="732" max="732" width="16.33203125" customWidth="1"/>
    <col min="736" max="736" width="11.44140625" customWidth="1"/>
    <col min="741" max="741" width="9.21875" bestFit="1" customWidth="1"/>
    <col min="742" max="742" width="13.6640625" customWidth="1"/>
    <col min="743" max="743" width="16.33203125" customWidth="1"/>
    <col min="747" max="747" width="11.44140625" customWidth="1"/>
    <col min="752" max="752" width="9.21875" bestFit="1" customWidth="1"/>
    <col min="753" max="753" width="13.6640625" customWidth="1"/>
    <col min="754" max="754" width="16.33203125" customWidth="1"/>
    <col min="758" max="758" width="11.44140625" customWidth="1"/>
    <col min="763" max="763" width="9.21875" bestFit="1" customWidth="1"/>
    <col min="764" max="764" width="13.6640625" customWidth="1"/>
    <col min="765" max="765" width="16.33203125" customWidth="1"/>
    <col min="769" max="769" width="11.44140625" customWidth="1"/>
    <col min="774" max="774" width="9.21875" bestFit="1" customWidth="1"/>
    <col min="775" max="775" width="13.6640625" customWidth="1"/>
    <col min="776" max="776" width="16.33203125" customWidth="1"/>
    <col min="780" max="780" width="11.44140625" customWidth="1"/>
    <col min="785" max="785" width="9.21875" bestFit="1" customWidth="1"/>
    <col min="786" max="786" width="13.6640625" customWidth="1"/>
    <col min="787" max="787" width="16.33203125" customWidth="1"/>
    <col min="791" max="791" width="11.44140625" customWidth="1"/>
    <col min="796" max="796" width="9.21875" bestFit="1" customWidth="1"/>
    <col min="797" max="797" width="13.6640625" customWidth="1"/>
    <col min="798" max="798" width="16.33203125" customWidth="1"/>
    <col min="802" max="802" width="11.44140625" customWidth="1"/>
    <col min="807" max="807" width="9.21875" bestFit="1" customWidth="1"/>
    <col min="808" max="808" width="13.6640625" customWidth="1"/>
    <col min="809" max="809" width="16.33203125" customWidth="1"/>
    <col min="813" max="813" width="11.44140625" customWidth="1"/>
    <col min="818" max="818" width="9.21875" bestFit="1" customWidth="1"/>
    <col min="819" max="819" width="13.6640625" customWidth="1"/>
    <col min="820" max="820" width="16.33203125" customWidth="1"/>
    <col min="824" max="824" width="11.44140625" customWidth="1"/>
    <col min="829" max="829" width="9.21875" bestFit="1" customWidth="1"/>
    <col min="830" max="830" width="13.6640625" customWidth="1"/>
    <col min="831" max="831" width="16.33203125" customWidth="1"/>
    <col min="835" max="835" width="11.44140625" customWidth="1"/>
    <col min="840" max="840" width="9.21875" bestFit="1" customWidth="1"/>
    <col min="841" max="841" width="13.6640625" customWidth="1"/>
    <col min="842" max="842" width="16.33203125" customWidth="1"/>
    <col min="846" max="846" width="11.44140625" customWidth="1"/>
    <col min="851" max="851" width="9.21875" bestFit="1" customWidth="1"/>
    <col min="852" max="852" width="13.6640625" customWidth="1"/>
    <col min="853" max="853" width="16.33203125" customWidth="1"/>
    <col min="857" max="857" width="11.44140625" customWidth="1"/>
    <col min="862" max="862" width="9.21875" bestFit="1" customWidth="1"/>
    <col min="863" max="863" width="13.6640625" customWidth="1"/>
    <col min="864" max="864" width="16.33203125" customWidth="1"/>
    <col min="868" max="868" width="11.44140625" customWidth="1"/>
    <col min="873" max="873" width="9.21875" bestFit="1" customWidth="1"/>
    <col min="874" max="874" width="13.6640625" customWidth="1"/>
    <col min="875" max="875" width="16.33203125" customWidth="1"/>
    <col min="879" max="879" width="11.44140625" customWidth="1"/>
    <col min="884" max="884" width="9.21875" bestFit="1" customWidth="1"/>
    <col min="885" max="885" width="13.6640625" customWidth="1"/>
    <col min="886" max="886" width="16.33203125" customWidth="1"/>
    <col min="890" max="890" width="11.44140625" customWidth="1"/>
    <col min="895" max="895" width="9.21875" bestFit="1" customWidth="1"/>
    <col min="896" max="896" width="13.6640625" customWidth="1"/>
    <col min="897" max="897" width="16.33203125" customWidth="1"/>
    <col min="901" max="901" width="11.44140625" customWidth="1"/>
    <col min="906" max="906" width="9.21875" bestFit="1" customWidth="1"/>
    <col min="907" max="907" width="13.6640625" customWidth="1"/>
    <col min="908" max="908" width="16.33203125" customWidth="1"/>
    <col min="912" max="912" width="11.44140625" customWidth="1"/>
    <col min="917" max="917" width="9.21875" bestFit="1" customWidth="1"/>
    <col min="918" max="918" width="13.6640625" customWidth="1"/>
    <col min="919" max="919" width="16.33203125" customWidth="1"/>
    <col min="923" max="923" width="11.44140625" customWidth="1"/>
    <col min="928" max="928" width="9.21875" bestFit="1" customWidth="1"/>
    <col min="929" max="929" width="13.6640625" customWidth="1"/>
    <col min="930" max="930" width="16.33203125" customWidth="1"/>
    <col min="934" max="934" width="11.44140625" customWidth="1"/>
    <col min="939" max="939" width="9.21875" bestFit="1" customWidth="1"/>
    <col min="940" max="940" width="13.6640625" customWidth="1"/>
    <col min="941" max="941" width="16.33203125" customWidth="1"/>
    <col min="945" max="945" width="11.44140625" customWidth="1"/>
    <col min="950" max="950" width="9.21875" bestFit="1" customWidth="1"/>
    <col min="951" max="951" width="13.6640625" customWidth="1"/>
    <col min="952" max="952" width="16.33203125" customWidth="1"/>
    <col min="956" max="956" width="11.44140625" customWidth="1"/>
    <col min="961" max="961" width="9.21875" bestFit="1" customWidth="1"/>
    <col min="962" max="962" width="13.6640625" customWidth="1"/>
    <col min="963" max="963" width="16.33203125" customWidth="1"/>
    <col min="967" max="967" width="11.44140625" customWidth="1"/>
    <col min="972" max="972" width="9.21875" bestFit="1" customWidth="1"/>
    <col min="973" max="973" width="13.6640625" customWidth="1"/>
    <col min="974" max="974" width="16.33203125" customWidth="1"/>
    <col min="978" max="978" width="11.44140625" customWidth="1"/>
    <col min="983" max="983" width="9.21875" bestFit="1" customWidth="1"/>
    <col min="984" max="984" width="13.6640625" customWidth="1"/>
    <col min="985" max="985" width="16.33203125" customWidth="1"/>
    <col min="989" max="989" width="11.44140625" customWidth="1"/>
    <col min="994" max="994" width="9.21875" bestFit="1" customWidth="1"/>
    <col min="995" max="995" width="13.6640625" customWidth="1"/>
    <col min="996" max="996" width="16.33203125" customWidth="1"/>
    <col min="1000" max="1000" width="11.44140625" customWidth="1"/>
    <col min="1005" max="1005" width="9.21875" bestFit="1" customWidth="1"/>
    <col min="1006" max="1006" width="13.6640625" customWidth="1"/>
    <col min="1007" max="1007" width="16.33203125" customWidth="1"/>
    <col min="1011" max="1011" width="11.44140625" customWidth="1"/>
    <col min="1016" max="1016" width="9.21875" bestFit="1" customWidth="1"/>
    <col min="1017" max="1017" width="13.6640625" customWidth="1"/>
    <col min="1018" max="1018" width="16.33203125" customWidth="1"/>
    <col min="1022" max="1022" width="11.44140625" customWidth="1"/>
    <col min="1027" max="1027" width="9.21875" bestFit="1" customWidth="1"/>
    <col min="1028" max="1028" width="13.6640625" customWidth="1"/>
    <col min="1029" max="1029" width="16.33203125" customWidth="1"/>
    <col min="1033" max="1033" width="11.44140625" customWidth="1"/>
    <col min="1038" max="1038" width="9.21875" bestFit="1" customWidth="1"/>
    <col min="1039" max="1039" width="13.6640625" customWidth="1"/>
    <col min="1040" max="1040" width="16.33203125" customWidth="1"/>
    <col min="1044" max="1044" width="11.44140625" customWidth="1"/>
    <col min="1049" max="1049" width="9.21875" bestFit="1" customWidth="1"/>
    <col min="1050" max="1050" width="13.6640625" customWidth="1"/>
    <col min="1051" max="1051" width="16.33203125" customWidth="1"/>
    <col min="1055" max="1055" width="11.44140625" customWidth="1"/>
    <col min="1060" max="1060" width="9.21875" bestFit="1" customWidth="1"/>
    <col min="1061" max="1061" width="13.6640625" customWidth="1"/>
    <col min="1062" max="1062" width="16.33203125" customWidth="1"/>
    <col min="1066" max="1066" width="11.44140625" customWidth="1"/>
    <col min="1071" max="1071" width="9.21875" bestFit="1" customWidth="1"/>
    <col min="1072" max="1072" width="13.6640625" customWidth="1"/>
    <col min="1073" max="1073" width="16.33203125" customWidth="1"/>
    <col min="1077" max="1077" width="11.44140625" customWidth="1"/>
    <col min="1082" max="1082" width="9.21875" bestFit="1" customWidth="1"/>
    <col min="1083" max="1083" width="13.6640625" customWidth="1"/>
    <col min="1084" max="1084" width="16.33203125" customWidth="1"/>
    <col min="1088" max="1088" width="11.44140625" customWidth="1"/>
    <col min="1093" max="1093" width="9.21875" bestFit="1" customWidth="1"/>
    <col min="1094" max="1094" width="13.6640625" customWidth="1"/>
    <col min="1095" max="1095" width="16.33203125" customWidth="1"/>
    <col min="1099" max="1099" width="11.44140625" customWidth="1"/>
    <col min="1104" max="1104" width="9.21875" bestFit="1" customWidth="1"/>
    <col min="1105" max="1105" width="13.6640625" customWidth="1"/>
    <col min="1106" max="1106" width="16.33203125" customWidth="1"/>
    <col min="1110" max="1110" width="11.44140625" customWidth="1"/>
    <col min="1115" max="1115" width="9.21875" bestFit="1" customWidth="1"/>
    <col min="1116" max="1116" width="13.6640625" customWidth="1"/>
    <col min="1117" max="1117" width="16.33203125" customWidth="1"/>
    <col min="1121" max="1121" width="11.44140625" customWidth="1"/>
    <col min="1126" max="1126" width="9.21875" bestFit="1" customWidth="1"/>
    <col min="1127" max="1127" width="13.6640625" customWidth="1"/>
    <col min="1128" max="1128" width="16.33203125" customWidth="1"/>
    <col min="1132" max="1132" width="11.44140625" customWidth="1"/>
    <col min="1137" max="1137" width="9.21875" bestFit="1" customWidth="1"/>
    <col min="1138" max="1138" width="13.6640625" customWidth="1"/>
    <col min="1139" max="1139" width="16.33203125" customWidth="1"/>
    <col min="1143" max="1143" width="11.44140625" customWidth="1"/>
    <col min="1148" max="1148" width="9.21875" bestFit="1" customWidth="1"/>
    <col min="1149" max="1149" width="13.6640625" customWidth="1"/>
    <col min="1150" max="1150" width="16.33203125" customWidth="1"/>
    <col min="1154" max="1154" width="11.44140625" customWidth="1"/>
    <col min="1159" max="1159" width="9.21875" bestFit="1" customWidth="1"/>
    <col min="1160" max="1160" width="13.6640625" customWidth="1"/>
    <col min="1161" max="1161" width="16.33203125" customWidth="1"/>
    <col min="1165" max="1165" width="11.44140625" customWidth="1"/>
    <col min="1170" max="1170" width="9.21875" bestFit="1" customWidth="1"/>
    <col min="1171" max="1171" width="13.6640625" customWidth="1"/>
    <col min="1172" max="1172" width="16.33203125" customWidth="1"/>
    <col min="1176" max="1176" width="11.44140625" customWidth="1"/>
    <col min="1181" max="1181" width="9.21875" bestFit="1" customWidth="1"/>
    <col min="1182" max="1182" width="13.6640625" customWidth="1"/>
    <col min="1183" max="1183" width="16.33203125" customWidth="1"/>
    <col min="1187" max="1187" width="11.44140625" customWidth="1"/>
    <col min="1192" max="1192" width="9.21875" bestFit="1" customWidth="1"/>
    <col min="1193" max="1193" width="13.6640625" customWidth="1"/>
    <col min="1194" max="1194" width="16.33203125" customWidth="1"/>
    <col min="1198" max="1198" width="11.44140625" customWidth="1"/>
    <col min="1203" max="1203" width="9.21875" bestFit="1" customWidth="1"/>
    <col min="1204" max="1204" width="13.6640625" customWidth="1"/>
    <col min="1205" max="1205" width="16.33203125" customWidth="1"/>
    <col min="1209" max="1209" width="11.44140625" customWidth="1"/>
    <col min="1214" max="1214" width="9.21875" bestFit="1" customWidth="1"/>
    <col min="1215" max="1215" width="13.6640625" customWidth="1"/>
    <col min="1216" max="1216" width="16.33203125" customWidth="1"/>
    <col min="1220" max="1220" width="11.44140625" customWidth="1"/>
    <col min="1225" max="1225" width="9.21875" bestFit="1" customWidth="1"/>
    <col min="1226" max="1226" width="13.6640625" customWidth="1"/>
    <col min="1227" max="1227" width="16.33203125" customWidth="1"/>
    <col min="1231" max="1231" width="11.44140625" customWidth="1"/>
    <col min="1236" max="1236" width="9.21875" bestFit="1" customWidth="1"/>
    <col min="1237" max="1237" width="13.6640625" customWidth="1"/>
    <col min="1238" max="1238" width="16.33203125" customWidth="1"/>
    <col min="1242" max="1242" width="11.44140625" customWidth="1"/>
    <col min="1247" max="1247" width="9.21875" bestFit="1" customWidth="1"/>
    <col min="1248" max="1248" width="13.6640625" customWidth="1"/>
    <col min="1249" max="1249" width="16.33203125" customWidth="1"/>
    <col min="1253" max="1253" width="11.44140625" customWidth="1"/>
    <col min="1258" max="1258" width="9.21875" bestFit="1" customWidth="1"/>
    <col min="1259" max="1259" width="13.6640625" customWidth="1"/>
    <col min="1260" max="1260" width="16.33203125" customWidth="1"/>
    <col min="1264" max="1264" width="11.44140625" customWidth="1"/>
    <col min="1269" max="1269" width="9.21875" bestFit="1" customWidth="1"/>
    <col min="1270" max="1270" width="13.6640625" customWidth="1"/>
    <col min="1271" max="1271" width="16.33203125" customWidth="1"/>
    <col min="1275" max="1275" width="11.44140625" customWidth="1"/>
  </cols>
  <sheetData>
    <row r="2" spans="2:1018 1025:1271" ht="5.25" customHeight="1" thickBot="1"/>
    <row r="3" spans="2:1018 1025:1271" ht="46.5" customHeight="1" thickTop="1">
      <c r="B3" s="526" t="s">
        <v>19</v>
      </c>
      <c r="C3" s="527"/>
      <c r="D3" s="527"/>
      <c r="E3" s="527"/>
      <c r="F3" s="86">
        <v>1</v>
      </c>
      <c r="M3" s="507" t="s">
        <v>19</v>
      </c>
      <c r="N3" s="508"/>
      <c r="O3" s="508"/>
      <c r="P3" s="509"/>
      <c r="Q3" s="86">
        <f>F3+1</f>
        <v>2</v>
      </c>
      <c r="X3" s="507" t="s">
        <v>19</v>
      </c>
      <c r="Y3" s="508"/>
      <c r="Z3" s="508"/>
      <c r="AA3" s="509"/>
      <c r="AB3" s="86">
        <f>Q3+1</f>
        <v>3</v>
      </c>
      <c r="AI3" s="507" t="s">
        <v>19</v>
      </c>
      <c r="AJ3" s="508"/>
      <c r="AK3" s="508"/>
      <c r="AL3" s="509"/>
      <c r="AM3" s="86">
        <f>AB3+1</f>
        <v>4</v>
      </c>
      <c r="AT3" s="507" t="s">
        <v>19</v>
      </c>
      <c r="AU3" s="508"/>
      <c r="AV3" s="508"/>
      <c r="AW3" s="509"/>
      <c r="AX3" s="86">
        <f>AM3+1</f>
        <v>5</v>
      </c>
      <c r="BE3" s="507" t="s">
        <v>19</v>
      </c>
      <c r="BF3" s="508"/>
      <c r="BG3" s="508"/>
      <c r="BH3" s="509"/>
      <c r="BI3" s="86">
        <f>AX3+1</f>
        <v>6</v>
      </c>
      <c r="BP3" s="507" t="s">
        <v>19</v>
      </c>
      <c r="BQ3" s="508"/>
      <c r="BR3" s="508"/>
      <c r="BS3" s="509"/>
      <c r="BT3" s="86">
        <f>BI3+1</f>
        <v>7</v>
      </c>
      <c r="CA3" s="507" t="s">
        <v>19</v>
      </c>
      <c r="CB3" s="508"/>
      <c r="CC3" s="508"/>
      <c r="CD3" s="509"/>
      <c r="CE3" s="86">
        <f>BT3+1</f>
        <v>8</v>
      </c>
      <c r="CL3" s="507" t="s">
        <v>19</v>
      </c>
      <c r="CM3" s="508"/>
      <c r="CN3" s="508"/>
      <c r="CO3" s="509"/>
      <c r="CP3" s="86">
        <f>CE3+1</f>
        <v>9</v>
      </c>
      <c r="CW3" s="507" t="s">
        <v>19</v>
      </c>
      <c r="CX3" s="508"/>
      <c r="CY3" s="508"/>
      <c r="CZ3" s="509"/>
      <c r="DA3" s="86">
        <f>CP3+1</f>
        <v>10</v>
      </c>
      <c r="DH3" s="507" t="s">
        <v>19</v>
      </c>
      <c r="DI3" s="508"/>
      <c r="DJ3" s="508"/>
      <c r="DK3" s="509"/>
      <c r="DL3" s="86">
        <f>DA3+1</f>
        <v>11</v>
      </c>
      <c r="DS3" s="507" t="s">
        <v>19</v>
      </c>
      <c r="DT3" s="508"/>
      <c r="DU3" s="508"/>
      <c r="DV3" s="509"/>
      <c r="DW3" s="86">
        <f>DL3+1</f>
        <v>12</v>
      </c>
      <c r="ED3" s="507" t="s">
        <v>19</v>
      </c>
      <c r="EE3" s="508"/>
      <c r="EF3" s="508"/>
      <c r="EG3" s="509"/>
      <c r="EH3" s="86">
        <f>DW3+1</f>
        <v>13</v>
      </c>
      <c r="EO3" s="507" t="s">
        <v>19</v>
      </c>
      <c r="EP3" s="508"/>
      <c r="EQ3" s="508"/>
      <c r="ER3" s="509"/>
      <c r="ES3" s="86">
        <f>EH3+1</f>
        <v>14</v>
      </c>
      <c r="EZ3" s="507" t="s">
        <v>19</v>
      </c>
      <c r="FA3" s="508"/>
      <c r="FB3" s="508"/>
      <c r="FC3" s="509"/>
      <c r="FD3" s="86">
        <f>ES3+1</f>
        <v>15</v>
      </c>
      <c r="FK3" s="507" t="s">
        <v>19</v>
      </c>
      <c r="FL3" s="508"/>
      <c r="FM3" s="508"/>
      <c r="FN3" s="509"/>
      <c r="FO3" s="86">
        <f>FD3+1</f>
        <v>16</v>
      </c>
      <c r="FV3" s="507" t="s">
        <v>19</v>
      </c>
      <c r="FW3" s="508"/>
      <c r="FX3" s="508"/>
      <c r="FY3" s="509"/>
      <c r="FZ3" s="86">
        <f>FO3+1</f>
        <v>17</v>
      </c>
      <c r="GG3" s="507" t="s">
        <v>19</v>
      </c>
      <c r="GH3" s="508"/>
      <c r="GI3" s="508"/>
      <c r="GJ3" s="509"/>
      <c r="GK3" s="86">
        <f>FZ3+1</f>
        <v>18</v>
      </c>
      <c r="GR3" s="507" t="s">
        <v>19</v>
      </c>
      <c r="GS3" s="508"/>
      <c r="GT3" s="508"/>
      <c r="GU3" s="509"/>
      <c r="GV3" s="86">
        <f>GK3+1</f>
        <v>19</v>
      </c>
      <c r="HC3" s="507" t="s">
        <v>19</v>
      </c>
      <c r="HD3" s="508"/>
      <c r="HE3" s="508"/>
      <c r="HF3" s="509"/>
      <c r="HG3" s="86">
        <f>GV3+1</f>
        <v>20</v>
      </c>
      <c r="HN3" s="507" t="s">
        <v>19</v>
      </c>
      <c r="HO3" s="508"/>
      <c r="HP3" s="508"/>
      <c r="HQ3" s="509"/>
      <c r="HR3" s="86">
        <f>HG3+1</f>
        <v>21</v>
      </c>
      <c r="HY3" s="507" t="s">
        <v>19</v>
      </c>
      <c r="HZ3" s="508"/>
      <c r="IA3" s="508"/>
      <c r="IB3" s="509"/>
      <c r="IC3" s="86">
        <f>HR3+1</f>
        <v>22</v>
      </c>
      <c r="IJ3" s="507" t="s">
        <v>19</v>
      </c>
      <c r="IK3" s="508"/>
      <c r="IL3" s="508"/>
      <c r="IM3" s="509"/>
      <c r="IN3" s="86">
        <f>IC3+1</f>
        <v>23</v>
      </c>
      <c r="IU3" s="507" t="s">
        <v>19</v>
      </c>
      <c r="IV3" s="508"/>
      <c r="IW3" s="508"/>
      <c r="IX3" s="509"/>
      <c r="IY3" s="86">
        <f>IN3+1</f>
        <v>24</v>
      </c>
      <c r="JF3" s="507" t="s">
        <v>19</v>
      </c>
      <c r="JG3" s="508"/>
      <c r="JH3" s="508"/>
      <c r="JI3" s="509"/>
      <c r="JJ3" s="86">
        <f>IY3+1</f>
        <v>25</v>
      </c>
      <c r="JQ3" s="507" t="s">
        <v>19</v>
      </c>
      <c r="JR3" s="508"/>
      <c r="JS3" s="508"/>
      <c r="JT3" s="509"/>
      <c r="JU3" s="86">
        <f>JJ3+1</f>
        <v>26</v>
      </c>
      <c r="KB3" s="507" t="s">
        <v>19</v>
      </c>
      <c r="KC3" s="508"/>
      <c r="KD3" s="508"/>
      <c r="KE3" s="509"/>
      <c r="KF3" s="86">
        <f>JU3+1</f>
        <v>27</v>
      </c>
      <c r="KM3" s="507" t="s">
        <v>19</v>
      </c>
      <c r="KN3" s="508"/>
      <c r="KO3" s="508"/>
      <c r="KP3" s="509"/>
      <c r="KQ3" s="86">
        <f>KF3+1</f>
        <v>28</v>
      </c>
      <c r="KX3" s="507" t="s">
        <v>19</v>
      </c>
      <c r="KY3" s="508"/>
      <c r="KZ3" s="508"/>
      <c r="LA3" s="509"/>
      <c r="LB3" s="86">
        <f>KQ3+1</f>
        <v>29</v>
      </c>
      <c r="LI3" s="507" t="s">
        <v>19</v>
      </c>
      <c r="LJ3" s="508"/>
      <c r="LK3" s="508"/>
      <c r="LL3" s="509"/>
      <c r="LM3" s="86">
        <f>LB3+1</f>
        <v>30</v>
      </c>
      <c r="LT3" s="507" t="s">
        <v>19</v>
      </c>
      <c r="LU3" s="508"/>
      <c r="LV3" s="508"/>
      <c r="LW3" s="509"/>
      <c r="LX3" s="86">
        <f>LM3+1</f>
        <v>31</v>
      </c>
      <c r="ME3" s="507" t="s">
        <v>19</v>
      </c>
      <c r="MF3" s="508"/>
      <c r="MG3" s="508"/>
      <c r="MH3" s="509"/>
      <c r="MI3" s="86">
        <f>LX3+1</f>
        <v>32</v>
      </c>
      <c r="MP3" s="507" t="s">
        <v>19</v>
      </c>
      <c r="MQ3" s="508"/>
      <c r="MR3" s="508"/>
      <c r="MS3" s="509"/>
      <c r="MT3" s="86">
        <f>MI3+1</f>
        <v>33</v>
      </c>
      <c r="NA3" s="507" t="s">
        <v>19</v>
      </c>
      <c r="NB3" s="508"/>
      <c r="NC3" s="508"/>
      <c r="ND3" s="509"/>
      <c r="NE3" s="86">
        <f>MT3+1</f>
        <v>34</v>
      </c>
      <c r="NL3" s="507" t="s">
        <v>19</v>
      </c>
      <c r="NM3" s="508"/>
      <c r="NN3" s="508"/>
      <c r="NO3" s="509"/>
      <c r="NP3" s="86">
        <f>NE3+1</f>
        <v>35</v>
      </c>
      <c r="NW3" s="507" t="s">
        <v>19</v>
      </c>
      <c r="NX3" s="508"/>
      <c r="NY3" s="508"/>
      <c r="NZ3" s="509"/>
      <c r="OA3" s="86">
        <f>NP3+1</f>
        <v>36</v>
      </c>
      <c r="OH3" s="507" t="s">
        <v>19</v>
      </c>
      <c r="OI3" s="508"/>
      <c r="OJ3" s="508"/>
      <c r="OK3" s="509"/>
      <c r="OL3" s="86">
        <f>OA3+1</f>
        <v>37</v>
      </c>
      <c r="OS3" s="507" t="s">
        <v>19</v>
      </c>
      <c r="OT3" s="508"/>
      <c r="OU3" s="508"/>
      <c r="OV3" s="509"/>
      <c r="OW3" s="86">
        <f>OL3+1</f>
        <v>38</v>
      </c>
      <c r="PD3" s="507" t="s">
        <v>19</v>
      </c>
      <c r="PE3" s="508"/>
      <c r="PF3" s="508"/>
      <c r="PG3" s="509"/>
      <c r="PH3" s="86">
        <f>OW3+1</f>
        <v>39</v>
      </c>
      <c r="PO3" s="507" t="s">
        <v>19</v>
      </c>
      <c r="PP3" s="508"/>
      <c r="PQ3" s="508"/>
      <c r="PR3" s="509"/>
      <c r="PS3" s="86">
        <f>PH3+1</f>
        <v>40</v>
      </c>
      <c r="PZ3" s="507" t="s">
        <v>19</v>
      </c>
      <c r="QA3" s="508"/>
      <c r="QB3" s="508"/>
      <c r="QC3" s="509"/>
      <c r="QD3" s="86">
        <f>PS3+1</f>
        <v>41</v>
      </c>
      <c r="QK3" s="507" t="s">
        <v>19</v>
      </c>
      <c r="QL3" s="508"/>
      <c r="QM3" s="508"/>
      <c r="QN3" s="509"/>
      <c r="QO3" s="86">
        <f>QD3+1</f>
        <v>42</v>
      </c>
      <c r="QV3" s="507" t="s">
        <v>19</v>
      </c>
      <c r="QW3" s="508"/>
      <c r="QX3" s="508"/>
      <c r="QY3" s="509"/>
      <c r="QZ3" s="86">
        <f>QO3+1</f>
        <v>43</v>
      </c>
      <c r="RG3" s="507" t="s">
        <v>19</v>
      </c>
      <c r="RH3" s="508"/>
      <c r="RI3" s="508"/>
      <c r="RJ3" s="509"/>
      <c r="RK3" s="86">
        <f>QZ3+1</f>
        <v>44</v>
      </c>
      <c r="RR3" s="507" t="s">
        <v>19</v>
      </c>
      <c r="RS3" s="508"/>
      <c r="RT3" s="508"/>
      <c r="RU3" s="509"/>
      <c r="RV3" s="86">
        <f>RK3+1</f>
        <v>45</v>
      </c>
      <c r="SC3" s="507" t="s">
        <v>19</v>
      </c>
      <c r="SD3" s="508"/>
      <c r="SE3" s="508"/>
      <c r="SF3" s="509"/>
      <c r="SG3" s="86">
        <f>RV3+1</f>
        <v>46</v>
      </c>
      <c r="SN3" s="507" t="s">
        <v>19</v>
      </c>
      <c r="SO3" s="508"/>
      <c r="SP3" s="508"/>
      <c r="SQ3" s="509"/>
      <c r="SR3" s="86">
        <f>SG3+1</f>
        <v>47</v>
      </c>
      <c r="SY3" s="507" t="s">
        <v>19</v>
      </c>
      <c r="SZ3" s="508"/>
      <c r="TA3" s="508"/>
      <c r="TB3" s="509"/>
      <c r="TC3" s="86">
        <f>SR3+1</f>
        <v>48</v>
      </c>
      <c r="TJ3" s="507" t="s">
        <v>19</v>
      </c>
      <c r="TK3" s="508"/>
      <c r="TL3" s="508"/>
      <c r="TM3" s="509"/>
      <c r="TN3" s="86">
        <f>TC3+1</f>
        <v>49</v>
      </c>
      <c r="TU3" s="507" t="s">
        <v>19</v>
      </c>
      <c r="TV3" s="508"/>
      <c r="TW3" s="508"/>
      <c r="TX3" s="509"/>
      <c r="TY3" s="86">
        <f>TN3+1</f>
        <v>50</v>
      </c>
      <c r="UF3" s="507" t="s">
        <v>19</v>
      </c>
      <c r="UG3" s="508"/>
      <c r="UH3" s="508"/>
      <c r="UI3" s="509"/>
      <c r="UJ3" s="86">
        <f>TY3+1</f>
        <v>51</v>
      </c>
      <c r="UQ3" s="507" t="s">
        <v>19</v>
      </c>
      <c r="UR3" s="508"/>
      <c r="US3" s="508"/>
      <c r="UT3" s="509"/>
      <c r="UU3" s="86">
        <f>UJ3+1</f>
        <v>52</v>
      </c>
      <c r="VB3" s="507" t="s">
        <v>19</v>
      </c>
      <c r="VC3" s="508"/>
      <c r="VD3" s="508"/>
      <c r="VE3" s="509"/>
      <c r="VF3" s="86">
        <f>UU3+1</f>
        <v>53</v>
      </c>
      <c r="VM3" s="507" t="s">
        <v>19</v>
      </c>
      <c r="VN3" s="508"/>
      <c r="VO3" s="508"/>
      <c r="VP3" s="509"/>
      <c r="VQ3" s="86">
        <f>VF3+1</f>
        <v>54</v>
      </c>
      <c r="VX3" s="507" t="s">
        <v>19</v>
      </c>
      <c r="VY3" s="508"/>
      <c r="VZ3" s="508"/>
      <c r="WA3" s="509"/>
      <c r="WB3" s="86">
        <f>VQ3+1</f>
        <v>55</v>
      </c>
      <c r="WI3" s="507" t="s">
        <v>19</v>
      </c>
      <c r="WJ3" s="508"/>
      <c r="WK3" s="508"/>
      <c r="WL3" s="509"/>
      <c r="WM3" s="86">
        <f>WB3+1</f>
        <v>56</v>
      </c>
      <c r="WT3" s="507" t="s">
        <v>19</v>
      </c>
      <c r="WU3" s="508"/>
      <c r="WV3" s="508"/>
      <c r="WW3" s="509"/>
      <c r="WX3" s="86">
        <f>WM3+1</f>
        <v>57</v>
      </c>
      <c r="XE3" s="507" t="s">
        <v>19</v>
      </c>
      <c r="XF3" s="508"/>
      <c r="XG3" s="508"/>
      <c r="XH3" s="509"/>
      <c r="XI3" s="86">
        <f>WX3+1</f>
        <v>58</v>
      </c>
      <c r="XP3" s="507" t="s">
        <v>19</v>
      </c>
      <c r="XQ3" s="508"/>
      <c r="XR3" s="508"/>
      <c r="XS3" s="509"/>
      <c r="XT3" s="86">
        <f>XI3+1</f>
        <v>59</v>
      </c>
      <c r="YA3" s="507" t="s">
        <v>19</v>
      </c>
      <c r="YB3" s="508"/>
      <c r="YC3" s="508"/>
      <c r="YD3" s="509"/>
      <c r="YE3" s="86">
        <f>XT3+1</f>
        <v>60</v>
      </c>
      <c r="YL3" s="507" t="s">
        <v>19</v>
      </c>
      <c r="YM3" s="508"/>
      <c r="YN3" s="508"/>
      <c r="YO3" s="509"/>
      <c r="YP3" s="86">
        <f>YE3+1</f>
        <v>61</v>
      </c>
      <c r="YW3" s="507" t="s">
        <v>19</v>
      </c>
      <c r="YX3" s="508"/>
      <c r="YY3" s="508"/>
      <c r="YZ3" s="509"/>
      <c r="ZA3" s="86">
        <f>YP3+1</f>
        <v>62</v>
      </c>
      <c r="ZH3" s="507" t="s">
        <v>19</v>
      </c>
      <c r="ZI3" s="508"/>
      <c r="ZJ3" s="508"/>
      <c r="ZK3" s="509"/>
      <c r="ZL3" s="86">
        <f>ZA3+1</f>
        <v>63</v>
      </c>
      <c r="ZS3" s="507" t="s">
        <v>19</v>
      </c>
      <c r="ZT3" s="508"/>
      <c r="ZU3" s="508"/>
      <c r="ZV3" s="509"/>
      <c r="ZW3" s="86">
        <f>ZL3+1</f>
        <v>64</v>
      </c>
      <c r="AAD3" s="507" t="s">
        <v>19</v>
      </c>
      <c r="AAE3" s="508"/>
      <c r="AAF3" s="508"/>
      <c r="AAG3" s="509"/>
      <c r="AAH3" s="86">
        <f>ZW3+1</f>
        <v>65</v>
      </c>
      <c r="AAO3" s="507" t="s">
        <v>19</v>
      </c>
      <c r="AAP3" s="508"/>
      <c r="AAQ3" s="508"/>
      <c r="AAR3" s="509"/>
      <c r="AAS3" s="86">
        <f>AAH3+1</f>
        <v>66</v>
      </c>
      <c r="AAZ3" s="507" t="s">
        <v>19</v>
      </c>
      <c r="ABA3" s="508"/>
      <c r="ABB3" s="508"/>
      <c r="ABC3" s="509"/>
      <c r="ABD3" s="86">
        <f>AAS3+1</f>
        <v>67</v>
      </c>
      <c r="ABK3" s="507" t="s">
        <v>19</v>
      </c>
      <c r="ABL3" s="508"/>
      <c r="ABM3" s="508"/>
      <c r="ABN3" s="509"/>
      <c r="ABO3" s="86">
        <f>ABD3+1</f>
        <v>68</v>
      </c>
      <c r="ABV3" s="507" t="s">
        <v>19</v>
      </c>
      <c r="ABW3" s="508"/>
      <c r="ABX3" s="508"/>
      <c r="ABY3" s="509"/>
      <c r="ABZ3" s="86">
        <f>ABO3+1</f>
        <v>69</v>
      </c>
      <c r="ACG3" s="507" t="s">
        <v>19</v>
      </c>
      <c r="ACH3" s="508"/>
      <c r="ACI3" s="508"/>
      <c r="ACJ3" s="509"/>
      <c r="ACK3" s="86">
        <f>ABZ3+1</f>
        <v>70</v>
      </c>
      <c r="ACR3" s="507" t="s">
        <v>19</v>
      </c>
      <c r="ACS3" s="508"/>
      <c r="ACT3" s="508"/>
      <c r="ACU3" s="509"/>
      <c r="ACV3" s="86">
        <f>ACK3+1</f>
        <v>71</v>
      </c>
      <c r="ADC3" s="507" t="s">
        <v>19</v>
      </c>
      <c r="ADD3" s="508"/>
      <c r="ADE3" s="508"/>
      <c r="ADF3" s="509"/>
      <c r="ADG3" s="86">
        <f>ACV3+1</f>
        <v>72</v>
      </c>
      <c r="ADN3" s="507" t="s">
        <v>19</v>
      </c>
      <c r="ADO3" s="508"/>
      <c r="ADP3" s="508"/>
      <c r="ADQ3" s="509"/>
      <c r="ADR3" s="86">
        <f>ADG3+1</f>
        <v>73</v>
      </c>
      <c r="ADY3" s="507" t="s">
        <v>19</v>
      </c>
      <c r="ADZ3" s="508"/>
      <c r="AEA3" s="508"/>
      <c r="AEB3" s="509"/>
      <c r="AEC3" s="86">
        <f>ADR3+1</f>
        <v>74</v>
      </c>
      <c r="AEJ3" s="507" t="s">
        <v>19</v>
      </c>
      <c r="AEK3" s="508"/>
      <c r="AEL3" s="508"/>
      <c r="AEM3" s="509"/>
      <c r="AEN3" s="86">
        <f>AEC3+1</f>
        <v>75</v>
      </c>
      <c r="AEU3" s="507" t="s">
        <v>19</v>
      </c>
      <c r="AEV3" s="508"/>
      <c r="AEW3" s="508"/>
      <c r="AEX3" s="509"/>
      <c r="AEY3" s="86">
        <f>AEN3+1</f>
        <v>76</v>
      </c>
      <c r="AFF3" s="507" t="s">
        <v>19</v>
      </c>
      <c r="AFG3" s="508"/>
      <c r="AFH3" s="508"/>
      <c r="AFI3" s="509"/>
      <c r="AFJ3" s="86">
        <f>AEY3+1</f>
        <v>77</v>
      </c>
      <c r="AFQ3" s="507" t="s">
        <v>19</v>
      </c>
      <c r="AFR3" s="508"/>
      <c r="AFS3" s="508"/>
      <c r="AFT3" s="509"/>
      <c r="AFU3" s="86">
        <f>AFJ3+1</f>
        <v>78</v>
      </c>
      <c r="AGB3" s="507" t="s">
        <v>19</v>
      </c>
      <c r="AGC3" s="508"/>
      <c r="AGD3" s="508"/>
      <c r="AGE3" s="509"/>
      <c r="AGF3" s="86">
        <f>AFU3+1</f>
        <v>79</v>
      </c>
      <c r="AGM3" s="507" t="s">
        <v>19</v>
      </c>
      <c r="AGN3" s="508"/>
      <c r="AGO3" s="508"/>
      <c r="AGP3" s="509"/>
      <c r="AGQ3" s="86">
        <f>AGF3+1</f>
        <v>80</v>
      </c>
      <c r="AGX3" s="507" t="s">
        <v>19</v>
      </c>
      <c r="AGY3" s="508"/>
      <c r="AGZ3" s="508"/>
      <c r="AHA3" s="509"/>
      <c r="AHB3" s="86">
        <f>AGQ3+1</f>
        <v>81</v>
      </c>
      <c r="AHI3" s="507" t="s">
        <v>19</v>
      </c>
      <c r="AHJ3" s="508"/>
      <c r="AHK3" s="508"/>
      <c r="AHL3" s="509"/>
      <c r="AHM3" s="86">
        <f>AHB3+1</f>
        <v>82</v>
      </c>
      <c r="AHT3" s="507" t="s">
        <v>19</v>
      </c>
      <c r="AHU3" s="508"/>
      <c r="AHV3" s="508"/>
      <c r="AHW3" s="509"/>
      <c r="AHX3" s="86">
        <f>AHM3+1</f>
        <v>83</v>
      </c>
      <c r="AIE3" s="507" t="s">
        <v>19</v>
      </c>
      <c r="AIF3" s="508"/>
      <c r="AIG3" s="508"/>
      <c r="AIH3" s="509"/>
      <c r="AII3" s="86">
        <f>AHX3+1</f>
        <v>84</v>
      </c>
      <c r="AIP3" s="507" t="s">
        <v>19</v>
      </c>
      <c r="AIQ3" s="508"/>
      <c r="AIR3" s="508"/>
      <c r="AIS3" s="509"/>
      <c r="AIT3" s="86">
        <f>AII3+1</f>
        <v>85</v>
      </c>
      <c r="AJA3" s="507" t="s">
        <v>19</v>
      </c>
      <c r="AJB3" s="508"/>
      <c r="AJC3" s="508"/>
      <c r="AJD3" s="509"/>
      <c r="AJE3" s="86">
        <f>AIT3+1</f>
        <v>86</v>
      </c>
      <c r="AJL3" s="507" t="s">
        <v>19</v>
      </c>
      <c r="AJM3" s="508"/>
      <c r="AJN3" s="508"/>
      <c r="AJO3" s="509"/>
      <c r="AJP3" s="86">
        <f>AJE3+1</f>
        <v>87</v>
      </c>
      <c r="AJW3" s="507" t="s">
        <v>19</v>
      </c>
      <c r="AJX3" s="508"/>
      <c r="AJY3" s="508"/>
      <c r="AJZ3" s="509"/>
      <c r="AKA3" s="86">
        <f>AJP3+1</f>
        <v>88</v>
      </c>
      <c r="AKH3" s="507" t="s">
        <v>19</v>
      </c>
      <c r="AKI3" s="508"/>
      <c r="AKJ3" s="508"/>
      <c r="AKK3" s="509"/>
      <c r="AKL3" s="86">
        <f>AKA3+1</f>
        <v>89</v>
      </c>
      <c r="AKS3" s="507" t="s">
        <v>19</v>
      </c>
      <c r="AKT3" s="508"/>
      <c r="AKU3" s="508"/>
      <c r="AKV3" s="509"/>
      <c r="AKW3" s="86">
        <f>AKL3+1</f>
        <v>90</v>
      </c>
      <c r="ALD3" s="507" t="s">
        <v>19</v>
      </c>
      <c r="ALE3" s="508"/>
      <c r="ALF3" s="508"/>
      <c r="ALG3" s="509"/>
      <c r="ALH3" s="86">
        <f>AKW3+1</f>
        <v>91</v>
      </c>
      <c r="ALO3" s="507" t="s">
        <v>19</v>
      </c>
      <c r="ALP3" s="508"/>
      <c r="ALQ3" s="508"/>
      <c r="ALR3" s="509"/>
      <c r="ALS3" s="86">
        <f>ALH3+1</f>
        <v>92</v>
      </c>
      <c r="ALZ3" s="507" t="s">
        <v>19</v>
      </c>
      <c r="AMA3" s="508"/>
      <c r="AMB3" s="508"/>
      <c r="AMC3" s="509"/>
      <c r="AMD3" s="86">
        <f>ALS3+1</f>
        <v>93</v>
      </c>
      <c r="AMK3" s="507" t="s">
        <v>19</v>
      </c>
      <c r="AML3" s="508"/>
      <c r="AMM3" s="508"/>
      <c r="AMN3" s="509"/>
      <c r="AMO3" s="86">
        <f>AMD3+1</f>
        <v>94</v>
      </c>
      <c r="AMV3" s="507" t="s">
        <v>19</v>
      </c>
      <c r="AMW3" s="508"/>
      <c r="AMX3" s="508"/>
      <c r="AMY3" s="509"/>
      <c r="AMZ3" s="86">
        <f>AMO3+1</f>
        <v>95</v>
      </c>
      <c r="ANG3" s="507" t="s">
        <v>19</v>
      </c>
      <c r="ANH3" s="508"/>
      <c r="ANI3" s="508"/>
      <c r="ANJ3" s="509"/>
      <c r="ANK3" s="86">
        <f>AMZ3+1</f>
        <v>96</v>
      </c>
      <c r="ANR3" s="507" t="s">
        <v>19</v>
      </c>
      <c r="ANS3" s="508"/>
      <c r="ANT3" s="508"/>
      <c r="ANU3" s="509"/>
      <c r="ANV3" s="86">
        <f>ANK3+1</f>
        <v>97</v>
      </c>
      <c r="AOC3" s="507" t="s">
        <v>19</v>
      </c>
      <c r="AOD3" s="508"/>
      <c r="AOE3" s="508"/>
      <c r="AOF3" s="509"/>
      <c r="AOG3" s="86">
        <f>ANV3+1</f>
        <v>98</v>
      </c>
      <c r="AON3" s="507" t="s">
        <v>19</v>
      </c>
      <c r="AOO3" s="508"/>
      <c r="AOP3" s="508"/>
      <c r="AOQ3" s="509"/>
      <c r="AOR3" s="86">
        <f>AOG3+1</f>
        <v>99</v>
      </c>
      <c r="AOY3" s="507" t="s">
        <v>19</v>
      </c>
      <c r="AOZ3" s="508"/>
      <c r="APA3" s="508"/>
      <c r="APB3" s="509"/>
      <c r="APC3" s="86">
        <f>AOR3+1</f>
        <v>100</v>
      </c>
      <c r="APJ3" s="507" t="s">
        <v>19</v>
      </c>
      <c r="APK3" s="508"/>
      <c r="APL3" s="508"/>
      <c r="APM3" s="509"/>
      <c r="APN3" s="86">
        <f>APC3+1</f>
        <v>101</v>
      </c>
      <c r="APU3" s="507" t="s">
        <v>19</v>
      </c>
      <c r="APV3" s="508"/>
      <c r="APW3" s="508"/>
      <c r="APX3" s="509"/>
      <c r="APY3" s="86">
        <f>APN3+1</f>
        <v>102</v>
      </c>
      <c r="AQF3" s="507" t="s">
        <v>19</v>
      </c>
      <c r="AQG3" s="508"/>
      <c r="AQH3" s="508"/>
      <c r="AQI3" s="509"/>
      <c r="AQJ3" s="86">
        <f>APY3+1</f>
        <v>103</v>
      </c>
      <c r="AQQ3" s="507" t="s">
        <v>19</v>
      </c>
      <c r="AQR3" s="508"/>
      <c r="AQS3" s="508"/>
      <c r="AQT3" s="509"/>
      <c r="AQU3" s="86">
        <f>AQJ3+1</f>
        <v>104</v>
      </c>
      <c r="ARB3" s="507" t="s">
        <v>19</v>
      </c>
      <c r="ARC3" s="508"/>
      <c r="ARD3" s="508"/>
      <c r="ARE3" s="509"/>
      <c r="ARF3" s="86">
        <f>AQU3+1</f>
        <v>105</v>
      </c>
      <c r="ARM3" s="507" t="s">
        <v>19</v>
      </c>
      <c r="ARN3" s="508"/>
      <c r="ARO3" s="508"/>
      <c r="ARP3" s="509"/>
      <c r="ARQ3" s="86">
        <f>ARF3+1</f>
        <v>106</v>
      </c>
      <c r="ARX3" s="507" t="s">
        <v>19</v>
      </c>
      <c r="ARY3" s="508"/>
      <c r="ARZ3" s="508"/>
      <c r="ASA3" s="509"/>
      <c r="ASB3" s="86">
        <f>ARQ3+1</f>
        <v>107</v>
      </c>
      <c r="ASI3" s="507" t="s">
        <v>19</v>
      </c>
      <c r="ASJ3" s="508"/>
      <c r="ASK3" s="508"/>
      <c r="ASL3" s="509"/>
      <c r="ASM3" s="86">
        <f>ASB3+1</f>
        <v>108</v>
      </c>
      <c r="AST3" s="507" t="s">
        <v>19</v>
      </c>
      <c r="ASU3" s="508"/>
      <c r="ASV3" s="508"/>
      <c r="ASW3" s="509"/>
      <c r="ASX3" s="86">
        <f>ASM3+1</f>
        <v>109</v>
      </c>
      <c r="ATE3" s="507" t="s">
        <v>19</v>
      </c>
      <c r="ATF3" s="508"/>
      <c r="ATG3" s="508"/>
      <c r="ATH3" s="509"/>
      <c r="ATI3" s="86">
        <f>ASX3+1</f>
        <v>110</v>
      </c>
      <c r="ATP3" s="507" t="s">
        <v>19</v>
      </c>
      <c r="ATQ3" s="508"/>
      <c r="ATR3" s="508"/>
      <c r="ATS3" s="509"/>
      <c r="ATT3" s="86">
        <f>ATI3+1</f>
        <v>111</v>
      </c>
      <c r="AUA3" s="507" t="s">
        <v>19</v>
      </c>
      <c r="AUB3" s="508"/>
      <c r="AUC3" s="508"/>
      <c r="AUD3" s="509"/>
      <c r="AUE3" s="86">
        <f>ATT3+1</f>
        <v>112</v>
      </c>
      <c r="AUL3" s="507" t="s">
        <v>19</v>
      </c>
      <c r="AUM3" s="508"/>
      <c r="AUN3" s="508"/>
      <c r="AUO3" s="509"/>
      <c r="AUP3" s="86">
        <f>AUE3+1</f>
        <v>113</v>
      </c>
      <c r="AUW3" s="507" t="s">
        <v>19</v>
      </c>
      <c r="AUX3" s="508"/>
      <c r="AUY3" s="508"/>
      <c r="AUZ3" s="509"/>
      <c r="AVA3" s="86">
        <f>AUP3+1</f>
        <v>114</v>
      </c>
      <c r="AVH3" s="507" t="s">
        <v>19</v>
      </c>
      <c r="AVI3" s="508"/>
      <c r="AVJ3" s="508"/>
      <c r="AVK3" s="509"/>
      <c r="AVL3" s="86">
        <f>AVA3+1</f>
        <v>115</v>
      </c>
      <c r="AVS3" s="507" t="s">
        <v>19</v>
      </c>
      <c r="AVT3" s="508"/>
      <c r="AVU3" s="508"/>
      <c r="AVV3" s="509"/>
      <c r="AVW3" s="86">
        <f>AVL3+1</f>
        <v>116</v>
      </c>
    </row>
    <row r="4" spans="2:1018 1025:1271" ht="20.25" customHeight="1">
      <c r="B4" s="518" t="s">
        <v>37</v>
      </c>
      <c r="C4" s="519"/>
      <c r="D4" s="519"/>
      <c r="E4" s="519"/>
      <c r="F4" s="87">
        <f ca="1">F22+F36</f>
        <v>593.79999999999995</v>
      </c>
      <c r="M4" s="496" t="s">
        <v>37</v>
      </c>
      <c r="N4" s="497"/>
      <c r="O4" s="497"/>
      <c r="P4" s="498"/>
      <c r="Q4" s="87">
        <f ca="1">Q22+Q36</f>
        <v>600.9</v>
      </c>
      <c r="X4" s="496" t="s">
        <v>37</v>
      </c>
      <c r="Y4" s="497"/>
      <c r="Z4" s="497"/>
      <c r="AA4" s="498"/>
      <c r="AB4" s="87">
        <f ca="1">AB22+AB36</f>
        <v>654.20000000000005</v>
      </c>
      <c r="AI4" s="496" t="s">
        <v>37</v>
      </c>
      <c r="AJ4" s="497"/>
      <c r="AK4" s="497"/>
      <c r="AL4" s="498"/>
      <c r="AM4" s="87">
        <f ca="1">AM22+AM36</f>
        <v>217</v>
      </c>
      <c r="AT4" s="496" t="s">
        <v>37</v>
      </c>
      <c r="AU4" s="497"/>
      <c r="AV4" s="497"/>
      <c r="AW4" s="498"/>
      <c r="AX4" s="87">
        <f ca="1">AX22+AX36</f>
        <v>138.5</v>
      </c>
      <c r="BE4" s="496" t="s">
        <v>37</v>
      </c>
      <c r="BF4" s="497"/>
      <c r="BG4" s="497"/>
      <c r="BH4" s="498"/>
      <c r="BI4" s="87">
        <f ca="1">BI22+BI36</f>
        <v>547</v>
      </c>
      <c r="BP4" s="496" t="s">
        <v>37</v>
      </c>
      <c r="BQ4" s="497"/>
      <c r="BR4" s="497"/>
      <c r="BS4" s="498"/>
      <c r="BT4" s="87">
        <f ca="1">BT22+BT36</f>
        <v>452</v>
      </c>
      <c r="CA4" s="496" t="s">
        <v>37</v>
      </c>
      <c r="CB4" s="497"/>
      <c r="CC4" s="497"/>
      <c r="CD4" s="498"/>
      <c r="CE4" s="87">
        <f ca="1">CE22+CE36</f>
        <v>274</v>
      </c>
      <c r="CL4" s="496" t="s">
        <v>37</v>
      </c>
      <c r="CM4" s="497"/>
      <c r="CN4" s="497"/>
      <c r="CO4" s="498"/>
      <c r="CP4" s="87">
        <f ca="1">CP22+CP36</f>
        <v>194</v>
      </c>
      <c r="CW4" s="496" t="s">
        <v>37</v>
      </c>
      <c r="CX4" s="497"/>
      <c r="CY4" s="497"/>
      <c r="CZ4" s="498"/>
      <c r="DA4" s="87">
        <f ca="1">DA22+DA36</f>
        <v>5.5</v>
      </c>
      <c r="DH4" s="496" t="s">
        <v>37</v>
      </c>
      <c r="DI4" s="497"/>
      <c r="DJ4" s="497"/>
      <c r="DK4" s="498"/>
      <c r="DL4" s="87">
        <f ca="1">DL22+DL36</f>
        <v>0</v>
      </c>
      <c r="DS4" s="496" t="s">
        <v>37</v>
      </c>
      <c r="DT4" s="497"/>
      <c r="DU4" s="497"/>
      <c r="DV4" s="498"/>
      <c r="DW4" s="87">
        <f ca="1">DW22+DW36</f>
        <v>0</v>
      </c>
      <c r="ED4" s="496" t="s">
        <v>37</v>
      </c>
      <c r="EE4" s="497"/>
      <c r="EF4" s="497"/>
      <c r="EG4" s="498"/>
      <c r="EH4" s="87">
        <f ca="1">EH22+EH36</f>
        <v>0</v>
      </c>
      <c r="EO4" s="496" t="s">
        <v>37</v>
      </c>
      <c r="EP4" s="497"/>
      <c r="EQ4" s="497"/>
      <c r="ER4" s="498"/>
      <c r="ES4" s="87">
        <f ca="1">ES22+ES36</f>
        <v>0</v>
      </c>
      <c r="EZ4" s="496" t="s">
        <v>37</v>
      </c>
      <c r="FA4" s="497"/>
      <c r="FB4" s="497"/>
      <c r="FC4" s="498"/>
      <c r="FD4" s="87">
        <f ca="1">FD22+FD36</f>
        <v>0</v>
      </c>
      <c r="FK4" s="496" t="s">
        <v>37</v>
      </c>
      <c r="FL4" s="497"/>
      <c r="FM4" s="497"/>
      <c r="FN4" s="498"/>
      <c r="FO4" s="87">
        <f ca="1">FO22+FO36</f>
        <v>0</v>
      </c>
      <c r="FV4" s="496" t="s">
        <v>37</v>
      </c>
      <c r="FW4" s="497"/>
      <c r="FX4" s="497"/>
      <c r="FY4" s="498"/>
      <c r="FZ4" s="87">
        <f ca="1">FZ22+FZ36</f>
        <v>0</v>
      </c>
      <c r="GG4" s="496" t="s">
        <v>37</v>
      </c>
      <c r="GH4" s="497"/>
      <c r="GI4" s="497"/>
      <c r="GJ4" s="498"/>
      <c r="GK4" s="87">
        <f ca="1">GK22+GK36</f>
        <v>0</v>
      </c>
      <c r="GR4" s="496" t="s">
        <v>37</v>
      </c>
      <c r="GS4" s="497"/>
      <c r="GT4" s="497"/>
      <c r="GU4" s="498"/>
      <c r="GV4" s="87">
        <f ca="1">GV22+GV36</f>
        <v>0</v>
      </c>
      <c r="HC4" s="496" t="s">
        <v>37</v>
      </c>
      <c r="HD4" s="497"/>
      <c r="HE4" s="497"/>
      <c r="HF4" s="498"/>
      <c r="HG4" s="87">
        <f ca="1">HG22+HG36</f>
        <v>0</v>
      </c>
      <c r="HN4" s="496" t="s">
        <v>37</v>
      </c>
      <c r="HO4" s="497"/>
      <c r="HP4" s="497"/>
      <c r="HQ4" s="498"/>
      <c r="HR4" s="87">
        <f ca="1">HR22+HR36</f>
        <v>0</v>
      </c>
      <c r="HY4" s="496" t="s">
        <v>37</v>
      </c>
      <c r="HZ4" s="497"/>
      <c r="IA4" s="497"/>
      <c r="IB4" s="498"/>
      <c r="IC4" s="87">
        <f ca="1">IC22+IC36</f>
        <v>0</v>
      </c>
      <c r="IJ4" s="496" t="s">
        <v>37</v>
      </c>
      <c r="IK4" s="497"/>
      <c r="IL4" s="497"/>
      <c r="IM4" s="498"/>
      <c r="IN4" s="87">
        <f ca="1">IN22+IN36</f>
        <v>0</v>
      </c>
      <c r="IU4" s="496" t="s">
        <v>37</v>
      </c>
      <c r="IV4" s="497"/>
      <c r="IW4" s="497"/>
      <c r="IX4" s="498"/>
      <c r="IY4" s="87">
        <f ca="1">IY22+IY36</f>
        <v>0</v>
      </c>
      <c r="JF4" s="496" t="s">
        <v>37</v>
      </c>
      <c r="JG4" s="497"/>
      <c r="JH4" s="497"/>
      <c r="JI4" s="498"/>
      <c r="JJ4" s="87">
        <f ca="1">JJ22+JJ36</f>
        <v>0</v>
      </c>
      <c r="JQ4" s="496" t="s">
        <v>37</v>
      </c>
      <c r="JR4" s="497"/>
      <c r="JS4" s="497"/>
      <c r="JT4" s="498"/>
      <c r="JU4" s="87">
        <f ca="1">JU22+JU36</f>
        <v>0</v>
      </c>
      <c r="KB4" s="496" t="s">
        <v>37</v>
      </c>
      <c r="KC4" s="497"/>
      <c r="KD4" s="497"/>
      <c r="KE4" s="498"/>
      <c r="KF4" s="87">
        <f ca="1">KF22+KF36</f>
        <v>0</v>
      </c>
      <c r="KM4" s="496" t="s">
        <v>37</v>
      </c>
      <c r="KN4" s="497"/>
      <c r="KO4" s="497"/>
      <c r="KP4" s="498"/>
      <c r="KQ4" s="87">
        <f ca="1">KQ22+KQ36</f>
        <v>0</v>
      </c>
      <c r="KX4" s="496" t="s">
        <v>37</v>
      </c>
      <c r="KY4" s="497"/>
      <c r="KZ4" s="497"/>
      <c r="LA4" s="498"/>
      <c r="LB4" s="87">
        <f ca="1">LB22+LB36</f>
        <v>0</v>
      </c>
      <c r="LI4" s="496" t="s">
        <v>37</v>
      </c>
      <c r="LJ4" s="497"/>
      <c r="LK4" s="497"/>
      <c r="LL4" s="498"/>
      <c r="LM4" s="87">
        <f ca="1">LM22+LM36</f>
        <v>0</v>
      </c>
      <c r="LT4" s="496" t="s">
        <v>37</v>
      </c>
      <c r="LU4" s="497"/>
      <c r="LV4" s="497"/>
      <c r="LW4" s="498"/>
      <c r="LX4" s="87">
        <f ca="1">LX22+LX36</f>
        <v>0</v>
      </c>
      <c r="ME4" s="496" t="s">
        <v>37</v>
      </c>
      <c r="MF4" s="497"/>
      <c r="MG4" s="497"/>
      <c r="MH4" s="498"/>
      <c r="MI4" s="87">
        <f ca="1">MI22+MI36</f>
        <v>0</v>
      </c>
      <c r="MP4" s="496" t="s">
        <v>37</v>
      </c>
      <c r="MQ4" s="497"/>
      <c r="MR4" s="497"/>
      <c r="MS4" s="498"/>
      <c r="MT4" s="87">
        <f ca="1">MT22+MT36</f>
        <v>0</v>
      </c>
      <c r="NA4" s="496" t="s">
        <v>37</v>
      </c>
      <c r="NB4" s="497"/>
      <c r="NC4" s="497"/>
      <c r="ND4" s="498"/>
      <c r="NE4" s="87">
        <f ca="1">NE22+NE36</f>
        <v>0</v>
      </c>
      <c r="NL4" s="496" t="s">
        <v>37</v>
      </c>
      <c r="NM4" s="497"/>
      <c r="NN4" s="497"/>
      <c r="NO4" s="498"/>
      <c r="NP4" s="87">
        <f ca="1">NP22+NP36</f>
        <v>0</v>
      </c>
      <c r="NW4" s="496" t="s">
        <v>37</v>
      </c>
      <c r="NX4" s="497"/>
      <c r="NY4" s="497"/>
      <c r="NZ4" s="498"/>
      <c r="OA4" s="87">
        <f ca="1">OA22+OA36</f>
        <v>0</v>
      </c>
      <c r="OH4" s="496" t="s">
        <v>37</v>
      </c>
      <c r="OI4" s="497"/>
      <c r="OJ4" s="497"/>
      <c r="OK4" s="498"/>
      <c r="OL4" s="87">
        <f ca="1">OL22+OL36</f>
        <v>0</v>
      </c>
      <c r="OS4" s="496" t="s">
        <v>37</v>
      </c>
      <c r="OT4" s="497"/>
      <c r="OU4" s="497"/>
      <c r="OV4" s="498"/>
      <c r="OW4" s="87">
        <f ca="1">OW22+OW36</f>
        <v>0</v>
      </c>
      <c r="PD4" s="496" t="s">
        <v>37</v>
      </c>
      <c r="PE4" s="497"/>
      <c r="PF4" s="497"/>
      <c r="PG4" s="498"/>
      <c r="PH4" s="87">
        <f ca="1">PH22+PH36</f>
        <v>0</v>
      </c>
      <c r="PO4" s="496" t="s">
        <v>37</v>
      </c>
      <c r="PP4" s="497"/>
      <c r="PQ4" s="497"/>
      <c r="PR4" s="498"/>
      <c r="PS4" s="87">
        <f ca="1">PS22+PS36</f>
        <v>0</v>
      </c>
      <c r="PZ4" s="496" t="s">
        <v>37</v>
      </c>
      <c r="QA4" s="497"/>
      <c r="QB4" s="497"/>
      <c r="QC4" s="498"/>
      <c r="QD4" s="87">
        <f ca="1">QD22+QD36</f>
        <v>0</v>
      </c>
      <c r="QK4" s="496" t="s">
        <v>37</v>
      </c>
      <c r="QL4" s="497"/>
      <c r="QM4" s="497"/>
      <c r="QN4" s="498"/>
      <c r="QO4" s="87">
        <f ca="1">QO22+QO36</f>
        <v>0</v>
      </c>
      <c r="QV4" s="496" t="s">
        <v>37</v>
      </c>
      <c r="QW4" s="497"/>
      <c r="QX4" s="497"/>
      <c r="QY4" s="498"/>
      <c r="QZ4" s="87">
        <f ca="1">QZ22+QZ36</f>
        <v>0</v>
      </c>
      <c r="RG4" s="496" t="s">
        <v>37</v>
      </c>
      <c r="RH4" s="497"/>
      <c r="RI4" s="497"/>
      <c r="RJ4" s="498"/>
      <c r="RK4" s="87">
        <f ca="1">RK22+RK36</f>
        <v>0</v>
      </c>
      <c r="RR4" s="496" t="s">
        <v>37</v>
      </c>
      <c r="RS4" s="497"/>
      <c r="RT4" s="497"/>
      <c r="RU4" s="498"/>
      <c r="RV4" s="87">
        <f ca="1">RV22+RV36</f>
        <v>0</v>
      </c>
      <c r="SC4" s="496" t="s">
        <v>37</v>
      </c>
      <c r="SD4" s="497"/>
      <c r="SE4" s="497"/>
      <c r="SF4" s="498"/>
      <c r="SG4" s="87">
        <f ca="1">SG22+SG36</f>
        <v>0</v>
      </c>
      <c r="SN4" s="496" t="s">
        <v>37</v>
      </c>
      <c r="SO4" s="497"/>
      <c r="SP4" s="497"/>
      <c r="SQ4" s="498"/>
      <c r="SR4" s="87">
        <f ca="1">SR22+SR36</f>
        <v>0</v>
      </c>
      <c r="SY4" s="496" t="s">
        <v>37</v>
      </c>
      <c r="SZ4" s="497"/>
      <c r="TA4" s="497"/>
      <c r="TB4" s="498"/>
      <c r="TC4" s="87">
        <f ca="1">TC22+TC36</f>
        <v>0</v>
      </c>
      <c r="TJ4" s="496" t="s">
        <v>37</v>
      </c>
      <c r="TK4" s="497"/>
      <c r="TL4" s="497"/>
      <c r="TM4" s="498"/>
      <c r="TN4" s="87">
        <f ca="1">TN22+TN36</f>
        <v>0</v>
      </c>
      <c r="TU4" s="496" t="s">
        <v>37</v>
      </c>
      <c r="TV4" s="497"/>
      <c r="TW4" s="497"/>
      <c r="TX4" s="498"/>
      <c r="TY4" s="87">
        <f ca="1">TY22+TY36</f>
        <v>0</v>
      </c>
      <c r="UF4" s="496" t="s">
        <v>37</v>
      </c>
      <c r="UG4" s="497"/>
      <c r="UH4" s="497"/>
      <c r="UI4" s="498"/>
      <c r="UJ4" s="87">
        <f ca="1">UJ22+UJ36</f>
        <v>0</v>
      </c>
      <c r="UQ4" s="496" t="s">
        <v>37</v>
      </c>
      <c r="UR4" s="497"/>
      <c r="US4" s="497"/>
      <c r="UT4" s="498"/>
      <c r="UU4" s="87">
        <f ca="1">UU22+UU36</f>
        <v>0</v>
      </c>
      <c r="VB4" s="496" t="s">
        <v>37</v>
      </c>
      <c r="VC4" s="497"/>
      <c r="VD4" s="497"/>
      <c r="VE4" s="498"/>
      <c r="VF4" s="87">
        <f ca="1">VF22+VF36</f>
        <v>0</v>
      </c>
      <c r="VM4" s="496" t="s">
        <v>37</v>
      </c>
      <c r="VN4" s="497"/>
      <c r="VO4" s="497"/>
      <c r="VP4" s="498"/>
      <c r="VQ4" s="87">
        <f ca="1">VQ22+VQ36</f>
        <v>0</v>
      </c>
      <c r="VX4" s="496" t="s">
        <v>37</v>
      </c>
      <c r="VY4" s="497"/>
      <c r="VZ4" s="497"/>
      <c r="WA4" s="498"/>
      <c r="WB4" s="87">
        <f ca="1">WB22+WB36</f>
        <v>0</v>
      </c>
      <c r="WI4" s="496" t="s">
        <v>37</v>
      </c>
      <c r="WJ4" s="497"/>
      <c r="WK4" s="497"/>
      <c r="WL4" s="498"/>
      <c r="WM4" s="87">
        <f ca="1">WM22+WM36</f>
        <v>0</v>
      </c>
      <c r="WT4" s="496" t="s">
        <v>37</v>
      </c>
      <c r="WU4" s="497"/>
      <c r="WV4" s="497"/>
      <c r="WW4" s="498"/>
      <c r="WX4" s="87">
        <f ca="1">WX22+WX36</f>
        <v>0</v>
      </c>
      <c r="XE4" s="496" t="s">
        <v>37</v>
      </c>
      <c r="XF4" s="497"/>
      <c r="XG4" s="497"/>
      <c r="XH4" s="498"/>
      <c r="XI4" s="87">
        <f ca="1">XI22+XI36</f>
        <v>0</v>
      </c>
      <c r="XP4" s="496" t="s">
        <v>37</v>
      </c>
      <c r="XQ4" s="497"/>
      <c r="XR4" s="497"/>
      <c r="XS4" s="498"/>
      <c r="XT4" s="87">
        <f ca="1">XT22+XT36</f>
        <v>0</v>
      </c>
      <c r="YA4" s="496" t="s">
        <v>37</v>
      </c>
      <c r="YB4" s="497"/>
      <c r="YC4" s="497"/>
      <c r="YD4" s="498"/>
      <c r="YE4" s="87">
        <f ca="1">YE22+YE36</f>
        <v>0</v>
      </c>
      <c r="YL4" s="496" t="s">
        <v>37</v>
      </c>
      <c r="YM4" s="497"/>
      <c r="YN4" s="497"/>
      <c r="YO4" s="498"/>
      <c r="YP4" s="87">
        <f ca="1">YP22+YP36</f>
        <v>0</v>
      </c>
      <c r="YW4" s="496" t="s">
        <v>37</v>
      </c>
      <c r="YX4" s="497"/>
      <c r="YY4" s="497"/>
      <c r="YZ4" s="498"/>
      <c r="ZA4" s="87">
        <f ca="1">ZA22+ZA36</f>
        <v>0</v>
      </c>
      <c r="ZH4" s="496" t="s">
        <v>37</v>
      </c>
      <c r="ZI4" s="497"/>
      <c r="ZJ4" s="497"/>
      <c r="ZK4" s="498"/>
      <c r="ZL4" s="87">
        <f ca="1">ZL22+ZL36</f>
        <v>0</v>
      </c>
      <c r="ZS4" s="496" t="s">
        <v>37</v>
      </c>
      <c r="ZT4" s="497"/>
      <c r="ZU4" s="497"/>
      <c r="ZV4" s="498"/>
      <c r="ZW4" s="87">
        <f ca="1">ZW22+ZW36</f>
        <v>0</v>
      </c>
      <c r="AAD4" s="496" t="s">
        <v>37</v>
      </c>
      <c r="AAE4" s="497"/>
      <c r="AAF4" s="497"/>
      <c r="AAG4" s="498"/>
      <c r="AAH4" s="87">
        <f ca="1">AAH22+AAH36</f>
        <v>0</v>
      </c>
      <c r="AAO4" s="496" t="s">
        <v>37</v>
      </c>
      <c r="AAP4" s="497"/>
      <c r="AAQ4" s="497"/>
      <c r="AAR4" s="498"/>
      <c r="AAS4" s="87">
        <f ca="1">AAS22+AAS36</f>
        <v>0</v>
      </c>
      <c r="AAZ4" s="496" t="s">
        <v>37</v>
      </c>
      <c r="ABA4" s="497"/>
      <c r="ABB4" s="497"/>
      <c r="ABC4" s="498"/>
      <c r="ABD4" s="87">
        <f ca="1">ABD22+ABD36</f>
        <v>0</v>
      </c>
      <c r="ABK4" s="496" t="s">
        <v>37</v>
      </c>
      <c r="ABL4" s="497"/>
      <c r="ABM4" s="497"/>
      <c r="ABN4" s="498"/>
      <c r="ABO4" s="87">
        <f ca="1">ABO22+ABO36</f>
        <v>0</v>
      </c>
      <c r="ABV4" s="496" t="s">
        <v>37</v>
      </c>
      <c r="ABW4" s="497"/>
      <c r="ABX4" s="497"/>
      <c r="ABY4" s="498"/>
      <c r="ABZ4" s="87">
        <f ca="1">ABZ22+ABZ36</f>
        <v>0</v>
      </c>
      <c r="ACG4" s="496" t="s">
        <v>37</v>
      </c>
      <c r="ACH4" s="497"/>
      <c r="ACI4" s="497"/>
      <c r="ACJ4" s="498"/>
      <c r="ACK4" s="87">
        <f ca="1">ACK22+ACK36</f>
        <v>0</v>
      </c>
      <c r="ACR4" s="496" t="s">
        <v>37</v>
      </c>
      <c r="ACS4" s="497"/>
      <c r="ACT4" s="497"/>
      <c r="ACU4" s="498"/>
      <c r="ACV4" s="87">
        <f ca="1">ACV22+ACV36</f>
        <v>0</v>
      </c>
      <c r="ADC4" s="496" t="s">
        <v>37</v>
      </c>
      <c r="ADD4" s="497"/>
      <c r="ADE4" s="497"/>
      <c r="ADF4" s="498"/>
      <c r="ADG4" s="87">
        <f ca="1">ADG22+ADG36</f>
        <v>0</v>
      </c>
      <c r="ADN4" s="496" t="s">
        <v>37</v>
      </c>
      <c r="ADO4" s="497"/>
      <c r="ADP4" s="497"/>
      <c r="ADQ4" s="498"/>
      <c r="ADR4" s="87">
        <f ca="1">ADR22+ADR36</f>
        <v>0</v>
      </c>
      <c r="ADY4" s="496" t="s">
        <v>37</v>
      </c>
      <c r="ADZ4" s="497"/>
      <c r="AEA4" s="497"/>
      <c r="AEB4" s="498"/>
      <c r="AEC4" s="87">
        <f ca="1">AEC22+AEC36</f>
        <v>0</v>
      </c>
      <c r="AEJ4" s="496" t="s">
        <v>37</v>
      </c>
      <c r="AEK4" s="497"/>
      <c r="AEL4" s="497"/>
      <c r="AEM4" s="498"/>
      <c r="AEN4" s="87">
        <f ca="1">AEN22+AEN36</f>
        <v>0</v>
      </c>
      <c r="AEU4" s="496" t="s">
        <v>37</v>
      </c>
      <c r="AEV4" s="497"/>
      <c r="AEW4" s="497"/>
      <c r="AEX4" s="498"/>
      <c r="AEY4" s="87">
        <f ca="1">AEY22+AEY36</f>
        <v>0</v>
      </c>
      <c r="AFF4" s="496" t="s">
        <v>37</v>
      </c>
      <c r="AFG4" s="497"/>
      <c r="AFH4" s="497"/>
      <c r="AFI4" s="498"/>
      <c r="AFJ4" s="87">
        <f ca="1">AFJ22+AFJ36</f>
        <v>0</v>
      </c>
      <c r="AFQ4" s="496" t="s">
        <v>37</v>
      </c>
      <c r="AFR4" s="497"/>
      <c r="AFS4" s="497"/>
      <c r="AFT4" s="498"/>
      <c r="AFU4" s="87">
        <f ca="1">AFU22+AFU36</f>
        <v>0</v>
      </c>
      <c r="AGB4" s="496" t="s">
        <v>37</v>
      </c>
      <c r="AGC4" s="497"/>
      <c r="AGD4" s="497"/>
      <c r="AGE4" s="498"/>
      <c r="AGF4" s="87">
        <f ca="1">AGF22+AGF36</f>
        <v>0</v>
      </c>
      <c r="AGM4" s="496" t="s">
        <v>37</v>
      </c>
      <c r="AGN4" s="497"/>
      <c r="AGO4" s="497"/>
      <c r="AGP4" s="498"/>
      <c r="AGQ4" s="87">
        <f ca="1">AGQ22+AGQ36</f>
        <v>0</v>
      </c>
      <c r="AGX4" s="496" t="s">
        <v>37</v>
      </c>
      <c r="AGY4" s="497"/>
      <c r="AGZ4" s="497"/>
      <c r="AHA4" s="498"/>
      <c r="AHB4" s="87">
        <f ca="1">AHB22+AHB36</f>
        <v>0</v>
      </c>
      <c r="AHI4" s="496" t="s">
        <v>37</v>
      </c>
      <c r="AHJ4" s="497"/>
      <c r="AHK4" s="497"/>
      <c r="AHL4" s="498"/>
      <c r="AHM4" s="87">
        <f ca="1">AHM22+AHM36</f>
        <v>0</v>
      </c>
      <c r="AHT4" s="496" t="s">
        <v>37</v>
      </c>
      <c r="AHU4" s="497"/>
      <c r="AHV4" s="497"/>
      <c r="AHW4" s="498"/>
      <c r="AHX4" s="87">
        <f ca="1">AHX22+AHX36</f>
        <v>0</v>
      </c>
      <c r="AIE4" s="496" t="s">
        <v>37</v>
      </c>
      <c r="AIF4" s="497"/>
      <c r="AIG4" s="497"/>
      <c r="AIH4" s="498"/>
      <c r="AII4" s="87">
        <f ca="1">AII22+AII36</f>
        <v>0</v>
      </c>
      <c r="AIP4" s="496" t="s">
        <v>37</v>
      </c>
      <c r="AIQ4" s="497"/>
      <c r="AIR4" s="497"/>
      <c r="AIS4" s="498"/>
      <c r="AIT4" s="87">
        <f ca="1">AIT22+AIT36</f>
        <v>0</v>
      </c>
      <c r="AJA4" s="496" t="s">
        <v>37</v>
      </c>
      <c r="AJB4" s="497"/>
      <c r="AJC4" s="497"/>
      <c r="AJD4" s="498"/>
      <c r="AJE4" s="87">
        <f ca="1">AJE22+AJE36</f>
        <v>0</v>
      </c>
      <c r="AJL4" s="496" t="s">
        <v>37</v>
      </c>
      <c r="AJM4" s="497"/>
      <c r="AJN4" s="497"/>
      <c r="AJO4" s="498"/>
      <c r="AJP4" s="87">
        <f ca="1">AJP22+AJP36</f>
        <v>0</v>
      </c>
      <c r="AJW4" s="496" t="s">
        <v>37</v>
      </c>
      <c r="AJX4" s="497"/>
      <c r="AJY4" s="497"/>
      <c r="AJZ4" s="498"/>
      <c r="AKA4" s="87">
        <f ca="1">AKA22+AKA36</f>
        <v>0</v>
      </c>
      <c r="AKH4" s="496" t="s">
        <v>37</v>
      </c>
      <c r="AKI4" s="497"/>
      <c r="AKJ4" s="497"/>
      <c r="AKK4" s="498"/>
      <c r="AKL4" s="87">
        <f ca="1">AKL22+AKL36</f>
        <v>0</v>
      </c>
      <c r="AKS4" s="496" t="s">
        <v>37</v>
      </c>
      <c r="AKT4" s="497"/>
      <c r="AKU4" s="497"/>
      <c r="AKV4" s="498"/>
      <c r="AKW4" s="87">
        <f ca="1">AKW22+AKW36</f>
        <v>0</v>
      </c>
      <c r="ALD4" s="496" t="s">
        <v>37</v>
      </c>
      <c r="ALE4" s="497"/>
      <c r="ALF4" s="497"/>
      <c r="ALG4" s="498"/>
      <c r="ALH4" s="87">
        <f ca="1">ALH22+ALH36</f>
        <v>0</v>
      </c>
      <c r="ALO4" s="496" t="s">
        <v>37</v>
      </c>
      <c r="ALP4" s="497"/>
      <c r="ALQ4" s="497"/>
      <c r="ALR4" s="498"/>
      <c r="ALS4" s="87">
        <f ca="1">ALS22+ALS36</f>
        <v>0</v>
      </c>
      <c r="ALZ4" s="496" t="s">
        <v>37</v>
      </c>
      <c r="AMA4" s="497"/>
      <c r="AMB4" s="497"/>
      <c r="AMC4" s="498"/>
      <c r="AMD4" s="87">
        <f ca="1">AMD22+AMD36</f>
        <v>0</v>
      </c>
      <c r="AMK4" s="496" t="s">
        <v>37</v>
      </c>
      <c r="AML4" s="497"/>
      <c r="AMM4" s="497"/>
      <c r="AMN4" s="498"/>
      <c r="AMO4" s="87">
        <f ca="1">AMO22+AMO36</f>
        <v>0</v>
      </c>
      <c r="AMV4" s="496" t="s">
        <v>37</v>
      </c>
      <c r="AMW4" s="497"/>
      <c r="AMX4" s="497"/>
      <c r="AMY4" s="498"/>
      <c r="AMZ4" s="87">
        <f ca="1">AMZ22+AMZ36</f>
        <v>0</v>
      </c>
      <c r="ANG4" s="496" t="s">
        <v>37</v>
      </c>
      <c r="ANH4" s="497"/>
      <c r="ANI4" s="497"/>
      <c r="ANJ4" s="498"/>
      <c r="ANK4" s="87">
        <f ca="1">ANK22+ANK36</f>
        <v>0</v>
      </c>
      <c r="ANR4" s="496" t="s">
        <v>37</v>
      </c>
      <c r="ANS4" s="497"/>
      <c r="ANT4" s="497"/>
      <c r="ANU4" s="498"/>
      <c r="ANV4" s="87">
        <f ca="1">ANV22+ANV36</f>
        <v>0</v>
      </c>
      <c r="AOC4" s="496" t="s">
        <v>37</v>
      </c>
      <c r="AOD4" s="497"/>
      <c r="AOE4" s="497"/>
      <c r="AOF4" s="498"/>
      <c r="AOG4" s="87">
        <f ca="1">AOG22+AOG36</f>
        <v>0</v>
      </c>
      <c r="AON4" s="496" t="s">
        <v>37</v>
      </c>
      <c r="AOO4" s="497"/>
      <c r="AOP4" s="497"/>
      <c r="AOQ4" s="498"/>
      <c r="AOR4" s="87">
        <f ca="1">AOR22+AOR36</f>
        <v>0</v>
      </c>
      <c r="AOY4" s="496" t="s">
        <v>37</v>
      </c>
      <c r="AOZ4" s="497"/>
      <c r="APA4" s="497"/>
      <c r="APB4" s="498"/>
      <c r="APC4" s="87">
        <f ca="1">APC22+APC36</f>
        <v>0</v>
      </c>
      <c r="APJ4" s="496" t="s">
        <v>37</v>
      </c>
      <c r="APK4" s="497"/>
      <c r="APL4" s="497"/>
      <c r="APM4" s="498"/>
      <c r="APN4" s="87">
        <f ca="1">APN22+APN36</f>
        <v>0</v>
      </c>
      <c r="APU4" s="496" t="s">
        <v>37</v>
      </c>
      <c r="APV4" s="497"/>
      <c r="APW4" s="497"/>
      <c r="APX4" s="498"/>
      <c r="APY4" s="87">
        <f ca="1">APY22+APY36</f>
        <v>0</v>
      </c>
      <c r="AQF4" s="496" t="s">
        <v>37</v>
      </c>
      <c r="AQG4" s="497"/>
      <c r="AQH4" s="497"/>
      <c r="AQI4" s="498"/>
      <c r="AQJ4" s="87">
        <f ca="1">AQJ22+AQJ36</f>
        <v>0</v>
      </c>
      <c r="AQQ4" s="496" t="s">
        <v>37</v>
      </c>
      <c r="AQR4" s="497"/>
      <c r="AQS4" s="497"/>
      <c r="AQT4" s="498"/>
      <c r="AQU4" s="87">
        <f ca="1">AQU22+AQU36</f>
        <v>0</v>
      </c>
      <c r="ARB4" s="496" t="s">
        <v>37</v>
      </c>
      <c r="ARC4" s="497"/>
      <c r="ARD4" s="497"/>
      <c r="ARE4" s="498"/>
      <c r="ARF4" s="87">
        <f ca="1">ARF22+ARF36</f>
        <v>0</v>
      </c>
      <c r="ARM4" s="496" t="s">
        <v>37</v>
      </c>
      <c r="ARN4" s="497"/>
      <c r="ARO4" s="497"/>
      <c r="ARP4" s="498"/>
      <c r="ARQ4" s="87">
        <f ca="1">ARQ22+ARQ36</f>
        <v>0</v>
      </c>
      <c r="ARX4" s="496" t="s">
        <v>37</v>
      </c>
      <c r="ARY4" s="497"/>
      <c r="ARZ4" s="497"/>
      <c r="ASA4" s="498"/>
      <c r="ASB4" s="87">
        <f ca="1">ASB22+ASB36</f>
        <v>0</v>
      </c>
      <c r="ASI4" s="496" t="s">
        <v>37</v>
      </c>
      <c r="ASJ4" s="497"/>
      <c r="ASK4" s="497"/>
      <c r="ASL4" s="498"/>
      <c r="ASM4" s="87">
        <f ca="1">ASM22+ASM36</f>
        <v>0</v>
      </c>
      <c r="AST4" s="496" t="s">
        <v>37</v>
      </c>
      <c r="ASU4" s="497"/>
      <c r="ASV4" s="497"/>
      <c r="ASW4" s="498"/>
      <c r="ASX4" s="87">
        <f ca="1">ASX22+ASX36</f>
        <v>0</v>
      </c>
      <c r="ATE4" s="496" t="s">
        <v>37</v>
      </c>
      <c r="ATF4" s="497"/>
      <c r="ATG4" s="497"/>
      <c r="ATH4" s="498"/>
      <c r="ATI4" s="87">
        <f ca="1">ATI22+ATI36</f>
        <v>0</v>
      </c>
      <c r="ATP4" s="496" t="s">
        <v>37</v>
      </c>
      <c r="ATQ4" s="497"/>
      <c r="ATR4" s="497"/>
      <c r="ATS4" s="498"/>
      <c r="ATT4" s="87">
        <f ca="1">ATT22+ATT36</f>
        <v>0</v>
      </c>
      <c r="AUA4" s="496" t="s">
        <v>37</v>
      </c>
      <c r="AUB4" s="497"/>
      <c r="AUC4" s="497"/>
      <c r="AUD4" s="498"/>
      <c r="AUE4" s="87">
        <f ca="1">AUE22+AUE36</f>
        <v>0</v>
      </c>
      <c r="AUL4" s="496" t="s">
        <v>37</v>
      </c>
      <c r="AUM4" s="497"/>
      <c r="AUN4" s="497"/>
      <c r="AUO4" s="498"/>
      <c r="AUP4" s="87">
        <f ca="1">AUP22+AUP36</f>
        <v>0</v>
      </c>
      <c r="AUW4" s="496" t="s">
        <v>37</v>
      </c>
      <c r="AUX4" s="497"/>
      <c r="AUY4" s="497"/>
      <c r="AUZ4" s="498"/>
      <c r="AVA4" s="87">
        <f ca="1">AVA22+AVA36</f>
        <v>0</v>
      </c>
      <c r="AVH4" s="496" t="s">
        <v>37</v>
      </c>
      <c r="AVI4" s="497"/>
      <c r="AVJ4" s="497"/>
      <c r="AVK4" s="498"/>
      <c r="AVL4" s="87">
        <f ca="1">AVL22+AVL36</f>
        <v>0</v>
      </c>
      <c r="AVS4" s="496" t="s">
        <v>37</v>
      </c>
      <c r="AVT4" s="497"/>
      <c r="AVU4" s="497"/>
      <c r="AVV4" s="498"/>
      <c r="AVW4" s="87">
        <f ca="1">AVW22+AVW36</f>
        <v>0</v>
      </c>
    </row>
    <row r="5" spans="2:1018 1025:1271" ht="20.25" customHeight="1">
      <c r="B5" s="518" t="s">
        <v>38</v>
      </c>
      <c r="C5" s="519"/>
      <c r="D5" s="519"/>
      <c r="E5" s="519"/>
      <c r="F5" s="88">
        <f ca="1">F29+F43</f>
        <v>59379999.999999993</v>
      </c>
      <c r="M5" s="496" t="s">
        <v>38</v>
      </c>
      <c r="N5" s="497"/>
      <c r="O5" s="497"/>
      <c r="P5" s="498"/>
      <c r="Q5" s="88">
        <f ca="1">Q29+Q43</f>
        <v>60090000</v>
      </c>
      <c r="X5" s="496" t="s">
        <v>38</v>
      </c>
      <c r="Y5" s="497"/>
      <c r="Z5" s="497"/>
      <c r="AA5" s="498"/>
      <c r="AB5" s="88">
        <f ca="1">AB29+AB43</f>
        <v>65420000.000000007</v>
      </c>
      <c r="AI5" s="496" t="s">
        <v>38</v>
      </c>
      <c r="AJ5" s="497"/>
      <c r="AK5" s="497"/>
      <c r="AL5" s="498"/>
      <c r="AM5" s="88">
        <f ca="1">AM29+AM43</f>
        <v>21700000</v>
      </c>
      <c r="AT5" s="496" t="s">
        <v>38</v>
      </c>
      <c r="AU5" s="497"/>
      <c r="AV5" s="497"/>
      <c r="AW5" s="498"/>
      <c r="AX5" s="88">
        <f ca="1">AX29+AX43</f>
        <v>13850000</v>
      </c>
      <c r="BE5" s="496" t="s">
        <v>38</v>
      </c>
      <c r="BF5" s="497"/>
      <c r="BG5" s="497"/>
      <c r="BH5" s="498"/>
      <c r="BI5" s="88">
        <f ca="1">BI29+BI43</f>
        <v>54700000</v>
      </c>
      <c r="BP5" s="496" t="s">
        <v>38</v>
      </c>
      <c r="BQ5" s="497"/>
      <c r="BR5" s="497"/>
      <c r="BS5" s="498"/>
      <c r="BT5" s="88">
        <f ca="1">BT29+BT43</f>
        <v>45200000</v>
      </c>
      <c r="CA5" s="496" t="s">
        <v>38</v>
      </c>
      <c r="CB5" s="497"/>
      <c r="CC5" s="497"/>
      <c r="CD5" s="498"/>
      <c r="CE5" s="88">
        <f ca="1">CE29+CE43</f>
        <v>27400000</v>
      </c>
      <c r="CL5" s="496" t="s">
        <v>38</v>
      </c>
      <c r="CM5" s="497"/>
      <c r="CN5" s="497"/>
      <c r="CO5" s="498"/>
      <c r="CP5" s="88">
        <f ca="1">CP29+CP43</f>
        <v>19400000</v>
      </c>
      <c r="CW5" s="496" t="s">
        <v>38</v>
      </c>
      <c r="CX5" s="497"/>
      <c r="CY5" s="497"/>
      <c r="CZ5" s="498"/>
      <c r="DA5" s="88">
        <f ca="1">DA29+DA43</f>
        <v>550000</v>
      </c>
      <c r="DH5" s="496" t="s">
        <v>38</v>
      </c>
      <c r="DI5" s="497"/>
      <c r="DJ5" s="497"/>
      <c r="DK5" s="498"/>
      <c r="DL5" s="88">
        <f ca="1">DL29+DL43</f>
        <v>0</v>
      </c>
      <c r="DS5" s="496" t="s">
        <v>38</v>
      </c>
      <c r="DT5" s="497"/>
      <c r="DU5" s="497"/>
      <c r="DV5" s="498"/>
      <c r="DW5" s="88">
        <f ca="1">DW29+DW43</f>
        <v>0</v>
      </c>
      <c r="ED5" s="496" t="s">
        <v>38</v>
      </c>
      <c r="EE5" s="497"/>
      <c r="EF5" s="497"/>
      <c r="EG5" s="498"/>
      <c r="EH5" s="88">
        <f ca="1">EH29+EH43</f>
        <v>0</v>
      </c>
      <c r="EO5" s="496" t="s">
        <v>38</v>
      </c>
      <c r="EP5" s="497"/>
      <c r="EQ5" s="497"/>
      <c r="ER5" s="498"/>
      <c r="ES5" s="88">
        <f ca="1">ES29+ES43</f>
        <v>0</v>
      </c>
      <c r="EZ5" s="496" t="s">
        <v>38</v>
      </c>
      <c r="FA5" s="497"/>
      <c r="FB5" s="497"/>
      <c r="FC5" s="498"/>
      <c r="FD5" s="88">
        <f ca="1">FD29+FD43</f>
        <v>0</v>
      </c>
      <c r="FK5" s="496" t="s">
        <v>38</v>
      </c>
      <c r="FL5" s="497"/>
      <c r="FM5" s="497"/>
      <c r="FN5" s="498"/>
      <c r="FO5" s="88">
        <f ca="1">FO29+FO43</f>
        <v>0</v>
      </c>
      <c r="FV5" s="496" t="s">
        <v>38</v>
      </c>
      <c r="FW5" s="497"/>
      <c r="FX5" s="497"/>
      <c r="FY5" s="498"/>
      <c r="FZ5" s="88">
        <f ca="1">FZ29+FZ43</f>
        <v>0</v>
      </c>
      <c r="GG5" s="496" t="s">
        <v>38</v>
      </c>
      <c r="GH5" s="497"/>
      <c r="GI5" s="497"/>
      <c r="GJ5" s="498"/>
      <c r="GK5" s="88">
        <f ca="1">GK29+GK43</f>
        <v>0</v>
      </c>
      <c r="GR5" s="496" t="s">
        <v>38</v>
      </c>
      <c r="GS5" s="497"/>
      <c r="GT5" s="497"/>
      <c r="GU5" s="498"/>
      <c r="GV5" s="88">
        <f ca="1">GV29+GV43</f>
        <v>0</v>
      </c>
      <c r="HC5" s="496" t="s">
        <v>38</v>
      </c>
      <c r="HD5" s="497"/>
      <c r="HE5" s="497"/>
      <c r="HF5" s="498"/>
      <c r="HG5" s="88">
        <f ca="1">HG29+HG43</f>
        <v>0</v>
      </c>
      <c r="HN5" s="496" t="s">
        <v>38</v>
      </c>
      <c r="HO5" s="497"/>
      <c r="HP5" s="497"/>
      <c r="HQ5" s="498"/>
      <c r="HR5" s="88">
        <f ca="1">HR29+HR43</f>
        <v>0</v>
      </c>
      <c r="HY5" s="496" t="s">
        <v>38</v>
      </c>
      <c r="HZ5" s="497"/>
      <c r="IA5" s="497"/>
      <c r="IB5" s="498"/>
      <c r="IC5" s="88">
        <f ca="1">IC29+IC43</f>
        <v>0</v>
      </c>
      <c r="IJ5" s="496" t="s">
        <v>38</v>
      </c>
      <c r="IK5" s="497"/>
      <c r="IL5" s="497"/>
      <c r="IM5" s="498"/>
      <c r="IN5" s="88">
        <f ca="1">IN29+IN43</f>
        <v>0</v>
      </c>
      <c r="IU5" s="496" t="s">
        <v>38</v>
      </c>
      <c r="IV5" s="497"/>
      <c r="IW5" s="497"/>
      <c r="IX5" s="498"/>
      <c r="IY5" s="88">
        <f ca="1">IY29+IY43</f>
        <v>0</v>
      </c>
      <c r="JF5" s="496" t="s">
        <v>38</v>
      </c>
      <c r="JG5" s="497"/>
      <c r="JH5" s="497"/>
      <c r="JI5" s="498"/>
      <c r="JJ5" s="88">
        <f ca="1">JJ29+JJ43</f>
        <v>0</v>
      </c>
      <c r="JQ5" s="496" t="s">
        <v>38</v>
      </c>
      <c r="JR5" s="497"/>
      <c r="JS5" s="497"/>
      <c r="JT5" s="498"/>
      <c r="JU5" s="88">
        <f ca="1">JU29+JU43</f>
        <v>0</v>
      </c>
      <c r="KB5" s="496" t="s">
        <v>38</v>
      </c>
      <c r="KC5" s="497"/>
      <c r="KD5" s="497"/>
      <c r="KE5" s="498"/>
      <c r="KF5" s="88">
        <f ca="1">KF29+KF43</f>
        <v>0</v>
      </c>
      <c r="KM5" s="496" t="s">
        <v>38</v>
      </c>
      <c r="KN5" s="497"/>
      <c r="KO5" s="497"/>
      <c r="KP5" s="498"/>
      <c r="KQ5" s="88">
        <f ca="1">KQ29+KQ43</f>
        <v>0</v>
      </c>
      <c r="KX5" s="496" t="s">
        <v>38</v>
      </c>
      <c r="KY5" s="497"/>
      <c r="KZ5" s="497"/>
      <c r="LA5" s="498"/>
      <c r="LB5" s="88">
        <f ca="1">LB29+LB43</f>
        <v>0</v>
      </c>
      <c r="LI5" s="496" t="s">
        <v>38</v>
      </c>
      <c r="LJ5" s="497"/>
      <c r="LK5" s="497"/>
      <c r="LL5" s="498"/>
      <c r="LM5" s="88">
        <f ca="1">LM29+LM43</f>
        <v>0</v>
      </c>
      <c r="LT5" s="496" t="s">
        <v>38</v>
      </c>
      <c r="LU5" s="497"/>
      <c r="LV5" s="497"/>
      <c r="LW5" s="498"/>
      <c r="LX5" s="88">
        <f ca="1">LX29+LX43</f>
        <v>0</v>
      </c>
      <c r="ME5" s="496" t="s">
        <v>38</v>
      </c>
      <c r="MF5" s="497"/>
      <c r="MG5" s="497"/>
      <c r="MH5" s="498"/>
      <c r="MI5" s="88">
        <f ca="1">MI29+MI43</f>
        <v>0</v>
      </c>
      <c r="MP5" s="496" t="s">
        <v>38</v>
      </c>
      <c r="MQ5" s="497"/>
      <c r="MR5" s="497"/>
      <c r="MS5" s="498"/>
      <c r="MT5" s="88">
        <f ca="1">MT29+MT43</f>
        <v>0</v>
      </c>
      <c r="NA5" s="496" t="s">
        <v>38</v>
      </c>
      <c r="NB5" s="497"/>
      <c r="NC5" s="497"/>
      <c r="ND5" s="498"/>
      <c r="NE5" s="88">
        <f ca="1">NE29+NE43</f>
        <v>0</v>
      </c>
      <c r="NL5" s="496" t="s">
        <v>38</v>
      </c>
      <c r="NM5" s="497"/>
      <c r="NN5" s="497"/>
      <c r="NO5" s="498"/>
      <c r="NP5" s="88">
        <f ca="1">NP29+NP43</f>
        <v>0</v>
      </c>
      <c r="NW5" s="496" t="s">
        <v>38</v>
      </c>
      <c r="NX5" s="497"/>
      <c r="NY5" s="497"/>
      <c r="NZ5" s="498"/>
      <c r="OA5" s="88">
        <f ca="1">OA29+OA43</f>
        <v>0</v>
      </c>
      <c r="OH5" s="496" t="s">
        <v>38</v>
      </c>
      <c r="OI5" s="497"/>
      <c r="OJ5" s="497"/>
      <c r="OK5" s="498"/>
      <c r="OL5" s="88">
        <f ca="1">OL29+OL43</f>
        <v>0</v>
      </c>
      <c r="OS5" s="496" t="s">
        <v>38</v>
      </c>
      <c r="OT5" s="497"/>
      <c r="OU5" s="497"/>
      <c r="OV5" s="498"/>
      <c r="OW5" s="88">
        <f ca="1">OW29+OW43</f>
        <v>0</v>
      </c>
      <c r="PD5" s="496" t="s">
        <v>38</v>
      </c>
      <c r="PE5" s="497"/>
      <c r="PF5" s="497"/>
      <c r="PG5" s="498"/>
      <c r="PH5" s="88">
        <f ca="1">PH29+PH43</f>
        <v>0</v>
      </c>
      <c r="PO5" s="496" t="s">
        <v>38</v>
      </c>
      <c r="PP5" s="497"/>
      <c r="PQ5" s="497"/>
      <c r="PR5" s="498"/>
      <c r="PS5" s="88">
        <f ca="1">PS29+PS43</f>
        <v>0</v>
      </c>
      <c r="PZ5" s="496" t="s">
        <v>38</v>
      </c>
      <c r="QA5" s="497"/>
      <c r="QB5" s="497"/>
      <c r="QC5" s="498"/>
      <c r="QD5" s="88">
        <f ca="1">QD29+QD43</f>
        <v>0</v>
      </c>
      <c r="QK5" s="496" t="s">
        <v>38</v>
      </c>
      <c r="QL5" s="497"/>
      <c r="QM5" s="497"/>
      <c r="QN5" s="498"/>
      <c r="QO5" s="88">
        <f ca="1">QO29+QO43</f>
        <v>0</v>
      </c>
      <c r="QV5" s="496" t="s">
        <v>38</v>
      </c>
      <c r="QW5" s="497"/>
      <c r="QX5" s="497"/>
      <c r="QY5" s="498"/>
      <c r="QZ5" s="88">
        <f ca="1">QZ29+QZ43</f>
        <v>0</v>
      </c>
      <c r="RG5" s="496" t="s">
        <v>38</v>
      </c>
      <c r="RH5" s="497"/>
      <c r="RI5" s="497"/>
      <c r="RJ5" s="498"/>
      <c r="RK5" s="88">
        <f ca="1">RK29+RK43</f>
        <v>0</v>
      </c>
      <c r="RR5" s="496" t="s">
        <v>38</v>
      </c>
      <c r="RS5" s="497"/>
      <c r="RT5" s="497"/>
      <c r="RU5" s="498"/>
      <c r="RV5" s="88">
        <f ca="1">RV29+RV43</f>
        <v>0</v>
      </c>
      <c r="SC5" s="496" t="s">
        <v>38</v>
      </c>
      <c r="SD5" s="497"/>
      <c r="SE5" s="497"/>
      <c r="SF5" s="498"/>
      <c r="SG5" s="88">
        <f ca="1">SG29+SG43</f>
        <v>0</v>
      </c>
      <c r="SN5" s="496" t="s">
        <v>38</v>
      </c>
      <c r="SO5" s="497"/>
      <c r="SP5" s="497"/>
      <c r="SQ5" s="498"/>
      <c r="SR5" s="88">
        <f ca="1">SR29+SR43</f>
        <v>0</v>
      </c>
      <c r="SY5" s="496" t="s">
        <v>38</v>
      </c>
      <c r="SZ5" s="497"/>
      <c r="TA5" s="497"/>
      <c r="TB5" s="498"/>
      <c r="TC5" s="88">
        <f ca="1">TC29+TC43</f>
        <v>0</v>
      </c>
      <c r="TJ5" s="496" t="s">
        <v>38</v>
      </c>
      <c r="TK5" s="497"/>
      <c r="TL5" s="497"/>
      <c r="TM5" s="498"/>
      <c r="TN5" s="88">
        <f ca="1">TN29+TN43</f>
        <v>0</v>
      </c>
      <c r="TU5" s="496" t="s">
        <v>38</v>
      </c>
      <c r="TV5" s="497"/>
      <c r="TW5" s="497"/>
      <c r="TX5" s="498"/>
      <c r="TY5" s="88">
        <f ca="1">TY29+TY43</f>
        <v>0</v>
      </c>
      <c r="UF5" s="496" t="s">
        <v>38</v>
      </c>
      <c r="UG5" s="497"/>
      <c r="UH5" s="497"/>
      <c r="UI5" s="498"/>
      <c r="UJ5" s="88">
        <f ca="1">UJ29+UJ43</f>
        <v>0</v>
      </c>
      <c r="UQ5" s="496" t="s">
        <v>38</v>
      </c>
      <c r="UR5" s="497"/>
      <c r="US5" s="497"/>
      <c r="UT5" s="498"/>
      <c r="UU5" s="88">
        <f ca="1">UU29+UU43</f>
        <v>0</v>
      </c>
      <c r="VB5" s="496" t="s">
        <v>38</v>
      </c>
      <c r="VC5" s="497"/>
      <c r="VD5" s="497"/>
      <c r="VE5" s="498"/>
      <c r="VF5" s="88">
        <f ca="1">VF29+VF43</f>
        <v>0</v>
      </c>
      <c r="VM5" s="496" t="s">
        <v>38</v>
      </c>
      <c r="VN5" s="497"/>
      <c r="VO5" s="497"/>
      <c r="VP5" s="498"/>
      <c r="VQ5" s="88">
        <f ca="1">VQ29+VQ43</f>
        <v>0</v>
      </c>
      <c r="VX5" s="496" t="s">
        <v>38</v>
      </c>
      <c r="VY5" s="497"/>
      <c r="VZ5" s="497"/>
      <c r="WA5" s="498"/>
      <c r="WB5" s="88">
        <f ca="1">WB29+WB43</f>
        <v>0</v>
      </c>
      <c r="WI5" s="496" t="s">
        <v>38</v>
      </c>
      <c r="WJ5" s="497"/>
      <c r="WK5" s="497"/>
      <c r="WL5" s="498"/>
      <c r="WM5" s="88">
        <f ca="1">WM29+WM43</f>
        <v>0</v>
      </c>
      <c r="WT5" s="496" t="s">
        <v>38</v>
      </c>
      <c r="WU5" s="497"/>
      <c r="WV5" s="497"/>
      <c r="WW5" s="498"/>
      <c r="WX5" s="88">
        <f ca="1">WX29+WX43</f>
        <v>0</v>
      </c>
      <c r="XE5" s="496" t="s">
        <v>38</v>
      </c>
      <c r="XF5" s="497"/>
      <c r="XG5" s="497"/>
      <c r="XH5" s="498"/>
      <c r="XI5" s="88">
        <f ca="1">XI29+XI43</f>
        <v>0</v>
      </c>
      <c r="XP5" s="496" t="s">
        <v>38</v>
      </c>
      <c r="XQ5" s="497"/>
      <c r="XR5" s="497"/>
      <c r="XS5" s="498"/>
      <c r="XT5" s="88">
        <f ca="1">XT29+XT43</f>
        <v>0</v>
      </c>
      <c r="YA5" s="496" t="s">
        <v>38</v>
      </c>
      <c r="YB5" s="497"/>
      <c r="YC5" s="497"/>
      <c r="YD5" s="498"/>
      <c r="YE5" s="88">
        <f ca="1">YE29+YE43</f>
        <v>0</v>
      </c>
      <c r="YL5" s="496" t="s">
        <v>38</v>
      </c>
      <c r="YM5" s="497"/>
      <c r="YN5" s="497"/>
      <c r="YO5" s="498"/>
      <c r="YP5" s="88">
        <f ca="1">YP29+YP43</f>
        <v>0</v>
      </c>
      <c r="YW5" s="496" t="s">
        <v>38</v>
      </c>
      <c r="YX5" s="497"/>
      <c r="YY5" s="497"/>
      <c r="YZ5" s="498"/>
      <c r="ZA5" s="88">
        <f ca="1">ZA29+ZA43</f>
        <v>0</v>
      </c>
      <c r="ZH5" s="496" t="s">
        <v>38</v>
      </c>
      <c r="ZI5" s="497"/>
      <c r="ZJ5" s="497"/>
      <c r="ZK5" s="498"/>
      <c r="ZL5" s="88">
        <f ca="1">ZL29+ZL43</f>
        <v>0</v>
      </c>
      <c r="ZS5" s="496" t="s">
        <v>38</v>
      </c>
      <c r="ZT5" s="497"/>
      <c r="ZU5" s="497"/>
      <c r="ZV5" s="498"/>
      <c r="ZW5" s="88">
        <f ca="1">ZW29+ZW43</f>
        <v>0</v>
      </c>
      <c r="AAD5" s="496" t="s">
        <v>38</v>
      </c>
      <c r="AAE5" s="497"/>
      <c r="AAF5" s="497"/>
      <c r="AAG5" s="498"/>
      <c r="AAH5" s="88">
        <f ca="1">AAH29+AAH43</f>
        <v>0</v>
      </c>
      <c r="AAO5" s="496" t="s">
        <v>38</v>
      </c>
      <c r="AAP5" s="497"/>
      <c r="AAQ5" s="497"/>
      <c r="AAR5" s="498"/>
      <c r="AAS5" s="88">
        <f ca="1">AAS29+AAS43</f>
        <v>0</v>
      </c>
      <c r="AAZ5" s="496" t="s">
        <v>38</v>
      </c>
      <c r="ABA5" s="497"/>
      <c r="ABB5" s="497"/>
      <c r="ABC5" s="498"/>
      <c r="ABD5" s="88">
        <f ca="1">ABD29+ABD43</f>
        <v>0</v>
      </c>
      <c r="ABK5" s="496" t="s">
        <v>38</v>
      </c>
      <c r="ABL5" s="497"/>
      <c r="ABM5" s="497"/>
      <c r="ABN5" s="498"/>
      <c r="ABO5" s="88">
        <f ca="1">ABO29+ABO43</f>
        <v>0</v>
      </c>
      <c r="ABV5" s="496" t="s">
        <v>38</v>
      </c>
      <c r="ABW5" s="497"/>
      <c r="ABX5" s="497"/>
      <c r="ABY5" s="498"/>
      <c r="ABZ5" s="88">
        <f ca="1">ABZ29+ABZ43</f>
        <v>0</v>
      </c>
      <c r="ACG5" s="496" t="s">
        <v>38</v>
      </c>
      <c r="ACH5" s="497"/>
      <c r="ACI5" s="497"/>
      <c r="ACJ5" s="498"/>
      <c r="ACK5" s="88">
        <f ca="1">ACK29+ACK43</f>
        <v>0</v>
      </c>
      <c r="ACR5" s="496" t="s">
        <v>38</v>
      </c>
      <c r="ACS5" s="497"/>
      <c r="ACT5" s="497"/>
      <c r="ACU5" s="498"/>
      <c r="ACV5" s="88">
        <f ca="1">ACV29+ACV43</f>
        <v>0</v>
      </c>
      <c r="ADC5" s="496" t="s">
        <v>38</v>
      </c>
      <c r="ADD5" s="497"/>
      <c r="ADE5" s="497"/>
      <c r="ADF5" s="498"/>
      <c r="ADG5" s="88">
        <f ca="1">ADG29+ADG43</f>
        <v>0</v>
      </c>
      <c r="ADN5" s="496" t="s">
        <v>38</v>
      </c>
      <c r="ADO5" s="497"/>
      <c r="ADP5" s="497"/>
      <c r="ADQ5" s="498"/>
      <c r="ADR5" s="88">
        <f ca="1">ADR29+ADR43</f>
        <v>0</v>
      </c>
      <c r="ADY5" s="496" t="s">
        <v>38</v>
      </c>
      <c r="ADZ5" s="497"/>
      <c r="AEA5" s="497"/>
      <c r="AEB5" s="498"/>
      <c r="AEC5" s="88">
        <f ca="1">AEC29+AEC43</f>
        <v>0</v>
      </c>
      <c r="AEJ5" s="496" t="s">
        <v>38</v>
      </c>
      <c r="AEK5" s="497"/>
      <c r="AEL5" s="497"/>
      <c r="AEM5" s="498"/>
      <c r="AEN5" s="88">
        <f ca="1">AEN29+AEN43</f>
        <v>0</v>
      </c>
      <c r="AEU5" s="496" t="s">
        <v>38</v>
      </c>
      <c r="AEV5" s="497"/>
      <c r="AEW5" s="497"/>
      <c r="AEX5" s="498"/>
      <c r="AEY5" s="88">
        <f ca="1">AEY29+AEY43</f>
        <v>0</v>
      </c>
      <c r="AFF5" s="496" t="s">
        <v>38</v>
      </c>
      <c r="AFG5" s="497"/>
      <c r="AFH5" s="497"/>
      <c r="AFI5" s="498"/>
      <c r="AFJ5" s="88">
        <f ca="1">AFJ29+AFJ43</f>
        <v>0</v>
      </c>
      <c r="AFQ5" s="496" t="s">
        <v>38</v>
      </c>
      <c r="AFR5" s="497"/>
      <c r="AFS5" s="497"/>
      <c r="AFT5" s="498"/>
      <c r="AFU5" s="88">
        <f ca="1">AFU29+AFU43</f>
        <v>0</v>
      </c>
      <c r="AGB5" s="496" t="s">
        <v>38</v>
      </c>
      <c r="AGC5" s="497"/>
      <c r="AGD5" s="497"/>
      <c r="AGE5" s="498"/>
      <c r="AGF5" s="88">
        <f ca="1">AGF29+AGF43</f>
        <v>0</v>
      </c>
      <c r="AGM5" s="496" t="s">
        <v>38</v>
      </c>
      <c r="AGN5" s="497"/>
      <c r="AGO5" s="497"/>
      <c r="AGP5" s="498"/>
      <c r="AGQ5" s="88">
        <f ca="1">AGQ29+AGQ43</f>
        <v>0</v>
      </c>
      <c r="AGX5" s="496" t="s">
        <v>38</v>
      </c>
      <c r="AGY5" s="497"/>
      <c r="AGZ5" s="497"/>
      <c r="AHA5" s="498"/>
      <c r="AHB5" s="88">
        <f ca="1">AHB29+AHB43</f>
        <v>0</v>
      </c>
      <c r="AHI5" s="496" t="s">
        <v>38</v>
      </c>
      <c r="AHJ5" s="497"/>
      <c r="AHK5" s="497"/>
      <c r="AHL5" s="498"/>
      <c r="AHM5" s="88">
        <f ca="1">AHM29+AHM43</f>
        <v>0</v>
      </c>
      <c r="AHT5" s="496" t="s">
        <v>38</v>
      </c>
      <c r="AHU5" s="497"/>
      <c r="AHV5" s="497"/>
      <c r="AHW5" s="498"/>
      <c r="AHX5" s="88">
        <f ca="1">AHX29+AHX43</f>
        <v>0</v>
      </c>
      <c r="AIE5" s="496" t="s">
        <v>38</v>
      </c>
      <c r="AIF5" s="497"/>
      <c r="AIG5" s="497"/>
      <c r="AIH5" s="498"/>
      <c r="AII5" s="88">
        <f ca="1">AII29+AII43</f>
        <v>0</v>
      </c>
      <c r="AIP5" s="496" t="s">
        <v>38</v>
      </c>
      <c r="AIQ5" s="497"/>
      <c r="AIR5" s="497"/>
      <c r="AIS5" s="498"/>
      <c r="AIT5" s="88">
        <f ca="1">AIT29+AIT43</f>
        <v>0</v>
      </c>
      <c r="AJA5" s="496" t="s">
        <v>38</v>
      </c>
      <c r="AJB5" s="497"/>
      <c r="AJC5" s="497"/>
      <c r="AJD5" s="498"/>
      <c r="AJE5" s="88">
        <f ca="1">AJE29+AJE43</f>
        <v>0</v>
      </c>
      <c r="AJL5" s="496" t="s">
        <v>38</v>
      </c>
      <c r="AJM5" s="497"/>
      <c r="AJN5" s="497"/>
      <c r="AJO5" s="498"/>
      <c r="AJP5" s="88">
        <f ca="1">AJP29+AJP43</f>
        <v>0</v>
      </c>
      <c r="AJW5" s="496" t="s">
        <v>38</v>
      </c>
      <c r="AJX5" s="497"/>
      <c r="AJY5" s="497"/>
      <c r="AJZ5" s="498"/>
      <c r="AKA5" s="88">
        <f ca="1">AKA29+AKA43</f>
        <v>0</v>
      </c>
      <c r="AKH5" s="496" t="s">
        <v>38</v>
      </c>
      <c r="AKI5" s="497"/>
      <c r="AKJ5" s="497"/>
      <c r="AKK5" s="498"/>
      <c r="AKL5" s="88">
        <f ca="1">AKL29+AKL43</f>
        <v>0</v>
      </c>
      <c r="AKS5" s="496" t="s">
        <v>38</v>
      </c>
      <c r="AKT5" s="497"/>
      <c r="AKU5" s="497"/>
      <c r="AKV5" s="498"/>
      <c r="AKW5" s="88">
        <f ca="1">AKW29+AKW43</f>
        <v>0</v>
      </c>
      <c r="ALD5" s="496" t="s">
        <v>38</v>
      </c>
      <c r="ALE5" s="497"/>
      <c r="ALF5" s="497"/>
      <c r="ALG5" s="498"/>
      <c r="ALH5" s="88">
        <f ca="1">ALH29+ALH43</f>
        <v>0</v>
      </c>
      <c r="ALO5" s="496" t="s">
        <v>38</v>
      </c>
      <c r="ALP5" s="497"/>
      <c r="ALQ5" s="497"/>
      <c r="ALR5" s="498"/>
      <c r="ALS5" s="88">
        <f ca="1">ALS29+ALS43</f>
        <v>0</v>
      </c>
      <c r="ALZ5" s="496" t="s">
        <v>38</v>
      </c>
      <c r="AMA5" s="497"/>
      <c r="AMB5" s="497"/>
      <c r="AMC5" s="498"/>
      <c r="AMD5" s="88">
        <f ca="1">AMD29+AMD43</f>
        <v>0</v>
      </c>
      <c r="AMK5" s="496" t="s">
        <v>38</v>
      </c>
      <c r="AML5" s="497"/>
      <c r="AMM5" s="497"/>
      <c r="AMN5" s="498"/>
      <c r="AMO5" s="88">
        <f ca="1">AMO29+AMO43</f>
        <v>0</v>
      </c>
      <c r="AMV5" s="496" t="s">
        <v>38</v>
      </c>
      <c r="AMW5" s="497"/>
      <c r="AMX5" s="497"/>
      <c r="AMY5" s="498"/>
      <c r="AMZ5" s="88">
        <f ca="1">AMZ29+AMZ43</f>
        <v>0</v>
      </c>
      <c r="ANG5" s="496" t="s">
        <v>38</v>
      </c>
      <c r="ANH5" s="497"/>
      <c r="ANI5" s="497"/>
      <c r="ANJ5" s="498"/>
      <c r="ANK5" s="88">
        <f ca="1">ANK29+ANK43</f>
        <v>0</v>
      </c>
      <c r="ANR5" s="496" t="s">
        <v>38</v>
      </c>
      <c r="ANS5" s="497"/>
      <c r="ANT5" s="497"/>
      <c r="ANU5" s="498"/>
      <c r="ANV5" s="88">
        <f ca="1">ANV29+ANV43</f>
        <v>0</v>
      </c>
      <c r="AOC5" s="496" t="s">
        <v>38</v>
      </c>
      <c r="AOD5" s="497"/>
      <c r="AOE5" s="497"/>
      <c r="AOF5" s="498"/>
      <c r="AOG5" s="88">
        <f ca="1">AOG29+AOG43</f>
        <v>0</v>
      </c>
      <c r="AON5" s="496" t="s">
        <v>38</v>
      </c>
      <c r="AOO5" s="497"/>
      <c r="AOP5" s="497"/>
      <c r="AOQ5" s="498"/>
      <c r="AOR5" s="88">
        <f ca="1">AOR29+AOR43</f>
        <v>0</v>
      </c>
      <c r="AOY5" s="496" t="s">
        <v>38</v>
      </c>
      <c r="AOZ5" s="497"/>
      <c r="APA5" s="497"/>
      <c r="APB5" s="498"/>
      <c r="APC5" s="88">
        <f ca="1">APC29+APC43</f>
        <v>0</v>
      </c>
      <c r="APJ5" s="496" t="s">
        <v>38</v>
      </c>
      <c r="APK5" s="497"/>
      <c r="APL5" s="497"/>
      <c r="APM5" s="498"/>
      <c r="APN5" s="88">
        <f ca="1">APN29+APN43</f>
        <v>0</v>
      </c>
      <c r="APU5" s="496" t="s">
        <v>38</v>
      </c>
      <c r="APV5" s="497"/>
      <c r="APW5" s="497"/>
      <c r="APX5" s="498"/>
      <c r="APY5" s="88">
        <f ca="1">APY29+APY43</f>
        <v>0</v>
      </c>
      <c r="AQF5" s="496" t="s">
        <v>38</v>
      </c>
      <c r="AQG5" s="497"/>
      <c r="AQH5" s="497"/>
      <c r="AQI5" s="498"/>
      <c r="AQJ5" s="88">
        <f ca="1">AQJ29+AQJ43</f>
        <v>0</v>
      </c>
      <c r="AQQ5" s="496" t="s">
        <v>38</v>
      </c>
      <c r="AQR5" s="497"/>
      <c r="AQS5" s="497"/>
      <c r="AQT5" s="498"/>
      <c r="AQU5" s="88">
        <f ca="1">AQU29+AQU43</f>
        <v>0</v>
      </c>
      <c r="ARB5" s="496" t="s">
        <v>38</v>
      </c>
      <c r="ARC5" s="497"/>
      <c r="ARD5" s="497"/>
      <c r="ARE5" s="498"/>
      <c r="ARF5" s="88">
        <f ca="1">ARF29+ARF43</f>
        <v>0</v>
      </c>
      <c r="ARM5" s="496" t="s">
        <v>38</v>
      </c>
      <c r="ARN5" s="497"/>
      <c r="ARO5" s="497"/>
      <c r="ARP5" s="498"/>
      <c r="ARQ5" s="88">
        <f ca="1">ARQ29+ARQ43</f>
        <v>0</v>
      </c>
      <c r="ARX5" s="496" t="s">
        <v>38</v>
      </c>
      <c r="ARY5" s="497"/>
      <c r="ARZ5" s="497"/>
      <c r="ASA5" s="498"/>
      <c r="ASB5" s="88">
        <f ca="1">ASB29+ASB43</f>
        <v>0</v>
      </c>
      <c r="ASI5" s="496" t="s">
        <v>38</v>
      </c>
      <c r="ASJ5" s="497"/>
      <c r="ASK5" s="497"/>
      <c r="ASL5" s="498"/>
      <c r="ASM5" s="88">
        <f ca="1">ASM29+ASM43</f>
        <v>0</v>
      </c>
      <c r="AST5" s="496" t="s">
        <v>38</v>
      </c>
      <c r="ASU5" s="497"/>
      <c r="ASV5" s="497"/>
      <c r="ASW5" s="498"/>
      <c r="ASX5" s="88">
        <f ca="1">ASX29+ASX43</f>
        <v>0</v>
      </c>
      <c r="ATE5" s="496" t="s">
        <v>38</v>
      </c>
      <c r="ATF5" s="497"/>
      <c r="ATG5" s="497"/>
      <c r="ATH5" s="498"/>
      <c r="ATI5" s="88">
        <f ca="1">ATI29+ATI43</f>
        <v>0</v>
      </c>
      <c r="ATP5" s="496" t="s">
        <v>38</v>
      </c>
      <c r="ATQ5" s="497"/>
      <c r="ATR5" s="497"/>
      <c r="ATS5" s="498"/>
      <c r="ATT5" s="88">
        <f ca="1">ATT29+ATT43</f>
        <v>0</v>
      </c>
      <c r="AUA5" s="496" t="s">
        <v>38</v>
      </c>
      <c r="AUB5" s="497"/>
      <c r="AUC5" s="497"/>
      <c r="AUD5" s="498"/>
      <c r="AUE5" s="88">
        <f ca="1">AUE29+AUE43</f>
        <v>0</v>
      </c>
      <c r="AUL5" s="496" t="s">
        <v>38</v>
      </c>
      <c r="AUM5" s="497"/>
      <c r="AUN5" s="497"/>
      <c r="AUO5" s="498"/>
      <c r="AUP5" s="88">
        <f ca="1">AUP29+AUP43</f>
        <v>0</v>
      </c>
      <c r="AUW5" s="496" t="s">
        <v>38</v>
      </c>
      <c r="AUX5" s="497"/>
      <c r="AUY5" s="497"/>
      <c r="AUZ5" s="498"/>
      <c r="AVA5" s="88">
        <f ca="1">AVA29+AVA43</f>
        <v>0</v>
      </c>
      <c r="AVH5" s="496" t="s">
        <v>38</v>
      </c>
      <c r="AVI5" s="497"/>
      <c r="AVJ5" s="497"/>
      <c r="AVK5" s="498"/>
      <c r="AVL5" s="88">
        <f ca="1">AVL29+AVL43</f>
        <v>0</v>
      </c>
      <c r="AVS5" s="496" t="s">
        <v>38</v>
      </c>
      <c r="AVT5" s="497"/>
      <c r="AVU5" s="497"/>
      <c r="AVV5" s="498"/>
      <c r="AVW5" s="88">
        <f ca="1">AVW29+AVW43</f>
        <v>0</v>
      </c>
    </row>
    <row r="6" spans="2:1018 1025:1271" ht="20.25" customHeight="1">
      <c r="B6" s="518" t="s">
        <v>46</v>
      </c>
      <c r="C6" s="519"/>
      <c r="D6" s="519"/>
      <c r="E6" s="519"/>
      <c r="F6" s="88">
        <f ca="1">SUM(F7:F9)</f>
        <v>341713999.99999994</v>
      </c>
      <c r="M6" s="496" t="s">
        <v>46</v>
      </c>
      <c r="N6" s="497"/>
      <c r="O6" s="497"/>
      <c r="P6" s="498"/>
      <c r="Q6" s="88">
        <f ca="1">SUM(Q7:Q9)</f>
        <v>343677000</v>
      </c>
      <c r="X6" s="496" t="s">
        <v>46</v>
      </c>
      <c r="Y6" s="497"/>
      <c r="Z6" s="497"/>
      <c r="AA6" s="498"/>
      <c r="AB6" s="88">
        <f ca="1">SUM(AB7:AB9)</f>
        <v>364726000.00000006</v>
      </c>
      <c r="AI6" s="496" t="s">
        <v>46</v>
      </c>
      <c r="AJ6" s="497"/>
      <c r="AK6" s="497"/>
      <c r="AL6" s="498"/>
      <c r="AM6" s="88">
        <f ca="1">SUM(AM7:AM9)</f>
        <v>125810000</v>
      </c>
      <c r="AT6" s="496" t="s">
        <v>46</v>
      </c>
      <c r="AU6" s="497"/>
      <c r="AV6" s="497"/>
      <c r="AW6" s="498"/>
      <c r="AX6" s="88">
        <f ca="1">SUM(AX7:AX9)</f>
        <v>89605000</v>
      </c>
      <c r="BE6" s="496" t="s">
        <v>46</v>
      </c>
      <c r="BF6" s="497"/>
      <c r="BG6" s="497"/>
      <c r="BH6" s="498"/>
      <c r="BI6" s="88">
        <f ca="1">SUM(BI7:BI9)</f>
        <v>318710000</v>
      </c>
      <c r="BP6" s="496" t="s">
        <v>46</v>
      </c>
      <c r="BQ6" s="497"/>
      <c r="BR6" s="497"/>
      <c r="BS6" s="498"/>
      <c r="BT6" s="88">
        <f ca="1">SUM(BT7:BT9)</f>
        <v>252160000</v>
      </c>
      <c r="CA6" s="496" t="s">
        <v>46</v>
      </c>
      <c r="CB6" s="497"/>
      <c r="CC6" s="497"/>
      <c r="CD6" s="498"/>
      <c r="CE6" s="88">
        <f ca="1">SUM(CE7:CE9)</f>
        <v>159620000</v>
      </c>
      <c r="CL6" s="496" t="s">
        <v>46</v>
      </c>
      <c r="CM6" s="497"/>
      <c r="CN6" s="497"/>
      <c r="CO6" s="498"/>
      <c r="CP6" s="88">
        <f ca="1">SUM(CP7:CP9)</f>
        <v>115420000</v>
      </c>
      <c r="CW6" s="496" t="s">
        <v>46</v>
      </c>
      <c r="CX6" s="497"/>
      <c r="CY6" s="497"/>
      <c r="CZ6" s="498"/>
      <c r="DA6" s="88">
        <f ca="1">SUM(DA7:DA9)</f>
        <v>15515000</v>
      </c>
      <c r="DH6" s="496" t="s">
        <v>46</v>
      </c>
      <c r="DI6" s="497"/>
      <c r="DJ6" s="497"/>
      <c r="DK6" s="498"/>
      <c r="DL6" s="88">
        <f ca="1">SUM(DL7:DL9)</f>
        <v>0</v>
      </c>
      <c r="DS6" s="496" t="s">
        <v>46</v>
      </c>
      <c r="DT6" s="497"/>
      <c r="DU6" s="497"/>
      <c r="DV6" s="498"/>
      <c r="DW6" s="88">
        <f ca="1">SUM(DW7:DW9)</f>
        <v>0</v>
      </c>
      <c r="ED6" s="496" t="s">
        <v>46</v>
      </c>
      <c r="EE6" s="497"/>
      <c r="EF6" s="497"/>
      <c r="EG6" s="498"/>
      <c r="EH6" s="88">
        <f ca="1">SUM(EH7:EH9)</f>
        <v>0</v>
      </c>
      <c r="EO6" s="496" t="s">
        <v>46</v>
      </c>
      <c r="EP6" s="497"/>
      <c r="EQ6" s="497"/>
      <c r="ER6" s="498"/>
      <c r="ES6" s="88">
        <f ca="1">SUM(ES7:ES9)</f>
        <v>0</v>
      </c>
      <c r="EZ6" s="496" t="s">
        <v>46</v>
      </c>
      <c r="FA6" s="497"/>
      <c r="FB6" s="497"/>
      <c r="FC6" s="498"/>
      <c r="FD6" s="88">
        <f ca="1">SUM(FD7:FD9)</f>
        <v>0</v>
      </c>
      <c r="FK6" s="496" t="s">
        <v>46</v>
      </c>
      <c r="FL6" s="497"/>
      <c r="FM6" s="497"/>
      <c r="FN6" s="498"/>
      <c r="FO6" s="88">
        <f ca="1">SUM(FO7:FO9)</f>
        <v>0</v>
      </c>
      <c r="FV6" s="496" t="s">
        <v>46</v>
      </c>
      <c r="FW6" s="497"/>
      <c r="FX6" s="497"/>
      <c r="FY6" s="498"/>
      <c r="FZ6" s="88">
        <f ca="1">SUM(FZ7:FZ9)</f>
        <v>0</v>
      </c>
      <c r="GG6" s="496" t="s">
        <v>46</v>
      </c>
      <c r="GH6" s="497"/>
      <c r="GI6" s="497"/>
      <c r="GJ6" s="498"/>
      <c r="GK6" s="88">
        <f ca="1">SUM(GK7:GK9)</f>
        <v>0</v>
      </c>
      <c r="GR6" s="496" t="s">
        <v>46</v>
      </c>
      <c r="GS6" s="497"/>
      <c r="GT6" s="497"/>
      <c r="GU6" s="498"/>
      <c r="GV6" s="88">
        <f ca="1">SUM(GV7:GV9)</f>
        <v>0</v>
      </c>
      <c r="HC6" s="496" t="s">
        <v>46</v>
      </c>
      <c r="HD6" s="497"/>
      <c r="HE6" s="497"/>
      <c r="HF6" s="498"/>
      <c r="HG6" s="88">
        <f ca="1">SUM(HG7:HG9)</f>
        <v>0</v>
      </c>
      <c r="HN6" s="496" t="s">
        <v>46</v>
      </c>
      <c r="HO6" s="497"/>
      <c r="HP6" s="497"/>
      <c r="HQ6" s="498"/>
      <c r="HR6" s="88">
        <f ca="1">SUM(HR7:HR9)</f>
        <v>0</v>
      </c>
      <c r="HY6" s="496" t="s">
        <v>46</v>
      </c>
      <c r="HZ6" s="497"/>
      <c r="IA6" s="497"/>
      <c r="IB6" s="498"/>
      <c r="IC6" s="88">
        <f ca="1">SUM(IC7:IC9)</f>
        <v>0</v>
      </c>
      <c r="IJ6" s="496" t="s">
        <v>46</v>
      </c>
      <c r="IK6" s="497"/>
      <c r="IL6" s="497"/>
      <c r="IM6" s="498"/>
      <c r="IN6" s="88">
        <f ca="1">SUM(IN7:IN9)</f>
        <v>0</v>
      </c>
      <c r="IU6" s="496" t="s">
        <v>46</v>
      </c>
      <c r="IV6" s="497"/>
      <c r="IW6" s="497"/>
      <c r="IX6" s="498"/>
      <c r="IY6" s="88">
        <f ca="1">SUM(IY7:IY9)</f>
        <v>0</v>
      </c>
      <c r="JF6" s="496" t="s">
        <v>46</v>
      </c>
      <c r="JG6" s="497"/>
      <c r="JH6" s="497"/>
      <c r="JI6" s="498"/>
      <c r="JJ6" s="88">
        <f ca="1">SUM(JJ7:JJ9)</f>
        <v>0</v>
      </c>
      <c r="JQ6" s="496" t="s">
        <v>46</v>
      </c>
      <c r="JR6" s="497"/>
      <c r="JS6" s="497"/>
      <c r="JT6" s="498"/>
      <c r="JU6" s="88">
        <f ca="1">SUM(JU7:JU9)</f>
        <v>0</v>
      </c>
      <c r="KB6" s="496" t="s">
        <v>46</v>
      </c>
      <c r="KC6" s="497"/>
      <c r="KD6" s="497"/>
      <c r="KE6" s="498"/>
      <c r="KF6" s="88">
        <f ca="1">SUM(KF7:KF9)</f>
        <v>0</v>
      </c>
      <c r="KM6" s="496" t="s">
        <v>46</v>
      </c>
      <c r="KN6" s="497"/>
      <c r="KO6" s="497"/>
      <c r="KP6" s="498"/>
      <c r="KQ6" s="88">
        <f ca="1">SUM(KQ7:KQ9)</f>
        <v>0</v>
      </c>
      <c r="KX6" s="496" t="s">
        <v>46</v>
      </c>
      <c r="KY6" s="497"/>
      <c r="KZ6" s="497"/>
      <c r="LA6" s="498"/>
      <c r="LB6" s="88">
        <f ca="1">SUM(LB7:LB9)</f>
        <v>0</v>
      </c>
      <c r="LI6" s="496" t="s">
        <v>46</v>
      </c>
      <c r="LJ6" s="497"/>
      <c r="LK6" s="497"/>
      <c r="LL6" s="498"/>
      <c r="LM6" s="88">
        <f ca="1">SUM(LM7:LM9)</f>
        <v>0</v>
      </c>
      <c r="LT6" s="496" t="s">
        <v>46</v>
      </c>
      <c r="LU6" s="497"/>
      <c r="LV6" s="497"/>
      <c r="LW6" s="498"/>
      <c r="LX6" s="88">
        <f ca="1">SUM(LX7:LX9)</f>
        <v>0</v>
      </c>
      <c r="ME6" s="496" t="s">
        <v>46</v>
      </c>
      <c r="MF6" s="497"/>
      <c r="MG6" s="497"/>
      <c r="MH6" s="498"/>
      <c r="MI6" s="88">
        <f ca="1">SUM(MI7:MI9)</f>
        <v>0</v>
      </c>
      <c r="MP6" s="496" t="s">
        <v>46</v>
      </c>
      <c r="MQ6" s="497"/>
      <c r="MR6" s="497"/>
      <c r="MS6" s="498"/>
      <c r="MT6" s="88">
        <f ca="1">SUM(MT7:MT9)</f>
        <v>0</v>
      </c>
      <c r="NA6" s="496" t="s">
        <v>46</v>
      </c>
      <c r="NB6" s="497"/>
      <c r="NC6" s="497"/>
      <c r="ND6" s="498"/>
      <c r="NE6" s="88">
        <f ca="1">SUM(NE7:NE9)</f>
        <v>0</v>
      </c>
      <c r="NL6" s="496" t="s">
        <v>46</v>
      </c>
      <c r="NM6" s="497"/>
      <c r="NN6" s="497"/>
      <c r="NO6" s="498"/>
      <c r="NP6" s="88">
        <f ca="1">SUM(NP7:NP9)</f>
        <v>0</v>
      </c>
      <c r="NW6" s="496" t="s">
        <v>46</v>
      </c>
      <c r="NX6" s="497"/>
      <c r="NY6" s="497"/>
      <c r="NZ6" s="498"/>
      <c r="OA6" s="88">
        <f ca="1">SUM(OA7:OA9)</f>
        <v>0</v>
      </c>
      <c r="OH6" s="496" t="s">
        <v>46</v>
      </c>
      <c r="OI6" s="497"/>
      <c r="OJ6" s="497"/>
      <c r="OK6" s="498"/>
      <c r="OL6" s="88">
        <f ca="1">SUM(OL7:OL9)</f>
        <v>0</v>
      </c>
      <c r="OS6" s="496" t="s">
        <v>46</v>
      </c>
      <c r="OT6" s="497"/>
      <c r="OU6" s="497"/>
      <c r="OV6" s="498"/>
      <c r="OW6" s="88">
        <f ca="1">SUM(OW7:OW9)</f>
        <v>0</v>
      </c>
      <c r="PD6" s="496" t="s">
        <v>46</v>
      </c>
      <c r="PE6" s="497"/>
      <c r="PF6" s="497"/>
      <c r="PG6" s="498"/>
      <c r="PH6" s="88">
        <f ca="1">SUM(PH7:PH9)</f>
        <v>0</v>
      </c>
      <c r="PO6" s="496" t="s">
        <v>46</v>
      </c>
      <c r="PP6" s="497"/>
      <c r="PQ6" s="497"/>
      <c r="PR6" s="498"/>
      <c r="PS6" s="88">
        <f ca="1">SUM(PS7:PS9)</f>
        <v>0</v>
      </c>
      <c r="PZ6" s="496" t="s">
        <v>46</v>
      </c>
      <c r="QA6" s="497"/>
      <c r="QB6" s="497"/>
      <c r="QC6" s="498"/>
      <c r="QD6" s="88">
        <f ca="1">SUM(QD7:QD9)</f>
        <v>0</v>
      </c>
      <c r="QK6" s="496" t="s">
        <v>46</v>
      </c>
      <c r="QL6" s="497"/>
      <c r="QM6" s="497"/>
      <c r="QN6" s="498"/>
      <c r="QO6" s="88">
        <f ca="1">SUM(QO7:QO9)</f>
        <v>0</v>
      </c>
      <c r="QV6" s="496" t="s">
        <v>46</v>
      </c>
      <c r="QW6" s="497"/>
      <c r="QX6" s="497"/>
      <c r="QY6" s="498"/>
      <c r="QZ6" s="88">
        <f ca="1">SUM(QZ7:QZ9)</f>
        <v>0</v>
      </c>
      <c r="RG6" s="496" t="s">
        <v>46</v>
      </c>
      <c r="RH6" s="497"/>
      <c r="RI6" s="497"/>
      <c r="RJ6" s="498"/>
      <c r="RK6" s="88">
        <f ca="1">SUM(RK7:RK9)</f>
        <v>0</v>
      </c>
      <c r="RR6" s="496" t="s">
        <v>46</v>
      </c>
      <c r="RS6" s="497"/>
      <c r="RT6" s="497"/>
      <c r="RU6" s="498"/>
      <c r="RV6" s="88">
        <f ca="1">SUM(RV7:RV9)</f>
        <v>0</v>
      </c>
      <c r="SC6" s="496" t="s">
        <v>46</v>
      </c>
      <c r="SD6" s="497"/>
      <c r="SE6" s="497"/>
      <c r="SF6" s="498"/>
      <c r="SG6" s="88">
        <f ca="1">SUM(SG7:SG9)</f>
        <v>0</v>
      </c>
      <c r="SN6" s="496" t="s">
        <v>46</v>
      </c>
      <c r="SO6" s="497"/>
      <c r="SP6" s="497"/>
      <c r="SQ6" s="498"/>
      <c r="SR6" s="88">
        <f ca="1">SUM(SR7:SR9)</f>
        <v>0</v>
      </c>
      <c r="SY6" s="496" t="s">
        <v>46</v>
      </c>
      <c r="SZ6" s="497"/>
      <c r="TA6" s="497"/>
      <c r="TB6" s="498"/>
      <c r="TC6" s="88">
        <f ca="1">SUM(TC7:TC9)</f>
        <v>0</v>
      </c>
      <c r="TJ6" s="496" t="s">
        <v>46</v>
      </c>
      <c r="TK6" s="497"/>
      <c r="TL6" s="497"/>
      <c r="TM6" s="498"/>
      <c r="TN6" s="88">
        <f ca="1">SUM(TN7:TN9)</f>
        <v>0</v>
      </c>
      <c r="TU6" s="496" t="s">
        <v>46</v>
      </c>
      <c r="TV6" s="497"/>
      <c r="TW6" s="497"/>
      <c r="TX6" s="498"/>
      <c r="TY6" s="88">
        <f ca="1">SUM(TY7:TY9)</f>
        <v>0</v>
      </c>
      <c r="UF6" s="496" t="s">
        <v>46</v>
      </c>
      <c r="UG6" s="497"/>
      <c r="UH6" s="497"/>
      <c r="UI6" s="498"/>
      <c r="UJ6" s="88">
        <f ca="1">SUM(UJ7:UJ9)</f>
        <v>0</v>
      </c>
      <c r="UQ6" s="496" t="s">
        <v>46</v>
      </c>
      <c r="UR6" s="497"/>
      <c r="US6" s="497"/>
      <c r="UT6" s="498"/>
      <c r="UU6" s="88">
        <f ca="1">SUM(UU7:UU9)</f>
        <v>0</v>
      </c>
      <c r="VB6" s="496" t="s">
        <v>46</v>
      </c>
      <c r="VC6" s="497"/>
      <c r="VD6" s="497"/>
      <c r="VE6" s="498"/>
      <c r="VF6" s="88">
        <f ca="1">SUM(VF7:VF9)</f>
        <v>0</v>
      </c>
      <c r="VM6" s="496" t="s">
        <v>46</v>
      </c>
      <c r="VN6" s="497"/>
      <c r="VO6" s="497"/>
      <c r="VP6" s="498"/>
      <c r="VQ6" s="88">
        <f ca="1">SUM(VQ7:VQ9)</f>
        <v>0</v>
      </c>
      <c r="VX6" s="496" t="s">
        <v>46</v>
      </c>
      <c r="VY6" s="497"/>
      <c r="VZ6" s="497"/>
      <c r="WA6" s="498"/>
      <c r="WB6" s="88">
        <f ca="1">SUM(WB7:WB9)</f>
        <v>0</v>
      </c>
      <c r="WI6" s="496" t="s">
        <v>46</v>
      </c>
      <c r="WJ6" s="497"/>
      <c r="WK6" s="497"/>
      <c r="WL6" s="498"/>
      <c r="WM6" s="88">
        <f ca="1">SUM(WM7:WM9)</f>
        <v>0</v>
      </c>
      <c r="WT6" s="496" t="s">
        <v>46</v>
      </c>
      <c r="WU6" s="497"/>
      <c r="WV6" s="497"/>
      <c r="WW6" s="498"/>
      <c r="WX6" s="88">
        <f ca="1">SUM(WX7:WX9)</f>
        <v>0</v>
      </c>
      <c r="XE6" s="496" t="s">
        <v>46</v>
      </c>
      <c r="XF6" s="497"/>
      <c r="XG6" s="497"/>
      <c r="XH6" s="498"/>
      <c r="XI6" s="88">
        <f ca="1">SUM(XI7:XI9)</f>
        <v>0</v>
      </c>
      <c r="XP6" s="496" t="s">
        <v>46</v>
      </c>
      <c r="XQ6" s="497"/>
      <c r="XR6" s="497"/>
      <c r="XS6" s="498"/>
      <c r="XT6" s="88">
        <f ca="1">SUM(XT7:XT9)</f>
        <v>0</v>
      </c>
      <c r="YA6" s="496" t="s">
        <v>46</v>
      </c>
      <c r="YB6" s="497"/>
      <c r="YC6" s="497"/>
      <c r="YD6" s="498"/>
      <c r="YE6" s="88">
        <f ca="1">SUM(YE7:YE9)</f>
        <v>0</v>
      </c>
      <c r="YL6" s="496" t="s">
        <v>46</v>
      </c>
      <c r="YM6" s="497"/>
      <c r="YN6" s="497"/>
      <c r="YO6" s="498"/>
      <c r="YP6" s="88">
        <f ca="1">SUM(YP7:YP9)</f>
        <v>0</v>
      </c>
      <c r="YW6" s="496" t="s">
        <v>46</v>
      </c>
      <c r="YX6" s="497"/>
      <c r="YY6" s="497"/>
      <c r="YZ6" s="498"/>
      <c r="ZA6" s="88">
        <f ca="1">SUM(ZA7:ZA9)</f>
        <v>0</v>
      </c>
      <c r="ZH6" s="496" t="s">
        <v>46</v>
      </c>
      <c r="ZI6" s="497"/>
      <c r="ZJ6" s="497"/>
      <c r="ZK6" s="498"/>
      <c r="ZL6" s="88">
        <f ca="1">SUM(ZL7:ZL9)</f>
        <v>0</v>
      </c>
      <c r="ZS6" s="496" t="s">
        <v>46</v>
      </c>
      <c r="ZT6" s="497"/>
      <c r="ZU6" s="497"/>
      <c r="ZV6" s="498"/>
      <c r="ZW6" s="88">
        <f ca="1">SUM(ZW7:ZW9)</f>
        <v>0</v>
      </c>
      <c r="AAD6" s="496" t="s">
        <v>46</v>
      </c>
      <c r="AAE6" s="497"/>
      <c r="AAF6" s="497"/>
      <c r="AAG6" s="498"/>
      <c r="AAH6" s="88">
        <f ca="1">SUM(AAH7:AAH9)</f>
        <v>0</v>
      </c>
      <c r="AAO6" s="496" t="s">
        <v>46</v>
      </c>
      <c r="AAP6" s="497"/>
      <c r="AAQ6" s="497"/>
      <c r="AAR6" s="498"/>
      <c r="AAS6" s="88">
        <f ca="1">SUM(AAS7:AAS9)</f>
        <v>0</v>
      </c>
      <c r="AAZ6" s="496" t="s">
        <v>46</v>
      </c>
      <c r="ABA6" s="497"/>
      <c r="ABB6" s="497"/>
      <c r="ABC6" s="498"/>
      <c r="ABD6" s="88">
        <f ca="1">SUM(ABD7:ABD9)</f>
        <v>0</v>
      </c>
      <c r="ABK6" s="496" t="s">
        <v>46</v>
      </c>
      <c r="ABL6" s="497"/>
      <c r="ABM6" s="497"/>
      <c r="ABN6" s="498"/>
      <c r="ABO6" s="88">
        <f ca="1">SUM(ABO7:ABO9)</f>
        <v>0</v>
      </c>
      <c r="ABV6" s="496" t="s">
        <v>46</v>
      </c>
      <c r="ABW6" s="497"/>
      <c r="ABX6" s="497"/>
      <c r="ABY6" s="498"/>
      <c r="ABZ6" s="88">
        <f ca="1">SUM(ABZ7:ABZ9)</f>
        <v>0</v>
      </c>
      <c r="ACG6" s="496" t="s">
        <v>46</v>
      </c>
      <c r="ACH6" s="497"/>
      <c r="ACI6" s="497"/>
      <c r="ACJ6" s="498"/>
      <c r="ACK6" s="88">
        <f ca="1">SUM(ACK7:ACK9)</f>
        <v>0</v>
      </c>
      <c r="ACR6" s="496" t="s">
        <v>46</v>
      </c>
      <c r="ACS6" s="497"/>
      <c r="ACT6" s="497"/>
      <c r="ACU6" s="498"/>
      <c r="ACV6" s="88">
        <f ca="1">SUM(ACV7:ACV9)</f>
        <v>0</v>
      </c>
      <c r="ADC6" s="496" t="s">
        <v>46</v>
      </c>
      <c r="ADD6" s="497"/>
      <c r="ADE6" s="497"/>
      <c r="ADF6" s="498"/>
      <c r="ADG6" s="88">
        <f ca="1">SUM(ADG7:ADG9)</f>
        <v>0</v>
      </c>
      <c r="ADN6" s="496" t="s">
        <v>46</v>
      </c>
      <c r="ADO6" s="497"/>
      <c r="ADP6" s="497"/>
      <c r="ADQ6" s="498"/>
      <c r="ADR6" s="88">
        <f ca="1">SUM(ADR7:ADR9)</f>
        <v>0</v>
      </c>
      <c r="ADY6" s="496" t="s">
        <v>46</v>
      </c>
      <c r="ADZ6" s="497"/>
      <c r="AEA6" s="497"/>
      <c r="AEB6" s="498"/>
      <c r="AEC6" s="88">
        <f ca="1">SUM(AEC7:AEC9)</f>
        <v>0</v>
      </c>
      <c r="AEJ6" s="496" t="s">
        <v>46</v>
      </c>
      <c r="AEK6" s="497"/>
      <c r="AEL6" s="497"/>
      <c r="AEM6" s="498"/>
      <c r="AEN6" s="88">
        <f ca="1">SUM(AEN7:AEN9)</f>
        <v>0</v>
      </c>
      <c r="AEU6" s="496" t="s">
        <v>46</v>
      </c>
      <c r="AEV6" s="497"/>
      <c r="AEW6" s="497"/>
      <c r="AEX6" s="498"/>
      <c r="AEY6" s="88">
        <f ca="1">SUM(AEY7:AEY9)</f>
        <v>0</v>
      </c>
      <c r="AFF6" s="496" t="s">
        <v>46</v>
      </c>
      <c r="AFG6" s="497"/>
      <c r="AFH6" s="497"/>
      <c r="AFI6" s="498"/>
      <c r="AFJ6" s="88">
        <f ca="1">SUM(AFJ7:AFJ9)</f>
        <v>0</v>
      </c>
      <c r="AFQ6" s="496" t="s">
        <v>46</v>
      </c>
      <c r="AFR6" s="497"/>
      <c r="AFS6" s="497"/>
      <c r="AFT6" s="498"/>
      <c r="AFU6" s="88">
        <f ca="1">SUM(AFU7:AFU9)</f>
        <v>0</v>
      </c>
      <c r="AGB6" s="496" t="s">
        <v>46</v>
      </c>
      <c r="AGC6" s="497"/>
      <c r="AGD6" s="497"/>
      <c r="AGE6" s="498"/>
      <c r="AGF6" s="88">
        <f ca="1">SUM(AGF7:AGF9)</f>
        <v>0</v>
      </c>
      <c r="AGM6" s="496" t="s">
        <v>46</v>
      </c>
      <c r="AGN6" s="497"/>
      <c r="AGO6" s="497"/>
      <c r="AGP6" s="498"/>
      <c r="AGQ6" s="88">
        <f ca="1">SUM(AGQ7:AGQ9)</f>
        <v>0</v>
      </c>
      <c r="AGX6" s="496" t="s">
        <v>46</v>
      </c>
      <c r="AGY6" s="497"/>
      <c r="AGZ6" s="497"/>
      <c r="AHA6" s="498"/>
      <c r="AHB6" s="88">
        <f ca="1">SUM(AHB7:AHB9)</f>
        <v>0</v>
      </c>
      <c r="AHI6" s="496" t="s">
        <v>46</v>
      </c>
      <c r="AHJ6" s="497"/>
      <c r="AHK6" s="497"/>
      <c r="AHL6" s="498"/>
      <c r="AHM6" s="88">
        <f ca="1">SUM(AHM7:AHM9)</f>
        <v>0</v>
      </c>
      <c r="AHT6" s="496" t="s">
        <v>46</v>
      </c>
      <c r="AHU6" s="497"/>
      <c r="AHV6" s="497"/>
      <c r="AHW6" s="498"/>
      <c r="AHX6" s="88">
        <f ca="1">SUM(AHX7:AHX9)</f>
        <v>0</v>
      </c>
      <c r="AIE6" s="496" t="s">
        <v>46</v>
      </c>
      <c r="AIF6" s="497"/>
      <c r="AIG6" s="497"/>
      <c r="AIH6" s="498"/>
      <c r="AII6" s="88">
        <f ca="1">SUM(AII7:AII9)</f>
        <v>0</v>
      </c>
      <c r="AIP6" s="496" t="s">
        <v>46</v>
      </c>
      <c r="AIQ6" s="497"/>
      <c r="AIR6" s="497"/>
      <c r="AIS6" s="498"/>
      <c r="AIT6" s="88">
        <f ca="1">SUM(AIT7:AIT9)</f>
        <v>0</v>
      </c>
      <c r="AJA6" s="496" t="s">
        <v>46</v>
      </c>
      <c r="AJB6" s="497"/>
      <c r="AJC6" s="497"/>
      <c r="AJD6" s="498"/>
      <c r="AJE6" s="88">
        <f ca="1">SUM(AJE7:AJE9)</f>
        <v>0</v>
      </c>
      <c r="AJL6" s="496" t="s">
        <v>46</v>
      </c>
      <c r="AJM6" s="497"/>
      <c r="AJN6" s="497"/>
      <c r="AJO6" s="498"/>
      <c r="AJP6" s="88">
        <f ca="1">SUM(AJP7:AJP9)</f>
        <v>0</v>
      </c>
      <c r="AJW6" s="496" t="s">
        <v>46</v>
      </c>
      <c r="AJX6" s="497"/>
      <c r="AJY6" s="497"/>
      <c r="AJZ6" s="498"/>
      <c r="AKA6" s="88">
        <f ca="1">SUM(AKA7:AKA9)</f>
        <v>0</v>
      </c>
      <c r="AKH6" s="496" t="s">
        <v>46</v>
      </c>
      <c r="AKI6" s="497"/>
      <c r="AKJ6" s="497"/>
      <c r="AKK6" s="498"/>
      <c r="AKL6" s="88">
        <f ca="1">SUM(AKL7:AKL9)</f>
        <v>0</v>
      </c>
      <c r="AKS6" s="496" t="s">
        <v>46</v>
      </c>
      <c r="AKT6" s="497"/>
      <c r="AKU6" s="497"/>
      <c r="AKV6" s="498"/>
      <c r="AKW6" s="88">
        <f ca="1">SUM(AKW7:AKW9)</f>
        <v>0</v>
      </c>
      <c r="ALD6" s="496" t="s">
        <v>46</v>
      </c>
      <c r="ALE6" s="497"/>
      <c r="ALF6" s="497"/>
      <c r="ALG6" s="498"/>
      <c r="ALH6" s="88">
        <f ca="1">SUM(ALH7:ALH9)</f>
        <v>0</v>
      </c>
      <c r="ALO6" s="496" t="s">
        <v>46</v>
      </c>
      <c r="ALP6" s="497"/>
      <c r="ALQ6" s="497"/>
      <c r="ALR6" s="498"/>
      <c r="ALS6" s="88">
        <f ca="1">SUM(ALS7:ALS9)</f>
        <v>0</v>
      </c>
      <c r="ALZ6" s="496" t="s">
        <v>46</v>
      </c>
      <c r="AMA6" s="497"/>
      <c r="AMB6" s="497"/>
      <c r="AMC6" s="498"/>
      <c r="AMD6" s="88">
        <f ca="1">SUM(AMD7:AMD9)</f>
        <v>0</v>
      </c>
      <c r="AMK6" s="496" t="s">
        <v>46</v>
      </c>
      <c r="AML6" s="497"/>
      <c r="AMM6" s="497"/>
      <c r="AMN6" s="498"/>
      <c r="AMO6" s="88">
        <f ca="1">SUM(AMO7:AMO9)</f>
        <v>0</v>
      </c>
      <c r="AMV6" s="496" t="s">
        <v>46</v>
      </c>
      <c r="AMW6" s="497"/>
      <c r="AMX6" s="497"/>
      <c r="AMY6" s="498"/>
      <c r="AMZ6" s="88">
        <f ca="1">SUM(AMZ7:AMZ9)</f>
        <v>0</v>
      </c>
      <c r="ANG6" s="496" t="s">
        <v>46</v>
      </c>
      <c r="ANH6" s="497"/>
      <c r="ANI6" s="497"/>
      <c r="ANJ6" s="498"/>
      <c r="ANK6" s="88">
        <f ca="1">SUM(ANK7:ANK9)</f>
        <v>0</v>
      </c>
      <c r="ANR6" s="496" t="s">
        <v>46</v>
      </c>
      <c r="ANS6" s="497"/>
      <c r="ANT6" s="497"/>
      <c r="ANU6" s="498"/>
      <c r="ANV6" s="88">
        <f ca="1">SUM(ANV7:ANV9)</f>
        <v>0</v>
      </c>
      <c r="AOC6" s="496" t="s">
        <v>46</v>
      </c>
      <c r="AOD6" s="497"/>
      <c r="AOE6" s="497"/>
      <c r="AOF6" s="498"/>
      <c r="AOG6" s="88">
        <f ca="1">SUM(AOG7:AOG9)</f>
        <v>0</v>
      </c>
      <c r="AON6" s="496" t="s">
        <v>46</v>
      </c>
      <c r="AOO6" s="497"/>
      <c r="AOP6" s="497"/>
      <c r="AOQ6" s="498"/>
      <c r="AOR6" s="88">
        <f ca="1">SUM(AOR7:AOR9)</f>
        <v>0</v>
      </c>
      <c r="AOY6" s="496" t="s">
        <v>46</v>
      </c>
      <c r="AOZ6" s="497"/>
      <c r="APA6" s="497"/>
      <c r="APB6" s="498"/>
      <c r="APC6" s="88">
        <f ca="1">SUM(APC7:APC9)</f>
        <v>0</v>
      </c>
      <c r="APJ6" s="496" t="s">
        <v>46</v>
      </c>
      <c r="APK6" s="497"/>
      <c r="APL6" s="497"/>
      <c r="APM6" s="498"/>
      <c r="APN6" s="88">
        <f ca="1">SUM(APN7:APN9)</f>
        <v>0</v>
      </c>
      <c r="APU6" s="496" t="s">
        <v>46</v>
      </c>
      <c r="APV6" s="497"/>
      <c r="APW6" s="497"/>
      <c r="APX6" s="498"/>
      <c r="APY6" s="88">
        <f ca="1">SUM(APY7:APY9)</f>
        <v>0</v>
      </c>
      <c r="AQF6" s="496" t="s">
        <v>46</v>
      </c>
      <c r="AQG6" s="497"/>
      <c r="AQH6" s="497"/>
      <c r="AQI6" s="498"/>
      <c r="AQJ6" s="88">
        <f ca="1">SUM(AQJ7:AQJ9)</f>
        <v>0</v>
      </c>
      <c r="AQQ6" s="496" t="s">
        <v>46</v>
      </c>
      <c r="AQR6" s="497"/>
      <c r="AQS6" s="497"/>
      <c r="AQT6" s="498"/>
      <c r="AQU6" s="88">
        <f ca="1">SUM(AQU7:AQU9)</f>
        <v>0</v>
      </c>
      <c r="ARB6" s="496" t="s">
        <v>46</v>
      </c>
      <c r="ARC6" s="497"/>
      <c r="ARD6" s="497"/>
      <c r="ARE6" s="498"/>
      <c r="ARF6" s="88">
        <f ca="1">SUM(ARF7:ARF9)</f>
        <v>0</v>
      </c>
      <c r="ARM6" s="496" t="s">
        <v>46</v>
      </c>
      <c r="ARN6" s="497"/>
      <c r="ARO6" s="497"/>
      <c r="ARP6" s="498"/>
      <c r="ARQ6" s="88">
        <f ca="1">SUM(ARQ7:ARQ9)</f>
        <v>0</v>
      </c>
      <c r="ARX6" s="496" t="s">
        <v>46</v>
      </c>
      <c r="ARY6" s="497"/>
      <c r="ARZ6" s="497"/>
      <c r="ASA6" s="498"/>
      <c r="ASB6" s="88">
        <f ca="1">SUM(ASB7:ASB9)</f>
        <v>0</v>
      </c>
      <c r="ASI6" s="496" t="s">
        <v>46</v>
      </c>
      <c r="ASJ6" s="497"/>
      <c r="ASK6" s="497"/>
      <c r="ASL6" s="498"/>
      <c r="ASM6" s="88">
        <f ca="1">SUM(ASM7:ASM9)</f>
        <v>0</v>
      </c>
      <c r="AST6" s="496" t="s">
        <v>46</v>
      </c>
      <c r="ASU6" s="497"/>
      <c r="ASV6" s="497"/>
      <c r="ASW6" s="498"/>
      <c r="ASX6" s="88">
        <f ca="1">SUM(ASX7:ASX9)</f>
        <v>0</v>
      </c>
      <c r="ATE6" s="496" t="s">
        <v>46</v>
      </c>
      <c r="ATF6" s="497"/>
      <c r="ATG6" s="497"/>
      <c r="ATH6" s="498"/>
      <c r="ATI6" s="88">
        <f ca="1">SUM(ATI7:ATI9)</f>
        <v>0</v>
      </c>
      <c r="ATP6" s="496" t="s">
        <v>46</v>
      </c>
      <c r="ATQ6" s="497"/>
      <c r="ATR6" s="497"/>
      <c r="ATS6" s="498"/>
      <c r="ATT6" s="88">
        <f ca="1">SUM(ATT7:ATT9)</f>
        <v>0</v>
      </c>
      <c r="AUA6" s="496" t="s">
        <v>46</v>
      </c>
      <c r="AUB6" s="497"/>
      <c r="AUC6" s="497"/>
      <c r="AUD6" s="498"/>
      <c r="AUE6" s="88">
        <f ca="1">SUM(AUE7:AUE9)</f>
        <v>0</v>
      </c>
      <c r="AUL6" s="496" t="s">
        <v>46</v>
      </c>
      <c r="AUM6" s="497"/>
      <c r="AUN6" s="497"/>
      <c r="AUO6" s="498"/>
      <c r="AUP6" s="88">
        <f ca="1">SUM(AUP7:AUP9)</f>
        <v>0</v>
      </c>
      <c r="AUW6" s="496" t="s">
        <v>46</v>
      </c>
      <c r="AUX6" s="497"/>
      <c r="AUY6" s="497"/>
      <c r="AUZ6" s="498"/>
      <c r="AVA6" s="88">
        <f ca="1">SUM(AVA7:AVA9)</f>
        <v>0</v>
      </c>
      <c r="AVH6" s="496" t="s">
        <v>46</v>
      </c>
      <c r="AVI6" s="497"/>
      <c r="AVJ6" s="497"/>
      <c r="AVK6" s="498"/>
      <c r="AVL6" s="88">
        <f ca="1">SUM(AVL7:AVL9)</f>
        <v>0</v>
      </c>
      <c r="AVS6" s="496" t="s">
        <v>46</v>
      </c>
      <c r="AVT6" s="497"/>
      <c r="AVU6" s="497"/>
      <c r="AVV6" s="498"/>
      <c r="AVW6" s="88">
        <f ca="1">SUM(AVW7:AVW9)</f>
        <v>0</v>
      </c>
    </row>
    <row r="7" spans="2:1018 1025:1271" s="24" customFormat="1" ht="20.25" customHeight="1">
      <c r="B7" s="502" t="s">
        <v>47</v>
      </c>
      <c r="C7" s="503"/>
      <c r="D7" s="503"/>
      <c r="E7" s="503"/>
      <c r="F7" s="89">
        <f ca="1">IFERROR(Giadatvaheso!$J$4*(F17*Giadatvaheso!$C$7+F31*Giadatvaheso!$C$8),"")</f>
        <v>296899999.99999994</v>
      </c>
      <c r="M7" s="504" t="s">
        <v>47</v>
      </c>
      <c r="N7" s="505"/>
      <c r="O7" s="505"/>
      <c r="P7" s="506"/>
      <c r="Q7" s="89">
        <f ca="1">IFERROR(Giadatvaheso!$J$4*(Q17*Giadatvaheso!$C$7+Q31*Giadatvaheso!$C$8),"")</f>
        <v>300450000</v>
      </c>
      <c r="X7" s="504" t="s">
        <v>47</v>
      </c>
      <c r="Y7" s="505"/>
      <c r="Z7" s="505"/>
      <c r="AA7" s="506"/>
      <c r="AB7" s="89">
        <f ca="1">IFERROR(Giadatvaheso!$J$4*(AB17*Giadatvaheso!$C$7+AB31*Giadatvaheso!$C$8),"")</f>
        <v>327100000.00000006</v>
      </c>
      <c r="AI7" s="504" t="s">
        <v>47</v>
      </c>
      <c r="AJ7" s="505"/>
      <c r="AK7" s="505"/>
      <c r="AL7" s="506"/>
      <c r="AM7" s="89">
        <f ca="1">IFERROR(Giadatvaheso!$J$4*(AM17*Giadatvaheso!$C$7+AM31*Giadatvaheso!$C$8),"")</f>
        <v>108500000</v>
      </c>
      <c r="AT7" s="504" t="s">
        <v>47</v>
      </c>
      <c r="AU7" s="505"/>
      <c r="AV7" s="505"/>
      <c r="AW7" s="506"/>
      <c r="AX7" s="89">
        <f ca="1">IFERROR(Giadatvaheso!$J$4*(AX17*Giadatvaheso!$C$7+AX31*Giadatvaheso!$C$8),"")</f>
        <v>69250000</v>
      </c>
      <c r="BE7" s="504" t="s">
        <v>47</v>
      </c>
      <c r="BF7" s="505"/>
      <c r="BG7" s="505"/>
      <c r="BH7" s="506"/>
      <c r="BI7" s="89">
        <f ca="1">IFERROR(Giadatvaheso!$J$4*(BI17*Giadatvaheso!$C$7+BI31*Giadatvaheso!$C$8),"")</f>
        <v>273500000</v>
      </c>
      <c r="BP7" s="504" t="s">
        <v>47</v>
      </c>
      <c r="BQ7" s="505"/>
      <c r="BR7" s="505"/>
      <c r="BS7" s="506"/>
      <c r="BT7" s="89">
        <f ca="1">IFERROR(Giadatvaheso!$J$4*(BT17*Giadatvaheso!$C$7+BT31*Giadatvaheso!$C$8),"")</f>
        <v>226000000</v>
      </c>
      <c r="CA7" s="504" t="s">
        <v>47</v>
      </c>
      <c r="CB7" s="505"/>
      <c r="CC7" s="505"/>
      <c r="CD7" s="506"/>
      <c r="CE7" s="89">
        <f ca="1">IFERROR(Giadatvaheso!$J$4*(CE17*Giadatvaheso!$C$7+CE31*Giadatvaheso!$C$8),"")</f>
        <v>137000000</v>
      </c>
      <c r="CL7" s="504" t="s">
        <v>47</v>
      </c>
      <c r="CM7" s="505"/>
      <c r="CN7" s="505"/>
      <c r="CO7" s="506"/>
      <c r="CP7" s="89">
        <f ca="1">IFERROR(Giadatvaheso!$J$4*(CP17*Giadatvaheso!$C$7+CP31*Giadatvaheso!$C$8),"")</f>
        <v>97000000</v>
      </c>
      <c r="CW7" s="504" t="s">
        <v>47</v>
      </c>
      <c r="CX7" s="505"/>
      <c r="CY7" s="505"/>
      <c r="CZ7" s="506"/>
      <c r="DA7" s="89">
        <f ca="1">IFERROR(Giadatvaheso!$J$4*(DA17*Giadatvaheso!$C$7+DA31*Giadatvaheso!$C$8),"")</f>
        <v>2750000</v>
      </c>
      <c r="DH7" s="504" t="s">
        <v>47</v>
      </c>
      <c r="DI7" s="505"/>
      <c r="DJ7" s="505"/>
      <c r="DK7" s="506"/>
      <c r="DL7" s="89">
        <f ca="1">IFERROR(Giadatvaheso!$J$4*(DL17*Giadatvaheso!$C$7+DL31*Giadatvaheso!$C$8),"")</f>
        <v>0</v>
      </c>
      <c r="DS7" s="504" t="s">
        <v>47</v>
      </c>
      <c r="DT7" s="505"/>
      <c r="DU7" s="505"/>
      <c r="DV7" s="506"/>
      <c r="DW7" s="89">
        <f ca="1">IFERROR(Giadatvaheso!$J$4*(DW17*Giadatvaheso!$C$7+DW31*Giadatvaheso!$C$8),"")</f>
        <v>0</v>
      </c>
      <c r="ED7" s="504" t="s">
        <v>47</v>
      </c>
      <c r="EE7" s="505"/>
      <c r="EF7" s="505"/>
      <c r="EG7" s="506"/>
      <c r="EH7" s="89">
        <f ca="1">IFERROR(Giadatvaheso!$J$4*(EH17*Giadatvaheso!$C$7+EH31*Giadatvaheso!$C$8),"")</f>
        <v>0</v>
      </c>
      <c r="EO7" s="504" t="s">
        <v>47</v>
      </c>
      <c r="EP7" s="505"/>
      <c r="EQ7" s="505"/>
      <c r="ER7" s="506"/>
      <c r="ES7" s="89">
        <f ca="1">IFERROR(Giadatvaheso!$J$4*(ES17*Giadatvaheso!$C$7+ES31*Giadatvaheso!$C$8),"")</f>
        <v>0</v>
      </c>
      <c r="EZ7" s="504" t="s">
        <v>47</v>
      </c>
      <c r="FA7" s="505"/>
      <c r="FB7" s="505"/>
      <c r="FC7" s="506"/>
      <c r="FD7" s="89">
        <f ca="1">IFERROR(Giadatvaheso!$J$4*(FD17*Giadatvaheso!$C$7+FD31*Giadatvaheso!$C$8),"")</f>
        <v>0</v>
      </c>
      <c r="FK7" s="504" t="s">
        <v>47</v>
      </c>
      <c r="FL7" s="505"/>
      <c r="FM7" s="505"/>
      <c r="FN7" s="506"/>
      <c r="FO7" s="89">
        <f ca="1">IFERROR(Giadatvaheso!$J$4*(FO17*Giadatvaheso!$C$7+FO31*Giadatvaheso!$C$8),"")</f>
        <v>0</v>
      </c>
      <c r="FV7" s="504" t="s">
        <v>47</v>
      </c>
      <c r="FW7" s="505"/>
      <c r="FX7" s="505"/>
      <c r="FY7" s="506"/>
      <c r="FZ7" s="89">
        <f ca="1">IFERROR(Giadatvaheso!$J$4*(FZ17*Giadatvaheso!$C$7+FZ31*Giadatvaheso!$C$8),"")</f>
        <v>0</v>
      </c>
      <c r="GG7" s="504" t="s">
        <v>47</v>
      </c>
      <c r="GH7" s="505"/>
      <c r="GI7" s="505"/>
      <c r="GJ7" s="506"/>
      <c r="GK7" s="89">
        <f ca="1">IFERROR(Giadatvaheso!$J$4*(GK17*Giadatvaheso!$C$7+GK31*Giadatvaheso!$C$8),"")</f>
        <v>0</v>
      </c>
      <c r="GR7" s="504" t="s">
        <v>47</v>
      </c>
      <c r="GS7" s="505"/>
      <c r="GT7" s="505"/>
      <c r="GU7" s="506"/>
      <c r="GV7" s="89">
        <f ca="1">IFERROR(Giadatvaheso!$J$4*(GV17*Giadatvaheso!$C$7+GV31*Giadatvaheso!$C$8),"")</f>
        <v>0</v>
      </c>
      <c r="HC7" s="504" t="s">
        <v>47</v>
      </c>
      <c r="HD7" s="505"/>
      <c r="HE7" s="505"/>
      <c r="HF7" s="506"/>
      <c r="HG7" s="89">
        <f ca="1">IFERROR(Giadatvaheso!$J$4*(HG17*Giadatvaheso!$C$7+HG31*Giadatvaheso!$C$8),"")</f>
        <v>0</v>
      </c>
      <c r="HN7" s="504" t="s">
        <v>47</v>
      </c>
      <c r="HO7" s="505"/>
      <c r="HP7" s="505"/>
      <c r="HQ7" s="506"/>
      <c r="HR7" s="89">
        <f ca="1">IFERROR(Giadatvaheso!$J$4*(HR17*Giadatvaheso!$C$7+HR31*Giadatvaheso!$C$8),"")</f>
        <v>0</v>
      </c>
      <c r="HY7" s="504" t="s">
        <v>47</v>
      </c>
      <c r="HZ7" s="505"/>
      <c r="IA7" s="505"/>
      <c r="IB7" s="506"/>
      <c r="IC7" s="89">
        <f ca="1">IFERROR(Giadatvaheso!$J$4*(IC17*Giadatvaheso!$C$7+IC31*Giadatvaheso!$C$8),"")</f>
        <v>0</v>
      </c>
      <c r="IJ7" s="504" t="s">
        <v>47</v>
      </c>
      <c r="IK7" s="505"/>
      <c r="IL7" s="505"/>
      <c r="IM7" s="506"/>
      <c r="IN7" s="89">
        <f ca="1">IFERROR(Giadatvaheso!$J$4*(IN17*Giadatvaheso!$C$7+IN31*Giadatvaheso!$C$8),"")</f>
        <v>0</v>
      </c>
      <c r="IU7" s="504" t="s">
        <v>47</v>
      </c>
      <c r="IV7" s="505"/>
      <c r="IW7" s="505"/>
      <c r="IX7" s="506"/>
      <c r="IY7" s="89">
        <f ca="1">IFERROR(Giadatvaheso!$J$4*(IY17*Giadatvaheso!$C$7+IY31*Giadatvaheso!$C$8),"")</f>
        <v>0</v>
      </c>
      <c r="JF7" s="504" t="s">
        <v>47</v>
      </c>
      <c r="JG7" s="505"/>
      <c r="JH7" s="505"/>
      <c r="JI7" s="506"/>
      <c r="JJ7" s="89">
        <f ca="1">IFERROR(Giadatvaheso!$J$4*(JJ17*Giadatvaheso!$C$7+JJ31*Giadatvaheso!$C$8),"")</f>
        <v>0</v>
      </c>
      <c r="JQ7" s="504" t="s">
        <v>47</v>
      </c>
      <c r="JR7" s="505"/>
      <c r="JS7" s="505"/>
      <c r="JT7" s="506"/>
      <c r="JU7" s="89">
        <f ca="1">IFERROR(Giadatvaheso!$J$4*(JU17*Giadatvaheso!$C$7+JU31*Giadatvaheso!$C$8),"")</f>
        <v>0</v>
      </c>
      <c r="KB7" s="504" t="s">
        <v>47</v>
      </c>
      <c r="KC7" s="505"/>
      <c r="KD7" s="505"/>
      <c r="KE7" s="506"/>
      <c r="KF7" s="89">
        <f ca="1">IFERROR(Giadatvaheso!$J$4*(KF17*Giadatvaheso!$C$7+KF31*Giadatvaheso!$C$8),"")</f>
        <v>0</v>
      </c>
      <c r="KM7" s="504" t="s">
        <v>47</v>
      </c>
      <c r="KN7" s="505"/>
      <c r="KO7" s="505"/>
      <c r="KP7" s="506"/>
      <c r="KQ7" s="89">
        <f ca="1">IFERROR(Giadatvaheso!$J$4*(KQ17*Giadatvaheso!$C$7+KQ31*Giadatvaheso!$C$8),"")</f>
        <v>0</v>
      </c>
      <c r="KX7" s="504" t="s">
        <v>47</v>
      </c>
      <c r="KY7" s="505"/>
      <c r="KZ7" s="505"/>
      <c r="LA7" s="506"/>
      <c r="LB7" s="89">
        <f ca="1">IFERROR(Giadatvaheso!$J$4*(LB17*Giadatvaheso!$C$7+LB31*Giadatvaheso!$C$8),"")</f>
        <v>0</v>
      </c>
      <c r="LI7" s="504" t="s">
        <v>47</v>
      </c>
      <c r="LJ7" s="505"/>
      <c r="LK7" s="505"/>
      <c r="LL7" s="506"/>
      <c r="LM7" s="89">
        <f ca="1">IFERROR(Giadatvaheso!$J$4*(LM17*Giadatvaheso!$C$7+LM31*Giadatvaheso!$C$8),"")</f>
        <v>0</v>
      </c>
      <c r="LT7" s="504" t="s">
        <v>47</v>
      </c>
      <c r="LU7" s="505"/>
      <c r="LV7" s="505"/>
      <c r="LW7" s="506"/>
      <c r="LX7" s="89">
        <f ca="1">IFERROR(Giadatvaheso!$J$4*(LX17*Giadatvaheso!$C$7+LX31*Giadatvaheso!$C$8),"")</f>
        <v>0</v>
      </c>
      <c r="ME7" s="504" t="s">
        <v>47</v>
      </c>
      <c r="MF7" s="505"/>
      <c r="MG7" s="505"/>
      <c r="MH7" s="506"/>
      <c r="MI7" s="89">
        <f ca="1">IFERROR(Giadatvaheso!$J$4*(MI17*Giadatvaheso!$C$7+MI31*Giadatvaheso!$C$8),"")</f>
        <v>0</v>
      </c>
      <c r="MP7" s="504" t="s">
        <v>47</v>
      </c>
      <c r="MQ7" s="505"/>
      <c r="MR7" s="505"/>
      <c r="MS7" s="506"/>
      <c r="MT7" s="89">
        <f ca="1">IFERROR(Giadatvaheso!$J$4*(MT17*Giadatvaheso!$C$7+MT31*Giadatvaheso!$C$8),"")</f>
        <v>0</v>
      </c>
      <c r="NA7" s="504" t="s">
        <v>47</v>
      </c>
      <c r="NB7" s="505"/>
      <c r="NC7" s="505"/>
      <c r="ND7" s="506"/>
      <c r="NE7" s="89">
        <f ca="1">IFERROR(Giadatvaheso!$J$4*(NE17*Giadatvaheso!$C$7+NE31*Giadatvaheso!$C$8),"")</f>
        <v>0</v>
      </c>
      <c r="NL7" s="504" t="s">
        <v>47</v>
      </c>
      <c r="NM7" s="505"/>
      <c r="NN7" s="505"/>
      <c r="NO7" s="506"/>
      <c r="NP7" s="89">
        <f ca="1">IFERROR(Giadatvaheso!$J$4*(NP17*Giadatvaheso!$C$7+NP31*Giadatvaheso!$C$8),"")</f>
        <v>0</v>
      </c>
      <c r="NW7" s="504" t="s">
        <v>47</v>
      </c>
      <c r="NX7" s="505"/>
      <c r="NY7" s="505"/>
      <c r="NZ7" s="506"/>
      <c r="OA7" s="89">
        <f ca="1">IFERROR(Giadatvaheso!$J$4*(OA17*Giadatvaheso!$C$7+OA31*Giadatvaheso!$C$8),"")</f>
        <v>0</v>
      </c>
      <c r="OH7" s="504" t="s">
        <v>47</v>
      </c>
      <c r="OI7" s="505"/>
      <c r="OJ7" s="505"/>
      <c r="OK7" s="506"/>
      <c r="OL7" s="89">
        <f ca="1">IFERROR(Giadatvaheso!$J$4*(OL17*Giadatvaheso!$C$7+OL31*Giadatvaheso!$C$8),"")</f>
        <v>0</v>
      </c>
      <c r="OS7" s="504" t="s">
        <v>47</v>
      </c>
      <c r="OT7" s="505"/>
      <c r="OU7" s="505"/>
      <c r="OV7" s="506"/>
      <c r="OW7" s="89">
        <f ca="1">IFERROR(Giadatvaheso!$J$4*(OW17*Giadatvaheso!$C$7+OW31*Giadatvaheso!$C$8),"")</f>
        <v>0</v>
      </c>
      <c r="PD7" s="504" t="s">
        <v>47</v>
      </c>
      <c r="PE7" s="505"/>
      <c r="PF7" s="505"/>
      <c r="PG7" s="506"/>
      <c r="PH7" s="89">
        <f ca="1">IFERROR(Giadatvaheso!$J$4*(PH17*Giadatvaheso!$C$7+PH31*Giadatvaheso!$C$8),"")</f>
        <v>0</v>
      </c>
      <c r="PO7" s="504" t="s">
        <v>47</v>
      </c>
      <c r="PP7" s="505"/>
      <c r="PQ7" s="505"/>
      <c r="PR7" s="506"/>
      <c r="PS7" s="89">
        <f ca="1">IFERROR(Giadatvaheso!$J$4*(PS17*Giadatvaheso!$C$7+PS31*Giadatvaheso!$C$8),"")</f>
        <v>0</v>
      </c>
      <c r="PZ7" s="504" t="s">
        <v>47</v>
      </c>
      <c r="QA7" s="505"/>
      <c r="QB7" s="505"/>
      <c r="QC7" s="506"/>
      <c r="QD7" s="89">
        <f ca="1">IFERROR(Giadatvaheso!$J$4*(QD17*Giadatvaheso!$C$7+QD31*Giadatvaheso!$C$8),"")</f>
        <v>0</v>
      </c>
      <c r="QK7" s="504" t="s">
        <v>47</v>
      </c>
      <c r="QL7" s="505"/>
      <c r="QM7" s="505"/>
      <c r="QN7" s="506"/>
      <c r="QO7" s="89">
        <f ca="1">IFERROR(Giadatvaheso!$J$4*(QO17*Giadatvaheso!$C$7+QO31*Giadatvaheso!$C$8),"")</f>
        <v>0</v>
      </c>
      <c r="QV7" s="504" t="s">
        <v>47</v>
      </c>
      <c r="QW7" s="505"/>
      <c r="QX7" s="505"/>
      <c r="QY7" s="506"/>
      <c r="QZ7" s="89">
        <f ca="1">IFERROR(Giadatvaheso!$J$4*(QZ17*Giadatvaheso!$C$7+QZ31*Giadatvaheso!$C$8),"")</f>
        <v>0</v>
      </c>
      <c r="RG7" s="504" t="s">
        <v>47</v>
      </c>
      <c r="RH7" s="505"/>
      <c r="RI7" s="505"/>
      <c r="RJ7" s="506"/>
      <c r="RK7" s="89">
        <f ca="1">IFERROR(Giadatvaheso!$J$4*(RK17*Giadatvaheso!$C$7+RK31*Giadatvaheso!$C$8),"")</f>
        <v>0</v>
      </c>
      <c r="RR7" s="504" t="s">
        <v>47</v>
      </c>
      <c r="RS7" s="505"/>
      <c r="RT7" s="505"/>
      <c r="RU7" s="506"/>
      <c r="RV7" s="89">
        <f ca="1">IFERROR(Giadatvaheso!$J$4*(RV17*Giadatvaheso!$C$7+RV31*Giadatvaheso!$C$8),"")</f>
        <v>0</v>
      </c>
      <c r="SC7" s="504" t="s">
        <v>47</v>
      </c>
      <c r="SD7" s="505"/>
      <c r="SE7" s="505"/>
      <c r="SF7" s="506"/>
      <c r="SG7" s="89">
        <f ca="1">IFERROR(Giadatvaheso!$J$4*(SG17*Giadatvaheso!$C$7+SG31*Giadatvaheso!$C$8),"")</f>
        <v>0</v>
      </c>
      <c r="SN7" s="504" t="s">
        <v>47</v>
      </c>
      <c r="SO7" s="505"/>
      <c r="SP7" s="505"/>
      <c r="SQ7" s="506"/>
      <c r="SR7" s="89">
        <f ca="1">IFERROR(Giadatvaheso!$J$4*(SR17*Giadatvaheso!$C$7+SR31*Giadatvaheso!$C$8),"")</f>
        <v>0</v>
      </c>
      <c r="SY7" s="504" t="s">
        <v>47</v>
      </c>
      <c r="SZ7" s="505"/>
      <c r="TA7" s="505"/>
      <c r="TB7" s="506"/>
      <c r="TC7" s="89">
        <f ca="1">IFERROR(Giadatvaheso!$J$4*(TC17*Giadatvaheso!$C$7+TC31*Giadatvaheso!$C$8),"")</f>
        <v>0</v>
      </c>
      <c r="TJ7" s="504" t="s">
        <v>47</v>
      </c>
      <c r="TK7" s="505"/>
      <c r="TL7" s="505"/>
      <c r="TM7" s="506"/>
      <c r="TN7" s="89">
        <f ca="1">IFERROR(Giadatvaheso!$J$4*(TN17*Giadatvaheso!$C$7+TN31*Giadatvaheso!$C$8),"")</f>
        <v>0</v>
      </c>
      <c r="TU7" s="504" t="s">
        <v>47</v>
      </c>
      <c r="TV7" s="505"/>
      <c r="TW7" s="505"/>
      <c r="TX7" s="506"/>
      <c r="TY7" s="89">
        <f ca="1">IFERROR(Giadatvaheso!$J$4*(TY17*Giadatvaheso!$C$7+TY31*Giadatvaheso!$C$8),"")</f>
        <v>0</v>
      </c>
      <c r="UF7" s="504" t="s">
        <v>47</v>
      </c>
      <c r="UG7" s="505"/>
      <c r="UH7" s="505"/>
      <c r="UI7" s="506"/>
      <c r="UJ7" s="89">
        <f ca="1">IFERROR(Giadatvaheso!$J$4*(UJ17*Giadatvaheso!$C$7+UJ31*Giadatvaheso!$C$8),"")</f>
        <v>0</v>
      </c>
      <c r="UQ7" s="504" t="s">
        <v>47</v>
      </c>
      <c r="UR7" s="505"/>
      <c r="US7" s="505"/>
      <c r="UT7" s="506"/>
      <c r="UU7" s="89">
        <f ca="1">IFERROR(Giadatvaheso!$J$4*(UU17*Giadatvaheso!$C$7+UU31*Giadatvaheso!$C$8),"")</f>
        <v>0</v>
      </c>
      <c r="VB7" s="504" t="s">
        <v>47</v>
      </c>
      <c r="VC7" s="505"/>
      <c r="VD7" s="505"/>
      <c r="VE7" s="506"/>
      <c r="VF7" s="89">
        <f ca="1">IFERROR(Giadatvaheso!$J$4*(VF17*Giadatvaheso!$C$7+VF31*Giadatvaheso!$C$8),"")</f>
        <v>0</v>
      </c>
      <c r="VM7" s="504" t="s">
        <v>47</v>
      </c>
      <c r="VN7" s="505"/>
      <c r="VO7" s="505"/>
      <c r="VP7" s="506"/>
      <c r="VQ7" s="89">
        <f ca="1">IFERROR(Giadatvaheso!$J$4*(VQ17*Giadatvaheso!$C$7+VQ31*Giadatvaheso!$C$8),"")</f>
        <v>0</v>
      </c>
      <c r="VX7" s="504" t="s">
        <v>47</v>
      </c>
      <c r="VY7" s="505"/>
      <c r="VZ7" s="505"/>
      <c r="WA7" s="506"/>
      <c r="WB7" s="89">
        <f ca="1">IFERROR(Giadatvaheso!$J$4*(WB17*Giadatvaheso!$C$7+WB31*Giadatvaheso!$C$8),"")</f>
        <v>0</v>
      </c>
      <c r="WI7" s="504" t="s">
        <v>47</v>
      </c>
      <c r="WJ7" s="505"/>
      <c r="WK7" s="505"/>
      <c r="WL7" s="506"/>
      <c r="WM7" s="89">
        <f ca="1">IFERROR(Giadatvaheso!$J$4*(WM17*Giadatvaheso!$C$7+WM31*Giadatvaheso!$C$8),"")</f>
        <v>0</v>
      </c>
      <c r="WT7" s="504" t="s">
        <v>47</v>
      </c>
      <c r="WU7" s="505"/>
      <c r="WV7" s="505"/>
      <c r="WW7" s="506"/>
      <c r="WX7" s="89">
        <f ca="1">IFERROR(Giadatvaheso!$J$4*(WX17*Giadatvaheso!$C$7+WX31*Giadatvaheso!$C$8),"")</f>
        <v>0</v>
      </c>
      <c r="XE7" s="504" t="s">
        <v>47</v>
      </c>
      <c r="XF7" s="505"/>
      <c r="XG7" s="505"/>
      <c r="XH7" s="506"/>
      <c r="XI7" s="89">
        <f ca="1">IFERROR(Giadatvaheso!$J$4*(XI17*Giadatvaheso!$C$7+XI31*Giadatvaheso!$C$8),"")</f>
        <v>0</v>
      </c>
      <c r="XP7" s="504" t="s">
        <v>47</v>
      </c>
      <c r="XQ7" s="505"/>
      <c r="XR7" s="505"/>
      <c r="XS7" s="506"/>
      <c r="XT7" s="89">
        <f ca="1">IFERROR(Giadatvaheso!$J$4*(XT17*Giadatvaheso!$C$7+XT31*Giadatvaheso!$C$8),"")</f>
        <v>0</v>
      </c>
      <c r="YA7" s="504" t="s">
        <v>47</v>
      </c>
      <c r="YB7" s="505"/>
      <c r="YC7" s="505"/>
      <c r="YD7" s="506"/>
      <c r="YE7" s="89">
        <f ca="1">IFERROR(Giadatvaheso!$J$4*(YE17*Giadatvaheso!$C$7+YE31*Giadatvaheso!$C$8),"")</f>
        <v>0</v>
      </c>
      <c r="YL7" s="504" t="s">
        <v>47</v>
      </c>
      <c r="YM7" s="505"/>
      <c r="YN7" s="505"/>
      <c r="YO7" s="506"/>
      <c r="YP7" s="89">
        <f ca="1">IFERROR(Giadatvaheso!$J$4*(YP17*Giadatvaheso!$C$7+YP31*Giadatvaheso!$C$8),"")</f>
        <v>0</v>
      </c>
      <c r="YW7" s="504" t="s">
        <v>47</v>
      </c>
      <c r="YX7" s="505"/>
      <c r="YY7" s="505"/>
      <c r="YZ7" s="506"/>
      <c r="ZA7" s="89">
        <f ca="1">IFERROR(Giadatvaheso!$J$4*(ZA17*Giadatvaheso!$C$7+ZA31*Giadatvaheso!$C$8),"")</f>
        <v>0</v>
      </c>
      <c r="ZH7" s="504" t="s">
        <v>47</v>
      </c>
      <c r="ZI7" s="505"/>
      <c r="ZJ7" s="505"/>
      <c r="ZK7" s="506"/>
      <c r="ZL7" s="89">
        <f ca="1">IFERROR(Giadatvaheso!$J$4*(ZL17*Giadatvaheso!$C$7+ZL31*Giadatvaheso!$C$8),"")</f>
        <v>0</v>
      </c>
      <c r="ZS7" s="504" t="s">
        <v>47</v>
      </c>
      <c r="ZT7" s="505"/>
      <c r="ZU7" s="505"/>
      <c r="ZV7" s="506"/>
      <c r="ZW7" s="89">
        <f ca="1">IFERROR(Giadatvaheso!$J$4*(ZW17*Giadatvaheso!$C$7+ZW31*Giadatvaheso!$C$8),"")</f>
        <v>0</v>
      </c>
      <c r="AAD7" s="504" t="s">
        <v>47</v>
      </c>
      <c r="AAE7" s="505"/>
      <c r="AAF7" s="505"/>
      <c r="AAG7" s="506"/>
      <c r="AAH7" s="89">
        <f ca="1">IFERROR(Giadatvaheso!$J$4*(AAH17*Giadatvaheso!$C$7+AAH31*Giadatvaheso!$C$8),"")</f>
        <v>0</v>
      </c>
      <c r="AAO7" s="504" t="s">
        <v>47</v>
      </c>
      <c r="AAP7" s="505"/>
      <c r="AAQ7" s="505"/>
      <c r="AAR7" s="506"/>
      <c r="AAS7" s="89">
        <f ca="1">IFERROR(Giadatvaheso!$J$4*(AAS17*Giadatvaheso!$C$7+AAS31*Giadatvaheso!$C$8),"")</f>
        <v>0</v>
      </c>
      <c r="AAZ7" s="504" t="s">
        <v>47</v>
      </c>
      <c r="ABA7" s="505"/>
      <c r="ABB7" s="505"/>
      <c r="ABC7" s="506"/>
      <c r="ABD7" s="89">
        <f ca="1">IFERROR(Giadatvaheso!$J$4*(ABD17*Giadatvaheso!$C$7+ABD31*Giadatvaheso!$C$8),"")</f>
        <v>0</v>
      </c>
      <c r="ABK7" s="504" t="s">
        <v>47</v>
      </c>
      <c r="ABL7" s="505"/>
      <c r="ABM7" s="505"/>
      <c r="ABN7" s="506"/>
      <c r="ABO7" s="89">
        <f ca="1">IFERROR(Giadatvaheso!$J$4*(ABO17*Giadatvaheso!$C$7+ABO31*Giadatvaheso!$C$8),"")</f>
        <v>0</v>
      </c>
      <c r="ABV7" s="504" t="s">
        <v>47</v>
      </c>
      <c r="ABW7" s="505"/>
      <c r="ABX7" s="505"/>
      <c r="ABY7" s="506"/>
      <c r="ABZ7" s="89">
        <f ca="1">IFERROR(Giadatvaheso!$J$4*(ABZ17*Giadatvaheso!$C$7+ABZ31*Giadatvaheso!$C$8),"")</f>
        <v>0</v>
      </c>
      <c r="ACG7" s="504" t="s">
        <v>47</v>
      </c>
      <c r="ACH7" s="505"/>
      <c r="ACI7" s="505"/>
      <c r="ACJ7" s="506"/>
      <c r="ACK7" s="89">
        <f ca="1">IFERROR(Giadatvaheso!$J$4*(ACK17*Giadatvaheso!$C$7+ACK31*Giadatvaheso!$C$8),"")</f>
        <v>0</v>
      </c>
      <c r="ACR7" s="504" t="s">
        <v>47</v>
      </c>
      <c r="ACS7" s="505"/>
      <c r="ACT7" s="505"/>
      <c r="ACU7" s="506"/>
      <c r="ACV7" s="89">
        <f ca="1">IFERROR(Giadatvaheso!$J$4*(ACV17*Giadatvaheso!$C$7+ACV31*Giadatvaheso!$C$8),"")</f>
        <v>0</v>
      </c>
      <c r="ADC7" s="504" t="s">
        <v>47</v>
      </c>
      <c r="ADD7" s="505"/>
      <c r="ADE7" s="505"/>
      <c r="ADF7" s="506"/>
      <c r="ADG7" s="89">
        <f ca="1">IFERROR(Giadatvaheso!$J$4*(ADG17*Giadatvaheso!$C$7+ADG31*Giadatvaheso!$C$8),"")</f>
        <v>0</v>
      </c>
      <c r="ADN7" s="504" t="s">
        <v>47</v>
      </c>
      <c r="ADO7" s="505"/>
      <c r="ADP7" s="505"/>
      <c r="ADQ7" s="506"/>
      <c r="ADR7" s="89">
        <f ca="1">IFERROR(Giadatvaheso!$J$4*(ADR17*Giadatvaheso!$C$7+ADR31*Giadatvaheso!$C$8),"")</f>
        <v>0</v>
      </c>
      <c r="ADY7" s="504" t="s">
        <v>47</v>
      </c>
      <c r="ADZ7" s="505"/>
      <c r="AEA7" s="505"/>
      <c r="AEB7" s="506"/>
      <c r="AEC7" s="89">
        <f ca="1">IFERROR(Giadatvaheso!$J$4*(AEC17*Giadatvaheso!$C$7+AEC31*Giadatvaheso!$C$8),"")</f>
        <v>0</v>
      </c>
      <c r="AEJ7" s="504" t="s">
        <v>47</v>
      </c>
      <c r="AEK7" s="505"/>
      <c r="AEL7" s="505"/>
      <c r="AEM7" s="506"/>
      <c r="AEN7" s="89">
        <f ca="1">IFERROR(Giadatvaheso!$J$4*(AEN17*Giadatvaheso!$C$7+AEN31*Giadatvaheso!$C$8),"")</f>
        <v>0</v>
      </c>
      <c r="AEU7" s="504" t="s">
        <v>47</v>
      </c>
      <c r="AEV7" s="505"/>
      <c r="AEW7" s="505"/>
      <c r="AEX7" s="506"/>
      <c r="AEY7" s="89">
        <f ca="1">IFERROR(Giadatvaheso!$J$4*(AEY17*Giadatvaheso!$C$7+AEY31*Giadatvaheso!$C$8),"")</f>
        <v>0</v>
      </c>
      <c r="AFF7" s="504" t="s">
        <v>47</v>
      </c>
      <c r="AFG7" s="505"/>
      <c r="AFH7" s="505"/>
      <c r="AFI7" s="506"/>
      <c r="AFJ7" s="89">
        <f ca="1">IFERROR(Giadatvaheso!$J$4*(AFJ17*Giadatvaheso!$C$7+AFJ31*Giadatvaheso!$C$8),"")</f>
        <v>0</v>
      </c>
      <c r="AFQ7" s="504" t="s">
        <v>47</v>
      </c>
      <c r="AFR7" s="505"/>
      <c r="AFS7" s="505"/>
      <c r="AFT7" s="506"/>
      <c r="AFU7" s="89">
        <f ca="1">IFERROR(Giadatvaheso!$J$4*(AFU17*Giadatvaheso!$C$7+AFU31*Giadatvaheso!$C$8),"")</f>
        <v>0</v>
      </c>
      <c r="AGB7" s="504" t="s">
        <v>47</v>
      </c>
      <c r="AGC7" s="505"/>
      <c r="AGD7" s="505"/>
      <c r="AGE7" s="506"/>
      <c r="AGF7" s="89">
        <f ca="1">IFERROR(Giadatvaheso!$J$4*(AGF17*Giadatvaheso!$C$7+AGF31*Giadatvaheso!$C$8),"")</f>
        <v>0</v>
      </c>
      <c r="AGM7" s="504" t="s">
        <v>47</v>
      </c>
      <c r="AGN7" s="505"/>
      <c r="AGO7" s="505"/>
      <c r="AGP7" s="506"/>
      <c r="AGQ7" s="89">
        <f ca="1">IFERROR(Giadatvaheso!$J$4*(AGQ17*Giadatvaheso!$C$7+AGQ31*Giadatvaheso!$C$8),"")</f>
        <v>0</v>
      </c>
      <c r="AGX7" s="504" t="s">
        <v>47</v>
      </c>
      <c r="AGY7" s="505"/>
      <c r="AGZ7" s="505"/>
      <c r="AHA7" s="506"/>
      <c r="AHB7" s="89">
        <f ca="1">IFERROR(Giadatvaheso!$J$4*(AHB17*Giadatvaheso!$C$7+AHB31*Giadatvaheso!$C$8),"")</f>
        <v>0</v>
      </c>
      <c r="AHI7" s="504" t="s">
        <v>47</v>
      </c>
      <c r="AHJ7" s="505"/>
      <c r="AHK7" s="505"/>
      <c r="AHL7" s="506"/>
      <c r="AHM7" s="89">
        <f ca="1">IFERROR(Giadatvaheso!$J$4*(AHM17*Giadatvaheso!$C$7+AHM31*Giadatvaheso!$C$8),"")</f>
        <v>0</v>
      </c>
      <c r="AHT7" s="504" t="s">
        <v>47</v>
      </c>
      <c r="AHU7" s="505"/>
      <c r="AHV7" s="505"/>
      <c r="AHW7" s="506"/>
      <c r="AHX7" s="89">
        <f ca="1">IFERROR(Giadatvaheso!$J$4*(AHX17*Giadatvaheso!$C$7+AHX31*Giadatvaheso!$C$8),"")</f>
        <v>0</v>
      </c>
      <c r="AIE7" s="504" t="s">
        <v>47</v>
      </c>
      <c r="AIF7" s="505"/>
      <c r="AIG7" s="505"/>
      <c r="AIH7" s="506"/>
      <c r="AII7" s="89">
        <f ca="1">IFERROR(Giadatvaheso!$J$4*(AII17*Giadatvaheso!$C$7+AII31*Giadatvaheso!$C$8),"")</f>
        <v>0</v>
      </c>
      <c r="AIP7" s="504" t="s">
        <v>47</v>
      </c>
      <c r="AIQ7" s="505"/>
      <c r="AIR7" s="505"/>
      <c r="AIS7" s="506"/>
      <c r="AIT7" s="89">
        <f ca="1">IFERROR(Giadatvaheso!$J$4*(AIT17*Giadatvaheso!$C$7+AIT31*Giadatvaheso!$C$8),"")</f>
        <v>0</v>
      </c>
      <c r="AJA7" s="504" t="s">
        <v>47</v>
      </c>
      <c r="AJB7" s="505"/>
      <c r="AJC7" s="505"/>
      <c r="AJD7" s="506"/>
      <c r="AJE7" s="89">
        <f ca="1">IFERROR(Giadatvaheso!$J$4*(AJE17*Giadatvaheso!$C$7+AJE31*Giadatvaheso!$C$8),"")</f>
        <v>0</v>
      </c>
      <c r="AJL7" s="504" t="s">
        <v>47</v>
      </c>
      <c r="AJM7" s="505"/>
      <c r="AJN7" s="505"/>
      <c r="AJO7" s="506"/>
      <c r="AJP7" s="89">
        <f ca="1">IFERROR(Giadatvaheso!$J$4*(AJP17*Giadatvaheso!$C$7+AJP31*Giadatvaheso!$C$8),"")</f>
        <v>0</v>
      </c>
      <c r="AJW7" s="504" t="s">
        <v>47</v>
      </c>
      <c r="AJX7" s="505"/>
      <c r="AJY7" s="505"/>
      <c r="AJZ7" s="506"/>
      <c r="AKA7" s="89">
        <f ca="1">IFERROR(Giadatvaheso!$J$4*(AKA17*Giadatvaheso!$C$7+AKA31*Giadatvaheso!$C$8),"")</f>
        <v>0</v>
      </c>
      <c r="AKH7" s="504" t="s">
        <v>47</v>
      </c>
      <c r="AKI7" s="505"/>
      <c r="AKJ7" s="505"/>
      <c r="AKK7" s="506"/>
      <c r="AKL7" s="89">
        <f ca="1">IFERROR(Giadatvaheso!$J$4*(AKL17*Giadatvaheso!$C$7+AKL31*Giadatvaheso!$C$8),"")</f>
        <v>0</v>
      </c>
      <c r="AKS7" s="504" t="s">
        <v>47</v>
      </c>
      <c r="AKT7" s="505"/>
      <c r="AKU7" s="505"/>
      <c r="AKV7" s="506"/>
      <c r="AKW7" s="89">
        <f ca="1">IFERROR(Giadatvaheso!$J$4*(AKW17*Giadatvaheso!$C$7+AKW31*Giadatvaheso!$C$8),"")</f>
        <v>0</v>
      </c>
      <c r="ALD7" s="504" t="s">
        <v>47</v>
      </c>
      <c r="ALE7" s="505"/>
      <c r="ALF7" s="505"/>
      <c r="ALG7" s="506"/>
      <c r="ALH7" s="89">
        <f ca="1">IFERROR(Giadatvaheso!$J$4*(ALH17*Giadatvaheso!$C$7+ALH31*Giadatvaheso!$C$8),"")</f>
        <v>0</v>
      </c>
      <c r="ALO7" s="504" t="s">
        <v>47</v>
      </c>
      <c r="ALP7" s="505"/>
      <c r="ALQ7" s="505"/>
      <c r="ALR7" s="506"/>
      <c r="ALS7" s="89">
        <f ca="1">IFERROR(Giadatvaheso!$J$4*(ALS17*Giadatvaheso!$C$7+ALS31*Giadatvaheso!$C$8),"")</f>
        <v>0</v>
      </c>
      <c r="ALZ7" s="504" t="s">
        <v>47</v>
      </c>
      <c r="AMA7" s="505"/>
      <c r="AMB7" s="505"/>
      <c r="AMC7" s="506"/>
      <c r="AMD7" s="89">
        <f ca="1">IFERROR(Giadatvaheso!$J$4*(AMD17*Giadatvaheso!$C$7+AMD31*Giadatvaheso!$C$8),"")</f>
        <v>0</v>
      </c>
      <c r="AMK7" s="504" t="s">
        <v>47</v>
      </c>
      <c r="AML7" s="505"/>
      <c r="AMM7" s="505"/>
      <c r="AMN7" s="506"/>
      <c r="AMO7" s="89">
        <f ca="1">IFERROR(Giadatvaheso!$J$4*(AMO17*Giadatvaheso!$C$7+AMO31*Giadatvaheso!$C$8),"")</f>
        <v>0</v>
      </c>
      <c r="AMV7" s="504" t="s">
        <v>47</v>
      </c>
      <c r="AMW7" s="505"/>
      <c r="AMX7" s="505"/>
      <c r="AMY7" s="506"/>
      <c r="AMZ7" s="89">
        <f ca="1">IFERROR(Giadatvaheso!$J$4*(AMZ17*Giadatvaheso!$C$7+AMZ31*Giadatvaheso!$C$8),"")</f>
        <v>0</v>
      </c>
      <c r="ANG7" s="504" t="s">
        <v>47</v>
      </c>
      <c r="ANH7" s="505"/>
      <c r="ANI7" s="505"/>
      <c r="ANJ7" s="506"/>
      <c r="ANK7" s="89">
        <f ca="1">IFERROR(Giadatvaheso!$J$4*(ANK17*Giadatvaheso!$C$7+ANK31*Giadatvaheso!$C$8),"")</f>
        <v>0</v>
      </c>
      <c r="ANR7" s="504" t="s">
        <v>47</v>
      </c>
      <c r="ANS7" s="505"/>
      <c r="ANT7" s="505"/>
      <c r="ANU7" s="506"/>
      <c r="ANV7" s="89">
        <f ca="1">IFERROR(Giadatvaheso!$J$4*(ANV17*Giadatvaheso!$C$7+ANV31*Giadatvaheso!$C$8),"")</f>
        <v>0</v>
      </c>
      <c r="AOC7" s="504" t="s">
        <v>47</v>
      </c>
      <c r="AOD7" s="505"/>
      <c r="AOE7" s="505"/>
      <c r="AOF7" s="506"/>
      <c r="AOG7" s="89">
        <f ca="1">IFERROR(Giadatvaheso!$J$4*(AOG17*Giadatvaheso!$C$7+AOG31*Giadatvaheso!$C$8),"")</f>
        <v>0</v>
      </c>
      <c r="AON7" s="504" t="s">
        <v>47</v>
      </c>
      <c r="AOO7" s="505"/>
      <c r="AOP7" s="505"/>
      <c r="AOQ7" s="506"/>
      <c r="AOR7" s="89">
        <f ca="1">IFERROR(Giadatvaheso!$J$4*(AOR17*Giadatvaheso!$C$7+AOR31*Giadatvaheso!$C$8),"")</f>
        <v>0</v>
      </c>
      <c r="AOY7" s="504" t="s">
        <v>47</v>
      </c>
      <c r="AOZ7" s="505"/>
      <c r="APA7" s="505"/>
      <c r="APB7" s="506"/>
      <c r="APC7" s="89">
        <f ca="1">IFERROR(Giadatvaheso!$J$4*(APC17*Giadatvaheso!$C$7+APC31*Giadatvaheso!$C$8),"")</f>
        <v>0</v>
      </c>
      <c r="APJ7" s="504" t="s">
        <v>47</v>
      </c>
      <c r="APK7" s="505"/>
      <c r="APL7" s="505"/>
      <c r="APM7" s="506"/>
      <c r="APN7" s="89">
        <f ca="1">IFERROR(Giadatvaheso!$J$4*(APN17*Giadatvaheso!$C$7+APN31*Giadatvaheso!$C$8),"")</f>
        <v>0</v>
      </c>
      <c r="APU7" s="504" t="s">
        <v>47</v>
      </c>
      <c r="APV7" s="505"/>
      <c r="APW7" s="505"/>
      <c r="APX7" s="506"/>
      <c r="APY7" s="89">
        <f ca="1">IFERROR(Giadatvaheso!$J$4*(APY17*Giadatvaheso!$C$7+APY31*Giadatvaheso!$C$8),"")</f>
        <v>0</v>
      </c>
      <c r="AQF7" s="504" t="s">
        <v>47</v>
      </c>
      <c r="AQG7" s="505"/>
      <c r="AQH7" s="505"/>
      <c r="AQI7" s="506"/>
      <c r="AQJ7" s="89">
        <f ca="1">IFERROR(Giadatvaheso!$J$4*(AQJ17*Giadatvaheso!$C$7+AQJ31*Giadatvaheso!$C$8),"")</f>
        <v>0</v>
      </c>
      <c r="AQQ7" s="504" t="s">
        <v>47</v>
      </c>
      <c r="AQR7" s="505"/>
      <c r="AQS7" s="505"/>
      <c r="AQT7" s="506"/>
      <c r="AQU7" s="89">
        <f ca="1">IFERROR(Giadatvaheso!$J$4*(AQU17*Giadatvaheso!$C$7+AQU31*Giadatvaheso!$C$8),"")</f>
        <v>0</v>
      </c>
      <c r="ARB7" s="504" t="s">
        <v>47</v>
      </c>
      <c r="ARC7" s="505"/>
      <c r="ARD7" s="505"/>
      <c r="ARE7" s="506"/>
      <c r="ARF7" s="89">
        <f ca="1">IFERROR(Giadatvaheso!$J$4*(ARF17*Giadatvaheso!$C$7+ARF31*Giadatvaheso!$C$8),"")</f>
        <v>0</v>
      </c>
      <c r="ARM7" s="504" t="s">
        <v>47</v>
      </c>
      <c r="ARN7" s="505"/>
      <c r="ARO7" s="505"/>
      <c r="ARP7" s="506"/>
      <c r="ARQ7" s="89">
        <f ca="1">IFERROR(Giadatvaheso!$J$4*(ARQ17*Giadatvaheso!$C$7+ARQ31*Giadatvaheso!$C$8),"")</f>
        <v>0</v>
      </c>
      <c r="ARX7" s="504" t="s">
        <v>47</v>
      </c>
      <c r="ARY7" s="505"/>
      <c r="ARZ7" s="505"/>
      <c r="ASA7" s="506"/>
      <c r="ASB7" s="89">
        <f ca="1">IFERROR(Giadatvaheso!$J$4*(ASB17*Giadatvaheso!$C$7+ASB31*Giadatvaheso!$C$8),"")</f>
        <v>0</v>
      </c>
      <c r="ASI7" s="504" t="s">
        <v>47</v>
      </c>
      <c r="ASJ7" s="505"/>
      <c r="ASK7" s="505"/>
      <c r="ASL7" s="506"/>
      <c r="ASM7" s="89">
        <f ca="1">IFERROR(Giadatvaheso!$J$4*(ASM17*Giadatvaheso!$C$7+ASM31*Giadatvaheso!$C$8),"")</f>
        <v>0</v>
      </c>
      <c r="AST7" s="504" t="s">
        <v>47</v>
      </c>
      <c r="ASU7" s="505"/>
      <c r="ASV7" s="505"/>
      <c r="ASW7" s="506"/>
      <c r="ASX7" s="89">
        <f ca="1">IFERROR(Giadatvaheso!$J$4*(ASX17*Giadatvaheso!$C$7+ASX31*Giadatvaheso!$C$8),"")</f>
        <v>0</v>
      </c>
      <c r="ATE7" s="504" t="s">
        <v>47</v>
      </c>
      <c r="ATF7" s="505"/>
      <c r="ATG7" s="505"/>
      <c r="ATH7" s="506"/>
      <c r="ATI7" s="89">
        <f ca="1">IFERROR(Giadatvaheso!$J$4*(ATI17*Giadatvaheso!$C$7+ATI31*Giadatvaheso!$C$8),"")</f>
        <v>0</v>
      </c>
      <c r="ATP7" s="504" t="s">
        <v>47</v>
      </c>
      <c r="ATQ7" s="505"/>
      <c r="ATR7" s="505"/>
      <c r="ATS7" s="506"/>
      <c r="ATT7" s="89">
        <f ca="1">IFERROR(Giadatvaheso!$J$4*(ATT17*Giadatvaheso!$C$7+ATT31*Giadatvaheso!$C$8),"")</f>
        <v>0</v>
      </c>
      <c r="AUA7" s="504" t="s">
        <v>47</v>
      </c>
      <c r="AUB7" s="505"/>
      <c r="AUC7" s="505"/>
      <c r="AUD7" s="506"/>
      <c r="AUE7" s="89">
        <f ca="1">IFERROR(Giadatvaheso!$J$4*(AUE17*Giadatvaheso!$C$7+AUE31*Giadatvaheso!$C$8),"")</f>
        <v>0</v>
      </c>
      <c r="AUL7" s="504" t="s">
        <v>47</v>
      </c>
      <c r="AUM7" s="505"/>
      <c r="AUN7" s="505"/>
      <c r="AUO7" s="506"/>
      <c r="AUP7" s="89">
        <f ca="1">IFERROR(Giadatvaheso!$J$4*(AUP17*Giadatvaheso!$C$7+AUP31*Giadatvaheso!$C$8),"")</f>
        <v>0</v>
      </c>
      <c r="AUW7" s="504" t="s">
        <v>47</v>
      </c>
      <c r="AUX7" s="505"/>
      <c r="AUY7" s="505"/>
      <c r="AUZ7" s="506"/>
      <c r="AVA7" s="89">
        <f ca="1">IFERROR(Giadatvaheso!$J$4*(AVA17*Giadatvaheso!$C$7+AVA31*Giadatvaheso!$C$8),"")</f>
        <v>0</v>
      </c>
      <c r="AVH7" s="504" t="s">
        <v>47</v>
      </c>
      <c r="AVI7" s="505"/>
      <c r="AVJ7" s="505"/>
      <c r="AVK7" s="506"/>
      <c r="AVL7" s="89">
        <f ca="1">IFERROR(Giadatvaheso!$J$4*(AVL17*Giadatvaheso!$C$7+AVL31*Giadatvaheso!$C$8),"")</f>
        <v>0</v>
      </c>
      <c r="AVS7" s="504" t="s">
        <v>47</v>
      </c>
      <c r="AVT7" s="505"/>
      <c r="AVU7" s="505"/>
      <c r="AVV7" s="506"/>
      <c r="AVW7" s="89">
        <f ca="1">IFERROR(Giadatvaheso!$J$4*(AVW17*Giadatvaheso!$C$7+AVW31*Giadatvaheso!$C$8),"")</f>
        <v>0</v>
      </c>
    </row>
    <row r="8" spans="2:1018 1025:1271" s="24" customFormat="1" ht="20.25" customHeight="1">
      <c r="B8" s="502" t="s">
        <v>234</v>
      </c>
      <c r="C8" s="503"/>
      <c r="D8" s="503"/>
      <c r="E8" s="503"/>
      <c r="F8" s="89">
        <f ca="1">IFERROR(0.2*Giadatvaheso!$J$4*(0.3*(F22*Giadatvaheso!$C$7+F36*Giadatvaheso!$C$8)),"")</f>
        <v>17813999.999999996</v>
      </c>
      <c r="M8" s="502" t="s">
        <v>234</v>
      </c>
      <c r="N8" s="503"/>
      <c r="O8" s="503"/>
      <c r="P8" s="503"/>
      <c r="Q8" s="89">
        <f ca="1">IFERROR(0.2*Giadatvaheso!$J$4*(0.3*(Q22*Giadatvaheso!$C$7+Q36*Giadatvaheso!$C$8)),"")</f>
        <v>18027000</v>
      </c>
      <c r="X8" s="502" t="s">
        <v>234</v>
      </c>
      <c r="Y8" s="503"/>
      <c r="Z8" s="503"/>
      <c r="AA8" s="503"/>
      <c r="AB8" s="89">
        <f ca="1">IFERROR(0.2*Giadatvaheso!$J$4*(0.3*(AB22*Giadatvaheso!$C$7+AB36*Giadatvaheso!$C$8)),"")</f>
        <v>19626000</v>
      </c>
      <c r="AI8" s="502" t="s">
        <v>234</v>
      </c>
      <c r="AJ8" s="503"/>
      <c r="AK8" s="503"/>
      <c r="AL8" s="503"/>
      <c r="AM8" s="89">
        <f ca="1">IFERROR(0.2*Giadatvaheso!$J$4*(0.3*(AM22*Giadatvaheso!$C$7+AM36*Giadatvaheso!$C$8)),"")</f>
        <v>6510000</v>
      </c>
      <c r="AT8" s="502" t="s">
        <v>234</v>
      </c>
      <c r="AU8" s="503"/>
      <c r="AV8" s="503"/>
      <c r="AW8" s="503"/>
      <c r="AX8" s="89">
        <f ca="1">IFERROR(0.2*Giadatvaheso!$J$4*(0.3*(AX22*Giadatvaheso!$C$7+AX36*Giadatvaheso!$C$8)),"")</f>
        <v>4155000</v>
      </c>
      <c r="BE8" s="502" t="s">
        <v>234</v>
      </c>
      <c r="BF8" s="503"/>
      <c r="BG8" s="503"/>
      <c r="BH8" s="503"/>
      <c r="BI8" s="89">
        <f ca="1">IFERROR(0.2*Giadatvaheso!$J$4*(0.3*(BI22*Giadatvaheso!$C$7+BI36*Giadatvaheso!$C$8)),"")</f>
        <v>16410000</v>
      </c>
      <c r="BP8" s="502" t="s">
        <v>234</v>
      </c>
      <c r="BQ8" s="503"/>
      <c r="BR8" s="503"/>
      <c r="BS8" s="503"/>
      <c r="BT8" s="89">
        <f ca="1">IFERROR(0.2*Giadatvaheso!$J$4*(0.3*(BT22*Giadatvaheso!$C$7+BT36*Giadatvaheso!$C$8)),"")</f>
        <v>13560000</v>
      </c>
      <c r="CA8" s="502" t="s">
        <v>234</v>
      </c>
      <c r="CB8" s="503"/>
      <c r="CC8" s="503"/>
      <c r="CD8" s="503"/>
      <c r="CE8" s="89">
        <f ca="1">IFERROR(0.2*Giadatvaheso!$J$4*(0.3*(CE22*Giadatvaheso!$C$7+CE36*Giadatvaheso!$C$8)),"")</f>
        <v>8220000</v>
      </c>
      <c r="CL8" s="502" t="s">
        <v>234</v>
      </c>
      <c r="CM8" s="503"/>
      <c r="CN8" s="503"/>
      <c r="CO8" s="503"/>
      <c r="CP8" s="89">
        <f ca="1">IFERROR(0.2*Giadatvaheso!$J$4*(0.3*(CP22*Giadatvaheso!$C$7+CP36*Giadatvaheso!$C$8)),"")</f>
        <v>5820000</v>
      </c>
      <c r="CW8" s="502" t="s">
        <v>234</v>
      </c>
      <c r="CX8" s="503"/>
      <c r="CY8" s="503"/>
      <c r="CZ8" s="503"/>
      <c r="DA8" s="89">
        <f ca="1">IFERROR(0.2*Giadatvaheso!$J$4*(0.3*(DA22*Giadatvaheso!$C$7+DA36*Giadatvaheso!$C$8)),"")</f>
        <v>165000</v>
      </c>
      <c r="DH8" s="502" t="s">
        <v>234</v>
      </c>
      <c r="DI8" s="503"/>
      <c r="DJ8" s="503"/>
      <c r="DK8" s="503"/>
      <c r="DL8" s="89">
        <f ca="1">IFERROR(0.2*Giadatvaheso!$J$4*(0.3*(DL22*Giadatvaheso!$C$7+DL36*Giadatvaheso!$C$8)),"")</f>
        <v>0</v>
      </c>
      <c r="DS8" s="502" t="s">
        <v>234</v>
      </c>
      <c r="DT8" s="503"/>
      <c r="DU8" s="503"/>
      <c r="DV8" s="503"/>
      <c r="DW8" s="89">
        <f ca="1">IFERROR(0.2*Giadatvaheso!$J$4*(0.3*(DW22*Giadatvaheso!$C$7+DW36*Giadatvaheso!$C$8)),"")</f>
        <v>0</v>
      </c>
      <c r="ED8" s="502" t="s">
        <v>234</v>
      </c>
      <c r="EE8" s="503"/>
      <c r="EF8" s="503"/>
      <c r="EG8" s="503"/>
      <c r="EH8" s="89">
        <f ca="1">IFERROR(0.2*Giadatvaheso!$J$4*(0.3*(EH22*Giadatvaheso!$C$7+EH36*Giadatvaheso!$C$8)),"")</f>
        <v>0</v>
      </c>
      <c r="EO8" s="502" t="s">
        <v>234</v>
      </c>
      <c r="EP8" s="503"/>
      <c r="EQ8" s="503"/>
      <c r="ER8" s="503"/>
      <c r="ES8" s="89">
        <f ca="1">IFERROR(0.2*Giadatvaheso!$J$4*(0.3*(ES22*Giadatvaheso!$C$7+ES36*Giadatvaheso!$C$8)),"")</f>
        <v>0</v>
      </c>
      <c r="EZ8" s="502" t="s">
        <v>234</v>
      </c>
      <c r="FA8" s="503"/>
      <c r="FB8" s="503"/>
      <c r="FC8" s="503"/>
      <c r="FD8" s="89">
        <f ca="1">IFERROR(0.2*Giadatvaheso!$J$4*(0.3*(FD22*Giadatvaheso!$C$7+FD36*Giadatvaheso!$C$8)),"")</f>
        <v>0</v>
      </c>
      <c r="FK8" s="502" t="s">
        <v>234</v>
      </c>
      <c r="FL8" s="503"/>
      <c r="FM8" s="503"/>
      <c r="FN8" s="503"/>
      <c r="FO8" s="89">
        <f ca="1">IFERROR(0.2*Giadatvaheso!$J$4*(0.3*(FO22*Giadatvaheso!$C$7+FO36*Giadatvaheso!$C$8)),"")</f>
        <v>0</v>
      </c>
      <c r="FV8" s="502" t="s">
        <v>234</v>
      </c>
      <c r="FW8" s="503"/>
      <c r="FX8" s="503"/>
      <c r="FY8" s="503"/>
      <c r="FZ8" s="89">
        <f ca="1">IFERROR(0.2*Giadatvaheso!$J$4*(0.3*(FZ22*Giadatvaheso!$C$7+FZ36*Giadatvaheso!$C$8)),"")</f>
        <v>0</v>
      </c>
      <c r="GG8" s="502" t="s">
        <v>234</v>
      </c>
      <c r="GH8" s="503"/>
      <c r="GI8" s="503"/>
      <c r="GJ8" s="503"/>
      <c r="GK8" s="89">
        <f ca="1">IFERROR(0.2*Giadatvaheso!$J$4*(0.3*(GK22*Giadatvaheso!$C$7+GK36*Giadatvaheso!$C$8)),"")</f>
        <v>0</v>
      </c>
      <c r="GR8" s="502" t="s">
        <v>234</v>
      </c>
      <c r="GS8" s="503"/>
      <c r="GT8" s="503"/>
      <c r="GU8" s="503"/>
      <c r="GV8" s="89">
        <f ca="1">IFERROR(0.2*Giadatvaheso!$J$4*(0.3*(GV22*Giadatvaheso!$C$7+GV36*Giadatvaheso!$C$8)),"")</f>
        <v>0</v>
      </c>
      <c r="HC8" s="502" t="s">
        <v>234</v>
      </c>
      <c r="HD8" s="503"/>
      <c r="HE8" s="503"/>
      <c r="HF8" s="503"/>
      <c r="HG8" s="89">
        <f ca="1">IFERROR(0.2*Giadatvaheso!$J$4*(0.3*(HG22*Giadatvaheso!$C$7+HG36*Giadatvaheso!$C$8)),"")</f>
        <v>0</v>
      </c>
      <c r="HN8" s="502" t="s">
        <v>234</v>
      </c>
      <c r="HO8" s="503"/>
      <c r="HP8" s="503"/>
      <c r="HQ8" s="503"/>
      <c r="HR8" s="89">
        <f ca="1">IFERROR(0.2*Giadatvaheso!$J$4*(0.3*(HR22*Giadatvaheso!$C$7+HR36*Giadatvaheso!$C$8)),"")</f>
        <v>0</v>
      </c>
      <c r="HY8" s="502" t="s">
        <v>234</v>
      </c>
      <c r="HZ8" s="503"/>
      <c r="IA8" s="503"/>
      <c r="IB8" s="503"/>
      <c r="IC8" s="89">
        <f ca="1">IFERROR(0.2*Giadatvaheso!$J$4*(0.3*(IC22*Giadatvaheso!$C$7+IC36*Giadatvaheso!$C$8)),"")</f>
        <v>0</v>
      </c>
      <c r="IJ8" s="502" t="s">
        <v>234</v>
      </c>
      <c r="IK8" s="503"/>
      <c r="IL8" s="503"/>
      <c r="IM8" s="503"/>
      <c r="IN8" s="89">
        <f ca="1">IFERROR(0.2*Giadatvaheso!$J$4*(0.3*(IN22*Giadatvaheso!$C$7+IN36*Giadatvaheso!$C$8)),"")</f>
        <v>0</v>
      </c>
      <c r="IU8" s="502" t="s">
        <v>234</v>
      </c>
      <c r="IV8" s="503"/>
      <c r="IW8" s="503"/>
      <c r="IX8" s="503"/>
      <c r="IY8" s="89">
        <f ca="1">IFERROR(0.2*Giadatvaheso!$J$4*(0.3*(IY22*Giadatvaheso!$C$7+IY36*Giadatvaheso!$C$8)),"")</f>
        <v>0</v>
      </c>
      <c r="JF8" s="502" t="s">
        <v>234</v>
      </c>
      <c r="JG8" s="503"/>
      <c r="JH8" s="503"/>
      <c r="JI8" s="503"/>
      <c r="JJ8" s="89">
        <f ca="1">IFERROR(0.2*Giadatvaheso!$J$4*(0.3*(JJ22*Giadatvaheso!$C$7+JJ36*Giadatvaheso!$C$8)),"")</f>
        <v>0</v>
      </c>
      <c r="JQ8" s="502" t="s">
        <v>234</v>
      </c>
      <c r="JR8" s="503"/>
      <c r="JS8" s="503"/>
      <c r="JT8" s="503"/>
      <c r="JU8" s="89">
        <f ca="1">IFERROR(0.2*Giadatvaheso!$J$4*(0.3*(JU22*Giadatvaheso!$C$7+JU36*Giadatvaheso!$C$8)),"")</f>
        <v>0</v>
      </c>
      <c r="KB8" s="502" t="s">
        <v>234</v>
      </c>
      <c r="KC8" s="503"/>
      <c r="KD8" s="503"/>
      <c r="KE8" s="503"/>
      <c r="KF8" s="89">
        <f ca="1">IFERROR(0.2*Giadatvaheso!$J$4*(0.3*(KF22*Giadatvaheso!$C$7+KF36*Giadatvaheso!$C$8)),"")</f>
        <v>0</v>
      </c>
      <c r="KM8" s="502" t="s">
        <v>234</v>
      </c>
      <c r="KN8" s="503"/>
      <c r="KO8" s="503"/>
      <c r="KP8" s="503"/>
      <c r="KQ8" s="89">
        <f ca="1">IFERROR(0.2*Giadatvaheso!$J$4*(0.3*(KQ22*Giadatvaheso!$C$7+KQ36*Giadatvaheso!$C$8)),"")</f>
        <v>0</v>
      </c>
      <c r="KX8" s="502" t="s">
        <v>234</v>
      </c>
      <c r="KY8" s="503"/>
      <c r="KZ8" s="503"/>
      <c r="LA8" s="503"/>
      <c r="LB8" s="89">
        <f ca="1">IFERROR(0.2*Giadatvaheso!$J$4*(0.3*(LB22*Giadatvaheso!$C$7+LB36*Giadatvaheso!$C$8)),"")</f>
        <v>0</v>
      </c>
      <c r="LI8" s="502" t="s">
        <v>234</v>
      </c>
      <c r="LJ8" s="503"/>
      <c r="LK8" s="503"/>
      <c r="LL8" s="503"/>
      <c r="LM8" s="89">
        <f ca="1">IFERROR(0.2*Giadatvaheso!$J$4*(0.3*(LM22*Giadatvaheso!$C$7+LM36*Giadatvaheso!$C$8)),"")</f>
        <v>0</v>
      </c>
      <c r="LT8" s="502" t="s">
        <v>234</v>
      </c>
      <c r="LU8" s="503"/>
      <c r="LV8" s="503"/>
      <c r="LW8" s="503"/>
      <c r="LX8" s="89">
        <f ca="1">IFERROR(0.2*Giadatvaheso!$J$4*(0.3*(LX22*Giadatvaheso!$C$7+LX36*Giadatvaheso!$C$8)),"")</f>
        <v>0</v>
      </c>
      <c r="ME8" s="502" t="s">
        <v>234</v>
      </c>
      <c r="MF8" s="503"/>
      <c r="MG8" s="503"/>
      <c r="MH8" s="503"/>
      <c r="MI8" s="89">
        <f ca="1">IFERROR(0.2*Giadatvaheso!$J$4*(0.3*(MI22*Giadatvaheso!$C$7+MI36*Giadatvaheso!$C$8)),"")</f>
        <v>0</v>
      </c>
      <c r="MP8" s="502" t="s">
        <v>234</v>
      </c>
      <c r="MQ8" s="503"/>
      <c r="MR8" s="503"/>
      <c r="MS8" s="503"/>
      <c r="MT8" s="89">
        <f ca="1">IFERROR(0.2*Giadatvaheso!$J$4*(0.3*(MT22*Giadatvaheso!$C$7+MT36*Giadatvaheso!$C$8)),"")</f>
        <v>0</v>
      </c>
      <c r="NA8" s="502" t="s">
        <v>234</v>
      </c>
      <c r="NB8" s="503"/>
      <c r="NC8" s="503"/>
      <c r="ND8" s="503"/>
      <c r="NE8" s="89">
        <f ca="1">IFERROR(0.2*Giadatvaheso!$J$4*(0.3*(NE22*Giadatvaheso!$C$7+NE36*Giadatvaheso!$C$8)),"")</f>
        <v>0</v>
      </c>
      <c r="NL8" s="502" t="s">
        <v>234</v>
      </c>
      <c r="NM8" s="503"/>
      <c r="NN8" s="503"/>
      <c r="NO8" s="503"/>
      <c r="NP8" s="89">
        <f ca="1">IFERROR(0.2*Giadatvaheso!$J$4*(0.3*(NP22*Giadatvaheso!$C$7+NP36*Giadatvaheso!$C$8)),"")</f>
        <v>0</v>
      </c>
      <c r="NW8" s="502" t="s">
        <v>234</v>
      </c>
      <c r="NX8" s="503"/>
      <c r="NY8" s="503"/>
      <c r="NZ8" s="503"/>
      <c r="OA8" s="89">
        <f ca="1">IFERROR(0.2*Giadatvaheso!$J$4*(0.3*(OA22*Giadatvaheso!$C$7+OA36*Giadatvaheso!$C$8)),"")</f>
        <v>0</v>
      </c>
      <c r="OH8" s="502" t="s">
        <v>234</v>
      </c>
      <c r="OI8" s="503"/>
      <c r="OJ8" s="503"/>
      <c r="OK8" s="503"/>
      <c r="OL8" s="89">
        <f ca="1">IFERROR(0.2*Giadatvaheso!$J$4*(0.3*(OL22*Giadatvaheso!$C$7+OL36*Giadatvaheso!$C$8)),"")</f>
        <v>0</v>
      </c>
      <c r="OS8" s="502" t="s">
        <v>234</v>
      </c>
      <c r="OT8" s="503"/>
      <c r="OU8" s="503"/>
      <c r="OV8" s="503"/>
      <c r="OW8" s="89">
        <f ca="1">IFERROR(0.2*Giadatvaheso!$J$4*(0.3*(OW22*Giadatvaheso!$C$7+OW36*Giadatvaheso!$C$8)),"")</f>
        <v>0</v>
      </c>
      <c r="PD8" s="502" t="s">
        <v>234</v>
      </c>
      <c r="PE8" s="503"/>
      <c r="PF8" s="503"/>
      <c r="PG8" s="503"/>
      <c r="PH8" s="89">
        <f ca="1">IFERROR(0.2*Giadatvaheso!$J$4*(0.3*(PH22*Giadatvaheso!$C$7+PH36*Giadatvaheso!$C$8)),"")</f>
        <v>0</v>
      </c>
      <c r="PO8" s="502" t="s">
        <v>234</v>
      </c>
      <c r="PP8" s="503"/>
      <c r="PQ8" s="503"/>
      <c r="PR8" s="503"/>
      <c r="PS8" s="89">
        <f ca="1">IFERROR(0.2*Giadatvaheso!$J$4*(0.3*(PS22*Giadatvaheso!$C$7+PS36*Giadatvaheso!$C$8)),"")</f>
        <v>0</v>
      </c>
      <c r="PZ8" s="502" t="s">
        <v>234</v>
      </c>
      <c r="QA8" s="503"/>
      <c r="QB8" s="503"/>
      <c r="QC8" s="503"/>
      <c r="QD8" s="89">
        <f ca="1">IFERROR(0.2*Giadatvaheso!$J$4*(0.3*(QD22*Giadatvaheso!$C$7+QD36*Giadatvaheso!$C$8)),"")</f>
        <v>0</v>
      </c>
      <c r="QK8" s="502" t="s">
        <v>234</v>
      </c>
      <c r="QL8" s="503"/>
      <c r="QM8" s="503"/>
      <c r="QN8" s="503"/>
      <c r="QO8" s="89">
        <f ca="1">IFERROR(0.2*Giadatvaheso!$J$4*(0.3*(QO22*Giadatvaheso!$C$7+QO36*Giadatvaheso!$C$8)),"")</f>
        <v>0</v>
      </c>
      <c r="QV8" s="502" t="s">
        <v>234</v>
      </c>
      <c r="QW8" s="503"/>
      <c r="QX8" s="503"/>
      <c r="QY8" s="503"/>
      <c r="QZ8" s="89">
        <f ca="1">IFERROR(0.2*Giadatvaheso!$J$4*(0.3*(QZ22*Giadatvaheso!$C$7+QZ36*Giadatvaheso!$C$8)),"")</f>
        <v>0</v>
      </c>
      <c r="RG8" s="502" t="s">
        <v>234</v>
      </c>
      <c r="RH8" s="503"/>
      <c r="RI8" s="503"/>
      <c r="RJ8" s="503"/>
      <c r="RK8" s="89">
        <f ca="1">IFERROR(0.2*Giadatvaheso!$J$4*(0.3*(RK22*Giadatvaheso!$C$7+RK36*Giadatvaheso!$C$8)),"")</f>
        <v>0</v>
      </c>
      <c r="RR8" s="502" t="s">
        <v>234</v>
      </c>
      <c r="RS8" s="503"/>
      <c r="RT8" s="503"/>
      <c r="RU8" s="503"/>
      <c r="RV8" s="89">
        <f ca="1">IFERROR(0.2*Giadatvaheso!$J$4*(0.3*(RV22*Giadatvaheso!$C$7+RV36*Giadatvaheso!$C$8)),"")</f>
        <v>0</v>
      </c>
      <c r="SC8" s="502" t="s">
        <v>234</v>
      </c>
      <c r="SD8" s="503"/>
      <c r="SE8" s="503"/>
      <c r="SF8" s="503"/>
      <c r="SG8" s="89">
        <f ca="1">IFERROR(0.2*Giadatvaheso!$J$4*(0.3*(SG22*Giadatvaheso!$C$7+SG36*Giadatvaheso!$C$8)),"")</f>
        <v>0</v>
      </c>
      <c r="SN8" s="502" t="s">
        <v>234</v>
      </c>
      <c r="SO8" s="503"/>
      <c r="SP8" s="503"/>
      <c r="SQ8" s="503"/>
      <c r="SR8" s="89">
        <f ca="1">IFERROR(0.2*Giadatvaheso!$J$4*(0.3*(SR22*Giadatvaheso!$C$7+SR36*Giadatvaheso!$C$8)),"")</f>
        <v>0</v>
      </c>
      <c r="SY8" s="502" t="s">
        <v>234</v>
      </c>
      <c r="SZ8" s="503"/>
      <c r="TA8" s="503"/>
      <c r="TB8" s="503"/>
      <c r="TC8" s="89">
        <f ca="1">IFERROR(0.2*Giadatvaheso!$J$4*(0.3*(TC22*Giadatvaheso!$C$7+TC36*Giadatvaheso!$C$8)),"")</f>
        <v>0</v>
      </c>
      <c r="TJ8" s="502" t="s">
        <v>234</v>
      </c>
      <c r="TK8" s="503"/>
      <c r="TL8" s="503"/>
      <c r="TM8" s="503"/>
      <c r="TN8" s="89">
        <f ca="1">IFERROR(0.2*Giadatvaheso!$J$4*(0.3*(TN22*Giadatvaheso!$C$7+TN36*Giadatvaheso!$C$8)),"")</f>
        <v>0</v>
      </c>
      <c r="TU8" s="502" t="s">
        <v>234</v>
      </c>
      <c r="TV8" s="503"/>
      <c r="TW8" s="503"/>
      <c r="TX8" s="503"/>
      <c r="TY8" s="89">
        <f ca="1">IFERROR(0.2*Giadatvaheso!$J$4*(0.3*(TY22*Giadatvaheso!$C$7+TY36*Giadatvaheso!$C$8)),"")</f>
        <v>0</v>
      </c>
      <c r="UF8" s="502" t="s">
        <v>234</v>
      </c>
      <c r="UG8" s="503"/>
      <c r="UH8" s="503"/>
      <c r="UI8" s="503"/>
      <c r="UJ8" s="89">
        <f ca="1">IFERROR(0.2*Giadatvaheso!$J$4*(0.3*(UJ22*Giadatvaheso!$C$7+UJ36*Giadatvaheso!$C$8)),"")</f>
        <v>0</v>
      </c>
      <c r="UQ8" s="502" t="s">
        <v>234</v>
      </c>
      <c r="UR8" s="503"/>
      <c r="US8" s="503"/>
      <c r="UT8" s="503"/>
      <c r="UU8" s="89">
        <f ca="1">IFERROR(0.2*Giadatvaheso!$J$4*(0.3*(UU22*Giadatvaheso!$C$7+UU36*Giadatvaheso!$C$8)),"")</f>
        <v>0</v>
      </c>
      <c r="VB8" s="502" t="s">
        <v>234</v>
      </c>
      <c r="VC8" s="503"/>
      <c r="VD8" s="503"/>
      <c r="VE8" s="503"/>
      <c r="VF8" s="89">
        <f ca="1">IFERROR(0.2*Giadatvaheso!$J$4*(0.3*(VF22*Giadatvaheso!$C$7+VF36*Giadatvaheso!$C$8)),"")</f>
        <v>0</v>
      </c>
      <c r="VM8" s="502" t="s">
        <v>234</v>
      </c>
      <c r="VN8" s="503"/>
      <c r="VO8" s="503"/>
      <c r="VP8" s="503"/>
      <c r="VQ8" s="89">
        <f ca="1">IFERROR(0.2*Giadatvaheso!$J$4*(0.3*(VQ22*Giadatvaheso!$C$7+VQ36*Giadatvaheso!$C$8)),"")</f>
        <v>0</v>
      </c>
      <c r="VX8" s="502" t="s">
        <v>234</v>
      </c>
      <c r="VY8" s="503"/>
      <c r="VZ8" s="503"/>
      <c r="WA8" s="503"/>
      <c r="WB8" s="89">
        <f ca="1">IFERROR(0.2*Giadatvaheso!$J$4*(0.3*(WB22*Giadatvaheso!$C$7+WB36*Giadatvaheso!$C$8)),"")</f>
        <v>0</v>
      </c>
      <c r="WI8" s="502" t="s">
        <v>234</v>
      </c>
      <c r="WJ8" s="503"/>
      <c r="WK8" s="503"/>
      <c r="WL8" s="503"/>
      <c r="WM8" s="89">
        <f ca="1">IFERROR(0.2*Giadatvaheso!$J$4*(0.3*(WM22*Giadatvaheso!$C$7+WM36*Giadatvaheso!$C$8)),"")</f>
        <v>0</v>
      </c>
      <c r="WT8" s="502" t="s">
        <v>234</v>
      </c>
      <c r="WU8" s="503"/>
      <c r="WV8" s="503"/>
      <c r="WW8" s="503"/>
      <c r="WX8" s="89">
        <f ca="1">IFERROR(0.2*Giadatvaheso!$J$4*(0.3*(WX22*Giadatvaheso!$C$7+WX36*Giadatvaheso!$C$8)),"")</f>
        <v>0</v>
      </c>
      <c r="XE8" s="502" t="s">
        <v>234</v>
      </c>
      <c r="XF8" s="503"/>
      <c r="XG8" s="503"/>
      <c r="XH8" s="503"/>
      <c r="XI8" s="89">
        <f ca="1">IFERROR(0.2*Giadatvaheso!$J$4*(0.3*(XI22*Giadatvaheso!$C$7+XI36*Giadatvaheso!$C$8)),"")</f>
        <v>0</v>
      </c>
      <c r="XP8" s="502" t="s">
        <v>234</v>
      </c>
      <c r="XQ8" s="503"/>
      <c r="XR8" s="503"/>
      <c r="XS8" s="503"/>
      <c r="XT8" s="89">
        <f ca="1">IFERROR(0.2*Giadatvaheso!$J$4*(0.3*(XT22*Giadatvaheso!$C$7+XT36*Giadatvaheso!$C$8)),"")</f>
        <v>0</v>
      </c>
      <c r="YA8" s="502" t="s">
        <v>234</v>
      </c>
      <c r="YB8" s="503"/>
      <c r="YC8" s="503"/>
      <c r="YD8" s="503"/>
      <c r="YE8" s="89">
        <f ca="1">IFERROR(0.2*Giadatvaheso!$J$4*(0.3*(YE22*Giadatvaheso!$C$7+YE36*Giadatvaheso!$C$8)),"")</f>
        <v>0</v>
      </c>
      <c r="YL8" s="502" t="s">
        <v>234</v>
      </c>
      <c r="YM8" s="503"/>
      <c r="YN8" s="503"/>
      <c r="YO8" s="503"/>
      <c r="YP8" s="89">
        <f ca="1">IFERROR(0.2*Giadatvaheso!$J$4*(0.3*(YP22*Giadatvaheso!$C$7+YP36*Giadatvaheso!$C$8)),"")</f>
        <v>0</v>
      </c>
      <c r="YW8" s="502" t="s">
        <v>234</v>
      </c>
      <c r="YX8" s="503"/>
      <c r="YY8" s="503"/>
      <c r="YZ8" s="503"/>
      <c r="ZA8" s="89">
        <f ca="1">IFERROR(0.2*Giadatvaheso!$J$4*(0.3*(ZA22*Giadatvaheso!$C$7+ZA36*Giadatvaheso!$C$8)),"")</f>
        <v>0</v>
      </c>
      <c r="ZH8" s="502" t="s">
        <v>234</v>
      </c>
      <c r="ZI8" s="503"/>
      <c r="ZJ8" s="503"/>
      <c r="ZK8" s="503"/>
      <c r="ZL8" s="89">
        <f ca="1">IFERROR(0.2*Giadatvaheso!$J$4*(0.3*(ZL22*Giadatvaheso!$C$7+ZL36*Giadatvaheso!$C$8)),"")</f>
        <v>0</v>
      </c>
      <c r="ZS8" s="502" t="s">
        <v>234</v>
      </c>
      <c r="ZT8" s="503"/>
      <c r="ZU8" s="503"/>
      <c r="ZV8" s="503"/>
      <c r="ZW8" s="89">
        <f ca="1">IFERROR(0.2*Giadatvaheso!$J$4*(0.3*(ZW22*Giadatvaheso!$C$7+ZW36*Giadatvaheso!$C$8)),"")</f>
        <v>0</v>
      </c>
      <c r="AAD8" s="502" t="s">
        <v>234</v>
      </c>
      <c r="AAE8" s="503"/>
      <c r="AAF8" s="503"/>
      <c r="AAG8" s="503"/>
      <c r="AAH8" s="89">
        <f ca="1">IFERROR(0.2*Giadatvaheso!$J$4*(0.3*(AAH22*Giadatvaheso!$C$7+AAH36*Giadatvaheso!$C$8)),"")</f>
        <v>0</v>
      </c>
      <c r="AAO8" s="502" t="s">
        <v>234</v>
      </c>
      <c r="AAP8" s="503"/>
      <c r="AAQ8" s="503"/>
      <c r="AAR8" s="503"/>
      <c r="AAS8" s="89">
        <f ca="1">IFERROR(0.2*Giadatvaheso!$J$4*(0.3*(AAS22*Giadatvaheso!$C$7+AAS36*Giadatvaheso!$C$8)),"")</f>
        <v>0</v>
      </c>
      <c r="AAZ8" s="502" t="s">
        <v>234</v>
      </c>
      <c r="ABA8" s="503"/>
      <c r="ABB8" s="503"/>
      <c r="ABC8" s="503"/>
      <c r="ABD8" s="89">
        <f ca="1">IFERROR(0.2*Giadatvaheso!$J$4*(0.3*(ABD22*Giadatvaheso!$C$7+ABD36*Giadatvaheso!$C$8)),"")</f>
        <v>0</v>
      </c>
      <c r="ABK8" s="502" t="s">
        <v>234</v>
      </c>
      <c r="ABL8" s="503"/>
      <c r="ABM8" s="503"/>
      <c r="ABN8" s="503"/>
      <c r="ABO8" s="89">
        <f ca="1">IFERROR(0.2*Giadatvaheso!$J$4*(0.3*(ABO22*Giadatvaheso!$C$7+ABO36*Giadatvaheso!$C$8)),"")</f>
        <v>0</v>
      </c>
      <c r="ABV8" s="502" t="s">
        <v>234</v>
      </c>
      <c r="ABW8" s="503"/>
      <c r="ABX8" s="503"/>
      <c r="ABY8" s="503"/>
      <c r="ABZ8" s="89">
        <f ca="1">IFERROR(0.2*Giadatvaheso!$J$4*(0.3*(ABZ22*Giadatvaheso!$C$7+ABZ36*Giadatvaheso!$C$8)),"")</f>
        <v>0</v>
      </c>
      <c r="ACG8" s="502" t="s">
        <v>234</v>
      </c>
      <c r="ACH8" s="503"/>
      <c r="ACI8" s="503"/>
      <c r="ACJ8" s="503"/>
      <c r="ACK8" s="89">
        <f ca="1">IFERROR(0.2*Giadatvaheso!$J$4*(0.3*(ACK22*Giadatvaheso!$C$7+ACK36*Giadatvaheso!$C$8)),"")</f>
        <v>0</v>
      </c>
      <c r="ACR8" s="502" t="s">
        <v>234</v>
      </c>
      <c r="ACS8" s="503"/>
      <c r="ACT8" s="503"/>
      <c r="ACU8" s="503"/>
      <c r="ACV8" s="89">
        <f ca="1">IFERROR(0.2*Giadatvaheso!$J$4*(0.3*(ACV22*Giadatvaheso!$C$7+ACV36*Giadatvaheso!$C$8)),"")</f>
        <v>0</v>
      </c>
      <c r="ADC8" s="502" t="s">
        <v>234</v>
      </c>
      <c r="ADD8" s="503"/>
      <c r="ADE8" s="503"/>
      <c r="ADF8" s="503"/>
      <c r="ADG8" s="89">
        <f ca="1">IFERROR(0.2*Giadatvaheso!$J$4*(0.3*(ADG22*Giadatvaheso!$C$7+ADG36*Giadatvaheso!$C$8)),"")</f>
        <v>0</v>
      </c>
      <c r="ADN8" s="502" t="s">
        <v>234</v>
      </c>
      <c r="ADO8" s="503"/>
      <c r="ADP8" s="503"/>
      <c r="ADQ8" s="503"/>
      <c r="ADR8" s="89">
        <f ca="1">IFERROR(0.2*Giadatvaheso!$J$4*(0.3*(ADR22*Giadatvaheso!$C$7+ADR36*Giadatvaheso!$C$8)),"")</f>
        <v>0</v>
      </c>
      <c r="ADY8" s="502" t="s">
        <v>234</v>
      </c>
      <c r="ADZ8" s="503"/>
      <c r="AEA8" s="503"/>
      <c r="AEB8" s="503"/>
      <c r="AEC8" s="89">
        <f ca="1">IFERROR(0.2*Giadatvaheso!$J$4*(0.3*(AEC22*Giadatvaheso!$C$7+AEC36*Giadatvaheso!$C$8)),"")</f>
        <v>0</v>
      </c>
      <c r="AEJ8" s="502" t="s">
        <v>234</v>
      </c>
      <c r="AEK8" s="503"/>
      <c r="AEL8" s="503"/>
      <c r="AEM8" s="503"/>
      <c r="AEN8" s="89">
        <f ca="1">IFERROR(0.2*Giadatvaheso!$J$4*(0.3*(AEN22*Giadatvaheso!$C$7+AEN36*Giadatvaheso!$C$8)),"")</f>
        <v>0</v>
      </c>
      <c r="AEU8" s="502" t="s">
        <v>234</v>
      </c>
      <c r="AEV8" s="503"/>
      <c r="AEW8" s="503"/>
      <c r="AEX8" s="503"/>
      <c r="AEY8" s="89">
        <f ca="1">IFERROR(0.2*Giadatvaheso!$J$4*(0.3*(AEY22*Giadatvaheso!$C$7+AEY36*Giadatvaheso!$C$8)),"")</f>
        <v>0</v>
      </c>
      <c r="AFF8" s="502" t="s">
        <v>234</v>
      </c>
      <c r="AFG8" s="503"/>
      <c r="AFH8" s="503"/>
      <c r="AFI8" s="503"/>
      <c r="AFJ8" s="89">
        <f ca="1">IFERROR(0.2*Giadatvaheso!$J$4*(0.3*(AFJ22*Giadatvaheso!$C$7+AFJ36*Giadatvaheso!$C$8)),"")</f>
        <v>0</v>
      </c>
      <c r="AFQ8" s="502" t="s">
        <v>234</v>
      </c>
      <c r="AFR8" s="503"/>
      <c r="AFS8" s="503"/>
      <c r="AFT8" s="503"/>
      <c r="AFU8" s="89">
        <f ca="1">IFERROR(0.2*Giadatvaheso!$J$4*(0.3*(AFU22*Giadatvaheso!$C$7+AFU36*Giadatvaheso!$C$8)),"")</f>
        <v>0</v>
      </c>
      <c r="AGB8" s="502" t="s">
        <v>234</v>
      </c>
      <c r="AGC8" s="503"/>
      <c r="AGD8" s="503"/>
      <c r="AGE8" s="503"/>
      <c r="AGF8" s="89">
        <f ca="1">IFERROR(0.2*Giadatvaheso!$J$4*(0.3*(AGF22*Giadatvaheso!$C$7+AGF36*Giadatvaheso!$C$8)),"")</f>
        <v>0</v>
      </c>
      <c r="AGM8" s="502" t="s">
        <v>234</v>
      </c>
      <c r="AGN8" s="503"/>
      <c r="AGO8" s="503"/>
      <c r="AGP8" s="503"/>
      <c r="AGQ8" s="89">
        <f ca="1">IFERROR(0.2*Giadatvaheso!$J$4*(0.3*(AGQ22*Giadatvaheso!$C$7+AGQ36*Giadatvaheso!$C$8)),"")</f>
        <v>0</v>
      </c>
      <c r="AGX8" s="502" t="s">
        <v>234</v>
      </c>
      <c r="AGY8" s="503"/>
      <c r="AGZ8" s="503"/>
      <c r="AHA8" s="503"/>
      <c r="AHB8" s="89">
        <f ca="1">IFERROR(0.2*Giadatvaheso!$J$4*(0.3*(AHB22*Giadatvaheso!$C$7+AHB36*Giadatvaheso!$C$8)),"")</f>
        <v>0</v>
      </c>
      <c r="AHI8" s="502" t="s">
        <v>234</v>
      </c>
      <c r="AHJ8" s="503"/>
      <c r="AHK8" s="503"/>
      <c r="AHL8" s="503"/>
      <c r="AHM8" s="89">
        <f ca="1">IFERROR(0.2*Giadatvaheso!$J$4*(0.3*(AHM22*Giadatvaheso!$C$7+AHM36*Giadatvaheso!$C$8)),"")</f>
        <v>0</v>
      </c>
      <c r="AHT8" s="502" t="s">
        <v>234</v>
      </c>
      <c r="AHU8" s="503"/>
      <c r="AHV8" s="503"/>
      <c r="AHW8" s="503"/>
      <c r="AHX8" s="89">
        <f ca="1">IFERROR(0.2*Giadatvaheso!$J$4*(0.3*(AHX22*Giadatvaheso!$C$7+AHX36*Giadatvaheso!$C$8)),"")</f>
        <v>0</v>
      </c>
      <c r="AIE8" s="502" t="s">
        <v>234</v>
      </c>
      <c r="AIF8" s="503"/>
      <c r="AIG8" s="503"/>
      <c r="AIH8" s="503"/>
      <c r="AII8" s="89">
        <f ca="1">IFERROR(0.2*Giadatvaheso!$J$4*(0.3*(AII22*Giadatvaheso!$C$7+AII36*Giadatvaheso!$C$8)),"")</f>
        <v>0</v>
      </c>
      <c r="AIP8" s="502" t="s">
        <v>234</v>
      </c>
      <c r="AIQ8" s="503"/>
      <c r="AIR8" s="503"/>
      <c r="AIS8" s="503"/>
      <c r="AIT8" s="89">
        <f ca="1">IFERROR(0.2*Giadatvaheso!$J$4*(0.3*(AIT22*Giadatvaheso!$C$7+AIT36*Giadatvaheso!$C$8)),"")</f>
        <v>0</v>
      </c>
      <c r="AJA8" s="502" t="s">
        <v>234</v>
      </c>
      <c r="AJB8" s="503"/>
      <c r="AJC8" s="503"/>
      <c r="AJD8" s="503"/>
      <c r="AJE8" s="89">
        <f ca="1">IFERROR(0.2*Giadatvaheso!$J$4*(0.3*(AJE22*Giadatvaheso!$C$7+AJE36*Giadatvaheso!$C$8)),"")</f>
        <v>0</v>
      </c>
      <c r="AJL8" s="502" t="s">
        <v>234</v>
      </c>
      <c r="AJM8" s="503"/>
      <c r="AJN8" s="503"/>
      <c r="AJO8" s="503"/>
      <c r="AJP8" s="89">
        <f ca="1">IFERROR(0.2*Giadatvaheso!$J$4*(0.3*(AJP22*Giadatvaheso!$C$7+AJP36*Giadatvaheso!$C$8)),"")</f>
        <v>0</v>
      </c>
      <c r="AJW8" s="502" t="s">
        <v>234</v>
      </c>
      <c r="AJX8" s="503"/>
      <c r="AJY8" s="503"/>
      <c r="AJZ8" s="503"/>
      <c r="AKA8" s="89">
        <f ca="1">IFERROR(0.2*Giadatvaheso!$J$4*(0.3*(AKA22*Giadatvaheso!$C$7+AKA36*Giadatvaheso!$C$8)),"")</f>
        <v>0</v>
      </c>
      <c r="AKH8" s="502" t="s">
        <v>234</v>
      </c>
      <c r="AKI8" s="503"/>
      <c r="AKJ8" s="503"/>
      <c r="AKK8" s="503"/>
      <c r="AKL8" s="89">
        <f ca="1">IFERROR(0.2*Giadatvaheso!$J$4*(0.3*(AKL22*Giadatvaheso!$C$7+AKL36*Giadatvaheso!$C$8)),"")</f>
        <v>0</v>
      </c>
      <c r="AKS8" s="502" t="s">
        <v>234</v>
      </c>
      <c r="AKT8" s="503"/>
      <c r="AKU8" s="503"/>
      <c r="AKV8" s="503"/>
      <c r="AKW8" s="89">
        <f ca="1">IFERROR(0.2*Giadatvaheso!$J$4*(0.3*(AKW22*Giadatvaheso!$C$7+AKW36*Giadatvaheso!$C$8)),"")</f>
        <v>0</v>
      </c>
      <c r="ALD8" s="502" t="s">
        <v>234</v>
      </c>
      <c r="ALE8" s="503"/>
      <c r="ALF8" s="503"/>
      <c r="ALG8" s="503"/>
      <c r="ALH8" s="89">
        <f ca="1">IFERROR(0.2*Giadatvaheso!$J$4*(0.3*(ALH22*Giadatvaheso!$C$7+ALH36*Giadatvaheso!$C$8)),"")</f>
        <v>0</v>
      </c>
      <c r="ALO8" s="502" t="s">
        <v>234</v>
      </c>
      <c r="ALP8" s="503"/>
      <c r="ALQ8" s="503"/>
      <c r="ALR8" s="503"/>
      <c r="ALS8" s="89">
        <f ca="1">IFERROR(0.2*Giadatvaheso!$J$4*(0.3*(ALS22*Giadatvaheso!$C$7+ALS36*Giadatvaheso!$C$8)),"")</f>
        <v>0</v>
      </c>
      <c r="ALZ8" s="502" t="s">
        <v>234</v>
      </c>
      <c r="AMA8" s="503"/>
      <c r="AMB8" s="503"/>
      <c r="AMC8" s="503"/>
      <c r="AMD8" s="89">
        <f ca="1">IFERROR(0.2*Giadatvaheso!$J$4*(0.3*(AMD22*Giadatvaheso!$C$7+AMD36*Giadatvaheso!$C$8)),"")</f>
        <v>0</v>
      </c>
      <c r="AMK8" s="502" t="s">
        <v>234</v>
      </c>
      <c r="AML8" s="503"/>
      <c r="AMM8" s="503"/>
      <c r="AMN8" s="503"/>
      <c r="AMO8" s="89">
        <f ca="1">IFERROR(0.2*Giadatvaheso!$J$4*(0.3*(AMO22*Giadatvaheso!$C$7+AMO36*Giadatvaheso!$C$8)),"")</f>
        <v>0</v>
      </c>
      <c r="AMV8" s="502" t="s">
        <v>234</v>
      </c>
      <c r="AMW8" s="503"/>
      <c r="AMX8" s="503"/>
      <c r="AMY8" s="503"/>
      <c r="AMZ8" s="89">
        <f ca="1">IFERROR(0.2*Giadatvaheso!$J$4*(0.3*(AMZ22*Giadatvaheso!$C$7+AMZ36*Giadatvaheso!$C$8)),"")</f>
        <v>0</v>
      </c>
      <c r="ANG8" s="502" t="s">
        <v>234</v>
      </c>
      <c r="ANH8" s="503"/>
      <c r="ANI8" s="503"/>
      <c r="ANJ8" s="503"/>
      <c r="ANK8" s="89">
        <f ca="1">IFERROR(0.2*Giadatvaheso!$J$4*(0.3*(ANK22*Giadatvaheso!$C$7+ANK36*Giadatvaheso!$C$8)),"")</f>
        <v>0</v>
      </c>
      <c r="ANR8" s="502" t="s">
        <v>234</v>
      </c>
      <c r="ANS8" s="503"/>
      <c r="ANT8" s="503"/>
      <c r="ANU8" s="503"/>
      <c r="ANV8" s="89">
        <f ca="1">IFERROR(0.2*Giadatvaheso!$J$4*(0.3*(ANV22*Giadatvaheso!$C$7+ANV36*Giadatvaheso!$C$8)),"")</f>
        <v>0</v>
      </c>
      <c r="AOC8" s="502" t="s">
        <v>234</v>
      </c>
      <c r="AOD8" s="503"/>
      <c r="AOE8" s="503"/>
      <c r="AOF8" s="503"/>
      <c r="AOG8" s="89">
        <f ca="1">IFERROR(0.2*Giadatvaheso!$J$4*(0.3*(AOG22*Giadatvaheso!$C$7+AOG36*Giadatvaheso!$C$8)),"")</f>
        <v>0</v>
      </c>
      <c r="AON8" s="502" t="s">
        <v>234</v>
      </c>
      <c r="AOO8" s="503"/>
      <c r="AOP8" s="503"/>
      <c r="AOQ8" s="503"/>
      <c r="AOR8" s="89">
        <f ca="1">IFERROR(0.2*Giadatvaheso!$J$4*(0.3*(AOR22*Giadatvaheso!$C$7+AOR36*Giadatvaheso!$C$8)),"")</f>
        <v>0</v>
      </c>
      <c r="AOY8" s="502" t="s">
        <v>234</v>
      </c>
      <c r="AOZ8" s="503"/>
      <c r="APA8" s="503"/>
      <c r="APB8" s="503"/>
      <c r="APC8" s="89">
        <f ca="1">IFERROR(0.2*Giadatvaheso!$J$4*(0.3*(APC22*Giadatvaheso!$C$7+APC36*Giadatvaheso!$C$8)),"")</f>
        <v>0</v>
      </c>
      <c r="APJ8" s="502" t="s">
        <v>234</v>
      </c>
      <c r="APK8" s="503"/>
      <c r="APL8" s="503"/>
      <c r="APM8" s="503"/>
      <c r="APN8" s="89">
        <f ca="1">IFERROR(0.2*Giadatvaheso!$J$4*(0.3*(APN22*Giadatvaheso!$C$7+APN36*Giadatvaheso!$C$8)),"")</f>
        <v>0</v>
      </c>
      <c r="APU8" s="502" t="s">
        <v>234</v>
      </c>
      <c r="APV8" s="503"/>
      <c r="APW8" s="503"/>
      <c r="APX8" s="503"/>
      <c r="APY8" s="89">
        <f ca="1">IFERROR(0.2*Giadatvaheso!$J$4*(0.3*(APY22*Giadatvaheso!$C$7+APY36*Giadatvaheso!$C$8)),"")</f>
        <v>0</v>
      </c>
      <c r="AQF8" s="502" t="s">
        <v>234</v>
      </c>
      <c r="AQG8" s="503"/>
      <c r="AQH8" s="503"/>
      <c r="AQI8" s="503"/>
      <c r="AQJ8" s="89">
        <f ca="1">IFERROR(0.2*Giadatvaheso!$J$4*(0.3*(AQJ22*Giadatvaheso!$C$7+AQJ36*Giadatvaheso!$C$8)),"")</f>
        <v>0</v>
      </c>
      <c r="AQQ8" s="502" t="s">
        <v>234</v>
      </c>
      <c r="AQR8" s="503"/>
      <c r="AQS8" s="503"/>
      <c r="AQT8" s="503"/>
      <c r="AQU8" s="89">
        <f ca="1">IFERROR(0.2*Giadatvaheso!$J$4*(0.3*(AQU22*Giadatvaheso!$C$7+AQU36*Giadatvaheso!$C$8)),"")</f>
        <v>0</v>
      </c>
      <c r="ARB8" s="502" t="s">
        <v>234</v>
      </c>
      <c r="ARC8" s="503"/>
      <c r="ARD8" s="503"/>
      <c r="ARE8" s="503"/>
      <c r="ARF8" s="89">
        <f ca="1">IFERROR(0.2*Giadatvaheso!$J$4*(0.3*(ARF22*Giadatvaheso!$C$7+ARF36*Giadatvaheso!$C$8)),"")</f>
        <v>0</v>
      </c>
      <c r="ARM8" s="502" t="s">
        <v>234</v>
      </c>
      <c r="ARN8" s="503"/>
      <c r="ARO8" s="503"/>
      <c r="ARP8" s="503"/>
      <c r="ARQ8" s="89">
        <f ca="1">IFERROR(0.2*Giadatvaheso!$J$4*(0.3*(ARQ22*Giadatvaheso!$C$7+ARQ36*Giadatvaheso!$C$8)),"")</f>
        <v>0</v>
      </c>
      <c r="ARX8" s="502" t="s">
        <v>234</v>
      </c>
      <c r="ARY8" s="503"/>
      <c r="ARZ8" s="503"/>
      <c r="ASA8" s="503"/>
      <c r="ASB8" s="89">
        <f ca="1">IFERROR(0.2*Giadatvaheso!$J$4*(0.3*(ASB22*Giadatvaheso!$C$7+ASB36*Giadatvaheso!$C$8)),"")</f>
        <v>0</v>
      </c>
      <c r="ASI8" s="502" t="s">
        <v>234</v>
      </c>
      <c r="ASJ8" s="503"/>
      <c r="ASK8" s="503"/>
      <c r="ASL8" s="503"/>
      <c r="ASM8" s="89">
        <f ca="1">IFERROR(0.2*Giadatvaheso!$J$4*(0.3*(ASM22*Giadatvaheso!$C$7+ASM36*Giadatvaheso!$C$8)),"")</f>
        <v>0</v>
      </c>
      <c r="AST8" s="502" t="s">
        <v>234</v>
      </c>
      <c r="ASU8" s="503"/>
      <c r="ASV8" s="503"/>
      <c r="ASW8" s="503"/>
      <c r="ASX8" s="89">
        <f ca="1">IFERROR(0.2*Giadatvaheso!$J$4*(0.3*(ASX22*Giadatvaheso!$C$7+ASX36*Giadatvaheso!$C$8)),"")</f>
        <v>0</v>
      </c>
      <c r="ATE8" s="502" t="s">
        <v>234</v>
      </c>
      <c r="ATF8" s="503"/>
      <c r="ATG8" s="503"/>
      <c r="ATH8" s="503"/>
      <c r="ATI8" s="89">
        <f ca="1">IFERROR(0.2*Giadatvaheso!$J$4*(0.3*(ATI22*Giadatvaheso!$C$7+ATI36*Giadatvaheso!$C$8)),"")</f>
        <v>0</v>
      </c>
      <c r="ATP8" s="502" t="s">
        <v>234</v>
      </c>
      <c r="ATQ8" s="503"/>
      <c r="ATR8" s="503"/>
      <c r="ATS8" s="503"/>
      <c r="ATT8" s="89">
        <f ca="1">IFERROR(0.2*Giadatvaheso!$J$4*(0.3*(ATT22*Giadatvaheso!$C$7+ATT36*Giadatvaheso!$C$8)),"")</f>
        <v>0</v>
      </c>
      <c r="AUA8" s="502" t="s">
        <v>234</v>
      </c>
      <c r="AUB8" s="503"/>
      <c r="AUC8" s="503"/>
      <c r="AUD8" s="503"/>
      <c r="AUE8" s="89">
        <f ca="1">IFERROR(0.2*Giadatvaheso!$J$4*(0.3*(AUE22*Giadatvaheso!$C$7+AUE36*Giadatvaheso!$C$8)),"")</f>
        <v>0</v>
      </c>
      <c r="AUL8" s="502" t="s">
        <v>234</v>
      </c>
      <c r="AUM8" s="503"/>
      <c r="AUN8" s="503"/>
      <c r="AUO8" s="503"/>
      <c r="AUP8" s="89">
        <f ca="1">IFERROR(0.2*Giadatvaheso!$J$4*(0.3*(AUP22*Giadatvaheso!$C$7+AUP36*Giadatvaheso!$C$8)),"")</f>
        <v>0</v>
      </c>
      <c r="AUW8" s="502" t="s">
        <v>234</v>
      </c>
      <c r="AUX8" s="503"/>
      <c r="AUY8" s="503"/>
      <c r="AUZ8" s="503"/>
      <c r="AVA8" s="89">
        <f ca="1">IFERROR(0.2*Giadatvaheso!$J$4*(0.3*(AVA22*Giadatvaheso!$C$7+AVA36*Giadatvaheso!$C$8)),"")</f>
        <v>0</v>
      </c>
      <c r="AVH8" s="502" t="s">
        <v>234</v>
      </c>
      <c r="AVI8" s="503"/>
      <c r="AVJ8" s="503"/>
      <c r="AVK8" s="503"/>
      <c r="AVL8" s="89">
        <f ca="1">IFERROR(0.2*Giadatvaheso!$J$4*(0.3*(AVL22*Giadatvaheso!$C$7+AVL36*Giadatvaheso!$C$8)),"")</f>
        <v>0</v>
      </c>
      <c r="AVS8" s="502" t="s">
        <v>234</v>
      </c>
      <c r="AVT8" s="503"/>
      <c r="AVU8" s="503"/>
      <c r="AVV8" s="503"/>
      <c r="AVW8" s="89">
        <f ca="1">IFERROR(0.2*Giadatvaheso!$J$4*(0.3*(AVW22*Giadatvaheso!$C$7+AVW36*Giadatvaheso!$C$8)),"")</f>
        <v>0</v>
      </c>
    </row>
    <row r="9" spans="2:1018 1025:1271" s="24" customFormat="1" ht="20.25" customHeight="1">
      <c r="B9" s="502" t="s">
        <v>123</v>
      </c>
      <c r="C9" s="503"/>
      <c r="D9" s="503"/>
      <c r="E9" s="503"/>
      <c r="F9" s="89">
        <f>IFERROR(VLOOKUP(F3,TrichLuc!$A:$AD,29,0)*IF(VLOOKUP(F3,TrichLuc!$A:$AD,24,0)&gt;70,Giadatvaheso!$J$11,IF(VLOOKUP(F3,TrichLuc!$A:$AD,24,0)&gt;=30,Giadatvaheso!$J$10,Giadatvaheso!$J$9)),"")</f>
        <v>27000000</v>
      </c>
      <c r="M9" s="504" t="s">
        <v>250</v>
      </c>
      <c r="N9" s="505"/>
      <c r="O9" s="505"/>
      <c r="P9" s="506"/>
      <c r="Q9" s="89">
        <f>IFERROR(VLOOKUP(Q3,TrichLuc!$A:$AD,29,0)*IF(VLOOKUP(Q3,TrichLuc!$A:$AD,24,0)&gt;70,Giadatvaheso!$J$11,IF(VLOOKUP(Q3,TrichLuc!$A:$AD,24,0)&gt;=30,Giadatvaheso!$J$10,Giadatvaheso!$J$9)),"")</f>
        <v>25200000</v>
      </c>
      <c r="X9" s="504" t="s">
        <v>250</v>
      </c>
      <c r="Y9" s="505"/>
      <c r="Z9" s="505"/>
      <c r="AA9" s="506"/>
      <c r="AB9" s="89">
        <f>IFERROR(VLOOKUP(AB3,TrichLuc!$A:$AD,29,0)*IF(VLOOKUP(AB3,TrichLuc!$A:$AD,24,0)&gt;70,Giadatvaheso!$J$11,IF(VLOOKUP(AB3,TrichLuc!$A:$AD,24,0)&gt;=30,Giadatvaheso!$J$10,Giadatvaheso!$J$9)),"")</f>
        <v>18000000</v>
      </c>
      <c r="AI9" s="504" t="s">
        <v>250</v>
      </c>
      <c r="AJ9" s="505"/>
      <c r="AK9" s="505"/>
      <c r="AL9" s="506"/>
      <c r="AM9" s="89">
        <f>IFERROR(VLOOKUP(AM3,TrichLuc!$A:$AD,29,0)*IF(VLOOKUP(AM3,TrichLuc!$A:$AD,24,0)&gt;70,Giadatvaheso!$J$11,IF(VLOOKUP(AM3,TrichLuc!$A:$AD,24,0)&gt;=30,Giadatvaheso!$J$10,Giadatvaheso!$J$9)),"")</f>
        <v>10800000</v>
      </c>
      <c r="AT9" s="504" t="s">
        <v>250</v>
      </c>
      <c r="AU9" s="505"/>
      <c r="AV9" s="505"/>
      <c r="AW9" s="506"/>
      <c r="AX9" s="89">
        <f>IFERROR(VLOOKUP(AX3,TrichLuc!$A:$AD,29,0)*IF(VLOOKUP(AX3,TrichLuc!$A:$AD,24,0)&gt;70,Giadatvaheso!$J$11,IF(VLOOKUP(AX3,TrichLuc!$A:$AD,24,0)&gt;=30,Giadatvaheso!$J$10,Giadatvaheso!$J$9)),"")</f>
        <v>16200000</v>
      </c>
      <c r="BE9" s="504" t="s">
        <v>250</v>
      </c>
      <c r="BF9" s="505"/>
      <c r="BG9" s="505"/>
      <c r="BH9" s="506"/>
      <c r="BI9" s="89">
        <f>IFERROR(VLOOKUP(BI3,TrichLuc!$A:$AD,29,0)*IF(VLOOKUP(BI3,TrichLuc!$A:$AD,24,0)&gt;70,Giadatvaheso!$J$11,IF(VLOOKUP(BI3,TrichLuc!$A:$AD,24,0)&gt;=30,Giadatvaheso!$J$10,Giadatvaheso!$J$9)),"")</f>
        <v>28800000</v>
      </c>
      <c r="BP9" s="504" t="s">
        <v>250</v>
      </c>
      <c r="BQ9" s="505"/>
      <c r="BR9" s="505"/>
      <c r="BS9" s="506"/>
      <c r="BT9" s="89">
        <f>IFERROR(VLOOKUP(BT3,TrichLuc!$A:$AD,29,0)*IF(VLOOKUP(BT3,TrichLuc!$A:$AD,24,0)&gt;70,Giadatvaheso!$J$11,IF(VLOOKUP(BT3,TrichLuc!$A:$AD,24,0)&gt;=30,Giadatvaheso!$J$10,Giadatvaheso!$J$9)),"")</f>
        <v>12600000</v>
      </c>
      <c r="CA9" s="504" t="s">
        <v>250</v>
      </c>
      <c r="CB9" s="505"/>
      <c r="CC9" s="505"/>
      <c r="CD9" s="506"/>
      <c r="CE9" s="89">
        <f>IFERROR(VLOOKUP(CE3,TrichLuc!$A:$AD,29,0)*IF(VLOOKUP(CE3,TrichLuc!$A:$AD,24,0)&gt;70,Giadatvaheso!$J$11,IF(VLOOKUP(CE3,TrichLuc!$A:$AD,24,0)&gt;=30,Giadatvaheso!$J$10,Giadatvaheso!$J$9)),"")</f>
        <v>14400000</v>
      </c>
      <c r="CL9" s="504" t="s">
        <v>250</v>
      </c>
      <c r="CM9" s="505"/>
      <c r="CN9" s="505"/>
      <c r="CO9" s="506"/>
      <c r="CP9" s="89">
        <f>IFERROR(VLOOKUP(CP3,TrichLuc!$A:$AD,29,0)*IF(VLOOKUP(CP3,TrichLuc!$A:$AD,24,0)&gt;70,Giadatvaheso!$J$11,IF(VLOOKUP(CP3,TrichLuc!$A:$AD,24,0)&gt;=30,Giadatvaheso!$J$10,Giadatvaheso!$J$9)),"")</f>
        <v>12600000</v>
      </c>
      <c r="CW9" s="504" t="s">
        <v>250</v>
      </c>
      <c r="CX9" s="505"/>
      <c r="CY9" s="505"/>
      <c r="CZ9" s="506"/>
      <c r="DA9" s="89">
        <f>IFERROR(VLOOKUP(DA3,TrichLuc!$A:$AD,29,0)*IF(VLOOKUP(DA3,TrichLuc!$A:$AD,24,0)&gt;70,Giadatvaheso!$J$11,IF(VLOOKUP(DA3,TrichLuc!$A:$AD,24,0)&gt;=30,Giadatvaheso!$J$10,Giadatvaheso!$J$9)),"")</f>
        <v>12600000</v>
      </c>
      <c r="DH9" s="504" t="s">
        <v>250</v>
      </c>
      <c r="DI9" s="505"/>
      <c r="DJ9" s="505"/>
      <c r="DK9" s="506"/>
      <c r="DL9" s="89" t="str">
        <f>IFERROR(VLOOKUP(DL3,TrichLuc!$A:$AD,29,0)*IF(VLOOKUP(DL3,TrichLuc!$A:$AD,24,0)&gt;70,Giadatvaheso!$J$11,IF(VLOOKUP(DL3,TrichLuc!$A:$AD,24,0)&gt;=30,Giadatvaheso!$J$10,Giadatvaheso!$J$9)),"")</f>
        <v/>
      </c>
      <c r="DS9" s="504" t="s">
        <v>250</v>
      </c>
      <c r="DT9" s="505"/>
      <c r="DU9" s="505"/>
      <c r="DV9" s="506"/>
      <c r="DW9" s="89" t="str">
        <f>IFERROR(VLOOKUP(DW3,TrichLuc!$A:$AD,29,0)*IF(VLOOKUP(DW3,TrichLuc!$A:$AD,24,0)&gt;70,Giadatvaheso!$J$11,IF(VLOOKUP(DW3,TrichLuc!$A:$AD,24,0)&gt;=30,Giadatvaheso!$J$10,Giadatvaheso!$J$9)),"")</f>
        <v/>
      </c>
      <c r="ED9" s="504" t="s">
        <v>250</v>
      </c>
      <c r="EE9" s="505"/>
      <c r="EF9" s="505"/>
      <c r="EG9" s="506"/>
      <c r="EH9" s="89" t="str">
        <f>IFERROR(VLOOKUP(EH3,TrichLuc!$A:$AD,29,0)*IF(VLOOKUP(EH3,TrichLuc!$A:$AD,24,0)&gt;70,Giadatvaheso!$J$11,IF(VLOOKUP(EH3,TrichLuc!$A:$AD,24,0)&gt;=30,Giadatvaheso!$J$10,Giadatvaheso!$J$9)),"")</f>
        <v/>
      </c>
      <c r="EO9" s="504" t="s">
        <v>250</v>
      </c>
      <c r="EP9" s="505"/>
      <c r="EQ9" s="505"/>
      <c r="ER9" s="506"/>
      <c r="ES9" s="89" t="str">
        <f>IFERROR(VLOOKUP(ES3,TrichLuc!$A:$AD,29,0)*IF(VLOOKUP(ES3,TrichLuc!$A:$AD,24,0)&gt;70,Giadatvaheso!$J$11,IF(VLOOKUP(ES3,TrichLuc!$A:$AD,24,0)&gt;=30,Giadatvaheso!$J$10,Giadatvaheso!$J$9)),"")</f>
        <v/>
      </c>
      <c r="EZ9" s="504" t="s">
        <v>250</v>
      </c>
      <c r="FA9" s="505"/>
      <c r="FB9" s="505"/>
      <c r="FC9" s="506"/>
      <c r="FD9" s="89" t="str">
        <f>IFERROR(VLOOKUP(FD3,TrichLuc!$A:$AD,29,0)*IF(VLOOKUP(FD3,TrichLuc!$A:$AD,24,0)&gt;70,Giadatvaheso!$J$11,IF(VLOOKUP(FD3,TrichLuc!$A:$AD,24,0)&gt;=30,Giadatvaheso!$J$10,Giadatvaheso!$J$9)),"")</f>
        <v/>
      </c>
      <c r="FK9" s="504" t="s">
        <v>250</v>
      </c>
      <c r="FL9" s="505"/>
      <c r="FM9" s="505"/>
      <c r="FN9" s="506"/>
      <c r="FO9" s="89" t="str">
        <f>IFERROR(VLOOKUP(FO3,TrichLuc!$A:$AD,29,0)*IF(VLOOKUP(FO3,TrichLuc!$A:$AD,24,0)&gt;70,Giadatvaheso!$J$11,IF(VLOOKUP(FO3,TrichLuc!$A:$AD,24,0)&gt;=30,Giadatvaheso!$J$10,Giadatvaheso!$J$9)),"")</f>
        <v/>
      </c>
      <c r="FV9" s="504" t="s">
        <v>250</v>
      </c>
      <c r="FW9" s="505"/>
      <c r="FX9" s="505"/>
      <c r="FY9" s="506"/>
      <c r="FZ9" s="89" t="str">
        <f>IFERROR(VLOOKUP(FZ3,TrichLuc!$A:$AD,29,0)*IF(VLOOKUP(FZ3,TrichLuc!$A:$AD,24,0)&gt;70,Giadatvaheso!$J$11,IF(VLOOKUP(FZ3,TrichLuc!$A:$AD,24,0)&gt;=30,Giadatvaheso!$J$10,Giadatvaheso!$J$9)),"")</f>
        <v/>
      </c>
      <c r="GG9" s="504" t="s">
        <v>250</v>
      </c>
      <c r="GH9" s="505"/>
      <c r="GI9" s="505"/>
      <c r="GJ9" s="506"/>
      <c r="GK9" s="89" t="str">
        <f>IFERROR(VLOOKUP(GK3,TrichLuc!$A:$AD,29,0)*IF(VLOOKUP(GK3,TrichLuc!$A:$AD,24,0)&gt;70,Giadatvaheso!$J$11,IF(VLOOKUP(GK3,TrichLuc!$A:$AD,24,0)&gt;=30,Giadatvaheso!$J$10,Giadatvaheso!$J$9)),"")</f>
        <v/>
      </c>
      <c r="GR9" s="504" t="s">
        <v>250</v>
      </c>
      <c r="GS9" s="505"/>
      <c r="GT9" s="505"/>
      <c r="GU9" s="506"/>
      <c r="GV9" s="89" t="str">
        <f>IFERROR(VLOOKUP(GV3,TrichLuc!$A:$AD,29,0)*IF(VLOOKUP(GV3,TrichLuc!$A:$AD,24,0)&gt;70,Giadatvaheso!$J$11,IF(VLOOKUP(GV3,TrichLuc!$A:$AD,24,0)&gt;=30,Giadatvaheso!$J$10,Giadatvaheso!$J$9)),"")</f>
        <v/>
      </c>
      <c r="HC9" s="504" t="s">
        <v>250</v>
      </c>
      <c r="HD9" s="505"/>
      <c r="HE9" s="505"/>
      <c r="HF9" s="506"/>
      <c r="HG9" s="89" t="str">
        <f>IFERROR(VLOOKUP(HG3,TrichLuc!$A:$AD,29,0)*IF(VLOOKUP(HG3,TrichLuc!$A:$AD,24,0)&gt;70,Giadatvaheso!$J$11,IF(VLOOKUP(HG3,TrichLuc!$A:$AD,24,0)&gt;=30,Giadatvaheso!$J$10,Giadatvaheso!$J$9)),"")</f>
        <v/>
      </c>
      <c r="HN9" s="504" t="s">
        <v>250</v>
      </c>
      <c r="HO9" s="505"/>
      <c r="HP9" s="505"/>
      <c r="HQ9" s="506"/>
      <c r="HR9" s="89" t="str">
        <f>IFERROR(VLOOKUP(HR3,TrichLuc!$A:$AD,29,0)*IF(VLOOKUP(HR3,TrichLuc!$A:$AD,24,0)&gt;70,Giadatvaheso!$J$11,IF(VLOOKUP(HR3,TrichLuc!$A:$AD,24,0)&gt;=30,Giadatvaheso!$J$10,Giadatvaheso!$J$9)),"")</f>
        <v/>
      </c>
      <c r="HY9" s="504" t="s">
        <v>250</v>
      </c>
      <c r="HZ9" s="505"/>
      <c r="IA9" s="505"/>
      <c r="IB9" s="506"/>
      <c r="IC9" s="89" t="str">
        <f>IFERROR(VLOOKUP(IC3,TrichLuc!$A:$AD,29,0)*IF(VLOOKUP(IC3,TrichLuc!$A:$AD,24,0)&gt;70,Giadatvaheso!$J$11,IF(VLOOKUP(IC3,TrichLuc!$A:$AD,24,0)&gt;=30,Giadatvaheso!$J$10,Giadatvaheso!$J$9)),"")</f>
        <v/>
      </c>
      <c r="IJ9" s="504" t="s">
        <v>250</v>
      </c>
      <c r="IK9" s="505"/>
      <c r="IL9" s="505"/>
      <c r="IM9" s="506"/>
      <c r="IN9" s="89" t="str">
        <f>IFERROR(VLOOKUP(IN3,TrichLuc!$A:$AD,29,0)*IF(VLOOKUP(IN3,TrichLuc!$A:$AD,24,0)&gt;70,Giadatvaheso!$J$11,IF(VLOOKUP(IN3,TrichLuc!$A:$AD,24,0)&gt;=30,Giadatvaheso!$J$10,Giadatvaheso!$J$9)),"")</f>
        <v/>
      </c>
      <c r="IU9" s="504" t="s">
        <v>250</v>
      </c>
      <c r="IV9" s="505"/>
      <c r="IW9" s="505"/>
      <c r="IX9" s="506"/>
      <c r="IY9" s="89" t="str">
        <f>IFERROR(VLOOKUP(IY3,TrichLuc!$A:$AD,29,0)*IF(VLOOKUP(IY3,TrichLuc!$A:$AD,24,0)&gt;70,Giadatvaheso!$J$11,IF(VLOOKUP(IY3,TrichLuc!$A:$AD,24,0)&gt;=30,Giadatvaheso!$J$10,Giadatvaheso!$J$9)),"")</f>
        <v/>
      </c>
      <c r="JF9" s="504" t="s">
        <v>250</v>
      </c>
      <c r="JG9" s="505"/>
      <c r="JH9" s="505"/>
      <c r="JI9" s="506"/>
      <c r="JJ9" s="89" t="str">
        <f>IFERROR(VLOOKUP(JJ3,TrichLuc!$A:$AD,29,0)*IF(VLOOKUP(JJ3,TrichLuc!$A:$AD,24,0)&gt;70,Giadatvaheso!$J$11,IF(VLOOKUP(JJ3,TrichLuc!$A:$AD,24,0)&gt;=30,Giadatvaheso!$J$10,Giadatvaheso!$J$9)),"")</f>
        <v/>
      </c>
      <c r="JQ9" s="504" t="s">
        <v>250</v>
      </c>
      <c r="JR9" s="505"/>
      <c r="JS9" s="505"/>
      <c r="JT9" s="506"/>
      <c r="JU9" s="89" t="str">
        <f>IFERROR(VLOOKUP(JU3,TrichLuc!$A:$AD,29,0)*IF(VLOOKUP(JU3,TrichLuc!$A:$AD,24,0)&gt;70,Giadatvaheso!$J$11,IF(VLOOKUP(JU3,TrichLuc!$A:$AD,24,0)&gt;=30,Giadatvaheso!$J$10,Giadatvaheso!$J$9)),"")</f>
        <v/>
      </c>
      <c r="KB9" s="504" t="s">
        <v>250</v>
      </c>
      <c r="KC9" s="505"/>
      <c r="KD9" s="505"/>
      <c r="KE9" s="506"/>
      <c r="KF9" s="89" t="str">
        <f>IFERROR(VLOOKUP(KF3,TrichLuc!$A:$AD,29,0)*IF(VLOOKUP(KF3,TrichLuc!$A:$AD,24,0)&gt;70,Giadatvaheso!$J$11,IF(VLOOKUP(KF3,TrichLuc!$A:$AD,24,0)&gt;=30,Giadatvaheso!$J$10,Giadatvaheso!$J$9)),"")</f>
        <v/>
      </c>
      <c r="KM9" s="504" t="s">
        <v>250</v>
      </c>
      <c r="KN9" s="505"/>
      <c r="KO9" s="505"/>
      <c r="KP9" s="506"/>
      <c r="KQ9" s="89" t="str">
        <f>IFERROR(VLOOKUP(KQ3,TrichLuc!$A:$AD,29,0)*IF(VLOOKUP(KQ3,TrichLuc!$A:$AD,24,0)&gt;70,Giadatvaheso!$J$11,IF(VLOOKUP(KQ3,TrichLuc!$A:$AD,24,0)&gt;=30,Giadatvaheso!$J$10,Giadatvaheso!$J$9)),"")</f>
        <v/>
      </c>
      <c r="KX9" s="504" t="s">
        <v>250</v>
      </c>
      <c r="KY9" s="505"/>
      <c r="KZ9" s="505"/>
      <c r="LA9" s="506"/>
      <c r="LB9" s="89" t="str">
        <f>IFERROR(VLOOKUP(LB3,TrichLuc!$A:$AD,29,0)*IF(VLOOKUP(LB3,TrichLuc!$A:$AD,24,0)&gt;70,Giadatvaheso!$J$11,IF(VLOOKUP(LB3,TrichLuc!$A:$AD,24,0)&gt;=30,Giadatvaheso!$J$10,Giadatvaheso!$J$9)),"")</f>
        <v/>
      </c>
      <c r="LI9" s="504" t="s">
        <v>250</v>
      </c>
      <c r="LJ9" s="505"/>
      <c r="LK9" s="505"/>
      <c r="LL9" s="506"/>
      <c r="LM9" s="89" t="str">
        <f>IFERROR(VLOOKUP(LM3,TrichLuc!$A:$AD,29,0)*IF(VLOOKUP(LM3,TrichLuc!$A:$AD,24,0)&gt;70,Giadatvaheso!$J$11,IF(VLOOKUP(LM3,TrichLuc!$A:$AD,24,0)&gt;=30,Giadatvaheso!$J$10,Giadatvaheso!$J$9)),"")</f>
        <v/>
      </c>
      <c r="LT9" s="504" t="s">
        <v>250</v>
      </c>
      <c r="LU9" s="505"/>
      <c r="LV9" s="505"/>
      <c r="LW9" s="506"/>
      <c r="LX9" s="89" t="str">
        <f>IFERROR(VLOOKUP(LX3,TrichLuc!$A:$AD,29,0)*IF(VLOOKUP(LX3,TrichLuc!$A:$AD,24,0)&gt;70,Giadatvaheso!$J$11,IF(VLOOKUP(LX3,TrichLuc!$A:$AD,24,0)&gt;=30,Giadatvaheso!$J$10,Giadatvaheso!$J$9)),"")</f>
        <v/>
      </c>
      <c r="ME9" s="504" t="s">
        <v>250</v>
      </c>
      <c r="MF9" s="505"/>
      <c r="MG9" s="505"/>
      <c r="MH9" s="506"/>
      <c r="MI9" s="89" t="str">
        <f>IFERROR(VLOOKUP(MI3,TrichLuc!$A:$AD,29,0)*IF(VLOOKUP(MI3,TrichLuc!$A:$AD,24,0)&gt;70,Giadatvaheso!$J$11,IF(VLOOKUP(MI3,TrichLuc!$A:$AD,24,0)&gt;=30,Giadatvaheso!$J$10,Giadatvaheso!$J$9)),"")</f>
        <v/>
      </c>
      <c r="MP9" s="504" t="s">
        <v>250</v>
      </c>
      <c r="MQ9" s="505"/>
      <c r="MR9" s="505"/>
      <c r="MS9" s="506"/>
      <c r="MT9" s="89" t="str">
        <f>IFERROR(VLOOKUP(MT3,TrichLuc!$A:$AD,29,0)*IF(VLOOKUP(MT3,TrichLuc!$A:$AD,24,0)&gt;70,Giadatvaheso!$J$11,IF(VLOOKUP(MT3,TrichLuc!$A:$AD,24,0)&gt;=30,Giadatvaheso!$J$10,Giadatvaheso!$J$9)),"")</f>
        <v/>
      </c>
      <c r="NA9" s="504" t="s">
        <v>250</v>
      </c>
      <c r="NB9" s="505"/>
      <c r="NC9" s="505"/>
      <c r="ND9" s="506"/>
      <c r="NE9" s="89" t="str">
        <f>IFERROR(VLOOKUP(NE3,TrichLuc!$A:$AD,29,0)*IF(VLOOKUP(NE3,TrichLuc!$A:$AD,24,0)&gt;70,Giadatvaheso!$J$11,IF(VLOOKUP(NE3,TrichLuc!$A:$AD,24,0)&gt;=30,Giadatvaheso!$J$10,Giadatvaheso!$J$9)),"")</f>
        <v/>
      </c>
      <c r="NL9" s="504" t="s">
        <v>250</v>
      </c>
      <c r="NM9" s="505"/>
      <c r="NN9" s="505"/>
      <c r="NO9" s="506"/>
      <c r="NP9" s="89" t="str">
        <f>IFERROR(VLOOKUP(NP3,TrichLuc!$A:$AD,29,0)*IF(VLOOKUP(NP3,TrichLuc!$A:$AD,24,0)&gt;70,Giadatvaheso!$J$11,IF(VLOOKUP(NP3,TrichLuc!$A:$AD,24,0)&gt;=30,Giadatvaheso!$J$10,Giadatvaheso!$J$9)),"")</f>
        <v/>
      </c>
      <c r="NW9" s="504" t="s">
        <v>250</v>
      </c>
      <c r="NX9" s="505"/>
      <c r="NY9" s="505"/>
      <c r="NZ9" s="506"/>
      <c r="OA9" s="89" t="str">
        <f>IFERROR(VLOOKUP(OA3,TrichLuc!$A:$AD,29,0)*IF(VLOOKUP(OA3,TrichLuc!$A:$AD,24,0)&gt;70,Giadatvaheso!$J$11,IF(VLOOKUP(OA3,TrichLuc!$A:$AD,24,0)&gt;=30,Giadatvaheso!$J$10,Giadatvaheso!$J$9)),"")</f>
        <v/>
      </c>
      <c r="OH9" s="504" t="s">
        <v>250</v>
      </c>
      <c r="OI9" s="505"/>
      <c r="OJ9" s="505"/>
      <c r="OK9" s="506"/>
      <c r="OL9" s="89" t="str">
        <f>IFERROR(VLOOKUP(OL3,TrichLuc!$A:$AD,29,0)*IF(VLOOKUP(OL3,TrichLuc!$A:$AD,24,0)&gt;70,Giadatvaheso!$J$11,IF(VLOOKUP(OL3,TrichLuc!$A:$AD,24,0)&gt;=30,Giadatvaheso!$J$10,Giadatvaheso!$J$9)),"")</f>
        <v/>
      </c>
      <c r="OS9" s="504" t="s">
        <v>250</v>
      </c>
      <c r="OT9" s="505"/>
      <c r="OU9" s="505"/>
      <c r="OV9" s="506"/>
      <c r="OW9" s="89" t="str">
        <f>IFERROR(VLOOKUP(OW3,TrichLuc!$A:$AD,29,0)*IF(VLOOKUP(OW3,TrichLuc!$A:$AD,24,0)&gt;70,Giadatvaheso!$J$11,IF(VLOOKUP(OW3,TrichLuc!$A:$AD,24,0)&gt;=30,Giadatvaheso!$J$10,Giadatvaheso!$J$9)),"")</f>
        <v/>
      </c>
      <c r="PD9" s="504" t="s">
        <v>250</v>
      </c>
      <c r="PE9" s="505"/>
      <c r="PF9" s="505"/>
      <c r="PG9" s="506"/>
      <c r="PH9" s="89" t="str">
        <f>IFERROR(VLOOKUP(PH3,TrichLuc!$A:$AD,29,0)*IF(VLOOKUP(PH3,TrichLuc!$A:$AD,24,0)&gt;70,Giadatvaheso!$J$11,IF(VLOOKUP(PH3,TrichLuc!$A:$AD,24,0)&gt;=30,Giadatvaheso!$J$10,Giadatvaheso!$J$9)),"")</f>
        <v/>
      </c>
      <c r="PO9" s="504" t="s">
        <v>250</v>
      </c>
      <c r="PP9" s="505"/>
      <c r="PQ9" s="505"/>
      <c r="PR9" s="506"/>
      <c r="PS9" s="89" t="str">
        <f>IFERROR(VLOOKUP(PS3,TrichLuc!$A:$AD,29,0)*IF(VLOOKUP(PS3,TrichLuc!$A:$AD,24,0)&gt;70,Giadatvaheso!$J$11,IF(VLOOKUP(PS3,TrichLuc!$A:$AD,24,0)&gt;=30,Giadatvaheso!$J$10,Giadatvaheso!$J$9)),"")</f>
        <v/>
      </c>
      <c r="PZ9" s="504" t="s">
        <v>250</v>
      </c>
      <c r="QA9" s="505"/>
      <c r="QB9" s="505"/>
      <c r="QC9" s="506"/>
      <c r="QD9" s="89" t="str">
        <f>IFERROR(VLOOKUP(QD3,TrichLuc!$A:$AD,29,0)*IF(VLOOKUP(QD3,TrichLuc!$A:$AD,24,0)&gt;70,Giadatvaheso!$J$11,IF(VLOOKUP(QD3,TrichLuc!$A:$AD,24,0)&gt;=30,Giadatvaheso!$J$10,Giadatvaheso!$J$9)),"")</f>
        <v/>
      </c>
      <c r="QK9" s="504" t="s">
        <v>250</v>
      </c>
      <c r="QL9" s="505"/>
      <c r="QM9" s="505"/>
      <c r="QN9" s="506"/>
      <c r="QO9" s="89" t="str">
        <f>IFERROR(VLOOKUP(QO3,TrichLuc!$A:$AD,29,0)*IF(VLOOKUP(QO3,TrichLuc!$A:$AD,24,0)&gt;70,Giadatvaheso!$J$11,IF(VLOOKUP(QO3,TrichLuc!$A:$AD,24,0)&gt;=30,Giadatvaheso!$J$10,Giadatvaheso!$J$9)),"")</f>
        <v/>
      </c>
      <c r="QV9" s="504" t="s">
        <v>250</v>
      </c>
      <c r="QW9" s="505"/>
      <c r="QX9" s="505"/>
      <c r="QY9" s="506"/>
      <c r="QZ9" s="89" t="str">
        <f>IFERROR(VLOOKUP(QZ3,TrichLuc!$A:$AD,29,0)*IF(VLOOKUP(QZ3,TrichLuc!$A:$AD,24,0)&gt;70,Giadatvaheso!$J$11,IF(VLOOKUP(QZ3,TrichLuc!$A:$AD,24,0)&gt;=30,Giadatvaheso!$J$10,Giadatvaheso!$J$9)),"")</f>
        <v/>
      </c>
      <c r="RG9" s="504" t="s">
        <v>250</v>
      </c>
      <c r="RH9" s="505"/>
      <c r="RI9" s="505"/>
      <c r="RJ9" s="506"/>
      <c r="RK9" s="89" t="str">
        <f>IFERROR(VLOOKUP(RK3,TrichLuc!$A:$AD,29,0)*IF(VLOOKUP(RK3,TrichLuc!$A:$AD,24,0)&gt;70,Giadatvaheso!$J$11,IF(VLOOKUP(RK3,TrichLuc!$A:$AD,24,0)&gt;=30,Giadatvaheso!$J$10,Giadatvaheso!$J$9)),"")</f>
        <v/>
      </c>
      <c r="RR9" s="504" t="s">
        <v>250</v>
      </c>
      <c r="RS9" s="505"/>
      <c r="RT9" s="505"/>
      <c r="RU9" s="506"/>
      <c r="RV9" s="89" t="str">
        <f>IFERROR(VLOOKUP(RV3,TrichLuc!$A:$AD,29,0)*IF(VLOOKUP(RV3,TrichLuc!$A:$AD,24,0)&gt;70,Giadatvaheso!$J$11,IF(VLOOKUP(RV3,TrichLuc!$A:$AD,24,0)&gt;=30,Giadatvaheso!$J$10,Giadatvaheso!$J$9)),"")</f>
        <v/>
      </c>
      <c r="SC9" s="504" t="s">
        <v>250</v>
      </c>
      <c r="SD9" s="505"/>
      <c r="SE9" s="505"/>
      <c r="SF9" s="506"/>
      <c r="SG9" s="89" t="str">
        <f>IFERROR(VLOOKUP(SG3,TrichLuc!$A:$AD,29,0)*IF(VLOOKUP(SG3,TrichLuc!$A:$AD,24,0)&gt;70,Giadatvaheso!$J$11,IF(VLOOKUP(SG3,TrichLuc!$A:$AD,24,0)&gt;=30,Giadatvaheso!$J$10,Giadatvaheso!$J$9)),"")</f>
        <v/>
      </c>
      <c r="SN9" s="504" t="s">
        <v>250</v>
      </c>
      <c r="SO9" s="505"/>
      <c r="SP9" s="505"/>
      <c r="SQ9" s="506"/>
      <c r="SR9" s="89" t="str">
        <f>IFERROR(VLOOKUP(SR3,TrichLuc!$A:$AD,29,0)*IF(VLOOKUP(SR3,TrichLuc!$A:$AD,24,0)&gt;70,Giadatvaheso!$J$11,IF(VLOOKUP(SR3,TrichLuc!$A:$AD,24,0)&gt;=30,Giadatvaheso!$J$10,Giadatvaheso!$J$9)),"")</f>
        <v/>
      </c>
      <c r="SY9" s="504" t="s">
        <v>250</v>
      </c>
      <c r="SZ9" s="505"/>
      <c r="TA9" s="505"/>
      <c r="TB9" s="506"/>
      <c r="TC9" s="89" t="str">
        <f>IFERROR(VLOOKUP(TC3,TrichLuc!$A:$AD,29,0)*IF(VLOOKUP(TC3,TrichLuc!$A:$AD,24,0)&gt;70,Giadatvaheso!$J$11,IF(VLOOKUP(TC3,TrichLuc!$A:$AD,24,0)&gt;=30,Giadatvaheso!$J$10,Giadatvaheso!$J$9)),"")</f>
        <v/>
      </c>
      <c r="TJ9" s="504" t="s">
        <v>250</v>
      </c>
      <c r="TK9" s="505"/>
      <c r="TL9" s="505"/>
      <c r="TM9" s="506"/>
      <c r="TN9" s="89" t="str">
        <f>IFERROR(VLOOKUP(TN3,TrichLuc!$A:$AD,29,0)*IF(VLOOKUP(TN3,TrichLuc!$A:$AD,24,0)&gt;70,Giadatvaheso!$J$11,IF(VLOOKUP(TN3,TrichLuc!$A:$AD,24,0)&gt;=30,Giadatvaheso!$J$10,Giadatvaheso!$J$9)),"")</f>
        <v/>
      </c>
      <c r="TU9" s="504" t="s">
        <v>250</v>
      </c>
      <c r="TV9" s="505"/>
      <c r="TW9" s="505"/>
      <c r="TX9" s="506"/>
      <c r="TY9" s="89" t="str">
        <f>IFERROR(VLOOKUP(TY3,TrichLuc!$A:$AD,29,0)*IF(VLOOKUP(TY3,TrichLuc!$A:$AD,24,0)&gt;70,Giadatvaheso!$J$11,IF(VLOOKUP(TY3,TrichLuc!$A:$AD,24,0)&gt;=30,Giadatvaheso!$J$10,Giadatvaheso!$J$9)),"")</f>
        <v/>
      </c>
      <c r="UF9" s="504" t="s">
        <v>250</v>
      </c>
      <c r="UG9" s="505"/>
      <c r="UH9" s="505"/>
      <c r="UI9" s="506"/>
      <c r="UJ9" s="89" t="str">
        <f>IFERROR(VLOOKUP(UJ3,TrichLuc!$A:$AD,29,0)*IF(VLOOKUP(UJ3,TrichLuc!$A:$AD,24,0)&gt;70,Giadatvaheso!$J$11,IF(VLOOKUP(UJ3,TrichLuc!$A:$AD,24,0)&gt;=30,Giadatvaheso!$J$10,Giadatvaheso!$J$9)),"")</f>
        <v/>
      </c>
      <c r="UQ9" s="504" t="s">
        <v>250</v>
      </c>
      <c r="UR9" s="505"/>
      <c r="US9" s="505"/>
      <c r="UT9" s="506"/>
      <c r="UU9" s="89" t="str">
        <f>IFERROR(VLOOKUP(UU3,TrichLuc!$A:$AD,29,0)*IF(VLOOKUP(UU3,TrichLuc!$A:$AD,24,0)&gt;70,Giadatvaheso!$J$11,IF(VLOOKUP(UU3,TrichLuc!$A:$AD,24,0)&gt;=30,Giadatvaheso!$J$10,Giadatvaheso!$J$9)),"")</f>
        <v/>
      </c>
      <c r="VB9" s="504" t="s">
        <v>250</v>
      </c>
      <c r="VC9" s="505"/>
      <c r="VD9" s="505"/>
      <c r="VE9" s="506"/>
      <c r="VF9" s="89" t="str">
        <f>IFERROR(VLOOKUP(VF3,TrichLuc!$A:$AD,29,0)*IF(VLOOKUP(VF3,TrichLuc!$A:$AD,24,0)&gt;70,Giadatvaheso!$J$11,IF(VLOOKUP(VF3,TrichLuc!$A:$AD,24,0)&gt;=30,Giadatvaheso!$J$10,Giadatvaheso!$J$9)),"")</f>
        <v/>
      </c>
      <c r="VM9" s="504" t="s">
        <v>250</v>
      </c>
      <c r="VN9" s="505"/>
      <c r="VO9" s="505"/>
      <c r="VP9" s="506"/>
      <c r="VQ9" s="89" t="str">
        <f>IFERROR(VLOOKUP(VQ3,TrichLuc!$A:$AD,29,0)*IF(VLOOKUP(VQ3,TrichLuc!$A:$AD,24,0)&gt;70,Giadatvaheso!$J$11,IF(VLOOKUP(VQ3,TrichLuc!$A:$AD,24,0)&gt;=30,Giadatvaheso!$J$10,Giadatvaheso!$J$9)),"")</f>
        <v/>
      </c>
      <c r="VX9" s="504" t="s">
        <v>250</v>
      </c>
      <c r="VY9" s="505"/>
      <c r="VZ9" s="505"/>
      <c r="WA9" s="506"/>
      <c r="WB9" s="89" t="str">
        <f>IFERROR(VLOOKUP(WB3,TrichLuc!$A:$AD,29,0)*IF(VLOOKUP(WB3,TrichLuc!$A:$AD,24,0)&gt;70,Giadatvaheso!$J$11,IF(VLOOKUP(WB3,TrichLuc!$A:$AD,24,0)&gt;=30,Giadatvaheso!$J$10,Giadatvaheso!$J$9)),"")</f>
        <v/>
      </c>
      <c r="WI9" s="504" t="s">
        <v>250</v>
      </c>
      <c r="WJ9" s="505"/>
      <c r="WK9" s="505"/>
      <c r="WL9" s="506"/>
      <c r="WM9" s="89" t="str">
        <f>IFERROR(VLOOKUP(WM3,TrichLuc!$A:$AD,29,0)*IF(VLOOKUP(WM3,TrichLuc!$A:$AD,24,0)&gt;70,Giadatvaheso!$J$11,IF(VLOOKUP(WM3,TrichLuc!$A:$AD,24,0)&gt;=30,Giadatvaheso!$J$10,Giadatvaheso!$J$9)),"")</f>
        <v/>
      </c>
      <c r="WT9" s="504" t="s">
        <v>250</v>
      </c>
      <c r="WU9" s="505"/>
      <c r="WV9" s="505"/>
      <c r="WW9" s="506"/>
      <c r="WX9" s="89" t="str">
        <f>IFERROR(VLOOKUP(WX3,TrichLuc!$A:$AD,29,0)*IF(VLOOKUP(WX3,TrichLuc!$A:$AD,24,0)&gt;70,Giadatvaheso!$J$11,IF(VLOOKUP(WX3,TrichLuc!$A:$AD,24,0)&gt;=30,Giadatvaheso!$J$10,Giadatvaheso!$J$9)),"")</f>
        <v/>
      </c>
      <c r="XE9" s="504" t="s">
        <v>250</v>
      </c>
      <c r="XF9" s="505"/>
      <c r="XG9" s="505"/>
      <c r="XH9" s="506"/>
      <c r="XI9" s="89" t="str">
        <f>IFERROR(VLOOKUP(XI3,TrichLuc!$A:$AD,29,0)*IF(VLOOKUP(XI3,TrichLuc!$A:$AD,24,0)&gt;70,Giadatvaheso!$J$11,IF(VLOOKUP(XI3,TrichLuc!$A:$AD,24,0)&gt;=30,Giadatvaheso!$J$10,Giadatvaheso!$J$9)),"")</f>
        <v/>
      </c>
      <c r="XP9" s="504" t="s">
        <v>250</v>
      </c>
      <c r="XQ9" s="505"/>
      <c r="XR9" s="505"/>
      <c r="XS9" s="506"/>
      <c r="XT9" s="89" t="str">
        <f>IFERROR(VLOOKUP(XT3,TrichLuc!$A:$AD,29,0)*IF(VLOOKUP(XT3,TrichLuc!$A:$AD,24,0)&gt;70,Giadatvaheso!$J$11,IF(VLOOKUP(XT3,TrichLuc!$A:$AD,24,0)&gt;=30,Giadatvaheso!$J$10,Giadatvaheso!$J$9)),"")</f>
        <v/>
      </c>
      <c r="YA9" s="504" t="s">
        <v>250</v>
      </c>
      <c r="YB9" s="505"/>
      <c r="YC9" s="505"/>
      <c r="YD9" s="506"/>
      <c r="YE9" s="89" t="str">
        <f>IFERROR(VLOOKUP(YE3,TrichLuc!$A:$AD,29,0)*IF(VLOOKUP(YE3,TrichLuc!$A:$AD,24,0)&gt;70,Giadatvaheso!$J$11,IF(VLOOKUP(YE3,TrichLuc!$A:$AD,24,0)&gt;=30,Giadatvaheso!$J$10,Giadatvaheso!$J$9)),"")</f>
        <v/>
      </c>
      <c r="YL9" s="504" t="s">
        <v>250</v>
      </c>
      <c r="YM9" s="505"/>
      <c r="YN9" s="505"/>
      <c r="YO9" s="506"/>
      <c r="YP9" s="89" t="str">
        <f>IFERROR(VLOOKUP(YP3,TrichLuc!$A:$AD,29,0)*IF(VLOOKUP(YP3,TrichLuc!$A:$AD,24,0)&gt;70,Giadatvaheso!$J$11,IF(VLOOKUP(YP3,TrichLuc!$A:$AD,24,0)&gt;=30,Giadatvaheso!$J$10,Giadatvaheso!$J$9)),"")</f>
        <v/>
      </c>
      <c r="YW9" s="504" t="s">
        <v>250</v>
      </c>
      <c r="YX9" s="505"/>
      <c r="YY9" s="505"/>
      <c r="YZ9" s="506"/>
      <c r="ZA9" s="89" t="str">
        <f>IFERROR(VLOOKUP(ZA3,TrichLuc!$A:$AD,29,0)*IF(VLOOKUP(ZA3,TrichLuc!$A:$AD,24,0)&gt;70,Giadatvaheso!$J$11,IF(VLOOKUP(ZA3,TrichLuc!$A:$AD,24,0)&gt;=30,Giadatvaheso!$J$10,Giadatvaheso!$J$9)),"")</f>
        <v/>
      </c>
      <c r="ZH9" s="504" t="s">
        <v>250</v>
      </c>
      <c r="ZI9" s="505"/>
      <c r="ZJ9" s="505"/>
      <c r="ZK9" s="506"/>
      <c r="ZL9" s="89" t="str">
        <f>IFERROR(VLOOKUP(ZL3,TrichLuc!$A:$AD,29,0)*IF(VLOOKUP(ZL3,TrichLuc!$A:$AD,24,0)&gt;70,Giadatvaheso!$J$11,IF(VLOOKUP(ZL3,TrichLuc!$A:$AD,24,0)&gt;=30,Giadatvaheso!$J$10,Giadatvaheso!$J$9)),"")</f>
        <v/>
      </c>
      <c r="ZS9" s="504" t="s">
        <v>250</v>
      </c>
      <c r="ZT9" s="505"/>
      <c r="ZU9" s="505"/>
      <c r="ZV9" s="506"/>
      <c r="ZW9" s="89" t="str">
        <f>IFERROR(VLOOKUP(ZW3,TrichLuc!$A:$AD,29,0)*IF(VLOOKUP(ZW3,TrichLuc!$A:$AD,24,0)&gt;70,Giadatvaheso!$J$11,IF(VLOOKUP(ZW3,TrichLuc!$A:$AD,24,0)&gt;=30,Giadatvaheso!$J$10,Giadatvaheso!$J$9)),"")</f>
        <v/>
      </c>
      <c r="AAD9" s="504" t="s">
        <v>250</v>
      </c>
      <c r="AAE9" s="505"/>
      <c r="AAF9" s="505"/>
      <c r="AAG9" s="506"/>
      <c r="AAH9" s="89" t="str">
        <f>IFERROR(VLOOKUP(AAH3,TrichLuc!$A:$AD,29,0)*IF(VLOOKUP(AAH3,TrichLuc!$A:$AD,24,0)&gt;70,Giadatvaheso!$J$11,IF(VLOOKUP(AAH3,TrichLuc!$A:$AD,24,0)&gt;=30,Giadatvaheso!$J$10,Giadatvaheso!$J$9)),"")</f>
        <v/>
      </c>
      <c r="AAO9" s="504" t="s">
        <v>250</v>
      </c>
      <c r="AAP9" s="505"/>
      <c r="AAQ9" s="505"/>
      <c r="AAR9" s="506"/>
      <c r="AAS9" s="89" t="str">
        <f>IFERROR(VLOOKUP(AAS3,TrichLuc!$A:$AD,29,0)*IF(VLOOKUP(AAS3,TrichLuc!$A:$AD,24,0)&gt;70,Giadatvaheso!$J$11,IF(VLOOKUP(AAS3,TrichLuc!$A:$AD,24,0)&gt;=30,Giadatvaheso!$J$10,Giadatvaheso!$J$9)),"")</f>
        <v/>
      </c>
      <c r="AAZ9" s="504" t="s">
        <v>250</v>
      </c>
      <c r="ABA9" s="505"/>
      <c r="ABB9" s="505"/>
      <c r="ABC9" s="506"/>
      <c r="ABD9" s="89" t="str">
        <f>IFERROR(VLOOKUP(ABD3,TrichLuc!$A:$AD,29,0)*IF(VLOOKUP(ABD3,TrichLuc!$A:$AD,24,0)&gt;70,Giadatvaheso!$J$11,IF(VLOOKUP(ABD3,TrichLuc!$A:$AD,24,0)&gt;=30,Giadatvaheso!$J$10,Giadatvaheso!$J$9)),"")</f>
        <v/>
      </c>
      <c r="ABK9" s="504" t="s">
        <v>250</v>
      </c>
      <c r="ABL9" s="505"/>
      <c r="ABM9" s="505"/>
      <c r="ABN9" s="506"/>
      <c r="ABO9" s="89" t="str">
        <f>IFERROR(VLOOKUP(ABO3,TrichLuc!$A:$AD,29,0)*IF(VLOOKUP(ABO3,TrichLuc!$A:$AD,24,0)&gt;70,Giadatvaheso!$J$11,IF(VLOOKUP(ABO3,TrichLuc!$A:$AD,24,0)&gt;=30,Giadatvaheso!$J$10,Giadatvaheso!$J$9)),"")</f>
        <v/>
      </c>
      <c r="ABV9" s="504" t="s">
        <v>250</v>
      </c>
      <c r="ABW9" s="505"/>
      <c r="ABX9" s="505"/>
      <c r="ABY9" s="506"/>
      <c r="ABZ9" s="89" t="str">
        <f>IFERROR(VLOOKUP(ABZ3,TrichLuc!$A:$AD,29,0)*IF(VLOOKUP(ABZ3,TrichLuc!$A:$AD,24,0)&gt;70,Giadatvaheso!$J$11,IF(VLOOKUP(ABZ3,TrichLuc!$A:$AD,24,0)&gt;=30,Giadatvaheso!$J$10,Giadatvaheso!$J$9)),"")</f>
        <v/>
      </c>
      <c r="ACG9" s="504" t="s">
        <v>250</v>
      </c>
      <c r="ACH9" s="505"/>
      <c r="ACI9" s="505"/>
      <c r="ACJ9" s="506"/>
      <c r="ACK9" s="89" t="str">
        <f>IFERROR(VLOOKUP(ACK3,TrichLuc!$A:$AD,29,0)*IF(VLOOKUP(ACK3,TrichLuc!$A:$AD,24,0)&gt;70,Giadatvaheso!$J$11,IF(VLOOKUP(ACK3,TrichLuc!$A:$AD,24,0)&gt;=30,Giadatvaheso!$J$10,Giadatvaheso!$J$9)),"")</f>
        <v/>
      </c>
      <c r="ACR9" s="504" t="s">
        <v>250</v>
      </c>
      <c r="ACS9" s="505"/>
      <c r="ACT9" s="505"/>
      <c r="ACU9" s="506"/>
      <c r="ACV9" s="89" t="str">
        <f>IFERROR(VLOOKUP(ACV3,TrichLuc!$A:$AD,29,0)*IF(VLOOKUP(ACV3,TrichLuc!$A:$AD,24,0)&gt;70,Giadatvaheso!$J$11,IF(VLOOKUP(ACV3,TrichLuc!$A:$AD,24,0)&gt;=30,Giadatvaheso!$J$10,Giadatvaheso!$J$9)),"")</f>
        <v/>
      </c>
      <c r="ADC9" s="504" t="s">
        <v>250</v>
      </c>
      <c r="ADD9" s="505"/>
      <c r="ADE9" s="505"/>
      <c r="ADF9" s="506"/>
      <c r="ADG9" s="89" t="str">
        <f>IFERROR(VLOOKUP(ADG3,TrichLuc!$A:$AD,29,0)*IF(VLOOKUP(ADG3,TrichLuc!$A:$AD,24,0)&gt;70,Giadatvaheso!$J$11,IF(VLOOKUP(ADG3,TrichLuc!$A:$AD,24,0)&gt;=30,Giadatvaheso!$J$10,Giadatvaheso!$J$9)),"")</f>
        <v/>
      </c>
      <c r="ADN9" s="504" t="s">
        <v>250</v>
      </c>
      <c r="ADO9" s="505"/>
      <c r="ADP9" s="505"/>
      <c r="ADQ9" s="506"/>
      <c r="ADR9" s="89" t="str">
        <f>IFERROR(VLOOKUP(ADR3,TrichLuc!$A:$AD,29,0)*IF(VLOOKUP(ADR3,TrichLuc!$A:$AD,24,0)&gt;70,Giadatvaheso!$J$11,IF(VLOOKUP(ADR3,TrichLuc!$A:$AD,24,0)&gt;=30,Giadatvaheso!$J$10,Giadatvaheso!$J$9)),"")</f>
        <v/>
      </c>
      <c r="ADY9" s="504" t="s">
        <v>250</v>
      </c>
      <c r="ADZ9" s="505"/>
      <c r="AEA9" s="505"/>
      <c r="AEB9" s="506"/>
      <c r="AEC9" s="89" t="str">
        <f>IFERROR(VLOOKUP(AEC3,TrichLuc!$A:$AD,29,0)*IF(VLOOKUP(AEC3,TrichLuc!$A:$AD,24,0)&gt;70,Giadatvaheso!$J$11,IF(VLOOKUP(AEC3,TrichLuc!$A:$AD,24,0)&gt;=30,Giadatvaheso!$J$10,Giadatvaheso!$J$9)),"")</f>
        <v/>
      </c>
      <c r="AEJ9" s="504" t="s">
        <v>250</v>
      </c>
      <c r="AEK9" s="505"/>
      <c r="AEL9" s="505"/>
      <c r="AEM9" s="506"/>
      <c r="AEN9" s="89" t="str">
        <f>IFERROR(VLOOKUP(AEN3,TrichLuc!$A:$AD,29,0)*IF(VLOOKUP(AEN3,TrichLuc!$A:$AD,24,0)&gt;70,Giadatvaheso!$J$11,IF(VLOOKUP(AEN3,TrichLuc!$A:$AD,24,0)&gt;=30,Giadatvaheso!$J$10,Giadatvaheso!$J$9)),"")</f>
        <v/>
      </c>
      <c r="AEU9" s="504" t="s">
        <v>250</v>
      </c>
      <c r="AEV9" s="505"/>
      <c r="AEW9" s="505"/>
      <c r="AEX9" s="506"/>
      <c r="AEY9" s="89" t="str">
        <f>IFERROR(VLOOKUP(AEY3,TrichLuc!$A:$AD,29,0)*IF(VLOOKUP(AEY3,TrichLuc!$A:$AD,24,0)&gt;70,Giadatvaheso!$J$11,IF(VLOOKUP(AEY3,TrichLuc!$A:$AD,24,0)&gt;=30,Giadatvaheso!$J$10,Giadatvaheso!$J$9)),"")</f>
        <v/>
      </c>
      <c r="AFF9" s="504" t="s">
        <v>250</v>
      </c>
      <c r="AFG9" s="505"/>
      <c r="AFH9" s="505"/>
      <c r="AFI9" s="506"/>
      <c r="AFJ9" s="89" t="str">
        <f>IFERROR(VLOOKUP(AFJ3,TrichLuc!$A:$AD,29,0)*IF(VLOOKUP(AFJ3,TrichLuc!$A:$AD,24,0)&gt;70,Giadatvaheso!$J$11,IF(VLOOKUP(AFJ3,TrichLuc!$A:$AD,24,0)&gt;=30,Giadatvaheso!$J$10,Giadatvaheso!$J$9)),"")</f>
        <v/>
      </c>
      <c r="AFQ9" s="504" t="s">
        <v>250</v>
      </c>
      <c r="AFR9" s="505"/>
      <c r="AFS9" s="505"/>
      <c r="AFT9" s="506"/>
      <c r="AFU9" s="89" t="str">
        <f>IFERROR(VLOOKUP(AFU3,TrichLuc!$A:$AD,29,0)*IF(VLOOKUP(AFU3,TrichLuc!$A:$AD,24,0)&gt;70,Giadatvaheso!$J$11,IF(VLOOKUP(AFU3,TrichLuc!$A:$AD,24,0)&gt;=30,Giadatvaheso!$J$10,Giadatvaheso!$J$9)),"")</f>
        <v/>
      </c>
      <c r="AGB9" s="504" t="s">
        <v>250</v>
      </c>
      <c r="AGC9" s="505"/>
      <c r="AGD9" s="505"/>
      <c r="AGE9" s="506"/>
      <c r="AGF9" s="89" t="str">
        <f>IFERROR(VLOOKUP(AGF3,TrichLuc!$A:$AD,29,0)*IF(VLOOKUP(AGF3,TrichLuc!$A:$AD,24,0)&gt;70,Giadatvaheso!$J$11,IF(VLOOKUP(AGF3,TrichLuc!$A:$AD,24,0)&gt;=30,Giadatvaheso!$J$10,Giadatvaheso!$J$9)),"")</f>
        <v/>
      </c>
      <c r="AGM9" s="504" t="s">
        <v>250</v>
      </c>
      <c r="AGN9" s="505"/>
      <c r="AGO9" s="505"/>
      <c r="AGP9" s="506"/>
      <c r="AGQ9" s="89" t="str">
        <f>IFERROR(VLOOKUP(AGQ3,TrichLuc!$A:$AD,29,0)*IF(VLOOKUP(AGQ3,TrichLuc!$A:$AD,24,0)&gt;70,Giadatvaheso!$J$11,IF(VLOOKUP(AGQ3,TrichLuc!$A:$AD,24,0)&gt;=30,Giadatvaheso!$J$10,Giadatvaheso!$J$9)),"")</f>
        <v/>
      </c>
      <c r="AGX9" s="504" t="s">
        <v>250</v>
      </c>
      <c r="AGY9" s="505"/>
      <c r="AGZ9" s="505"/>
      <c r="AHA9" s="506"/>
      <c r="AHB9" s="89" t="str">
        <f>IFERROR(VLOOKUP(AHB3,TrichLuc!$A:$AD,29,0)*IF(VLOOKUP(AHB3,TrichLuc!$A:$AD,24,0)&gt;70,Giadatvaheso!$J$11,IF(VLOOKUP(AHB3,TrichLuc!$A:$AD,24,0)&gt;=30,Giadatvaheso!$J$10,Giadatvaheso!$J$9)),"")</f>
        <v/>
      </c>
      <c r="AHI9" s="504" t="s">
        <v>250</v>
      </c>
      <c r="AHJ9" s="505"/>
      <c r="AHK9" s="505"/>
      <c r="AHL9" s="506"/>
      <c r="AHM9" s="89" t="str">
        <f>IFERROR(VLOOKUP(AHM3,TrichLuc!$A:$AD,29,0)*IF(VLOOKUP(AHM3,TrichLuc!$A:$AD,24,0)&gt;70,Giadatvaheso!$J$11,IF(VLOOKUP(AHM3,TrichLuc!$A:$AD,24,0)&gt;=30,Giadatvaheso!$J$10,Giadatvaheso!$J$9)),"")</f>
        <v/>
      </c>
      <c r="AHT9" s="504" t="s">
        <v>250</v>
      </c>
      <c r="AHU9" s="505"/>
      <c r="AHV9" s="505"/>
      <c r="AHW9" s="506"/>
      <c r="AHX9" s="89" t="str">
        <f>IFERROR(VLOOKUP(AHX3,TrichLuc!$A:$AD,29,0)*IF(VLOOKUP(AHX3,TrichLuc!$A:$AD,24,0)&gt;70,Giadatvaheso!$J$11,IF(VLOOKUP(AHX3,TrichLuc!$A:$AD,24,0)&gt;=30,Giadatvaheso!$J$10,Giadatvaheso!$J$9)),"")</f>
        <v/>
      </c>
      <c r="AIE9" s="504" t="s">
        <v>250</v>
      </c>
      <c r="AIF9" s="505"/>
      <c r="AIG9" s="505"/>
      <c r="AIH9" s="506"/>
      <c r="AII9" s="89" t="str">
        <f>IFERROR(VLOOKUP(AII3,TrichLuc!$A:$AD,29,0)*IF(VLOOKUP(AII3,TrichLuc!$A:$AD,24,0)&gt;70,Giadatvaheso!$J$11,IF(VLOOKUP(AII3,TrichLuc!$A:$AD,24,0)&gt;=30,Giadatvaheso!$J$10,Giadatvaheso!$J$9)),"")</f>
        <v/>
      </c>
      <c r="AIP9" s="504" t="s">
        <v>250</v>
      </c>
      <c r="AIQ9" s="505"/>
      <c r="AIR9" s="505"/>
      <c r="AIS9" s="506"/>
      <c r="AIT9" s="89" t="str">
        <f>IFERROR(VLOOKUP(AIT3,TrichLuc!$A:$AD,29,0)*IF(VLOOKUP(AIT3,TrichLuc!$A:$AD,24,0)&gt;70,Giadatvaheso!$J$11,IF(VLOOKUP(AIT3,TrichLuc!$A:$AD,24,0)&gt;=30,Giadatvaheso!$J$10,Giadatvaheso!$J$9)),"")</f>
        <v/>
      </c>
      <c r="AJA9" s="504" t="s">
        <v>250</v>
      </c>
      <c r="AJB9" s="505"/>
      <c r="AJC9" s="505"/>
      <c r="AJD9" s="506"/>
      <c r="AJE9" s="89" t="str">
        <f>IFERROR(VLOOKUP(AJE3,TrichLuc!$A:$AD,29,0)*IF(VLOOKUP(AJE3,TrichLuc!$A:$AD,24,0)&gt;70,Giadatvaheso!$J$11,IF(VLOOKUP(AJE3,TrichLuc!$A:$AD,24,0)&gt;=30,Giadatvaheso!$J$10,Giadatvaheso!$J$9)),"")</f>
        <v/>
      </c>
      <c r="AJL9" s="504" t="s">
        <v>250</v>
      </c>
      <c r="AJM9" s="505"/>
      <c r="AJN9" s="505"/>
      <c r="AJO9" s="506"/>
      <c r="AJP9" s="89" t="str">
        <f>IFERROR(VLOOKUP(AJP3,TrichLuc!$A:$AD,29,0)*IF(VLOOKUP(AJP3,TrichLuc!$A:$AD,24,0)&gt;70,Giadatvaheso!$J$11,IF(VLOOKUP(AJP3,TrichLuc!$A:$AD,24,0)&gt;=30,Giadatvaheso!$J$10,Giadatvaheso!$J$9)),"")</f>
        <v/>
      </c>
      <c r="AJW9" s="504" t="s">
        <v>250</v>
      </c>
      <c r="AJX9" s="505"/>
      <c r="AJY9" s="505"/>
      <c r="AJZ9" s="506"/>
      <c r="AKA9" s="89" t="str">
        <f>IFERROR(VLOOKUP(AKA3,TrichLuc!$A:$AD,29,0)*IF(VLOOKUP(AKA3,TrichLuc!$A:$AD,24,0)&gt;70,Giadatvaheso!$J$11,IF(VLOOKUP(AKA3,TrichLuc!$A:$AD,24,0)&gt;=30,Giadatvaheso!$J$10,Giadatvaheso!$J$9)),"")</f>
        <v/>
      </c>
      <c r="AKH9" s="504" t="s">
        <v>250</v>
      </c>
      <c r="AKI9" s="505"/>
      <c r="AKJ9" s="505"/>
      <c r="AKK9" s="506"/>
      <c r="AKL9" s="89" t="str">
        <f>IFERROR(VLOOKUP(AKL3,TrichLuc!$A:$AD,29,0)*IF(VLOOKUP(AKL3,TrichLuc!$A:$AD,24,0)&gt;70,Giadatvaheso!$J$11,IF(VLOOKUP(AKL3,TrichLuc!$A:$AD,24,0)&gt;=30,Giadatvaheso!$J$10,Giadatvaheso!$J$9)),"")</f>
        <v/>
      </c>
      <c r="AKS9" s="504" t="s">
        <v>250</v>
      </c>
      <c r="AKT9" s="505"/>
      <c r="AKU9" s="505"/>
      <c r="AKV9" s="506"/>
      <c r="AKW9" s="89" t="str">
        <f>IFERROR(VLOOKUP(AKW3,TrichLuc!$A:$AD,29,0)*IF(VLOOKUP(AKW3,TrichLuc!$A:$AD,24,0)&gt;70,Giadatvaheso!$J$11,IF(VLOOKUP(AKW3,TrichLuc!$A:$AD,24,0)&gt;=30,Giadatvaheso!$J$10,Giadatvaheso!$J$9)),"")</f>
        <v/>
      </c>
      <c r="ALD9" s="504" t="s">
        <v>250</v>
      </c>
      <c r="ALE9" s="505"/>
      <c r="ALF9" s="505"/>
      <c r="ALG9" s="506"/>
      <c r="ALH9" s="89" t="str">
        <f>IFERROR(VLOOKUP(ALH3,TrichLuc!$A:$AD,29,0)*IF(VLOOKUP(ALH3,TrichLuc!$A:$AD,24,0)&gt;70,Giadatvaheso!$J$11,IF(VLOOKUP(ALH3,TrichLuc!$A:$AD,24,0)&gt;=30,Giadatvaheso!$J$10,Giadatvaheso!$J$9)),"")</f>
        <v/>
      </c>
      <c r="ALO9" s="504" t="s">
        <v>250</v>
      </c>
      <c r="ALP9" s="505"/>
      <c r="ALQ9" s="505"/>
      <c r="ALR9" s="506"/>
      <c r="ALS9" s="89" t="str">
        <f>IFERROR(VLOOKUP(ALS3,TrichLuc!$A:$AD,29,0)*IF(VLOOKUP(ALS3,TrichLuc!$A:$AD,24,0)&gt;70,Giadatvaheso!$J$11,IF(VLOOKUP(ALS3,TrichLuc!$A:$AD,24,0)&gt;=30,Giadatvaheso!$J$10,Giadatvaheso!$J$9)),"")</f>
        <v/>
      </c>
      <c r="ALZ9" s="504" t="s">
        <v>250</v>
      </c>
      <c r="AMA9" s="505"/>
      <c r="AMB9" s="505"/>
      <c r="AMC9" s="506"/>
      <c r="AMD9" s="89" t="str">
        <f>IFERROR(VLOOKUP(AMD3,TrichLuc!$A:$AD,29,0)*IF(VLOOKUP(AMD3,TrichLuc!$A:$AD,24,0)&gt;70,Giadatvaheso!$J$11,IF(VLOOKUP(AMD3,TrichLuc!$A:$AD,24,0)&gt;=30,Giadatvaheso!$J$10,Giadatvaheso!$J$9)),"")</f>
        <v/>
      </c>
      <c r="AMK9" s="504" t="s">
        <v>250</v>
      </c>
      <c r="AML9" s="505"/>
      <c r="AMM9" s="505"/>
      <c r="AMN9" s="506"/>
      <c r="AMO9" s="89" t="str">
        <f>IFERROR(VLOOKUP(AMO3,TrichLuc!$A:$AD,29,0)*IF(VLOOKUP(AMO3,TrichLuc!$A:$AD,24,0)&gt;70,Giadatvaheso!$J$11,IF(VLOOKUP(AMO3,TrichLuc!$A:$AD,24,0)&gt;=30,Giadatvaheso!$J$10,Giadatvaheso!$J$9)),"")</f>
        <v/>
      </c>
      <c r="AMV9" s="504" t="s">
        <v>250</v>
      </c>
      <c r="AMW9" s="505"/>
      <c r="AMX9" s="505"/>
      <c r="AMY9" s="506"/>
      <c r="AMZ9" s="89" t="str">
        <f>IFERROR(VLOOKUP(AMZ3,TrichLuc!$A:$AD,29,0)*IF(VLOOKUP(AMZ3,TrichLuc!$A:$AD,24,0)&gt;70,Giadatvaheso!$J$11,IF(VLOOKUP(AMZ3,TrichLuc!$A:$AD,24,0)&gt;=30,Giadatvaheso!$J$10,Giadatvaheso!$J$9)),"")</f>
        <v/>
      </c>
      <c r="ANG9" s="504" t="s">
        <v>250</v>
      </c>
      <c r="ANH9" s="505"/>
      <c r="ANI9" s="505"/>
      <c r="ANJ9" s="506"/>
      <c r="ANK9" s="89" t="str">
        <f>IFERROR(VLOOKUP(ANK3,TrichLuc!$A:$AD,29,0)*IF(VLOOKUP(ANK3,TrichLuc!$A:$AD,24,0)&gt;70,Giadatvaheso!$J$11,IF(VLOOKUP(ANK3,TrichLuc!$A:$AD,24,0)&gt;=30,Giadatvaheso!$J$10,Giadatvaheso!$J$9)),"")</f>
        <v/>
      </c>
      <c r="ANR9" s="504" t="s">
        <v>250</v>
      </c>
      <c r="ANS9" s="505"/>
      <c r="ANT9" s="505"/>
      <c r="ANU9" s="506"/>
      <c r="ANV9" s="89" t="str">
        <f>IFERROR(VLOOKUP(ANV3,TrichLuc!$A:$AD,29,0)*IF(VLOOKUP(ANV3,TrichLuc!$A:$AD,24,0)&gt;70,Giadatvaheso!$J$11,IF(VLOOKUP(ANV3,TrichLuc!$A:$AD,24,0)&gt;=30,Giadatvaheso!$J$10,Giadatvaheso!$J$9)),"")</f>
        <v/>
      </c>
      <c r="AOC9" s="504" t="s">
        <v>250</v>
      </c>
      <c r="AOD9" s="505"/>
      <c r="AOE9" s="505"/>
      <c r="AOF9" s="506"/>
      <c r="AOG9" s="89" t="str">
        <f>IFERROR(VLOOKUP(AOG3,TrichLuc!$A:$AD,29,0)*IF(VLOOKUP(AOG3,TrichLuc!$A:$AD,24,0)&gt;70,Giadatvaheso!$J$11,IF(VLOOKUP(AOG3,TrichLuc!$A:$AD,24,0)&gt;=30,Giadatvaheso!$J$10,Giadatvaheso!$J$9)),"")</f>
        <v/>
      </c>
      <c r="AON9" s="504" t="s">
        <v>250</v>
      </c>
      <c r="AOO9" s="505"/>
      <c r="AOP9" s="505"/>
      <c r="AOQ9" s="506"/>
      <c r="AOR9" s="89" t="str">
        <f>IFERROR(VLOOKUP(AOR3,TrichLuc!$A:$AD,29,0)*IF(VLOOKUP(AOR3,TrichLuc!$A:$AD,24,0)&gt;70,Giadatvaheso!$J$11,IF(VLOOKUP(AOR3,TrichLuc!$A:$AD,24,0)&gt;=30,Giadatvaheso!$J$10,Giadatvaheso!$J$9)),"")</f>
        <v/>
      </c>
      <c r="AOY9" s="504" t="s">
        <v>250</v>
      </c>
      <c r="AOZ9" s="505"/>
      <c r="APA9" s="505"/>
      <c r="APB9" s="506"/>
      <c r="APC9" s="89" t="str">
        <f>IFERROR(VLOOKUP(APC3,TrichLuc!$A:$AD,29,0)*IF(VLOOKUP(APC3,TrichLuc!$A:$AD,24,0)&gt;70,Giadatvaheso!$J$11,IF(VLOOKUP(APC3,TrichLuc!$A:$AD,24,0)&gt;=30,Giadatvaheso!$J$10,Giadatvaheso!$J$9)),"")</f>
        <v/>
      </c>
      <c r="APJ9" s="504" t="s">
        <v>250</v>
      </c>
      <c r="APK9" s="505"/>
      <c r="APL9" s="505"/>
      <c r="APM9" s="506"/>
      <c r="APN9" s="89" t="str">
        <f>IFERROR(VLOOKUP(APN3,TrichLuc!$A:$AD,29,0)*IF(VLOOKUP(APN3,TrichLuc!$A:$AD,24,0)&gt;70,Giadatvaheso!$J$11,IF(VLOOKUP(APN3,TrichLuc!$A:$AD,24,0)&gt;=30,Giadatvaheso!$J$10,Giadatvaheso!$J$9)),"")</f>
        <v/>
      </c>
      <c r="APU9" s="504" t="s">
        <v>250</v>
      </c>
      <c r="APV9" s="505"/>
      <c r="APW9" s="505"/>
      <c r="APX9" s="506"/>
      <c r="APY9" s="89" t="str">
        <f>IFERROR(VLOOKUP(APY3,TrichLuc!$A:$AD,29,0)*IF(VLOOKUP(APY3,TrichLuc!$A:$AD,24,0)&gt;70,Giadatvaheso!$J$11,IF(VLOOKUP(APY3,TrichLuc!$A:$AD,24,0)&gt;=30,Giadatvaheso!$J$10,Giadatvaheso!$J$9)),"")</f>
        <v/>
      </c>
      <c r="AQF9" s="504" t="s">
        <v>250</v>
      </c>
      <c r="AQG9" s="505"/>
      <c r="AQH9" s="505"/>
      <c r="AQI9" s="506"/>
      <c r="AQJ9" s="89" t="str">
        <f>IFERROR(VLOOKUP(AQJ3,TrichLuc!$A:$AD,29,0)*IF(VLOOKUP(AQJ3,TrichLuc!$A:$AD,24,0)&gt;70,Giadatvaheso!$J$11,IF(VLOOKUP(AQJ3,TrichLuc!$A:$AD,24,0)&gt;=30,Giadatvaheso!$J$10,Giadatvaheso!$J$9)),"")</f>
        <v/>
      </c>
      <c r="AQQ9" s="504" t="s">
        <v>250</v>
      </c>
      <c r="AQR9" s="505"/>
      <c r="AQS9" s="505"/>
      <c r="AQT9" s="506"/>
      <c r="AQU9" s="89" t="str">
        <f>IFERROR(VLOOKUP(AQU3,TrichLuc!$A:$AD,29,0)*IF(VLOOKUP(AQU3,TrichLuc!$A:$AD,24,0)&gt;70,Giadatvaheso!$J$11,IF(VLOOKUP(AQU3,TrichLuc!$A:$AD,24,0)&gt;=30,Giadatvaheso!$J$10,Giadatvaheso!$J$9)),"")</f>
        <v/>
      </c>
      <c r="ARB9" s="504" t="s">
        <v>250</v>
      </c>
      <c r="ARC9" s="505"/>
      <c r="ARD9" s="505"/>
      <c r="ARE9" s="506"/>
      <c r="ARF9" s="89" t="str">
        <f>IFERROR(VLOOKUP(ARF3,TrichLuc!$A:$AD,29,0)*IF(VLOOKUP(ARF3,TrichLuc!$A:$AD,24,0)&gt;70,Giadatvaheso!$J$11,IF(VLOOKUP(ARF3,TrichLuc!$A:$AD,24,0)&gt;=30,Giadatvaheso!$J$10,Giadatvaheso!$J$9)),"")</f>
        <v/>
      </c>
      <c r="ARM9" s="504" t="s">
        <v>250</v>
      </c>
      <c r="ARN9" s="505"/>
      <c r="ARO9" s="505"/>
      <c r="ARP9" s="506"/>
      <c r="ARQ9" s="89" t="str">
        <f>IFERROR(VLOOKUP(ARQ3,TrichLuc!$A:$AD,29,0)*IF(VLOOKUP(ARQ3,TrichLuc!$A:$AD,24,0)&gt;70,Giadatvaheso!$J$11,IF(VLOOKUP(ARQ3,TrichLuc!$A:$AD,24,0)&gt;=30,Giadatvaheso!$J$10,Giadatvaheso!$J$9)),"")</f>
        <v/>
      </c>
      <c r="ARX9" s="504" t="s">
        <v>250</v>
      </c>
      <c r="ARY9" s="505"/>
      <c r="ARZ9" s="505"/>
      <c r="ASA9" s="506"/>
      <c r="ASB9" s="89" t="str">
        <f>IFERROR(VLOOKUP(ASB3,TrichLuc!$A:$AD,29,0)*IF(VLOOKUP(ASB3,TrichLuc!$A:$AD,24,0)&gt;70,Giadatvaheso!$J$11,IF(VLOOKUP(ASB3,TrichLuc!$A:$AD,24,0)&gt;=30,Giadatvaheso!$J$10,Giadatvaheso!$J$9)),"")</f>
        <v/>
      </c>
      <c r="ASI9" s="504" t="s">
        <v>250</v>
      </c>
      <c r="ASJ9" s="505"/>
      <c r="ASK9" s="505"/>
      <c r="ASL9" s="506"/>
      <c r="ASM9" s="89" t="str">
        <f>IFERROR(VLOOKUP(ASM3,TrichLuc!$A:$AD,29,0)*IF(VLOOKUP(ASM3,TrichLuc!$A:$AD,24,0)&gt;70,Giadatvaheso!$J$11,IF(VLOOKUP(ASM3,TrichLuc!$A:$AD,24,0)&gt;=30,Giadatvaheso!$J$10,Giadatvaheso!$J$9)),"")</f>
        <v/>
      </c>
      <c r="AST9" s="504" t="s">
        <v>250</v>
      </c>
      <c r="ASU9" s="505"/>
      <c r="ASV9" s="505"/>
      <c r="ASW9" s="506"/>
      <c r="ASX9" s="89" t="str">
        <f>IFERROR(VLOOKUP(ASX3,TrichLuc!$A:$AD,29,0)*IF(VLOOKUP(ASX3,TrichLuc!$A:$AD,24,0)&gt;70,Giadatvaheso!$J$11,IF(VLOOKUP(ASX3,TrichLuc!$A:$AD,24,0)&gt;=30,Giadatvaheso!$J$10,Giadatvaheso!$J$9)),"")</f>
        <v/>
      </c>
      <c r="ATE9" s="504" t="s">
        <v>250</v>
      </c>
      <c r="ATF9" s="505"/>
      <c r="ATG9" s="505"/>
      <c r="ATH9" s="506"/>
      <c r="ATI9" s="89" t="str">
        <f>IFERROR(VLOOKUP(ATI3,TrichLuc!$A:$AD,29,0)*IF(VLOOKUP(ATI3,TrichLuc!$A:$AD,24,0)&gt;70,Giadatvaheso!$J$11,IF(VLOOKUP(ATI3,TrichLuc!$A:$AD,24,0)&gt;=30,Giadatvaheso!$J$10,Giadatvaheso!$J$9)),"")</f>
        <v/>
      </c>
      <c r="ATP9" s="504" t="s">
        <v>250</v>
      </c>
      <c r="ATQ9" s="505"/>
      <c r="ATR9" s="505"/>
      <c r="ATS9" s="506"/>
      <c r="ATT9" s="89" t="str">
        <f>IFERROR(VLOOKUP(ATT3,TrichLuc!$A:$AD,29,0)*IF(VLOOKUP(ATT3,TrichLuc!$A:$AD,24,0)&gt;70,Giadatvaheso!$J$11,IF(VLOOKUP(ATT3,TrichLuc!$A:$AD,24,0)&gt;=30,Giadatvaheso!$J$10,Giadatvaheso!$J$9)),"")</f>
        <v/>
      </c>
      <c r="AUA9" s="504" t="s">
        <v>250</v>
      </c>
      <c r="AUB9" s="505"/>
      <c r="AUC9" s="505"/>
      <c r="AUD9" s="506"/>
      <c r="AUE9" s="89" t="str">
        <f>IFERROR(VLOOKUP(AUE3,TrichLuc!$A:$AD,29,0)*IF(VLOOKUP(AUE3,TrichLuc!$A:$AD,24,0)&gt;70,Giadatvaheso!$J$11,IF(VLOOKUP(AUE3,TrichLuc!$A:$AD,24,0)&gt;=30,Giadatvaheso!$J$10,Giadatvaheso!$J$9)),"")</f>
        <v/>
      </c>
      <c r="AUL9" s="504" t="s">
        <v>250</v>
      </c>
      <c r="AUM9" s="505"/>
      <c r="AUN9" s="505"/>
      <c r="AUO9" s="506"/>
      <c r="AUP9" s="89" t="str">
        <f>IFERROR(VLOOKUP(AUP3,TrichLuc!$A:$AD,29,0)*IF(VLOOKUP(AUP3,TrichLuc!$A:$AD,24,0)&gt;70,Giadatvaheso!$J$11,IF(VLOOKUP(AUP3,TrichLuc!$A:$AD,24,0)&gt;=30,Giadatvaheso!$J$10,Giadatvaheso!$J$9)),"")</f>
        <v/>
      </c>
      <c r="AUW9" s="504" t="s">
        <v>250</v>
      </c>
      <c r="AUX9" s="505"/>
      <c r="AUY9" s="505"/>
      <c r="AUZ9" s="506"/>
      <c r="AVA9" s="89" t="str">
        <f>IFERROR(VLOOKUP(AVA3,TrichLuc!$A:$AD,29,0)*IF(VLOOKUP(AVA3,TrichLuc!$A:$AD,24,0)&gt;70,Giadatvaheso!$J$11,IF(VLOOKUP(AVA3,TrichLuc!$A:$AD,24,0)&gt;=30,Giadatvaheso!$J$10,Giadatvaheso!$J$9)),"")</f>
        <v/>
      </c>
      <c r="AVH9" s="504" t="s">
        <v>250</v>
      </c>
      <c r="AVI9" s="505"/>
      <c r="AVJ9" s="505"/>
      <c r="AVK9" s="506"/>
      <c r="AVL9" s="89" t="str">
        <f>IFERROR(VLOOKUP(AVL3,TrichLuc!$A:$AD,29,0)*IF(VLOOKUP(AVL3,TrichLuc!$A:$AD,24,0)&gt;70,Giadatvaheso!$J$11,IF(VLOOKUP(AVL3,TrichLuc!$A:$AD,24,0)&gt;=30,Giadatvaheso!$J$10,Giadatvaheso!$J$9)),"")</f>
        <v/>
      </c>
      <c r="AVS9" s="504" t="s">
        <v>250</v>
      </c>
      <c r="AVT9" s="505"/>
      <c r="AVU9" s="505"/>
      <c r="AVV9" s="506"/>
      <c r="AVW9" s="89" t="str">
        <f>IFERROR(VLOOKUP(AVW3,TrichLuc!$A:$AD,29,0)*IF(VLOOKUP(AVW3,TrichLuc!$A:$AD,24,0)&gt;70,Giadatvaheso!$J$11,IF(VLOOKUP(AVW3,TrichLuc!$A:$AD,24,0)&gt;=30,Giadatvaheso!$J$10,Giadatvaheso!$J$9)),"")</f>
        <v/>
      </c>
    </row>
    <row r="10" spans="2:1018 1025:1271" s="24" customFormat="1" ht="20.25" customHeight="1">
      <c r="B10" s="502" t="s">
        <v>247</v>
      </c>
      <c r="C10" s="503"/>
      <c r="D10" s="503"/>
      <c r="E10" s="503"/>
      <c r="F10" s="89">
        <f ca="1">IFERROR(IF(F17&gt;=200,INDEX(TrichLuc!$AG$11:$AG$1699,MATCH(BangTinh!F3,TrichLuc!$C$11:$C$1699,0))*Giadatvaheso!$J$14,""),0)</f>
        <v>0</v>
      </c>
      <c r="M10" s="502" t="s">
        <v>247</v>
      </c>
      <c r="N10" s="503"/>
      <c r="O10" s="503"/>
      <c r="P10" s="503"/>
      <c r="Q10" s="89">
        <f ca="1">IFERROR(IF(Q17&gt;=200,INDEX(TrichLuc!$AG$11:$AG$1699,MATCH(BangTinh!Q3,TrichLuc!$C$11:$C$1699,0))*Giadatvaheso!$J$14,""),0)</f>
        <v>0</v>
      </c>
      <c r="X10" s="502" t="s">
        <v>247</v>
      </c>
      <c r="Y10" s="503"/>
      <c r="Z10" s="503"/>
      <c r="AA10" s="503"/>
      <c r="AB10" s="89">
        <f ca="1">IFERROR(IF(AB17&gt;=200,INDEX(TrichLuc!$AG$11:$AG$1699,MATCH(BangTinh!AB3,TrichLuc!$C$11:$C$1699,0))*Giadatvaheso!$J$14,""),0)</f>
        <v>0</v>
      </c>
      <c r="AI10" s="502" t="s">
        <v>247</v>
      </c>
      <c r="AJ10" s="503"/>
      <c r="AK10" s="503"/>
      <c r="AL10" s="503"/>
      <c r="AM10" s="89">
        <f ca="1">IFERROR(IF(AM17&gt;=200,INDEX(TrichLuc!$AG$11:$AG$1699,MATCH(BangTinh!AM3,TrichLuc!$C$11:$C$1699,0))*Giadatvaheso!$J$14,""),0)</f>
        <v>0</v>
      </c>
      <c r="AT10" s="502" t="s">
        <v>247</v>
      </c>
      <c r="AU10" s="503"/>
      <c r="AV10" s="503"/>
      <c r="AW10" s="503"/>
      <c r="AX10" s="89" t="str">
        <f ca="1">IFERROR(IF(AX17&gt;=200,INDEX(TrichLuc!$AG$11:$AG$1699,MATCH(BangTinh!AX3,TrichLuc!$C$11:$C$1699,0))*Giadatvaheso!$J$14,""),0)</f>
        <v/>
      </c>
      <c r="BE10" s="502" t="s">
        <v>247</v>
      </c>
      <c r="BF10" s="503"/>
      <c r="BG10" s="503"/>
      <c r="BH10" s="503"/>
      <c r="BI10" s="89">
        <f ca="1">IFERROR(IF(BI17&gt;=200,INDEX(TrichLuc!$AG$11:$AG$1699,MATCH(BangTinh!BI3,TrichLuc!$C$11:$C$1699,0))*Giadatvaheso!$J$14,""),0)</f>
        <v>0</v>
      </c>
      <c r="BP10" s="502" t="s">
        <v>247</v>
      </c>
      <c r="BQ10" s="503"/>
      <c r="BR10" s="503"/>
      <c r="BS10" s="503"/>
      <c r="BT10" s="89">
        <f ca="1">IFERROR(IF(BT17&gt;=200,INDEX(TrichLuc!$AG$11:$AG$1699,MATCH(BangTinh!BT3,TrichLuc!$C$11:$C$1699,0))*Giadatvaheso!$J$14,""),0)</f>
        <v>0</v>
      </c>
      <c r="CA10" s="502" t="s">
        <v>247</v>
      </c>
      <c r="CB10" s="503"/>
      <c r="CC10" s="503"/>
      <c r="CD10" s="503"/>
      <c r="CE10" s="89">
        <f ca="1">IFERROR(IF(CE17&gt;=200,INDEX(TrichLuc!$AG$11:$AG$1699,MATCH(BangTinh!CE3,TrichLuc!$C$11:$C$1699,0))*Giadatvaheso!$J$14,""),0)</f>
        <v>0</v>
      </c>
      <c r="CL10" s="502" t="s">
        <v>247</v>
      </c>
      <c r="CM10" s="503"/>
      <c r="CN10" s="503"/>
      <c r="CO10" s="503"/>
      <c r="CP10" s="89" t="str">
        <f ca="1">IFERROR(IF(CP17&gt;=200,INDEX(TrichLuc!$AG$11:$AG$1699,MATCH(BangTinh!CP3,TrichLuc!$C$11:$C$1699,0))*Giadatvaheso!$J$14,""),0)</f>
        <v/>
      </c>
      <c r="CW10" s="502" t="s">
        <v>247</v>
      </c>
      <c r="CX10" s="503"/>
      <c r="CY10" s="503"/>
      <c r="CZ10" s="503"/>
      <c r="DA10" s="89" t="str">
        <f ca="1">IFERROR(IF(DA17&gt;=200,INDEX(TrichLuc!$AG$11:$AG$1699,MATCH(BangTinh!DA3,TrichLuc!$C$11:$C$1699,0))*Giadatvaheso!$J$14,""),0)</f>
        <v/>
      </c>
      <c r="DH10" s="502" t="s">
        <v>247</v>
      </c>
      <c r="DI10" s="503"/>
      <c r="DJ10" s="503"/>
      <c r="DK10" s="503"/>
      <c r="DL10" s="89" t="str">
        <f ca="1">IFERROR(IF(DL17&gt;=200,INDEX(TrichLuc!$AG$11:$AG$1699,MATCH(BangTinh!DL3,TrichLuc!$C$11:$C$1699,0))*Giadatvaheso!$J$14,""),0)</f>
        <v/>
      </c>
      <c r="DS10" s="502" t="s">
        <v>247</v>
      </c>
      <c r="DT10" s="503"/>
      <c r="DU10" s="503"/>
      <c r="DV10" s="503"/>
      <c r="DW10" s="89" t="str">
        <f ca="1">IFERROR(IF(DW17&gt;=200,INDEX(TrichLuc!$AG$11:$AG$1699,MATCH(BangTinh!DW3,TrichLuc!$C$11:$C$1699,0))*Giadatvaheso!$J$14,""),0)</f>
        <v/>
      </c>
      <c r="ED10" s="502" t="s">
        <v>247</v>
      </c>
      <c r="EE10" s="503"/>
      <c r="EF10" s="503"/>
      <c r="EG10" s="503"/>
      <c r="EH10" s="89" t="str">
        <f ca="1">IFERROR(IF(EH17&gt;=200,INDEX(TrichLuc!$AG$11:$AG$1699,MATCH(BangTinh!EH3,TrichLuc!$C$11:$C$1699,0))*Giadatvaheso!$J$14,""),0)</f>
        <v/>
      </c>
      <c r="EO10" s="502" t="s">
        <v>247</v>
      </c>
      <c r="EP10" s="503"/>
      <c r="EQ10" s="503"/>
      <c r="ER10" s="503"/>
      <c r="ES10" s="89" t="str">
        <f ca="1">IFERROR(IF(ES17&gt;=200,INDEX(TrichLuc!$AG$11:$AG$1699,MATCH(BangTinh!ES3,TrichLuc!$C$11:$C$1699,0))*Giadatvaheso!$J$14,""),0)</f>
        <v/>
      </c>
      <c r="EZ10" s="502" t="s">
        <v>247</v>
      </c>
      <c r="FA10" s="503"/>
      <c r="FB10" s="503"/>
      <c r="FC10" s="503"/>
      <c r="FD10" s="89" t="str">
        <f ca="1">IFERROR(IF(FD17&gt;=200,INDEX(TrichLuc!$AG$11:$AG$1699,MATCH(BangTinh!FD3,TrichLuc!$C$11:$C$1699,0))*Giadatvaheso!$J$14,""),0)</f>
        <v/>
      </c>
      <c r="FK10" s="502" t="s">
        <v>247</v>
      </c>
      <c r="FL10" s="503"/>
      <c r="FM10" s="503"/>
      <c r="FN10" s="503"/>
      <c r="FO10" s="89" t="str">
        <f ca="1">IFERROR(IF(FO17&gt;=200,INDEX(TrichLuc!$AG$11:$AG$1699,MATCH(BangTinh!FO3,TrichLuc!$C$11:$C$1699,0))*Giadatvaheso!$J$14,""),0)</f>
        <v/>
      </c>
      <c r="FV10" s="502" t="s">
        <v>247</v>
      </c>
      <c r="FW10" s="503"/>
      <c r="FX10" s="503"/>
      <c r="FY10" s="503"/>
      <c r="FZ10" s="89" t="str">
        <f ca="1">IFERROR(IF(FZ17&gt;=200,INDEX(TrichLuc!$AG$11:$AG$1699,MATCH(BangTinh!FZ3,TrichLuc!$C$11:$C$1699,0))*Giadatvaheso!$J$14,""),0)</f>
        <v/>
      </c>
      <c r="GG10" s="502" t="s">
        <v>247</v>
      </c>
      <c r="GH10" s="503"/>
      <c r="GI10" s="503"/>
      <c r="GJ10" s="503"/>
      <c r="GK10" s="89" t="str">
        <f ca="1">IFERROR(IF(GK17&gt;=200,INDEX(TrichLuc!$AG$11:$AG$1699,MATCH(BangTinh!GK3,TrichLuc!$C$11:$C$1699,0))*Giadatvaheso!$J$14,""),0)</f>
        <v/>
      </c>
      <c r="GR10" s="502" t="s">
        <v>247</v>
      </c>
      <c r="GS10" s="503"/>
      <c r="GT10" s="503"/>
      <c r="GU10" s="503"/>
      <c r="GV10" s="89" t="str">
        <f ca="1">IFERROR(IF(GV17&gt;=200,INDEX(TrichLuc!$AG$11:$AG$1699,MATCH(BangTinh!GV3,TrichLuc!$C$11:$C$1699,0))*Giadatvaheso!$J$14,""),0)</f>
        <v/>
      </c>
      <c r="HC10" s="502" t="s">
        <v>247</v>
      </c>
      <c r="HD10" s="503"/>
      <c r="HE10" s="503"/>
      <c r="HF10" s="503"/>
      <c r="HG10" s="89" t="str">
        <f ca="1">IFERROR(IF(HG17&gt;=200,INDEX(TrichLuc!$AG$11:$AG$1699,MATCH(BangTinh!HG3,TrichLuc!$C$11:$C$1699,0))*Giadatvaheso!$J$14,""),0)</f>
        <v/>
      </c>
      <c r="HN10" s="502" t="s">
        <v>247</v>
      </c>
      <c r="HO10" s="503"/>
      <c r="HP10" s="503"/>
      <c r="HQ10" s="503"/>
      <c r="HR10" s="89" t="str">
        <f ca="1">IFERROR(IF(HR17&gt;=200,INDEX(TrichLuc!$AG$11:$AG$1699,MATCH(BangTinh!HR3,TrichLuc!$C$11:$C$1699,0))*Giadatvaheso!$J$14,""),0)</f>
        <v/>
      </c>
      <c r="HY10" s="502" t="s">
        <v>247</v>
      </c>
      <c r="HZ10" s="503"/>
      <c r="IA10" s="503"/>
      <c r="IB10" s="503"/>
      <c r="IC10" s="89" t="str">
        <f ca="1">IFERROR(IF(IC17&gt;=200,INDEX(TrichLuc!$AG$11:$AG$1699,MATCH(BangTinh!IC3,TrichLuc!$C$11:$C$1699,0))*Giadatvaheso!$J$14,""),0)</f>
        <v/>
      </c>
      <c r="IJ10" s="502" t="s">
        <v>247</v>
      </c>
      <c r="IK10" s="503"/>
      <c r="IL10" s="503"/>
      <c r="IM10" s="503"/>
      <c r="IN10" s="89" t="str">
        <f ca="1">IFERROR(IF(IN17&gt;=200,INDEX(TrichLuc!$AG$11:$AG$1699,MATCH(BangTinh!IN3,TrichLuc!$C$11:$C$1699,0))*Giadatvaheso!$J$14,""),0)</f>
        <v/>
      </c>
      <c r="IU10" s="502" t="s">
        <v>247</v>
      </c>
      <c r="IV10" s="503"/>
      <c r="IW10" s="503"/>
      <c r="IX10" s="503"/>
      <c r="IY10" s="89" t="str">
        <f ca="1">IFERROR(IF(IY17&gt;=200,INDEX(TrichLuc!$AG$11:$AG$1699,MATCH(BangTinh!IY3,TrichLuc!$C$11:$C$1699,0))*Giadatvaheso!$J$14,""),0)</f>
        <v/>
      </c>
      <c r="JF10" s="502" t="s">
        <v>247</v>
      </c>
      <c r="JG10" s="503"/>
      <c r="JH10" s="503"/>
      <c r="JI10" s="503"/>
      <c r="JJ10" s="89" t="str">
        <f ca="1">IFERROR(IF(JJ17&gt;=200,INDEX(TrichLuc!$AG$11:$AG$1699,MATCH(BangTinh!JJ3,TrichLuc!$C$11:$C$1699,0))*Giadatvaheso!$J$14,""),0)</f>
        <v/>
      </c>
      <c r="JQ10" s="502" t="s">
        <v>247</v>
      </c>
      <c r="JR10" s="503"/>
      <c r="JS10" s="503"/>
      <c r="JT10" s="503"/>
      <c r="JU10" s="89" t="str">
        <f ca="1">IFERROR(IF(JU17&gt;=200,INDEX(TrichLuc!$AG$11:$AG$1699,MATCH(BangTinh!JU3,TrichLuc!$C$11:$C$1699,0))*Giadatvaheso!$J$14,""),0)</f>
        <v/>
      </c>
      <c r="KB10" s="502" t="s">
        <v>247</v>
      </c>
      <c r="KC10" s="503"/>
      <c r="KD10" s="503"/>
      <c r="KE10" s="503"/>
      <c r="KF10" s="89" t="str">
        <f ca="1">IFERROR(IF(KF17&gt;=200,INDEX(TrichLuc!$AG$11:$AG$1699,MATCH(BangTinh!KF3,TrichLuc!$C$11:$C$1699,0))*Giadatvaheso!$J$14,""),0)</f>
        <v/>
      </c>
      <c r="KM10" s="502" t="s">
        <v>247</v>
      </c>
      <c r="KN10" s="503"/>
      <c r="KO10" s="503"/>
      <c r="KP10" s="503"/>
      <c r="KQ10" s="89" t="str">
        <f ca="1">IFERROR(IF(KQ17&gt;=200,INDEX(TrichLuc!$AG$11:$AG$1699,MATCH(BangTinh!KQ3,TrichLuc!$C$11:$C$1699,0))*Giadatvaheso!$J$14,""),0)</f>
        <v/>
      </c>
      <c r="KX10" s="502" t="s">
        <v>247</v>
      </c>
      <c r="KY10" s="503"/>
      <c r="KZ10" s="503"/>
      <c r="LA10" s="503"/>
      <c r="LB10" s="89" t="str">
        <f ca="1">IFERROR(IF(LB17&gt;=200,INDEX(TrichLuc!$AG$11:$AG$1699,MATCH(BangTinh!LB3,TrichLuc!$C$11:$C$1699,0))*Giadatvaheso!$J$14,""),0)</f>
        <v/>
      </c>
      <c r="LI10" s="502" t="s">
        <v>247</v>
      </c>
      <c r="LJ10" s="503"/>
      <c r="LK10" s="503"/>
      <c r="LL10" s="503"/>
      <c r="LM10" s="89" t="str">
        <f ca="1">IFERROR(IF(LM17&gt;=200,INDEX(TrichLuc!$AG$11:$AG$1699,MATCH(BangTinh!LM3,TrichLuc!$C$11:$C$1699,0))*Giadatvaheso!$J$14,""),0)</f>
        <v/>
      </c>
      <c r="LT10" s="502" t="s">
        <v>247</v>
      </c>
      <c r="LU10" s="503"/>
      <c r="LV10" s="503"/>
      <c r="LW10" s="503"/>
      <c r="LX10" s="89" t="str">
        <f ca="1">IFERROR(IF(LX17&gt;=200,INDEX(TrichLuc!$AG$11:$AG$1699,MATCH(BangTinh!LX3,TrichLuc!$C$11:$C$1699,0))*Giadatvaheso!$J$14,""),0)</f>
        <v/>
      </c>
      <c r="ME10" s="502" t="s">
        <v>247</v>
      </c>
      <c r="MF10" s="503"/>
      <c r="MG10" s="503"/>
      <c r="MH10" s="503"/>
      <c r="MI10" s="89" t="str">
        <f ca="1">IFERROR(IF(MI17&gt;=200,INDEX(TrichLuc!$AG$11:$AG$1699,MATCH(BangTinh!MI3,TrichLuc!$C$11:$C$1699,0))*Giadatvaheso!$J$14,""),0)</f>
        <v/>
      </c>
      <c r="MP10" s="502" t="s">
        <v>247</v>
      </c>
      <c r="MQ10" s="503"/>
      <c r="MR10" s="503"/>
      <c r="MS10" s="503"/>
      <c r="MT10" s="89" t="str">
        <f ca="1">IFERROR(IF(MT17&gt;=200,INDEX(TrichLuc!$AG$11:$AG$1699,MATCH(BangTinh!MT3,TrichLuc!$C$11:$C$1699,0))*Giadatvaheso!$J$14,""),0)</f>
        <v/>
      </c>
      <c r="NA10" s="502" t="s">
        <v>247</v>
      </c>
      <c r="NB10" s="503"/>
      <c r="NC10" s="503"/>
      <c r="ND10" s="503"/>
      <c r="NE10" s="89" t="str">
        <f ca="1">IFERROR(IF(NE17&gt;=200,INDEX(TrichLuc!$AG$11:$AG$1699,MATCH(BangTinh!NE3,TrichLuc!$C$11:$C$1699,0))*Giadatvaheso!$J$14,""),0)</f>
        <v/>
      </c>
      <c r="NL10" s="502" t="s">
        <v>247</v>
      </c>
      <c r="NM10" s="503"/>
      <c r="NN10" s="503"/>
      <c r="NO10" s="503"/>
      <c r="NP10" s="89" t="str">
        <f ca="1">IFERROR(IF(NP17&gt;=200,INDEX(TrichLuc!$AG$11:$AG$1699,MATCH(BangTinh!NP3,TrichLuc!$C$11:$C$1699,0))*Giadatvaheso!$J$14,""),0)</f>
        <v/>
      </c>
      <c r="NW10" s="502" t="s">
        <v>247</v>
      </c>
      <c r="NX10" s="503"/>
      <c r="NY10" s="503"/>
      <c r="NZ10" s="503"/>
      <c r="OA10" s="89" t="str">
        <f ca="1">IFERROR(IF(OA17&gt;=200,INDEX(TrichLuc!$AG$11:$AG$1699,MATCH(BangTinh!OA3,TrichLuc!$C$11:$C$1699,0))*Giadatvaheso!$J$14,""),0)</f>
        <v/>
      </c>
      <c r="OH10" s="502" t="s">
        <v>247</v>
      </c>
      <c r="OI10" s="503"/>
      <c r="OJ10" s="503"/>
      <c r="OK10" s="503"/>
      <c r="OL10" s="89" t="str">
        <f ca="1">IFERROR(IF(OL17&gt;=200,INDEX(TrichLuc!$AG$11:$AG$1699,MATCH(BangTinh!OL3,TrichLuc!$C$11:$C$1699,0))*Giadatvaheso!$J$14,""),0)</f>
        <v/>
      </c>
      <c r="OS10" s="502" t="s">
        <v>247</v>
      </c>
      <c r="OT10" s="503"/>
      <c r="OU10" s="503"/>
      <c r="OV10" s="503"/>
      <c r="OW10" s="89" t="str">
        <f ca="1">IFERROR(IF(OW17&gt;=200,INDEX(TrichLuc!$AG$11:$AG$1699,MATCH(BangTinh!OW3,TrichLuc!$C$11:$C$1699,0))*Giadatvaheso!$J$14,""),0)</f>
        <v/>
      </c>
      <c r="PD10" s="502" t="s">
        <v>247</v>
      </c>
      <c r="PE10" s="503"/>
      <c r="PF10" s="503"/>
      <c r="PG10" s="503"/>
      <c r="PH10" s="89" t="str">
        <f ca="1">IFERROR(IF(PH17&gt;=200,INDEX(TrichLuc!$AG$11:$AG$1699,MATCH(BangTinh!PH3,TrichLuc!$C$11:$C$1699,0))*Giadatvaheso!$J$14,""),0)</f>
        <v/>
      </c>
      <c r="PO10" s="502" t="s">
        <v>247</v>
      </c>
      <c r="PP10" s="503"/>
      <c r="PQ10" s="503"/>
      <c r="PR10" s="503"/>
      <c r="PS10" s="89" t="str">
        <f ca="1">IFERROR(IF(PS17&gt;=200,INDEX(TrichLuc!$AG$11:$AG$1699,MATCH(BangTinh!PS3,TrichLuc!$C$11:$C$1699,0))*Giadatvaheso!$J$14,""),0)</f>
        <v/>
      </c>
      <c r="PZ10" s="502" t="s">
        <v>247</v>
      </c>
      <c r="QA10" s="503"/>
      <c r="QB10" s="503"/>
      <c r="QC10" s="503"/>
      <c r="QD10" s="89" t="str">
        <f ca="1">IFERROR(IF(QD17&gt;=200,INDEX(TrichLuc!$AG$11:$AG$1699,MATCH(BangTinh!QD3,TrichLuc!$C$11:$C$1699,0))*Giadatvaheso!$J$14,""),0)</f>
        <v/>
      </c>
      <c r="QK10" s="502" t="s">
        <v>247</v>
      </c>
      <c r="QL10" s="503"/>
      <c r="QM10" s="503"/>
      <c r="QN10" s="503"/>
      <c r="QO10" s="89" t="str">
        <f ca="1">IFERROR(IF(QO17&gt;=200,INDEX(TrichLuc!$AG$11:$AG$1699,MATCH(BangTinh!QO3,TrichLuc!$C$11:$C$1699,0))*Giadatvaheso!$J$14,""),0)</f>
        <v/>
      </c>
      <c r="QV10" s="502" t="s">
        <v>247</v>
      </c>
      <c r="QW10" s="503"/>
      <c r="QX10" s="503"/>
      <c r="QY10" s="503"/>
      <c r="QZ10" s="89" t="str">
        <f ca="1">IFERROR(IF(QZ17&gt;=200,INDEX(TrichLuc!$AG$11:$AG$1699,MATCH(BangTinh!QZ3,TrichLuc!$C$11:$C$1699,0))*Giadatvaheso!$J$14,""),0)</f>
        <v/>
      </c>
      <c r="RG10" s="502" t="s">
        <v>247</v>
      </c>
      <c r="RH10" s="503"/>
      <c r="RI10" s="503"/>
      <c r="RJ10" s="503"/>
      <c r="RK10" s="89" t="str">
        <f ca="1">IFERROR(IF(RK17&gt;=200,INDEX(TrichLuc!$AG$11:$AG$1699,MATCH(BangTinh!RK3,TrichLuc!$C$11:$C$1699,0))*Giadatvaheso!$J$14,""),0)</f>
        <v/>
      </c>
      <c r="RR10" s="502" t="s">
        <v>247</v>
      </c>
      <c r="RS10" s="503"/>
      <c r="RT10" s="503"/>
      <c r="RU10" s="503"/>
      <c r="RV10" s="89" t="str">
        <f ca="1">IFERROR(IF(RV17&gt;=200,INDEX(TrichLuc!$AG$11:$AG$1699,MATCH(BangTinh!RV3,TrichLuc!$C$11:$C$1699,0))*Giadatvaheso!$J$14,""),0)</f>
        <v/>
      </c>
      <c r="SC10" s="502" t="s">
        <v>247</v>
      </c>
      <c r="SD10" s="503"/>
      <c r="SE10" s="503"/>
      <c r="SF10" s="503"/>
      <c r="SG10" s="89" t="str">
        <f ca="1">IFERROR(IF(SG17&gt;=200,INDEX(TrichLuc!$AG$11:$AG$1699,MATCH(BangTinh!SG3,TrichLuc!$C$11:$C$1699,0))*Giadatvaheso!$J$14,""),0)</f>
        <v/>
      </c>
      <c r="SN10" s="502" t="s">
        <v>247</v>
      </c>
      <c r="SO10" s="503"/>
      <c r="SP10" s="503"/>
      <c r="SQ10" s="503"/>
      <c r="SR10" s="89" t="str">
        <f ca="1">IFERROR(IF(SR17&gt;=200,INDEX(TrichLuc!$AG$11:$AG$1699,MATCH(BangTinh!SR3,TrichLuc!$C$11:$C$1699,0))*Giadatvaheso!$J$14,""),0)</f>
        <v/>
      </c>
      <c r="SY10" s="502" t="s">
        <v>247</v>
      </c>
      <c r="SZ10" s="503"/>
      <c r="TA10" s="503"/>
      <c r="TB10" s="503"/>
      <c r="TC10" s="89" t="str">
        <f ca="1">IFERROR(IF(TC17&gt;=200,INDEX(TrichLuc!$AG$11:$AG$1699,MATCH(BangTinh!TC3,TrichLuc!$C$11:$C$1699,0))*Giadatvaheso!$J$14,""),0)</f>
        <v/>
      </c>
      <c r="TJ10" s="502" t="s">
        <v>247</v>
      </c>
      <c r="TK10" s="503"/>
      <c r="TL10" s="503"/>
      <c r="TM10" s="503"/>
      <c r="TN10" s="89" t="str">
        <f ca="1">IFERROR(IF(TN17&gt;=200,INDEX(TrichLuc!$AG$11:$AG$1699,MATCH(BangTinh!TN3,TrichLuc!$C$11:$C$1699,0))*Giadatvaheso!$J$14,""),0)</f>
        <v/>
      </c>
      <c r="TU10" s="502" t="s">
        <v>247</v>
      </c>
      <c r="TV10" s="503"/>
      <c r="TW10" s="503"/>
      <c r="TX10" s="503"/>
      <c r="TY10" s="89" t="str">
        <f ca="1">IFERROR(IF(TY17&gt;=200,INDEX(TrichLuc!$AG$11:$AG$1699,MATCH(BangTinh!TY3,TrichLuc!$C$11:$C$1699,0))*Giadatvaheso!$J$14,""),0)</f>
        <v/>
      </c>
      <c r="UF10" s="502" t="s">
        <v>247</v>
      </c>
      <c r="UG10" s="503"/>
      <c r="UH10" s="503"/>
      <c r="UI10" s="503"/>
      <c r="UJ10" s="89" t="str">
        <f ca="1">IFERROR(IF(UJ17&gt;=200,INDEX(TrichLuc!$AG$11:$AG$1699,MATCH(BangTinh!UJ3,TrichLuc!$C$11:$C$1699,0))*Giadatvaheso!$J$14,""),0)</f>
        <v/>
      </c>
      <c r="UQ10" s="502" t="s">
        <v>247</v>
      </c>
      <c r="UR10" s="503"/>
      <c r="US10" s="503"/>
      <c r="UT10" s="503"/>
      <c r="UU10" s="89" t="str">
        <f ca="1">IFERROR(IF(UU17&gt;=200,INDEX(TrichLuc!$AG$11:$AG$1699,MATCH(BangTinh!UU3,TrichLuc!$C$11:$C$1699,0))*Giadatvaheso!$J$14,""),0)</f>
        <v/>
      </c>
      <c r="VB10" s="502" t="s">
        <v>247</v>
      </c>
      <c r="VC10" s="503"/>
      <c r="VD10" s="503"/>
      <c r="VE10" s="503"/>
      <c r="VF10" s="89" t="str">
        <f ca="1">IFERROR(IF(VF17&gt;=200,INDEX(TrichLuc!$AG$11:$AG$1699,MATCH(BangTinh!VF3,TrichLuc!$C$11:$C$1699,0))*Giadatvaheso!$J$14,""),0)</f>
        <v/>
      </c>
      <c r="VM10" s="502" t="s">
        <v>247</v>
      </c>
      <c r="VN10" s="503"/>
      <c r="VO10" s="503"/>
      <c r="VP10" s="503"/>
      <c r="VQ10" s="89" t="str">
        <f ca="1">IFERROR(IF(VQ17&gt;=200,INDEX(TrichLuc!$AG$11:$AG$1699,MATCH(BangTinh!VQ3,TrichLuc!$C$11:$C$1699,0))*Giadatvaheso!$J$14,""),0)</f>
        <v/>
      </c>
      <c r="VX10" s="502" t="s">
        <v>247</v>
      </c>
      <c r="VY10" s="503"/>
      <c r="VZ10" s="503"/>
      <c r="WA10" s="503"/>
      <c r="WB10" s="89" t="str">
        <f ca="1">IFERROR(IF(WB17&gt;=200,INDEX(TrichLuc!$AG$11:$AG$1699,MATCH(BangTinh!WB3,TrichLuc!$C$11:$C$1699,0))*Giadatvaheso!$J$14,""),0)</f>
        <v/>
      </c>
      <c r="WI10" s="502" t="s">
        <v>247</v>
      </c>
      <c r="WJ10" s="503"/>
      <c r="WK10" s="503"/>
      <c r="WL10" s="503"/>
      <c r="WM10" s="89" t="str">
        <f ca="1">IFERROR(IF(WM17&gt;=200,INDEX(TrichLuc!$AG$11:$AG$1699,MATCH(BangTinh!WM3,TrichLuc!$C$11:$C$1699,0))*Giadatvaheso!$J$14,""),0)</f>
        <v/>
      </c>
      <c r="WT10" s="502" t="s">
        <v>247</v>
      </c>
      <c r="WU10" s="503"/>
      <c r="WV10" s="503"/>
      <c r="WW10" s="503"/>
      <c r="WX10" s="89" t="str">
        <f ca="1">IFERROR(IF(WX17&gt;=200,INDEX(TrichLuc!$AG$11:$AG$1699,MATCH(BangTinh!WX3,TrichLuc!$C$11:$C$1699,0))*Giadatvaheso!$J$14,""),0)</f>
        <v/>
      </c>
      <c r="XE10" s="502" t="s">
        <v>247</v>
      </c>
      <c r="XF10" s="503"/>
      <c r="XG10" s="503"/>
      <c r="XH10" s="503"/>
      <c r="XI10" s="89" t="str">
        <f ca="1">IFERROR(IF(XI17&gt;=200,INDEX(TrichLuc!$AG$11:$AG$1699,MATCH(BangTinh!XI3,TrichLuc!$C$11:$C$1699,0))*Giadatvaheso!$J$14,""),0)</f>
        <v/>
      </c>
      <c r="XP10" s="502" t="s">
        <v>247</v>
      </c>
      <c r="XQ10" s="503"/>
      <c r="XR10" s="503"/>
      <c r="XS10" s="503"/>
      <c r="XT10" s="89" t="str">
        <f ca="1">IFERROR(IF(XT17&gt;=200,INDEX(TrichLuc!$AG$11:$AG$1699,MATCH(BangTinh!XT3,TrichLuc!$C$11:$C$1699,0))*Giadatvaheso!$J$14,""),0)</f>
        <v/>
      </c>
      <c r="YA10" s="502" t="s">
        <v>247</v>
      </c>
      <c r="YB10" s="503"/>
      <c r="YC10" s="503"/>
      <c r="YD10" s="503"/>
      <c r="YE10" s="89" t="str">
        <f ca="1">IFERROR(IF(YE17&gt;=200,INDEX(TrichLuc!$AG$11:$AG$1699,MATCH(BangTinh!YE3,TrichLuc!$C$11:$C$1699,0))*Giadatvaheso!$J$14,""),0)</f>
        <v/>
      </c>
      <c r="YL10" s="502" t="s">
        <v>247</v>
      </c>
      <c r="YM10" s="503"/>
      <c r="YN10" s="503"/>
      <c r="YO10" s="503"/>
      <c r="YP10" s="89" t="str">
        <f ca="1">IFERROR(IF(YP17&gt;=200,INDEX(TrichLuc!$AG$11:$AG$1699,MATCH(BangTinh!YP3,TrichLuc!$C$11:$C$1699,0))*Giadatvaheso!$J$14,""),0)</f>
        <v/>
      </c>
      <c r="YW10" s="502" t="s">
        <v>247</v>
      </c>
      <c r="YX10" s="503"/>
      <c r="YY10" s="503"/>
      <c r="YZ10" s="503"/>
      <c r="ZA10" s="89" t="str">
        <f ca="1">IFERROR(IF(ZA17&gt;=200,INDEX(TrichLuc!$AG$11:$AG$1699,MATCH(BangTinh!ZA3,TrichLuc!$C$11:$C$1699,0))*Giadatvaheso!$J$14,""),0)</f>
        <v/>
      </c>
      <c r="ZH10" s="502" t="s">
        <v>247</v>
      </c>
      <c r="ZI10" s="503"/>
      <c r="ZJ10" s="503"/>
      <c r="ZK10" s="503"/>
      <c r="ZL10" s="89" t="str">
        <f ca="1">IFERROR(IF(ZL17&gt;=200,INDEX(TrichLuc!$AG$11:$AG$1699,MATCH(BangTinh!ZL3,TrichLuc!$C$11:$C$1699,0))*Giadatvaheso!$J$14,""),0)</f>
        <v/>
      </c>
      <c r="ZS10" s="502" t="s">
        <v>247</v>
      </c>
      <c r="ZT10" s="503"/>
      <c r="ZU10" s="503"/>
      <c r="ZV10" s="503"/>
      <c r="ZW10" s="89" t="str">
        <f ca="1">IFERROR(IF(ZW17&gt;=200,INDEX(TrichLuc!$AG$11:$AG$1699,MATCH(BangTinh!ZW3,TrichLuc!$C$11:$C$1699,0))*Giadatvaheso!$J$14,""),0)</f>
        <v/>
      </c>
      <c r="AAD10" s="502" t="s">
        <v>247</v>
      </c>
      <c r="AAE10" s="503"/>
      <c r="AAF10" s="503"/>
      <c r="AAG10" s="503"/>
      <c r="AAH10" s="89" t="str">
        <f ca="1">IFERROR(IF(AAH17&gt;=200,INDEX(TrichLuc!$AG$11:$AG$1699,MATCH(BangTinh!AAH3,TrichLuc!$C$11:$C$1699,0))*Giadatvaheso!$J$14,""),0)</f>
        <v/>
      </c>
      <c r="AAO10" s="502" t="s">
        <v>247</v>
      </c>
      <c r="AAP10" s="503"/>
      <c r="AAQ10" s="503"/>
      <c r="AAR10" s="503"/>
      <c r="AAS10" s="89" t="str">
        <f ca="1">IFERROR(IF(AAS17&gt;=200,INDEX(TrichLuc!$AG$11:$AG$1699,MATCH(BangTinh!AAS3,TrichLuc!$C$11:$C$1699,0))*Giadatvaheso!$J$14,""),0)</f>
        <v/>
      </c>
      <c r="AAZ10" s="502" t="s">
        <v>247</v>
      </c>
      <c r="ABA10" s="503"/>
      <c r="ABB10" s="503"/>
      <c r="ABC10" s="503"/>
      <c r="ABD10" s="89" t="str">
        <f ca="1">IFERROR(IF(ABD17&gt;=200,INDEX(TrichLuc!$AG$11:$AG$1699,MATCH(BangTinh!ABD3,TrichLuc!$C$11:$C$1699,0))*Giadatvaheso!$J$14,""),0)</f>
        <v/>
      </c>
      <c r="ABK10" s="502" t="s">
        <v>247</v>
      </c>
      <c r="ABL10" s="503"/>
      <c r="ABM10" s="503"/>
      <c r="ABN10" s="503"/>
      <c r="ABO10" s="89" t="str">
        <f ca="1">IFERROR(IF(ABO17&gt;=200,INDEX(TrichLuc!$AG$11:$AG$1699,MATCH(BangTinh!ABO3,TrichLuc!$C$11:$C$1699,0))*Giadatvaheso!$J$14,""),0)</f>
        <v/>
      </c>
      <c r="ABV10" s="502" t="s">
        <v>247</v>
      </c>
      <c r="ABW10" s="503"/>
      <c r="ABX10" s="503"/>
      <c r="ABY10" s="503"/>
      <c r="ABZ10" s="89" t="str">
        <f ca="1">IFERROR(IF(ABZ17&gt;=200,INDEX(TrichLuc!$AG$11:$AG$1699,MATCH(BangTinh!ABZ3,TrichLuc!$C$11:$C$1699,0))*Giadatvaheso!$J$14,""),0)</f>
        <v/>
      </c>
      <c r="ACG10" s="502" t="s">
        <v>247</v>
      </c>
      <c r="ACH10" s="503"/>
      <c r="ACI10" s="503"/>
      <c r="ACJ10" s="503"/>
      <c r="ACK10" s="89" t="str">
        <f ca="1">IFERROR(IF(ACK17&gt;=200,INDEX(TrichLuc!$AG$11:$AG$1699,MATCH(BangTinh!ACK3,TrichLuc!$C$11:$C$1699,0))*Giadatvaheso!$J$14,""),0)</f>
        <v/>
      </c>
      <c r="ACR10" s="502" t="s">
        <v>247</v>
      </c>
      <c r="ACS10" s="503"/>
      <c r="ACT10" s="503"/>
      <c r="ACU10" s="503"/>
      <c r="ACV10" s="89" t="str">
        <f ca="1">IFERROR(IF(ACV17&gt;=200,INDEX(TrichLuc!$AG$11:$AG$1699,MATCH(BangTinh!ACV3,TrichLuc!$C$11:$C$1699,0))*Giadatvaheso!$J$14,""),0)</f>
        <v/>
      </c>
      <c r="ADC10" s="502" t="s">
        <v>247</v>
      </c>
      <c r="ADD10" s="503"/>
      <c r="ADE10" s="503"/>
      <c r="ADF10" s="503"/>
      <c r="ADG10" s="89" t="str">
        <f ca="1">IFERROR(IF(ADG17&gt;=200,INDEX(TrichLuc!$AG$11:$AG$1699,MATCH(BangTinh!ADG3,TrichLuc!$C$11:$C$1699,0))*Giadatvaheso!$J$14,""),0)</f>
        <v/>
      </c>
      <c r="ADN10" s="502" t="s">
        <v>247</v>
      </c>
      <c r="ADO10" s="503"/>
      <c r="ADP10" s="503"/>
      <c r="ADQ10" s="503"/>
      <c r="ADR10" s="89" t="str">
        <f ca="1">IFERROR(IF(ADR17&gt;=200,INDEX(TrichLuc!$AG$11:$AG$1699,MATCH(BangTinh!ADR3,TrichLuc!$C$11:$C$1699,0))*Giadatvaheso!$J$14,""),0)</f>
        <v/>
      </c>
      <c r="ADY10" s="502" t="s">
        <v>247</v>
      </c>
      <c r="ADZ10" s="503"/>
      <c r="AEA10" s="503"/>
      <c r="AEB10" s="503"/>
      <c r="AEC10" s="89" t="str">
        <f ca="1">IFERROR(IF(AEC17&gt;=200,INDEX(TrichLuc!$AG$11:$AG$1699,MATCH(BangTinh!AEC3,TrichLuc!$C$11:$C$1699,0))*Giadatvaheso!$J$14,""),0)</f>
        <v/>
      </c>
      <c r="AEJ10" s="502" t="s">
        <v>247</v>
      </c>
      <c r="AEK10" s="503"/>
      <c r="AEL10" s="503"/>
      <c r="AEM10" s="503"/>
      <c r="AEN10" s="89" t="str">
        <f ca="1">IFERROR(IF(AEN17&gt;=200,INDEX(TrichLuc!$AG$11:$AG$1699,MATCH(BangTinh!AEN3,TrichLuc!$C$11:$C$1699,0))*Giadatvaheso!$J$14,""),0)</f>
        <v/>
      </c>
      <c r="AEU10" s="502" t="s">
        <v>247</v>
      </c>
      <c r="AEV10" s="503"/>
      <c r="AEW10" s="503"/>
      <c r="AEX10" s="503"/>
      <c r="AEY10" s="89" t="str">
        <f ca="1">IFERROR(IF(AEY17&gt;=200,INDEX(TrichLuc!$AG$11:$AG$1699,MATCH(BangTinh!AEY3,TrichLuc!$C$11:$C$1699,0))*Giadatvaheso!$J$14,""),0)</f>
        <v/>
      </c>
      <c r="AFF10" s="502" t="s">
        <v>247</v>
      </c>
      <c r="AFG10" s="503"/>
      <c r="AFH10" s="503"/>
      <c r="AFI10" s="503"/>
      <c r="AFJ10" s="89" t="str">
        <f ca="1">IFERROR(IF(AFJ17&gt;=200,INDEX(TrichLuc!$AG$11:$AG$1699,MATCH(BangTinh!AFJ3,TrichLuc!$C$11:$C$1699,0))*Giadatvaheso!$J$14,""),0)</f>
        <v/>
      </c>
      <c r="AFQ10" s="502" t="s">
        <v>247</v>
      </c>
      <c r="AFR10" s="503"/>
      <c r="AFS10" s="503"/>
      <c r="AFT10" s="503"/>
      <c r="AFU10" s="89" t="str">
        <f ca="1">IFERROR(IF(AFU17&gt;=200,INDEX(TrichLuc!$AG$11:$AG$1699,MATCH(BangTinh!AFU3,TrichLuc!$C$11:$C$1699,0))*Giadatvaheso!$J$14,""),0)</f>
        <v/>
      </c>
      <c r="AGB10" s="502" t="s">
        <v>247</v>
      </c>
      <c r="AGC10" s="503"/>
      <c r="AGD10" s="503"/>
      <c r="AGE10" s="503"/>
      <c r="AGF10" s="89" t="str">
        <f ca="1">IFERROR(IF(AGF17&gt;=200,INDEX(TrichLuc!$AG$11:$AG$1699,MATCH(BangTinh!AGF3,TrichLuc!$C$11:$C$1699,0))*Giadatvaheso!$J$14,""),0)</f>
        <v/>
      </c>
      <c r="AGM10" s="502" t="s">
        <v>247</v>
      </c>
      <c r="AGN10" s="503"/>
      <c r="AGO10" s="503"/>
      <c r="AGP10" s="503"/>
      <c r="AGQ10" s="89" t="str">
        <f ca="1">IFERROR(IF(AGQ17&gt;=200,INDEX(TrichLuc!$AG$11:$AG$1699,MATCH(BangTinh!AGQ3,TrichLuc!$C$11:$C$1699,0))*Giadatvaheso!$J$14,""),0)</f>
        <v/>
      </c>
      <c r="AGX10" s="502" t="s">
        <v>247</v>
      </c>
      <c r="AGY10" s="503"/>
      <c r="AGZ10" s="503"/>
      <c r="AHA10" s="503"/>
      <c r="AHB10" s="89" t="str">
        <f ca="1">IFERROR(IF(AHB17&gt;=200,INDEX(TrichLuc!$AG$11:$AG$1699,MATCH(BangTinh!AHB3,TrichLuc!$C$11:$C$1699,0))*Giadatvaheso!$J$14,""),0)</f>
        <v/>
      </c>
      <c r="AHI10" s="502" t="s">
        <v>247</v>
      </c>
      <c r="AHJ10" s="503"/>
      <c r="AHK10" s="503"/>
      <c r="AHL10" s="503"/>
      <c r="AHM10" s="89" t="str">
        <f ca="1">IFERROR(IF(AHM17&gt;=200,INDEX(TrichLuc!$AG$11:$AG$1699,MATCH(BangTinh!AHM3,TrichLuc!$C$11:$C$1699,0))*Giadatvaheso!$J$14,""),0)</f>
        <v/>
      </c>
      <c r="AHT10" s="502" t="s">
        <v>247</v>
      </c>
      <c r="AHU10" s="503"/>
      <c r="AHV10" s="503"/>
      <c r="AHW10" s="503"/>
      <c r="AHX10" s="89" t="str">
        <f ca="1">IFERROR(IF(AHX17&gt;=200,INDEX(TrichLuc!$AG$11:$AG$1699,MATCH(BangTinh!AHX3,TrichLuc!$C$11:$C$1699,0))*Giadatvaheso!$J$14,""),0)</f>
        <v/>
      </c>
      <c r="AIE10" s="502" t="s">
        <v>247</v>
      </c>
      <c r="AIF10" s="503"/>
      <c r="AIG10" s="503"/>
      <c r="AIH10" s="503"/>
      <c r="AII10" s="89" t="str">
        <f ca="1">IFERROR(IF(AII17&gt;=200,INDEX(TrichLuc!$AG$11:$AG$1699,MATCH(BangTinh!AII3,TrichLuc!$C$11:$C$1699,0))*Giadatvaheso!$J$14,""),0)</f>
        <v/>
      </c>
      <c r="AIP10" s="502" t="s">
        <v>247</v>
      </c>
      <c r="AIQ10" s="503"/>
      <c r="AIR10" s="503"/>
      <c r="AIS10" s="503"/>
      <c r="AIT10" s="89" t="str">
        <f ca="1">IFERROR(IF(AIT17&gt;=200,INDEX(TrichLuc!$AG$11:$AG$1699,MATCH(BangTinh!AIT3,TrichLuc!$C$11:$C$1699,0))*Giadatvaheso!$J$14,""),0)</f>
        <v/>
      </c>
      <c r="AJA10" s="502" t="s">
        <v>247</v>
      </c>
      <c r="AJB10" s="503"/>
      <c r="AJC10" s="503"/>
      <c r="AJD10" s="503"/>
      <c r="AJE10" s="89" t="str">
        <f ca="1">IFERROR(IF(AJE17&gt;=200,INDEX(TrichLuc!$AG$11:$AG$1699,MATCH(BangTinh!AJE3,TrichLuc!$C$11:$C$1699,0))*Giadatvaheso!$J$14,""),0)</f>
        <v/>
      </c>
      <c r="AJL10" s="502" t="s">
        <v>247</v>
      </c>
      <c r="AJM10" s="503"/>
      <c r="AJN10" s="503"/>
      <c r="AJO10" s="503"/>
      <c r="AJP10" s="89" t="str">
        <f ca="1">IFERROR(IF(AJP17&gt;=200,INDEX(TrichLuc!$AG$11:$AG$1699,MATCH(BangTinh!AJP3,TrichLuc!$C$11:$C$1699,0))*Giadatvaheso!$J$14,""),0)</f>
        <v/>
      </c>
      <c r="AJW10" s="502" t="s">
        <v>247</v>
      </c>
      <c r="AJX10" s="503"/>
      <c r="AJY10" s="503"/>
      <c r="AJZ10" s="503"/>
      <c r="AKA10" s="89" t="str">
        <f ca="1">IFERROR(IF(AKA17&gt;=200,INDEX(TrichLuc!$AG$11:$AG$1699,MATCH(BangTinh!AKA3,TrichLuc!$C$11:$C$1699,0))*Giadatvaheso!$J$14,""),0)</f>
        <v/>
      </c>
      <c r="AKH10" s="502" t="s">
        <v>247</v>
      </c>
      <c r="AKI10" s="503"/>
      <c r="AKJ10" s="503"/>
      <c r="AKK10" s="503"/>
      <c r="AKL10" s="89" t="str">
        <f ca="1">IFERROR(IF(AKL17&gt;=200,INDEX(TrichLuc!$AG$11:$AG$1699,MATCH(BangTinh!AKL3,TrichLuc!$C$11:$C$1699,0))*Giadatvaheso!$J$14,""),0)</f>
        <v/>
      </c>
      <c r="AKS10" s="502" t="s">
        <v>247</v>
      </c>
      <c r="AKT10" s="503"/>
      <c r="AKU10" s="503"/>
      <c r="AKV10" s="503"/>
      <c r="AKW10" s="89" t="str">
        <f ca="1">IFERROR(IF(AKW17&gt;=200,INDEX(TrichLuc!$AG$11:$AG$1699,MATCH(BangTinh!AKW3,TrichLuc!$C$11:$C$1699,0))*Giadatvaheso!$J$14,""),0)</f>
        <v/>
      </c>
      <c r="ALD10" s="502" t="s">
        <v>247</v>
      </c>
      <c r="ALE10" s="503"/>
      <c r="ALF10" s="503"/>
      <c r="ALG10" s="503"/>
      <c r="ALH10" s="89" t="str">
        <f ca="1">IFERROR(IF(ALH17&gt;=200,INDEX(TrichLuc!$AG$11:$AG$1699,MATCH(BangTinh!ALH3,TrichLuc!$C$11:$C$1699,0))*Giadatvaheso!$J$14,""),0)</f>
        <v/>
      </c>
      <c r="ALO10" s="502" t="s">
        <v>247</v>
      </c>
      <c r="ALP10" s="503"/>
      <c r="ALQ10" s="503"/>
      <c r="ALR10" s="503"/>
      <c r="ALS10" s="89" t="str">
        <f ca="1">IFERROR(IF(ALS17&gt;=200,INDEX(TrichLuc!$AG$11:$AG$1699,MATCH(BangTinh!ALS3,TrichLuc!$C$11:$C$1699,0))*Giadatvaheso!$J$14,""),0)</f>
        <v/>
      </c>
      <c r="ALZ10" s="502" t="s">
        <v>247</v>
      </c>
      <c r="AMA10" s="503"/>
      <c r="AMB10" s="503"/>
      <c r="AMC10" s="503"/>
      <c r="AMD10" s="89" t="str">
        <f ca="1">IFERROR(IF(AMD17&gt;=200,INDEX(TrichLuc!$AG$11:$AG$1699,MATCH(BangTinh!AMD3,TrichLuc!$C$11:$C$1699,0))*Giadatvaheso!$J$14,""),0)</f>
        <v/>
      </c>
      <c r="AMK10" s="502" t="s">
        <v>247</v>
      </c>
      <c r="AML10" s="503"/>
      <c r="AMM10" s="503"/>
      <c r="AMN10" s="503"/>
      <c r="AMO10" s="89" t="str">
        <f ca="1">IFERROR(IF(AMO17&gt;=200,INDEX(TrichLuc!$AG$11:$AG$1699,MATCH(BangTinh!AMO3,TrichLuc!$C$11:$C$1699,0))*Giadatvaheso!$J$14,""),0)</f>
        <v/>
      </c>
      <c r="AMV10" s="502" t="s">
        <v>247</v>
      </c>
      <c r="AMW10" s="503"/>
      <c r="AMX10" s="503"/>
      <c r="AMY10" s="503"/>
      <c r="AMZ10" s="89" t="str">
        <f ca="1">IFERROR(IF(AMZ17&gt;=200,INDEX(TrichLuc!$AG$11:$AG$1699,MATCH(BangTinh!AMZ3,TrichLuc!$C$11:$C$1699,0))*Giadatvaheso!$J$14,""),0)</f>
        <v/>
      </c>
      <c r="ANG10" s="502" t="s">
        <v>247</v>
      </c>
      <c r="ANH10" s="503"/>
      <c r="ANI10" s="503"/>
      <c r="ANJ10" s="503"/>
      <c r="ANK10" s="89" t="str">
        <f ca="1">IFERROR(IF(ANK17&gt;=200,INDEX(TrichLuc!$AG$11:$AG$1699,MATCH(BangTinh!ANK3,TrichLuc!$C$11:$C$1699,0))*Giadatvaheso!$J$14,""),0)</f>
        <v/>
      </c>
      <c r="ANR10" s="502" t="s">
        <v>247</v>
      </c>
      <c r="ANS10" s="503"/>
      <c r="ANT10" s="503"/>
      <c r="ANU10" s="503"/>
      <c r="ANV10" s="89" t="str">
        <f ca="1">IFERROR(IF(ANV17&gt;=200,INDEX(TrichLuc!$AG$11:$AG$1699,MATCH(BangTinh!ANV3,TrichLuc!$C$11:$C$1699,0))*Giadatvaheso!$J$14,""),0)</f>
        <v/>
      </c>
      <c r="AOC10" s="502" t="s">
        <v>247</v>
      </c>
      <c r="AOD10" s="503"/>
      <c r="AOE10" s="503"/>
      <c r="AOF10" s="503"/>
      <c r="AOG10" s="89" t="str">
        <f ca="1">IFERROR(IF(AOG17&gt;=200,INDEX(TrichLuc!$AG$11:$AG$1699,MATCH(BangTinh!AOG3,TrichLuc!$C$11:$C$1699,0))*Giadatvaheso!$J$14,""),0)</f>
        <v/>
      </c>
      <c r="AON10" s="502" t="s">
        <v>247</v>
      </c>
      <c r="AOO10" s="503"/>
      <c r="AOP10" s="503"/>
      <c r="AOQ10" s="503"/>
      <c r="AOR10" s="89" t="str">
        <f ca="1">IFERROR(IF(AOR17&gt;=200,INDEX(TrichLuc!$AG$11:$AG$1699,MATCH(BangTinh!AOR3,TrichLuc!$C$11:$C$1699,0))*Giadatvaheso!$J$14,""),0)</f>
        <v/>
      </c>
      <c r="AOY10" s="502" t="s">
        <v>247</v>
      </c>
      <c r="AOZ10" s="503"/>
      <c r="APA10" s="503"/>
      <c r="APB10" s="503"/>
      <c r="APC10" s="89" t="str">
        <f ca="1">IFERROR(IF(APC17&gt;=200,INDEX(TrichLuc!$AG$11:$AG$1699,MATCH(BangTinh!APC3,TrichLuc!$C$11:$C$1699,0))*Giadatvaheso!$J$14,""),0)</f>
        <v/>
      </c>
      <c r="APJ10" s="502" t="s">
        <v>247</v>
      </c>
      <c r="APK10" s="503"/>
      <c r="APL10" s="503"/>
      <c r="APM10" s="503"/>
      <c r="APN10" s="89" t="str">
        <f ca="1">IFERROR(IF(APN17&gt;=200,INDEX(TrichLuc!$AG$11:$AG$1699,MATCH(BangTinh!APN3,TrichLuc!$C$11:$C$1699,0))*Giadatvaheso!$J$14,""),0)</f>
        <v/>
      </c>
      <c r="APU10" s="502" t="s">
        <v>247</v>
      </c>
      <c r="APV10" s="503"/>
      <c r="APW10" s="503"/>
      <c r="APX10" s="503"/>
      <c r="APY10" s="89" t="str">
        <f ca="1">IFERROR(IF(APY17&gt;=200,INDEX(TrichLuc!$AG$11:$AG$1699,MATCH(BangTinh!APY3,TrichLuc!$C$11:$C$1699,0))*Giadatvaheso!$J$14,""),0)</f>
        <v/>
      </c>
      <c r="AQF10" s="502" t="s">
        <v>247</v>
      </c>
      <c r="AQG10" s="503"/>
      <c r="AQH10" s="503"/>
      <c r="AQI10" s="503"/>
      <c r="AQJ10" s="89" t="str">
        <f ca="1">IFERROR(IF(AQJ17&gt;=200,INDEX(TrichLuc!$AG$11:$AG$1699,MATCH(BangTinh!AQJ3,TrichLuc!$C$11:$C$1699,0))*Giadatvaheso!$J$14,""),0)</f>
        <v/>
      </c>
      <c r="AQQ10" s="502" t="s">
        <v>247</v>
      </c>
      <c r="AQR10" s="503"/>
      <c r="AQS10" s="503"/>
      <c r="AQT10" s="503"/>
      <c r="AQU10" s="89" t="str">
        <f ca="1">IFERROR(IF(AQU17&gt;=200,INDEX(TrichLuc!$AG$11:$AG$1699,MATCH(BangTinh!AQU3,TrichLuc!$C$11:$C$1699,0))*Giadatvaheso!$J$14,""),0)</f>
        <v/>
      </c>
      <c r="ARB10" s="502" t="s">
        <v>247</v>
      </c>
      <c r="ARC10" s="503"/>
      <c r="ARD10" s="503"/>
      <c r="ARE10" s="503"/>
      <c r="ARF10" s="89" t="str">
        <f ca="1">IFERROR(IF(ARF17&gt;=200,INDEX(TrichLuc!$AG$11:$AG$1699,MATCH(BangTinh!ARF3,TrichLuc!$C$11:$C$1699,0))*Giadatvaheso!$J$14,""),0)</f>
        <v/>
      </c>
      <c r="ARM10" s="502" t="s">
        <v>247</v>
      </c>
      <c r="ARN10" s="503"/>
      <c r="ARO10" s="503"/>
      <c r="ARP10" s="503"/>
      <c r="ARQ10" s="89" t="str">
        <f ca="1">IFERROR(IF(ARQ17&gt;=200,INDEX(TrichLuc!$AG$11:$AG$1699,MATCH(BangTinh!ARQ3,TrichLuc!$C$11:$C$1699,0))*Giadatvaheso!$J$14,""),0)</f>
        <v/>
      </c>
      <c r="ARX10" s="502" t="s">
        <v>247</v>
      </c>
      <c r="ARY10" s="503"/>
      <c r="ARZ10" s="503"/>
      <c r="ASA10" s="503"/>
      <c r="ASB10" s="89" t="str">
        <f ca="1">IFERROR(IF(ASB17&gt;=200,INDEX(TrichLuc!$AG$11:$AG$1699,MATCH(BangTinh!ASB3,TrichLuc!$C$11:$C$1699,0))*Giadatvaheso!$J$14,""),0)</f>
        <v/>
      </c>
      <c r="ASI10" s="502" t="s">
        <v>247</v>
      </c>
      <c r="ASJ10" s="503"/>
      <c r="ASK10" s="503"/>
      <c r="ASL10" s="503"/>
      <c r="ASM10" s="89" t="str">
        <f ca="1">IFERROR(IF(ASM17&gt;=200,INDEX(TrichLuc!$AG$11:$AG$1699,MATCH(BangTinh!ASM3,TrichLuc!$C$11:$C$1699,0))*Giadatvaheso!$J$14,""),0)</f>
        <v/>
      </c>
      <c r="AST10" s="502" t="s">
        <v>247</v>
      </c>
      <c r="ASU10" s="503"/>
      <c r="ASV10" s="503"/>
      <c r="ASW10" s="503"/>
      <c r="ASX10" s="89" t="str">
        <f ca="1">IFERROR(IF(ASX17&gt;=200,INDEX(TrichLuc!$AG$11:$AG$1699,MATCH(BangTinh!ASX3,TrichLuc!$C$11:$C$1699,0))*Giadatvaheso!$J$14,""),0)</f>
        <v/>
      </c>
      <c r="ATE10" s="502" t="s">
        <v>247</v>
      </c>
      <c r="ATF10" s="503"/>
      <c r="ATG10" s="503"/>
      <c r="ATH10" s="503"/>
      <c r="ATI10" s="89" t="str">
        <f ca="1">IFERROR(IF(ATI17&gt;=200,INDEX(TrichLuc!$AG$11:$AG$1699,MATCH(BangTinh!ATI3,TrichLuc!$C$11:$C$1699,0))*Giadatvaheso!$J$14,""),0)</f>
        <v/>
      </c>
      <c r="ATP10" s="502" t="s">
        <v>247</v>
      </c>
      <c r="ATQ10" s="503"/>
      <c r="ATR10" s="503"/>
      <c r="ATS10" s="503"/>
      <c r="ATT10" s="89" t="str">
        <f ca="1">IFERROR(IF(ATT17&gt;=200,INDEX(TrichLuc!$AG$11:$AG$1699,MATCH(BangTinh!ATT3,TrichLuc!$C$11:$C$1699,0))*Giadatvaheso!$J$14,""),0)</f>
        <v/>
      </c>
      <c r="AUA10" s="502" t="s">
        <v>247</v>
      </c>
      <c r="AUB10" s="503"/>
      <c r="AUC10" s="503"/>
      <c r="AUD10" s="503"/>
      <c r="AUE10" s="89" t="str">
        <f ca="1">IFERROR(IF(AUE17&gt;=200,INDEX(TrichLuc!$AG$11:$AG$1699,MATCH(BangTinh!AUE3,TrichLuc!$C$11:$C$1699,0))*Giadatvaheso!$J$14,""),0)</f>
        <v/>
      </c>
      <c r="AUL10" s="502" t="s">
        <v>247</v>
      </c>
      <c r="AUM10" s="503"/>
      <c r="AUN10" s="503"/>
      <c r="AUO10" s="503"/>
      <c r="AUP10" s="89" t="str">
        <f ca="1">IFERROR(IF(AUP17&gt;=200,INDEX(TrichLuc!$AG$11:$AG$1699,MATCH(BangTinh!AUP3,TrichLuc!$C$11:$C$1699,0))*Giadatvaheso!$J$14,""),0)</f>
        <v/>
      </c>
      <c r="AUW10" s="502" t="s">
        <v>247</v>
      </c>
      <c r="AUX10" s="503"/>
      <c r="AUY10" s="503"/>
      <c r="AUZ10" s="503"/>
      <c r="AVA10" s="89" t="str">
        <f ca="1">IFERROR(IF(AVA17&gt;=200,INDEX(TrichLuc!$AG$11:$AG$1699,MATCH(BangTinh!AVA3,TrichLuc!$C$11:$C$1699,0))*Giadatvaheso!$J$14,""),0)</f>
        <v/>
      </c>
      <c r="AVH10" s="502" t="s">
        <v>247</v>
      </c>
      <c r="AVI10" s="503"/>
      <c r="AVJ10" s="503"/>
      <c r="AVK10" s="503"/>
      <c r="AVL10" s="89" t="str">
        <f ca="1">IFERROR(IF(AVL17&gt;=200,INDEX(TrichLuc!$AG$11:$AG$1699,MATCH(BangTinh!AVL3,TrichLuc!$C$11:$C$1699,0))*Giadatvaheso!$J$14,""),0)</f>
        <v/>
      </c>
      <c r="AVS10" s="502" t="s">
        <v>247</v>
      </c>
      <c r="AVT10" s="503"/>
      <c r="AVU10" s="503"/>
      <c r="AVV10" s="503"/>
      <c r="AVW10" s="89" t="str">
        <f ca="1">IFERROR(IF(AVW17&gt;=200,INDEX(TrichLuc!$AG$11:$AG$1699,MATCH(BangTinh!AVW3,TrichLuc!$C$11:$C$1699,0))*Giadatvaheso!$J$14,""),0)</f>
        <v/>
      </c>
    </row>
    <row r="11" spans="2:1018 1025:1271" s="24" customFormat="1" ht="20.25" customHeight="1">
      <c r="B11" s="502" t="s">
        <v>248</v>
      </c>
      <c r="C11" s="503"/>
      <c r="D11" s="503"/>
      <c r="E11" s="503"/>
      <c r="F11" s="89">
        <f ca="1">IFERROR(IF(F17&gt;=200,INDEX(TrichLuc!$AH$11:$AH$1699,MATCH(BangTinh!F3,TrichLuc!$C$11:$C$1699,0))*Giadatvaheso!$J$15,""),0)</f>
        <v>0</v>
      </c>
      <c r="M11" s="502" t="s">
        <v>248</v>
      </c>
      <c r="N11" s="503"/>
      <c r="O11" s="503"/>
      <c r="P11" s="503"/>
      <c r="Q11" s="89">
        <f ca="1">IFERROR(IF(Q17&gt;=200,INDEX(TrichLuc!$AH$11:$AH$1699,MATCH(BangTinh!Q3,TrichLuc!$C$11:$C$1699,0))*Giadatvaheso!$J$15,""),0)</f>
        <v>0</v>
      </c>
      <c r="X11" s="502" t="s">
        <v>248</v>
      </c>
      <c r="Y11" s="503"/>
      <c r="Z11" s="503"/>
      <c r="AA11" s="503"/>
      <c r="AB11" s="89">
        <f ca="1">IFERROR(IF(AB17&gt;=200,INDEX(TrichLuc!$AH$11:$AH$1699,MATCH(BangTinh!AB3,TrichLuc!$C$11:$C$1699,0))*Giadatvaheso!$J$15,""),0)</f>
        <v>0</v>
      </c>
      <c r="AI11" s="502" t="s">
        <v>248</v>
      </c>
      <c r="AJ11" s="503"/>
      <c r="AK11" s="503"/>
      <c r="AL11" s="503"/>
      <c r="AM11" s="89">
        <f ca="1">IFERROR(IF(AM17&gt;=200,INDEX(TrichLuc!$AH$11:$AH$1699,MATCH(BangTinh!AM3,TrichLuc!$C$11:$C$1699,0))*Giadatvaheso!$J$15,""),0)</f>
        <v>0</v>
      </c>
      <c r="AT11" s="502" t="s">
        <v>248</v>
      </c>
      <c r="AU11" s="503"/>
      <c r="AV11" s="503"/>
      <c r="AW11" s="503"/>
      <c r="AX11" s="89" t="str">
        <f ca="1">IFERROR(IF(AX17&gt;=200,INDEX(TrichLuc!$AH$11:$AH$1699,MATCH(BangTinh!AX3,TrichLuc!$C$11:$C$1699,0))*Giadatvaheso!$J$15,""),0)</f>
        <v/>
      </c>
      <c r="BE11" s="502" t="s">
        <v>248</v>
      </c>
      <c r="BF11" s="503"/>
      <c r="BG11" s="503"/>
      <c r="BH11" s="503"/>
      <c r="BI11" s="89">
        <f ca="1">IFERROR(IF(BI17&gt;=200,INDEX(TrichLuc!$AH$11:$AH$1699,MATCH(BangTinh!BI3,TrichLuc!$C$11:$C$1699,0))*Giadatvaheso!$J$15,""),0)</f>
        <v>0</v>
      </c>
      <c r="BP11" s="502" t="s">
        <v>248</v>
      </c>
      <c r="BQ11" s="503"/>
      <c r="BR11" s="503"/>
      <c r="BS11" s="503"/>
      <c r="BT11" s="89">
        <f ca="1">IFERROR(IF(BT17&gt;=200,INDEX(TrichLuc!$AH$11:$AH$1699,MATCH(BangTinh!BT3,TrichLuc!$C$11:$C$1699,0))*Giadatvaheso!$J$15,""),0)</f>
        <v>0</v>
      </c>
      <c r="CA11" s="502" t="s">
        <v>248</v>
      </c>
      <c r="CB11" s="503"/>
      <c r="CC11" s="503"/>
      <c r="CD11" s="503"/>
      <c r="CE11" s="89">
        <f ca="1">IFERROR(IF(CE17&gt;=200,INDEX(TrichLuc!$AH$11:$AH$1699,MATCH(BangTinh!CE3,TrichLuc!$C$11:$C$1699,0))*Giadatvaheso!$J$15,""),0)</f>
        <v>0</v>
      </c>
      <c r="CL11" s="502" t="s">
        <v>248</v>
      </c>
      <c r="CM11" s="503"/>
      <c r="CN11" s="503"/>
      <c r="CO11" s="503"/>
      <c r="CP11" s="89" t="str">
        <f ca="1">IFERROR(IF(CP17&gt;=200,INDEX(TrichLuc!$AH$11:$AH$1699,MATCH(BangTinh!CP3,TrichLuc!$C$11:$C$1699,0))*Giadatvaheso!$J$15,""),0)</f>
        <v/>
      </c>
      <c r="CW11" s="502" t="s">
        <v>248</v>
      </c>
      <c r="CX11" s="503"/>
      <c r="CY11" s="503"/>
      <c r="CZ11" s="503"/>
      <c r="DA11" s="89" t="str">
        <f ca="1">IFERROR(IF(DA17&gt;=200,INDEX(TrichLuc!$AH$11:$AH$1699,MATCH(BangTinh!DA3,TrichLuc!$C$11:$C$1699,0))*Giadatvaheso!$J$15,""),0)</f>
        <v/>
      </c>
      <c r="DH11" s="502" t="s">
        <v>248</v>
      </c>
      <c r="DI11" s="503"/>
      <c r="DJ11" s="503"/>
      <c r="DK11" s="503"/>
      <c r="DL11" s="89" t="str">
        <f ca="1">IFERROR(IF(DL17&gt;=200,INDEX(TrichLuc!$AH$11:$AH$1699,MATCH(BangTinh!DL3,TrichLuc!$C$11:$C$1699,0))*Giadatvaheso!$J$15,""),0)</f>
        <v/>
      </c>
      <c r="DS11" s="502" t="s">
        <v>248</v>
      </c>
      <c r="DT11" s="503"/>
      <c r="DU11" s="503"/>
      <c r="DV11" s="503"/>
      <c r="DW11" s="89" t="str">
        <f ca="1">IFERROR(IF(DW17&gt;=200,INDEX(TrichLuc!$AH$11:$AH$1699,MATCH(BangTinh!DW3,TrichLuc!$C$11:$C$1699,0))*Giadatvaheso!$J$15,""),0)</f>
        <v/>
      </c>
      <c r="ED11" s="502" t="s">
        <v>248</v>
      </c>
      <c r="EE11" s="503"/>
      <c r="EF11" s="503"/>
      <c r="EG11" s="503"/>
      <c r="EH11" s="89" t="str">
        <f ca="1">IFERROR(IF(EH17&gt;=200,INDEX(TrichLuc!$AH$11:$AH$1699,MATCH(BangTinh!EH3,TrichLuc!$C$11:$C$1699,0))*Giadatvaheso!$J$15,""),0)</f>
        <v/>
      </c>
      <c r="EO11" s="502" t="s">
        <v>248</v>
      </c>
      <c r="EP11" s="503"/>
      <c r="EQ11" s="503"/>
      <c r="ER11" s="503"/>
      <c r="ES11" s="89" t="str">
        <f ca="1">IFERROR(IF(ES17&gt;=200,INDEX(TrichLuc!$AH$11:$AH$1699,MATCH(BangTinh!ES3,TrichLuc!$C$11:$C$1699,0))*Giadatvaheso!$J$15,""),0)</f>
        <v/>
      </c>
      <c r="EZ11" s="502" t="s">
        <v>248</v>
      </c>
      <c r="FA11" s="503"/>
      <c r="FB11" s="503"/>
      <c r="FC11" s="503"/>
      <c r="FD11" s="89" t="str">
        <f ca="1">IFERROR(IF(FD17&gt;=200,INDEX(TrichLuc!$AH$11:$AH$1699,MATCH(BangTinh!FD3,TrichLuc!$C$11:$C$1699,0))*Giadatvaheso!$J$15,""),0)</f>
        <v/>
      </c>
      <c r="FK11" s="502" t="s">
        <v>248</v>
      </c>
      <c r="FL11" s="503"/>
      <c r="FM11" s="503"/>
      <c r="FN11" s="503"/>
      <c r="FO11" s="89" t="str">
        <f ca="1">IFERROR(IF(FO17&gt;=200,INDEX(TrichLuc!$AH$11:$AH$1699,MATCH(BangTinh!FO3,TrichLuc!$C$11:$C$1699,0))*Giadatvaheso!$J$15,""),0)</f>
        <v/>
      </c>
      <c r="FV11" s="502" t="s">
        <v>248</v>
      </c>
      <c r="FW11" s="503"/>
      <c r="FX11" s="503"/>
      <c r="FY11" s="503"/>
      <c r="FZ11" s="89" t="str">
        <f ca="1">IFERROR(IF(FZ17&gt;=200,INDEX(TrichLuc!$AH$11:$AH$1699,MATCH(BangTinh!FZ3,TrichLuc!$C$11:$C$1699,0))*Giadatvaheso!$J$15,""),0)</f>
        <v/>
      </c>
      <c r="GG11" s="502" t="s">
        <v>248</v>
      </c>
      <c r="GH11" s="503"/>
      <c r="GI11" s="503"/>
      <c r="GJ11" s="503"/>
      <c r="GK11" s="89" t="str">
        <f ca="1">IFERROR(IF(GK17&gt;=200,INDEX(TrichLuc!$AH$11:$AH$1699,MATCH(BangTinh!GK3,TrichLuc!$C$11:$C$1699,0))*Giadatvaheso!$J$15,""),0)</f>
        <v/>
      </c>
      <c r="GR11" s="502" t="s">
        <v>248</v>
      </c>
      <c r="GS11" s="503"/>
      <c r="GT11" s="503"/>
      <c r="GU11" s="503"/>
      <c r="GV11" s="89" t="str">
        <f ca="1">IFERROR(IF(GV17&gt;=200,INDEX(TrichLuc!$AH$11:$AH$1699,MATCH(BangTinh!GV3,TrichLuc!$C$11:$C$1699,0))*Giadatvaheso!$J$15,""),0)</f>
        <v/>
      </c>
      <c r="HC11" s="502" t="s">
        <v>248</v>
      </c>
      <c r="HD11" s="503"/>
      <c r="HE11" s="503"/>
      <c r="HF11" s="503"/>
      <c r="HG11" s="89" t="str">
        <f ca="1">IFERROR(IF(HG17&gt;=200,INDEX(TrichLuc!$AH$11:$AH$1699,MATCH(BangTinh!HG3,TrichLuc!$C$11:$C$1699,0))*Giadatvaheso!$J$15,""),0)</f>
        <v/>
      </c>
      <c r="HN11" s="502" t="s">
        <v>248</v>
      </c>
      <c r="HO11" s="503"/>
      <c r="HP11" s="503"/>
      <c r="HQ11" s="503"/>
      <c r="HR11" s="89" t="str">
        <f ca="1">IFERROR(IF(HR17&gt;=200,INDEX(TrichLuc!$AH$11:$AH$1699,MATCH(BangTinh!HR3,TrichLuc!$C$11:$C$1699,0))*Giadatvaheso!$J$15,""),0)</f>
        <v/>
      </c>
      <c r="HY11" s="502" t="s">
        <v>248</v>
      </c>
      <c r="HZ11" s="503"/>
      <c r="IA11" s="503"/>
      <c r="IB11" s="503"/>
      <c r="IC11" s="89" t="str">
        <f ca="1">IFERROR(IF(IC17&gt;=200,INDEX(TrichLuc!$AH$11:$AH$1699,MATCH(BangTinh!IC3,TrichLuc!$C$11:$C$1699,0))*Giadatvaheso!$J$15,""),0)</f>
        <v/>
      </c>
      <c r="IJ11" s="502" t="s">
        <v>248</v>
      </c>
      <c r="IK11" s="503"/>
      <c r="IL11" s="503"/>
      <c r="IM11" s="503"/>
      <c r="IN11" s="89" t="str">
        <f ca="1">IFERROR(IF(IN17&gt;=200,INDEX(TrichLuc!$AH$11:$AH$1699,MATCH(BangTinh!IN3,TrichLuc!$C$11:$C$1699,0))*Giadatvaheso!$J$15,""),0)</f>
        <v/>
      </c>
      <c r="IU11" s="502" t="s">
        <v>248</v>
      </c>
      <c r="IV11" s="503"/>
      <c r="IW11" s="503"/>
      <c r="IX11" s="503"/>
      <c r="IY11" s="89" t="str">
        <f ca="1">IFERROR(IF(IY17&gt;=200,INDEX(TrichLuc!$AH$11:$AH$1699,MATCH(BangTinh!IY3,TrichLuc!$C$11:$C$1699,0))*Giadatvaheso!$J$15,""),0)</f>
        <v/>
      </c>
      <c r="JF11" s="502" t="s">
        <v>248</v>
      </c>
      <c r="JG11" s="503"/>
      <c r="JH11" s="503"/>
      <c r="JI11" s="503"/>
      <c r="JJ11" s="89" t="str">
        <f ca="1">IFERROR(IF(JJ17&gt;=200,INDEX(TrichLuc!$AH$11:$AH$1699,MATCH(BangTinh!JJ3,TrichLuc!$C$11:$C$1699,0))*Giadatvaheso!$J$15,""),0)</f>
        <v/>
      </c>
      <c r="JQ11" s="502" t="s">
        <v>248</v>
      </c>
      <c r="JR11" s="503"/>
      <c r="JS11" s="503"/>
      <c r="JT11" s="503"/>
      <c r="JU11" s="89" t="str">
        <f ca="1">IFERROR(IF(JU17&gt;=200,INDEX(TrichLuc!$AH$11:$AH$1699,MATCH(BangTinh!JU3,TrichLuc!$C$11:$C$1699,0))*Giadatvaheso!$J$15,""),0)</f>
        <v/>
      </c>
      <c r="KB11" s="502" t="s">
        <v>248</v>
      </c>
      <c r="KC11" s="503"/>
      <c r="KD11" s="503"/>
      <c r="KE11" s="503"/>
      <c r="KF11" s="89" t="str">
        <f ca="1">IFERROR(IF(KF17&gt;=200,INDEX(TrichLuc!$AH$11:$AH$1699,MATCH(BangTinh!KF3,TrichLuc!$C$11:$C$1699,0))*Giadatvaheso!$J$15,""),0)</f>
        <v/>
      </c>
      <c r="KM11" s="502" t="s">
        <v>248</v>
      </c>
      <c r="KN11" s="503"/>
      <c r="KO11" s="503"/>
      <c r="KP11" s="503"/>
      <c r="KQ11" s="89" t="str">
        <f ca="1">IFERROR(IF(KQ17&gt;=200,INDEX(TrichLuc!$AH$11:$AH$1699,MATCH(BangTinh!KQ3,TrichLuc!$C$11:$C$1699,0))*Giadatvaheso!$J$15,""),0)</f>
        <v/>
      </c>
      <c r="KX11" s="502" t="s">
        <v>248</v>
      </c>
      <c r="KY11" s="503"/>
      <c r="KZ11" s="503"/>
      <c r="LA11" s="503"/>
      <c r="LB11" s="89" t="str">
        <f ca="1">IFERROR(IF(LB17&gt;=200,INDEX(TrichLuc!$AH$11:$AH$1699,MATCH(BangTinh!LB3,TrichLuc!$C$11:$C$1699,0))*Giadatvaheso!$J$15,""),0)</f>
        <v/>
      </c>
      <c r="LI11" s="502" t="s">
        <v>248</v>
      </c>
      <c r="LJ11" s="503"/>
      <c r="LK11" s="503"/>
      <c r="LL11" s="503"/>
      <c r="LM11" s="89" t="str">
        <f ca="1">IFERROR(IF(LM17&gt;=200,INDEX(TrichLuc!$AH$11:$AH$1699,MATCH(BangTinh!LM3,TrichLuc!$C$11:$C$1699,0))*Giadatvaheso!$J$15,""),0)</f>
        <v/>
      </c>
      <c r="LT11" s="502" t="s">
        <v>248</v>
      </c>
      <c r="LU11" s="503"/>
      <c r="LV11" s="503"/>
      <c r="LW11" s="503"/>
      <c r="LX11" s="89" t="str">
        <f ca="1">IFERROR(IF(LX17&gt;=200,INDEX(TrichLuc!$AH$11:$AH$1699,MATCH(BangTinh!LX3,TrichLuc!$C$11:$C$1699,0))*Giadatvaheso!$J$15,""),0)</f>
        <v/>
      </c>
      <c r="ME11" s="502" t="s">
        <v>248</v>
      </c>
      <c r="MF11" s="503"/>
      <c r="MG11" s="503"/>
      <c r="MH11" s="503"/>
      <c r="MI11" s="89" t="str">
        <f ca="1">IFERROR(IF(MI17&gt;=200,INDEX(TrichLuc!$AH$11:$AH$1699,MATCH(BangTinh!MI3,TrichLuc!$C$11:$C$1699,0))*Giadatvaheso!$J$15,""),0)</f>
        <v/>
      </c>
      <c r="MP11" s="502" t="s">
        <v>248</v>
      </c>
      <c r="MQ11" s="503"/>
      <c r="MR11" s="503"/>
      <c r="MS11" s="503"/>
      <c r="MT11" s="89" t="str">
        <f ca="1">IFERROR(IF(MT17&gt;=200,INDEX(TrichLuc!$AH$11:$AH$1699,MATCH(BangTinh!MT3,TrichLuc!$C$11:$C$1699,0))*Giadatvaheso!$J$15,""),0)</f>
        <v/>
      </c>
      <c r="NA11" s="502" t="s">
        <v>248</v>
      </c>
      <c r="NB11" s="503"/>
      <c r="NC11" s="503"/>
      <c r="ND11" s="503"/>
      <c r="NE11" s="89" t="str">
        <f ca="1">IFERROR(IF(NE17&gt;=200,INDEX(TrichLuc!$AH$11:$AH$1699,MATCH(BangTinh!NE3,TrichLuc!$C$11:$C$1699,0))*Giadatvaheso!$J$15,""),0)</f>
        <v/>
      </c>
      <c r="NL11" s="502" t="s">
        <v>248</v>
      </c>
      <c r="NM11" s="503"/>
      <c r="NN11" s="503"/>
      <c r="NO11" s="503"/>
      <c r="NP11" s="89" t="str">
        <f ca="1">IFERROR(IF(NP17&gt;=200,INDEX(TrichLuc!$AH$11:$AH$1699,MATCH(BangTinh!NP3,TrichLuc!$C$11:$C$1699,0))*Giadatvaheso!$J$15,""),0)</f>
        <v/>
      </c>
      <c r="NW11" s="502" t="s">
        <v>248</v>
      </c>
      <c r="NX11" s="503"/>
      <c r="NY11" s="503"/>
      <c r="NZ11" s="503"/>
      <c r="OA11" s="89" t="str">
        <f ca="1">IFERROR(IF(OA17&gt;=200,INDEX(TrichLuc!$AH$11:$AH$1699,MATCH(BangTinh!OA3,TrichLuc!$C$11:$C$1699,0))*Giadatvaheso!$J$15,""),0)</f>
        <v/>
      </c>
      <c r="OH11" s="502" t="s">
        <v>248</v>
      </c>
      <c r="OI11" s="503"/>
      <c r="OJ11" s="503"/>
      <c r="OK11" s="503"/>
      <c r="OL11" s="89" t="str">
        <f ca="1">IFERROR(IF(OL17&gt;=200,INDEX(TrichLuc!$AH$11:$AH$1699,MATCH(BangTinh!OL3,TrichLuc!$C$11:$C$1699,0))*Giadatvaheso!$J$15,""),0)</f>
        <v/>
      </c>
      <c r="OS11" s="502" t="s">
        <v>248</v>
      </c>
      <c r="OT11" s="503"/>
      <c r="OU11" s="503"/>
      <c r="OV11" s="503"/>
      <c r="OW11" s="89" t="str">
        <f ca="1">IFERROR(IF(OW17&gt;=200,INDEX(TrichLuc!$AH$11:$AH$1699,MATCH(BangTinh!OW3,TrichLuc!$C$11:$C$1699,0))*Giadatvaheso!$J$15,""),0)</f>
        <v/>
      </c>
      <c r="PD11" s="502" t="s">
        <v>248</v>
      </c>
      <c r="PE11" s="503"/>
      <c r="PF11" s="503"/>
      <c r="PG11" s="503"/>
      <c r="PH11" s="89" t="str">
        <f ca="1">IFERROR(IF(PH17&gt;=200,INDEX(TrichLuc!$AH$11:$AH$1699,MATCH(BangTinh!PH3,TrichLuc!$C$11:$C$1699,0))*Giadatvaheso!$J$15,""),0)</f>
        <v/>
      </c>
      <c r="PO11" s="502" t="s">
        <v>248</v>
      </c>
      <c r="PP11" s="503"/>
      <c r="PQ11" s="503"/>
      <c r="PR11" s="503"/>
      <c r="PS11" s="89" t="str">
        <f ca="1">IFERROR(IF(PS17&gt;=200,INDEX(TrichLuc!$AH$11:$AH$1699,MATCH(BangTinh!PS3,TrichLuc!$C$11:$C$1699,0))*Giadatvaheso!$J$15,""),0)</f>
        <v/>
      </c>
      <c r="PZ11" s="502" t="s">
        <v>248</v>
      </c>
      <c r="QA11" s="503"/>
      <c r="QB11" s="503"/>
      <c r="QC11" s="503"/>
      <c r="QD11" s="89" t="str">
        <f ca="1">IFERROR(IF(QD17&gt;=200,INDEX(TrichLuc!$AH$11:$AH$1699,MATCH(BangTinh!QD3,TrichLuc!$C$11:$C$1699,0))*Giadatvaheso!$J$15,""),0)</f>
        <v/>
      </c>
      <c r="QK11" s="502" t="s">
        <v>248</v>
      </c>
      <c r="QL11" s="503"/>
      <c r="QM11" s="503"/>
      <c r="QN11" s="503"/>
      <c r="QO11" s="89" t="str">
        <f ca="1">IFERROR(IF(QO17&gt;=200,INDEX(TrichLuc!$AH$11:$AH$1699,MATCH(BangTinh!QO3,TrichLuc!$C$11:$C$1699,0))*Giadatvaheso!$J$15,""),0)</f>
        <v/>
      </c>
      <c r="QV11" s="502" t="s">
        <v>248</v>
      </c>
      <c r="QW11" s="503"/>
      <c r="QX11" s="503"/>
      <c r="QY11" s="503"/>
      <c r="QZ11" s="89" t="str">
        <f ca="1">IFERROR(IF(QZ17&gt;=200,INDEX(TrichLuc!$AH$11:$AH$1699,MATCH(BangTinh!QZ3,TrichLuc!$C$11:$C$1699,0))*Giadatvaheso!$J$15,""),0)</f>
        <v/>
      </c>
      <c r="RG11" s="502" t="s">
        <v>248</v>
      </c>
      <c r="RH11" s="503"/>
      <c r="RI11" s="503"/>
      <c r="RJ11" s="503"/>
      <c r="RK11" s="89" t="str">
        <f ca="1">IFERROR(IF(RK17&gt;=200,INDEX(TrichLuc!$AH$11:$AH$1699,MATCH(BangTinh!RK3,TrichLuc!$C$11:$C$1699,0))*Giadatvaheso!$J$15,""),0)</f>
        <v/>
      </c>
      <c r="RR11" s="502" t="s">
        <v>248</v>
      </c>
      <c r="RS11" s="503"/>
      <c r="RT11" s="503"/>
      <c r="RU11" s="503"/>
      <c r="RV11" s="89" t="str">
        <f ca="1">IFERROR(IF(RV17&gt;=200,INDEX(TrichLuc!$AH$11:$AH$1699,MATCH(BangTinh!RV3,TrichLuc!$C$11:$C$1699,0))*Giadatvaheso!$J$15,""),0)</f>
        <v/>
      </c>
      <c r="SC11" s="502" t="s">
        <v>248</v>
      </c>
      <c r="SD11" s="503"/>
      <c r="SE11" s="503"/>
      <c r="SF11" s="503"/>
      <c r="SG11" s="89" t="str">
        <f ca="1">IFERROR(IF(SG17&gt;=200,INDEX(TrichLuc!$AH$11:$AH$1699,MATCH(BangTinh!SG3,TrichLuc!$C$11:$C$1699,0))*Giadatvaheso!$J$15,""),0)</f>
        <v/>
      </c>
      <c r="SN11" s="502" t="s">
        <v>248</v>
      </c>
      <c r="SO11" s="503"/>
      <c r="SP11" s="503"/>
      <c r="SQ11" s="503"/>
      <c r="SR11" s="89" t="str">
        <f ca="1">IFERROR(IF(SR17&gt;=200,INDEX(TrichLuc!$AH$11:$AH$1699,MATCH(BangTinh!SR3,TrichLuc!$C$11:$C$1699,0))*Giadatvaheso!$J$15,""),0)</f>
        <v/>
      </c>
      <c r="SY11" s="502" t="s">
        <v>248</v>
      </c>
      <c r="SZ11" s="503"/>
      <c r="TA11" s="503"/>
      <c r="TB11" s="503"/>
      <c r="TC11" s="89" t="str">
        <f ca="1">IFERROR(IF(TC17&gt;=200,INDEX(TrichLuc!$AH$11:$AH$1699,MATCH(BangTinh!TC3,TrichLuc!$C$11:$C$1699,0))*Giadatvaheso!$J$15,""),0)</f>
        <v/>
      </c>
      <c r="TJ11" s="502" t="s">
        <v>248</v>
      </c>
      <c r="TK11" s="503"/>
      <c r="TL11" s="503"/>
      <c r="TM11" s="503"/>
      <c r="TN11" s="89" t="str">
        <f ca="1">IFERROR(IF(TN17&gt;=200,INDEX(TrichLuc!$AH$11:$AH$1699,MATCH(BangTinh!TN3,TrichLuc!$C$11:$C$1699,0))*Giadatvaheso!$J$15,""),0)</f>
        <v/>
      </c>
      <c r="TU11" s="502" t="s">
        <v>248</v>
      </c>
      <c r="TV11" s="503"/>
      <c r="TW11" s="503"/>
      <c r="TX11" s="503"/>
      <c r="TY11" s="89" t="str">
        <f ca="1">IFERROR(IF(TY17&gt;=200,INDEX(TrichLuc!$AH$11:$AH$1699,MATCH(BangTinh!TY3,TrichLuc!$C$11:$C$1699,0))*Giadatvaheso!$J$15,""),0)</f>
        <v/>
      </c>
      <c r="UF11" s="502" t="s">
        <v>248</v>
      </c>
      <c r="UG11" s="503"/>
      <c r="UH11" s="503"/>
      <c r="UI11" s="503"/>
      <c r="UJ11" s="89" t="str">
        <f ca="1">IFERROR(IF(UJ17&gt;=200,INDEX(TrichLuc!$AH$11:$AH$1699,MATCH(BangTinh!UJ3,TrichLuc!$C$11:$C$1699,0))*Giadatvaheso!$J$15,""),0)</f>
        <v/>
      </c>
      <c r="UQ11" s="502" t="s">
        <v>248</v>
      </c>
      <c r="UR11" s="503"/>
      <c r="US11" s="503"/>
      <c r="UT11" s="503"/>
      <c r="UU11" s="89" t="str">
        <f ca="1">IFERROR(IF(UU17&gt;=200,INDEX(TrichLuc!$AH$11:$AH$1699,MATCH(BangTinh!UU3,TrichLuc!$C$11:$C$1699,0))*Giadatvaheso!$J$15,""),0)</f>
        <v/>
      </c>
      <c r="VB11" s="502" t="s">
        <v>248</v>
      </c>
      <c r="VC11" s="503"/>
      <c r="VD11" s="503"/>
      <c r="VE11" s="503"/>
      <c r="VF11" s="89" t="str">
        <f ca="1">IFERROR(IF(VF17&gt;=200,INDEX(TrichLuc!$AH$11:$AH$1699,MATCH(BangTinh!VF3,TrichLuc!$C$11:$C$1699,0))*Giadatvaheso!$J$15,""),0)</f>
        <v/>
      </c>
      <c r="VM11" s="502" t="s">
        <v>248</v>
      </c>
      <c r="VN11" s="503"/>
      <c r="VO11" s="503"/>
      <c r="VP11" s="503"/>
      <c r="VQ11" s="89" t="str">
        <f ca="1">IFERROR(IF(VQ17&gt;=200,INDEX(TrichLuc!$AH$11:$AH$1699,MATCH(BangTinh!VQ3,TrichLuc!$C$11:$C$1699,0))*Giadatvaheso!$J$15,""),0)</f>
        <v/>
      </c>
      <c r="VX11" s="502" t="s">
        <v>248</v>
      </c>
      <c r="VY11" s="503"/>
      <c r="VZ11" s="503"/>
      <c r="WA11" s="503"/>
      <c r="WB11" s="89" t="str">
        <f ca="1">IFERROR(IF(WB17&gt;=200,INDEX(TrichLuc!$AH$11:$AH$1699,MATCH(BangTinh!WB3,TrichLuc!$C$11:$C$1699,0))*Giadatvaheso!$J$15,""),0)</f>
        <v/>
      </c>
      <c r="WI11" s="502" t="s">
        <v>248</v>
      </c>
      <c r="WJ11" s="503"/>
      <c r="WK11" s="503"/>
      <c r="WL11" s="503"/>
      <c r="WM11" s="89" t="str">
        <f ca="1">IFERROR(IF(WM17&gt;=200,INDEX(TrichLuc!$AH$11:$AH$1699,MATCH(BangTinh!WM3,TrichLuc!$C$11:$C$1699,0))*Giadatvaheso!$J$15,""),0)</f>
        <v/>
      </c>
      <c r="WT11" s="502" t="s">
        <v>248</v>
      </c>
      <c r="WU11" s="503"/>
      <c r="WV11" s="503"/>
      <c r="WW11" s="503"/>
      <c r="WX11" s="89" t="str">
        <f ca="1">IFERROR(IF(WX17&gt;=200,INDEX(TrichLuc!$AH$11:$AH$1699,MATCH(BangTinh!WX3,TrichLuc!$C$11:$C$1699,0))*Giadatvaheso!$J$15,""),0)</f>
        <v/>
      </c>
      <c r="XE11" s="502" t="s">
        <v>248</v>
      </c>
      <c r="XF11" s="503"/>
      <c r="XG11" s="503"/>
      <c r="XH11" s="503"/>
      <c r="XI11" s="89" t="str">
        <f ca="1">IFERROR(IF(XI17&gt;=200,INDEX(TrichLuc!$AH$11:$AH$1699,MATCH(BangTinh!XI3,TrichLuc!$C$11:$C$1699,0))*Giadatvaheso!$J$15,""),0)</f>
        <v/>
      </c>
      <c r="XP11" s="502" t="s">
        <v>248</v>
      </c>
      <c r="XQ11" s="503"/>
      <c r="XR11" s="503"/>
      <c r="XS11" s="503"/>
      <c r="XT11" s="89" t="str">
        <f ca="1">IFERROR(IF(XT17&gt;=200,INDEX(TrichLuc!$AH$11:$AH$1699,MATCH(BangTinh!XT3,TrichLuc!$C$11:$C$1699,0))*Giadatvaheso!$J$15,""),0)</f>
        <v/>
      </c>
      <c r="YA11" s="502" t="s">
        <v>248</v>
      </c>
      <c r="YB11" s="503"/>
      <c r="YC11" s="503"/>
      <c r="YD11" s="503"/>
      <c r="YE11" s="89" t="str">
        <f ca="1">IFERROR(IF(YE17&gt;=200,INDEX(TrichLuc!$AH$11:$AH$1699,MATCH(BangTinh!YE3,TrichLuc!$C$11:$C$1699,0))*Giadatvaheso!$J$15,""),0)</f>
        <v/>
      </c>
      <c r="YL11" s="502" t="s">
        <v>248</v>
      </c>
      <c r="YM11" s="503"/>
      <c r="YN11" s="503"/>
      <c r="YO11" s="503"/>
      <c r="YP11" s="89" t="str">
        <f ca="1">IFERROR(IF(YP17&gt;=200,INDEX(TrichLuc!$AH$11:$AH$1699,MATCH(BangTinh!YP3,TrichLuc!$C$11:$C$1699,0))*Giadatvaheso!$J$15,""),0)</f>
        <v/>
      </c>
      <c r="YW11" s="502" t="s">
        <v>248</v>
      </c>
      <c r="YX11" s="503"/>
      <c r="YY11" s="503"/>
      <c r="YZ11" s="503"/>
      <c r="ZA11" s="89" t="str">
        <f ca="1">IFERROR(IF(ZA17&gt;=200,INDEX(TrichLuc!$AH$11:$AH$1699,MATCH(BangTinh!ZA3,TrichLuc!$C$11:$C$1699,0))*Giadatvaheso!$J$15,""),0)</f>
        <v/>
      </c>
      <c r="ZH11" s="502" t="s">
        <v>248</v>
      </c>
      <c r="ZI11" s="503"/>
      <c r="ZJ11" s="503"/>
      <c r="ZK11" s="503"/>
      <c r="ZL11" s="89" t="str">
        <f ca="1">IFERROR(IF(ZL17&gt;=200,INDEX(TrichLuc!$AH$11:$AH$1699,MATCH(BangTinh!ZL3,TrichLuc!$C$11:$C$1699,0))*Giadatvaheso!$J$15,""),0)</f>
        <v/>
      </c>
      <c r="ZS11" s="502" t="s">
        <v>248</v>
      </c>
      <c r="ZT11" s="503"/>
      <c r="ZU11" s="503"/>
      <c r="ZV11" s="503"/>
      <c r="ZW11" s="89" t="str">
        <f ca="1">IFERROR(IF(ZW17&gt;=200,INDEX(TrichLuc!$AH$11:$AH$1699,MATCH(BangTinh!ZW3,TrichLuc!$C$11:$C$1699,0))*Giadatvaheso!$J$15,""),0)</f>
        <v/>
      </c>
      <c r="AAD11" s="502" t="s">
        <v>248</v>
      </c>
      <c r="AAE11" s="503"/>
      <c r="AAF11" s="503"/>
      <c r="AAG11" s="503"/>
      <c r="AAH11" s="89" t="str">
        <f ca="1">IFERROR(IF(AAH17&gt;=200,INDEX(TrichLuc!$AH$11:$AH$1699,MATCH(BangTinh!AAH3,TrichLuc!$C$11:$C$1699,0))*Giadatvaheso!$J$15,""),0)</f>
        <v/>
      </c>
      <c r="AAO11" s="502" t="s">
        <v>248</v>
      </c>
      <c r="AAP11" s="503"/>
      <c r="AAQ11" s="503"/>
      <c r="AAR11" s="503"/>
      <c r="AAS11" s="89" t="str">
        <f ca="1">IFERROR(IF(AAS17&gt;=200,INDEX(TrichLuc!$AH$11:$AH$1699,MATCH(BangTinh!AAS3,TrichLuc!$C$11:$C$1699,0))*Giadatvaheso!$J$15,""),0)</f>
        <v/>
      </c>
      <c r="AAZ11" s="502" t="s">
        <v>248</v>
      </c>
      <c r="ABA11" s="503"/>
      <c r="ABB11" s="503"/>
      <c r="ABC11" s="503"/>
      <c r="ABD11" s="89" t="str">
        <f ca="1">IFERROR(IF(ABD17&gt;=200,INDEX(TrichLuc!$AH$11:$AH$1699,MATCH(BangTinh!ABD3,TrichLuc!$C$11:$C$1699,0))*Giadatvaheso!$J$15,""),0)</f>
        <v/>
      </c>
      <c r="ABK11" s="502" t="s">
        <v>248</v>
      </c>
      <c r="ABL11" s="503"/>
      <c r="ABM11" s="503"/>
      <c r="ABN11" s="503"/>
      <c r="ABO11" s="89" t="str">
        <f ca="1">IFERROR(IF(ABO17&gt;=200,INDEX(TrichLuc!$AH$11:$AH$1699,MATCH(BangTinh!ABO3,TrichLuc!$C$11:$C$1699,0))*Giadatvaheso!$J$15,""),0)</f>
        <v/>
      </c>
      <c r="ABV11" s="502" t="s">
        <v>248</v>
      </c>
      <c r="ABW11" s="503"/>
      <c r="ABX11" s="503"/>
      <c r="ABY11" s="503"/>
      <c r="ABZ11" s="89" t="str">
        <f ca="1">IFERROR(IF(ABZ17&gt;=200,INDEX(TrichLuc!$AH$11:$AH$1699,MATCH(BangTinh!ABZ3,TrichLuc!$C$11:$C$1699,0))*Giadatvaheso!$J$15,""),0)</f>
        <v/>
      </c>
      <c r="ACG11" s="502" t="s">
        <v>248</v>
      </c>
      <c r="ACH11" s="503"/>
      <c r="ACI11" s="503"/>
      <c r="ACJ11" s="503"/>
      <c r="ACK11" s="89" t="str">
        <f ca="1">IFERROR(IF(ACK17&gt;=200,INDEX(TrichLuc!$AH$11:$AH$1699,MATCH(BangTinh!ACK3,TrichLuc!$C$11:$C$1699,0))*Giadatvaheso!$J$15,""),0)</f>
        <v/>
      </c>
      <c r="ACR11" s="502" t="s">
        <v>248</v>
      </c>
      <c r="ACS11" s="503"/>
      <c r="ACT11" s="503"/>
      <c r="ACU11" s="503"/>
      <c r="ACV11" s="89" t="str">
        <f ca="1">IFERROR(IF(ACV17&gt;=200,INDEX(TrichLuc!$AH$11:$AH$1699,MATCH(BangTinh!ACV3,TrichLuc!$C$11:$C$1699,0))*Giadatvaheso!$J$15,""),0)</f>
        <v/>
      </c>
      <c r="ADC11" s="502" t="s">
        <v>248</v>
      </c>
      <c r="ADD11" s="503"/>
      <c r="ADE11" s="503"/>
      <c r="ADF11" s="503"/>
      <c r="ADG11" s="89" t="str">
        <f ca="1">IFERROR(IF(ADG17&gt;=200,INDEX(TrichLuc!$AH$11:$AH$1699,MATCH(BangTinh!ADG3,TrichLuc!$C$11:$C$1699,0))*Giadatvaheso!$J$15,""),0)</f>
        <v/>
      </c>
      <c r="ADN11" s="502" t="s">
        <v>248</v>
      </c>
      <c r="ADO11" s="503"/>
      <c r="ADP11" s="503"/>
      <c r="ADQ11" s="503"/>
      <c r="ADR11" s="89" t="str">
        <f ca="1">IFERROR(IF(ADR17&gt;=200,INDEX(TrichLuc!$AH$11:$AH$1699,MATCH(BangTinh!ADR3,TrichLuc!$C$11:$C$1699,0))*Giadatvaheso!$J$15,""),0)</f>
        <v/>
      </c>
      <c r="ADY11" s="502" t="s">
        <v>248</v>
      </c>
      <c r="ADZ11" s="503"/>
      <c r="AEA11" s="503"/>
      <c r="AEB11" s="503"/>
      <c r="AEC11" s="89" t="str">
        <f ca="1">IFERROR(IF(AEC17&gt;=200,INDEX(TrichLuc!$AH$11:$AH$1699,MATCH(BangTinh!AEC3,TrichLuc!$C$11:$C$1699,0))*Giadatvaheso!$J$15,""),0)</f>
        <v/>
      </c>
      <c r="AEJ11" s="502" t="s">
        <v>248</v>
      </c>
      <c r="AEK11" s="503"/>
      <c r="AEL11" s="503"/>
      <c r="AEM11" s="503"/>
      <c r="AEN11" s="89" t="str">
        <f ca="1">IFERROR(IF(AEN17&gt;=200,INDEX(TrichLuc!$AH$11:$AH$1699,MATCH(BangTinh!AEN3,TrichLuc!$C$11:$C$1699,0))*Giadatvaheso!$J$15,""),0)</f>
        <v/>
      </c>
      <c r="AEU11" s="502" t="s">
        <v>248</v>
      </c>
      <c r="AEV11" s="503"/>
      <c r="AEW11" s="503"/>
      <c r="AEX11" s="503"/>
      <c r="AEY11" s="89" t="str">
        <f ca="1">IFERROR(IF(AEY17&gt;=200,INDEX(TrichLuc!$AH$11:$AH$1699,MATCH(BangTinh!AEY3,TrichLuc!$C$11:$C$1699,0))*Giadatvaheso!$J$15,""),0)</f>
        <v/>
      </c>
      <c r="AFF11" s="502" t="s">
        <v>248</v>
      </c>
      <c r="AFG11" s="503"/>
      <c r="AFH11" s="503"/>
      <c r="AFI11" s="503"/>
      <c r="AFJ11" s="89" t="str">
        <f ca="1">IFERROR(IF(AFJ17&gt;=200,INDEX(TrichLuc!$AH$11:$AH$1699,MATCH(BangTinh!AFJ3,TrichLuc!$C$11:$C$1699,0))*Giadatvaheso!$J$15,""),0)</f>
        <v/>
      </c>
      <c r="AFQ11" s="502" t="s">
        <v>248</v>
      </c>
      <c r="AFR11" s="503"/>
      <c r="AFS11" s="503"/>
      <c r="AFT11" s="503"/>
      <c r="AFU11" s="89" t="str">
        <f ca="1">IFERROR(IF(AFU17&gt;=200,INDEX(TrichLuc!$AH$11:$AH$1699,MATCH(BangTinh!AFU3,TrichLuc!$C$11:$C$1699,0))*Giadatvaheso!$J$15,""),0)</f>
        <v/>
      </c>
      <c r="AGB11" s="502" t="s">
        <v>248</v>
      </c>
      <c r="AGC11" s="503"/>
      <c r="AGD11" s="503"/>
      <c r="AGE11" s="503"/>
      <c r="AGF11" s="89" t="str">
        <f ca="1">IFERROR(IF(AGF17&gt;=200,INDEX(TrichLuc!$AH$11:$AH$1699,MATCH(BangTinh!AGF3,TrichLuc!$C$11:$C$1699,0))*Giadatvaheso!$J$15,""),0)</f>
        <v/>
      </c>
      <c r="AGM11" s="502" t="s">
        <v>248</v>
      </c>
      <c r="AGN11" s="503"/>
      <c r="AGO11" s="503"/>
      <c r="AGP11" s="503"/>
      <c r="AGQ11" s="89" t="str">
        <f ca="1">IFERROR(IF(AGQ17&gt;=200,INDEX(TrichLuc!$AH$11:$AH$1699,MATCH(BangTinh!AGQ3,TrichLuc!$C$11:$C$1699,0))*Giadatvaheso!$J$15,""),0)</f>
        <v/>
      </c>
      <c r="AGX11" s="502" t="s">
        <v>248</v>
      </c>
      <c r="AGY11" s="503"/>
      <c r="AGZ11" s="503"/>
      <c r="AHA11" s="503"/>
      <c r="AHB11" s="89" t="str">
        <f ca="1">IFERROR(IF(AHB17&gt;=200,INDEX(TrichLuc!$AH$11:$AH$1699,MATCH(BangTinh!AHB3,TrichLuc!$C$11:$C$1699,0))*Giadatvaheso!$J$15,""),0)</f>
        <v/>
      </c>
      <c r="AHI11" s="502" t="s">
        <v>248</v>
      </c>
      <c r="AHJ11" s="503"/>
      <c r="AHK11" s="503"/>
      <c r="AHL11" s="503"/>
      <c r="AHM11" s="89" t="str">
        <f ca="1">IFERROR(IF(AHM17&gt;=200,INDEX(TrichLuc!$AH$11:$AH$1699,MATCH(BangTinh!AHM3,TrichLuc!$C$11:$C$1699,0))*Giadatvaheso!$J$15,""),0)</f>
        <v/>
      </c>
      <c r="AHT11" s="502" t="s">
        <v>248</v>
      </c>
      <c r="AHU11" s="503"/>
      <c r="AHV11" s="503"/>
      <c r="AHW11" s="503"/>
      <c r="AHX11" s="89" t="str">
        <f ca="1">IFERROR(IF(AHX17&gt;=200,INDEX(TrichLuc!$AH$11:$AH$1699,MATCH(BangTinh!AHX3,TrichLuc!$C$11:$C$1699,0))*Giadatvaheso!$J$15,""),0)</f>
        <v/>
      </c>
      <c r="AIE11" s="502" t="s">
        <v>248</v>
      </c>
      <c r="AIF11" s="503"/>
      <c r="AIG11" s="503"/>
      <c r="AIH11" s="503"/>
      <c r="AII11" s="89" t="str">
        <f ca="1">IFERROR(IF(AII17&gt;=200,INDEX(TrichLuc!$AH$11:$AH$1699,MATCH(BangTinh!AII3,TrichLuc!$C$11:$C$1699,0))*Giadatvaheso!$J$15,""),0)</f>
        <v/>
      </c>
      <c r="AIP11" s="502" t="s">
        <v>248</v>
      </c>
      <c r="AIQ11" s="503"/>
      <c r="AIR11" s="503"/>
      <c r="AIS11" s="503"/>
      <c r="AIT11" s="89" t="str">
        <f ca="1">IFERROR(IF(AIT17&gt;=200,INDEX(TrichLuc!$AH$11:$AH$1699,MATCH(BangTinh!AIT3,TrichLuc!$C$11:$C$1699,0))*Giadatvaheso!$J$15,""),0)</f>
        <v/>
      </c>
      <c r="AJA11" s="502" t="s">
        <v>248</v>
      </c>
      <c r="AJB11" s="503"/>
      <c r="AJC11" s="503"/>
      <c r="AJD11" s="503"/>
      <c r="AJE11" s="89" t="str">
        <f ca="1">IFERROR(IF(AJE17&gt;=200,INDEX(TrichLuc!$AH$11:$AH$1699,MATCH(BangTinh!AJE3,TrichLuc!$C$11:$C$1699,0))*Giadatvaheso!$J$15,""),0)</f>
        <v/>
      </c>
      <c r="AJL11" s="502" t="s">
        <v>248</v>
      </c>
      <c r="AJM11" s="503"/>
      <c r="AJN11" s="503"/>
      <c r="AJO11" s="503"/>
      <c r="AJP11" s="89" t="str">
        <f ca="1">IFERROR(IF(AJP17&gt;=200,INDEX(TrichLuc!$AH$11:$AH$1699,MATCH(BangTinh!AJP3,TrichLuc!$C$11:$C$1699,0))*Giadatvaheso!$J$15,""),0)</f>
        <v/>
      </c>
      <c r="AJW11" s="502" t="s">
        <v>248</v>
      </c>
      <c r="AJX11" s="503"/>
      <c r="AJY11" s="503"/>
      <c r="AJZ11" s="503"/>
      <c r="AKA11" s="89" t="str">
        <f ca="1">IFERROR(IF(AKA17&gt;=200,INDEX(TrichLuc!$AH$11:$AH$1699,MATCH(BangTinh!AKA3,TrichLuc!$C$11:$C$1699,0))*Giadatvaheso!$J$15,""),0)</f>
        <v/>
      </c>
      <c r="AKH11" s="502" t="s">
        <v>248</v>
      </c>
      <c r="AKI11" s="503"/>
      <c r="AKJ11" s="503"/>
      <c r="AKK11" s="503"/>
      <c r="AKL11" s="89" t="str">
        <f ca="1">IFERROR(IF(AKL17&gt;=200,INDEX(TrichLuc!$AH$11:$AH$1699,MATCH(BangTinh!AKL3,TrichLuc!$C$11:$C$1699,0))*Giadatvaheso!$J$15,""),0)</f>
        <v/>
      </c>
      <c r="AKS11" s="502" t="s">
        <v>248</v>
      </c>
      <c r="AKT11" s="503"/>
      <c r="AKU11" s="503"/>
      <c r="AKV11" s="503"/>
      <c r="AKW11" s="89" t="str">
        <f ca="1">IFERROR(IF(AKW17&gt;=200,INDEX(TrichLuc!$AH$11:$AH$1699,MATCH(BangTinh!AKW3,TrichLuc!$C$11:$C$1699,0))*Giadatvaheso!$J$15,""),0)</f>
        <v/>
      </c>
      <c r="ALD11" s="502" t="s">
        <v>248</v>
      </c>
      <c r="ALE11" s="503"/>
      <c r="ALF11" s="503"/>
      <c r="ALG11" s="503"/>
      <c r="ALH11" s="89" t="str">
        <f ca="1">IFERROR(IF(ALH17&gt;=200,INDEX(TrichLuc!$AH$11:$AH$1699,MATCH(BangTinh!ALH3,TrichLuc!$C$11:$C$1699,0))*Giadatvaheso!$J$15,""),0)</f>
        <v/>
      </c>
      <c r="ALO11" s="502" t="s">
        <v>248</v>
      </c>
      <c r="ALP11" s="503"/>
      <c r="ALQ11" s="503"/>
      <c r="ALR11" s="503"/>
      <c r="ALS11" s="89" t="str">
        <f ca="1">IFERROR(IF(ALS17&gt;=200,INDEX(TrichLuc!$AH$11:$AH$1699,MATCH(BangTinh!ALS3,TrichLuc!$C$11:$C$1699,0))*Giadatvaheso!$J$15,""),0)</f>
        <v/>
      </c>
      <c r="ALZ11" s="502" t="s">
        <v>248</v>
      </c>
      <c r="AMA11" s="503"/>
      <c r="AMB11" s="503"/>
      <c r="AMC11" s="503"/>
      <c r="AMD11" s="89" t="str">
        <f ca="1">IFERROR(IF(AMD17&gt;=200,INDEX(TrichLuc!$AH$11:$AH$1699,MATCH(BangTinh!AMD3,TrichLuc!$C$11:$C$1699,0))*Giadatvaheso!$J$15,""),0)</f>
        <v/>
      </c>
      <c r="AMK11" s="502" t="s">
        <v>248</v>
      </c>
      <c r="AML11" s="503"/>
      <c r="AMM11" s="503"/>
      <c r="AMN11" s="503"/>
      <c r="AMO11" s="89" t="str">
        <f ca="1">IFERROR(IF(AMO17&gt;=200,INDEX(TrichLuc!$AH$11:$AH$1699,MATCH(BangTinh!AMO3,TrichLuc!$C$11:$C$1699,0))*Giadatvaheso!$J$15,""),0)</f>
        <v/>
      </c>
      <c r="AMV11" s="502" t="s">
        <v>248</v>
      </c>
      <c r="AMW11" s="503"/>
      <c r="AMX11" s="503"/>
      <c r="AMY11" s="503"/>
      <c r="AMZ11" s="89" t="str">
        <f ca="1">IFERROR(IF(AMZ17&gt;=200,INDEX(TrichLuc!$AH$11:$AH$1699,MATCH(BangTinh!AMZ3,TrichLuc!$C$11:$C$1699,0))*Giadatvaheso!$J$15,""),0)</f>
        <v/>
      </c>
      <c r="ANG11" s="502" t="s">
        <v>248</v>
      </c>
      <c r="ANH11" s="503"/>
      <c r="ANI11" s="503"/>
      <c r="ANJ11" s="503"/>
      <c r="ANK11" s="89" t="str">
        <f ca="1">IFERROR(IF(ANK17&gt;=200,INDEX(TrichLuc!$AH$11:$AH$1699,MATCH(BangTinh!ANK3,TrichLuc!$C$11:$C$1699,0))*Giadatvaheso!$J$15,""),0)</f>
        <v/>
      </c>
      <c r="ANR11" s="502" t="s">
        <v>248</v>
      </c>
      <c r="ANS11" s="503"/>
      <c r="ANT11" s="503"/>
      <c r="ANU11" s="503"/>
      <c r="ANV11" s="89" t="str">
        <f ca="1">IFERROR(IF(ANV17&gt;=200,INDEX(TrichLuc!$AH$11:$AH$1699,MATCH(BangTinh!ANV3,TrichLuc!$C$11:$C$1699,0))*Giadatvaheso!$J$15,""),0)</f>
        <v/>
      </c>
      <c r="AOC11" s="502" t="s">
        <v>248</v>
      </c>
      <c r="AOD11" s="503"/>
      <c r="AOE11" s="503"/>
      <c r="AOF11" s="503"/>
      <c r="AOG11" s="89" t="str">
        <f ca="1">IFERROR(IF(AOG17&gt;=200,INDEX(TrichLuc!$AH$11:$AH$1699,MATCH(BangTinh!AOG3,TrichLuc!$C$11:$C$1699,0))*Giadatvaheso!$J$15,""),0)</f>
        <v/>
      </c>
      <c r="AON11" s="502" t="s">
        <v>248</v>
      </c>
      <c r="AOO11" s="503"/>
      <c r="AOP11" s="503"/>
      <c r="AOQ11" s="503"/>
      <c r="AOR11" s="89" t="str">
        <f ca="1">IFERROR(IF(AOR17&gt;=200,INDEX(TrichLuc!$AH$11:$AH$1699,MATCH(BangTinh!AOR3,TrichLuc!$C$11:$C$1699,0))*Giadatvaheso!$J$15,""),0)</f>
        <v/>
      </c>
      <c r="AOY11" s="502" t="s">
        <v>248</v>
      </c>
      <c r="AOZ11" s="503"/>
      <c r="APA11" s="503"/>
      <c r="APB11" s="503"/>
      <c r="APC11" s="89" t="str">
        <f ca="1">IFERROR(IF(APC17&gt;=200,INDEX(TrichLuc!$AH$11:$AH$1699,MATCH(BangTinh!APC3,TrichLuc!$C$11:$C$1699,0))*Giadatvaheso!$J$15,""),0)</f>
        <v/>
      </c>
      <c r="APJ11" s="502" t="s">
        <v>248</v>
      </c>
      <c r="APK11" s="503"/>
      <c r="APL11" s="503"/>
      <c r="APM11" s="503"/>
      <c r="APN11" s="89" t="str">
        <f ca="1">IFERROR(IF(APN17&gt;=200,INDEX(TrichLuc!$AH$11:$AH$1699,MATCH(BangTinh!APN3,TrichLuc!$C$11:$C$1699,0))*Giadatvaheso!$J$15,""),0)</f>
        <v/>
      </c>
      <c r="APU11" s="502" t="s">
        <v>248</v>
      </c>
      <c r="APV11" s="503"/>
      <c r="APW11" s="503"/>
      <c r="APX11" s="503"/>
      <c r="APY11" s="89" t="str">
        <f ca="1">IFERROR(IF(APY17&gt;=200,INDEX(TrichLuc!$AH$11:$AH$1699,MATCH(BangTinh!APY3,TrichLuc!$C$11:$C$1699,0))*Giadatvaheso!$J$15,""),0)</f>
        <v/>
      </c>
      <c r="AQF11" s="502" t="s">
        <v>248</v>
      </c>
      <c r="AQG11" s="503"/>
      <c r="AQH11" s="503"/>
      <c r="AQI11" s="503"/>
      <c r="AQJ11" s="89" t="str">
        <f ca="1">IFERROR(IF(AQJ17&gt;=200,INDEX(TrichLuc!$AH$11:$AH$1699,MATCH(BangTinh!AQJ3,TrichLuc!$C$11:$C$1699,0))*Giadatvaheso!$J$15,""),0)</f>
        <v/>
      </c>
      <c r="AQQ11" s="502" t="s">
        <v>248</v>
      </c>
      <c r="AQR11" s="503"/>
      <c r="AQS11" s="503"/>
      <c r="AQT11" s="503"/>
      <c r="AQU11" s="89" t="str">
        <f ca="1">IFERROR(IF(AQU17&gt;=200,INDEX(TrichLuc!$AH$11:$AH$1699,MATCH(BangTinh!AQU3,TrichLuc!$C$11:$C$1699,0))*Giadatvaheso!$J$15,""),0)</f>
        <v/>
      </c>
      <c r="ARB11" s="502" t="s">
        <v>248</v>
      </c>
      <c r="ARC11" s="503"/>
      <c r="ARD11" s="503"/>
      <c r="ARE11" s="503"/>
      <c r="ARF11" s="89" t="str">
        <f ca="1">IFERROR(IF(ARF17&gt;=200,INDEX(TrichLuc!$AH$11:$AH$1699,MATCH(BangTinh!ARF3,TrichLuc!$C$11:$C$1699,0))*Giadatvaheso!$J$15,""),0)</f>
        <v/>
      </c>
      <c r="ARM11" s="502" t="s">
        <v>248</v>
      </c>
      <c r="ARN11" s="503"/>
      <c r="ARO11" s="503"/>
      <c r="ARP11" s="503"/>
      <c r="ARQ11" s="89" t="str">
        <f ca="1">IFERROR(IF(ARQ17&gt;=200,INDEX(TrichLuc!$AH$11:$AH$1699,MATCH(BangTinh!ARQ3,TrichLuc!$C$11:$C$1699,0))*Giadatvaheso!$J$15,""),0)</f>
        <v/>
      </c>
      <c r="ARX11" s="502" t="s">
        <v>248</v>
      </c>
      <c r="ARY11" s="503"/>
      <c r="ARZ11" s="503"/>
      <c r="ASA11" s="503"/>
      <c r="ASB11" s="89" t="str">
        <f ca="1">IFERROR(IF(ASB17&gt;=200,INDEX(TrichLuc!$AH$11:$AH$1699,MATCH(BangTinh!ASB3,TrichLuc!$C$11:$C$1699,0))*Giadatvaheso!$J$15,""),0)</f>
        <v/>
      </c>
      <c r="ASI11" s="502" t="s">
        <v>248</v>
      </c>
      <c r="ASJ11" s="503"/>
      <c r="ASK11" s="503"/>
      <c r="ASL11" s="503"/>
      <c r="ASM11" s="89" t="str">
        <f ca="1">IFERROR(IF(ASM17&gt;=200,INDEX(TrichLuc!$AH$11:$AH$1699,MATCH(BangTinh!ASM3,TrichLuc!$C$11:$C$1699,0))*Giadatvaheso!$J$15,""),0)</f>
        <v/>
      </c>
      <c r="AST11" s="502" t="s">
        <v>248</v>
      </c>
      <c r="ASU11" s="503"/>
      <c r="ASV11" s="503"/>
      <c r="ASW11" s="503"/>
      <c r="ASX11" s="89" t="str">
        <f ca="1">IFERROR(IF(ASX17&gt;=200,INDEX(TrichLuc!$AH$11:$AH$1699,MATCH(BangTinh!ASX3,TrichLuc!$C$11:$C$1699,0))*Giadatvaheso!$J$15,""),0)</f>
        <v/>
      </c>
      <c r="ATE11" s="502" t="s">
        <v>248</v>
      </c>
      <c r="ATF11" s="503"/>
      <c r="ATG11" s="503"/>
      <c r="ATH11" s="503"/>
      <c r="ATI11" s="89" t="str">
        <f ca="1">IFERROR(IF(ATI17&gt;=200,INDEX(TrichLuc!$AH$11:$AH$1699,MATCH(BangTinh!ATI3,TrichLuc!$C$11:$C$1699,0))*Giadatvaheso!$J$15,""),0)</f>
        <v/>
      </c>
      <c r="ATP11" s="502" t="s">
        <v>248</v>
      </c>
      <c r="ATQ11" s="503"/>
      <c r="ATR11" s="503"/>
      <c r="ATS11" s="503"/>
      <c r="ATT11" s="89" t="str">
        <f ca="1">IFERROR(IF(ATT17&gt;=200,INDEX(TrichLuc!$AH$11:$AH$1699,MATCH(BangTinh!ATT3,TrichLuc!$C$11:$C$1699,0))*Giadatvaheso!$J$15,""),0)</f>
        <v/>
      </c>
      <c r="AUA11" s="502" t="s">
        <v>248</v>
      </c>
      <c r="AUB11" s="503"/>
      <c r="AUC11" s="503"/>
      <c r="AUD11" s="503"/>
      <c r="AUE11" s="89" t="str">
        <f ca="1">IFERROR(IF(AUE17&gt;=200,INDEX(TrichLuc!$AH$11:$AH$1699,MATCH(BangTinh!AUE3,TrichLuc!$C$11:$C$1699,0))*Giadatvaheso!$J$15,""),0)</f>
        <v/>
      </c>
      <c r="AUL11" s="502" t="s">
        <v>248</v>
      </c>
      <c r="AUM11" s="503"/>
      <c r="AUN11" s="503"/>
      <c r="AUO11" s="503"/>
      <c r="AUP11" s="89" t="str">
        <f ca="1">IFERROR(IF(AUP17&gt;=200,INDEX(TrichLuc!$AH$11:$AH$1699,MATCH(BangTinh!AUP3,TrichLuc!$C$11:$C$1699,0))*Giadatvaheso!$J$15,""),0)</f>
        <v/>
      </c>
      <c r="AUW11" s="502" t="s">
        <v>248</v>
      </c>
      <c r="AUX11" s="503"/>
      <c r="AUY11" s="503"/>
      <c r="AUZ11" s="503"/>
      <c r="AVA11" s="89" t="str">
        <f ca="1">IFERROR(IF(AVA17&gt;=200,INDEX(TrichLuc!$AH$11:$AH$1699,MATCH(BangTinh!AVA3,TrichLuc!$C$11:$C$1699,0))*Giadatvaheso!$J$15,""),0)</f>
        <v/>
      </c>
      <c r="AVH11" s="502" t="s">
        <v>248</v>
      </c>
      <c r="AVI11" s="503"/>
      <c r="AVJ11" s="503"/>
      <c r="AVK11" s="503"/>
      <c r="AVL11" s="89" t="str">
        <f ca="1">IFERROR(IF(AVL17&gt;=200,INDEX(TrichLuc!$AH$11:$AH$1699,MATCH(BangTinh!AVL3,TrichLuc!$C$11:$C$1699,0))*Giadatvaheso!$J$15,""),0)</f>
        <v/>
      </c>
      <c r="AVS11" s="502" t="s">
        <v>248</v>
      </c>
      <c r="AVT11" s="503"/>
      <c r="AVU11" s="503"/>
      <c r="AVV11" s="503"/>
      <c r="AVW11" s="89" t="str">
        <f ca="1">IFERROR(IF(AVW17&gt;=200,INDEX(TrichLuc!$AH$11:$AH$1699,MATCH(BangTinh!AVW3,TrichLuc!$C$11:$C$1699,0))*Giadatvaheso!$J$15,""),0)</f>
        <v/>
      </c>
    </row>
    <row r="12" spans="2:1018 1025:1271" ht="20.25" customHeight="1">
      <c r="B12" s="518" t="s">
        <v>122</v>
      </c>
      <c r="C12" s="519"/>
      <c r="D12" s="519"/>
      <c r="E12" s="519"/>
      <c r="F12" s="88">
        <f ca="1">SUM(D47:D59)</f>
        <v>0</v>
      </c>
      <c r="M12" s="496" t="s">
        <v>122</v>
      </c>
      <c r="N12" s="497"/>
      <c r="O12" s="497"/>
      <c r="P12" s="498"/>
      <c r="Q12" s="88">
        <f ca="1">SUM(O47:O59)</f>
        <v>0</v>
      </c>
      <c r="X12" s="496" t="s">
        <v>122</v>
      </c>
      <c r="Y12" s="497"/>
      <c r="Z12" s="497"/>
      <c r="AA12" s="498"/>
      <c r="AB12" s="88">
        <f ca="1">SUM(Z47:Z59)</f>
        <v>0</v>
      </c>
      <c r="AI12" s="496" t="s">
        <v>122</v>
      </c>
      <c r="AJ12" s="497"/>
      <c r="AK12" s="497"/>
      <c r="AL12" s="498"/>
      <c r="AM12" s="88">
        <f ca="1">SUM(AK47:AK59)</f>
        <v>0</v>
      </c>
      <c r="AT12" s="496" t="s">
        <v>122</v>
      </c>
      <c r="AU12" s="497"/>
      <c r="AV12" s="497"/>
      <c r="AW12" s="498"/>
      <c r="AX12" s="88">
        <f ca="1">SUM(AV47:AV59)</f>
        <v>0</v>
      </c>
      <c r="BE12" s="496" t="s">
        <v>122</v>
      </c>
      <c r="BF12" s="497"/>
      <c r="BG12" s="497"/>
      <c r="BH12" s="498"/>
      <c r="BI12" s="88">
        <f ca="1">SUM(BG47:BG59)</f>
        <v>0</v>
      </c>
      <c r="BP12" s="496" t="s">
        <v>122</v>
      </c>
      <c r="BQ12" s="497"/>
      <c r="BR12" s="497"/>
      <c r="BS12" s="498"/>
      <c r="BT12" s="88">
        <f ca="1">SUM(BR47:BR59)</f>
        <v>0</v>
      </c>
      <c r="CA12" s="496" t="s">
        <v>122</v>
      </c>
      <c r="CB12" s="497"/>
      <c r="CC12" s="497"/>
      <c r="CD12" s="498"/>
      <c r="CE12" s="88">
        <f ca="1">SUM(CC47:CC59)</f>
        <v>0</v>
      </c>
      <c r="CL12" s="496" t="s">
        <v>122</v>
      </c>
      <c r="CM12" s="497"/>
      <c r="CN12" s="497"/>
      <c r="CO12" s="498"/>
      <c r="CP12" s="88">
        <f ca="1">SUM(CN47:CN59)</f>
        <v>0</v>
      </c>
      <c r="CW12" s="496" t="s">
        <v>122</v>
      </c>
      <c r="CX12" s="497"/>
      <c r="CY12" s="497"/>
      <c r="CZ12" s="498"/>
      <c r="DA12" s="88">
        <f ca="1">SUM(CY47:CY59)</f>
        <v>0</v>
      </c>
      <c r="DH12" s="496" t="s">
        <v>122</v>
      </c>
      <c r="DI12" s="497"/>
      <c r="DJ12" s="497"/>
      <c r="DK12" s="498"/>
      <c r="DL12" s="88">
        <f ca="1">SUM(DJ47:DJ59)</f>
        <v>0</v>
      </c>
      <c r="DS12" s="496" t="s">
        <v>122</v>
      </c>
      <c r="DT12" s="497"/>
      <c r="DU12" s="497"/>
      <c r="DV12" s="498"/>
      <c r="DW12" s="88">
        <f ca="1">SUM(DU47:DU59)</f>
        <v>0</v>
      </c>
      <c r="ED12" s="496" t="s">
        <v>122</v>
      </c>
      <c r="EE12" s="497"/>
      <c r="EF12" s="497"/>
      <c r="EG12" s="498"/>
      <c r="EH12" s="88">
        <f ca="1">SUM(EF47:EF59)</f>
        <v>0</v>
      </c>
      <c r="EO12" s="496" t="s">
        <v>122</v>
      </c>
      <c r="EP12" s="497"/>
      <c r="EQ12" s="497"/>
      <c r="ER12" s="498"/>
      <c r="ES12" s="88">
        <f ca="1">SUM(EQ47:EQ59)</f>
        <v>0</v>
      </c>
      <c r="EZ12" s="496" t="s">
        <v>122</v>
      </c>
      <c r="FA12" s="497"/>
      <c r="FB12" s="497"/>
      <c r="FC12" s="498"/>
      <c r="FD12" s="88">
        <f ca="1">SUM(FB47:FB59)</f>
        <v>0</v>
      </c>
      <c r="FK12" s="496" t="s">
        <v>122</v>
      </c>
      <c r="FL12" s="497"/>
      <c r="FM12" s="497"/>
      <c r="FN12" s="498"/>
      <c r="FO12" s="88">
        <f ca="1">SUM(FM47:FM59)</f>
        <v>0</v>
      </c>
      <c r="FV12" s="496" t="s">
        <v>122</v>
      </c>
      <c r="FW12" s="497"/>
      <c r="FX12" s="497"/>
      <c r="FY12" s="498"/>
      <c r="FZ12" s="88">
        <f ca="1">SUM(FX47:FX59)</f>
        <v>0</v>
      </c>
      <c r="GG12" s="496" t="s">
        <v>122</v>
      </c>
      <c r="GH12" s="497"/>
      <c r="GI12" s="497"/>
      <c r="GJ12" s="498"/>
      <c r="GK12" s="88">
        <f ca="1">SUM(GI47:GI59)</f>
        <v>0</v>
      </c>
      <c r="GR12" s="496" t="s">
        <v>122</v>
      </c>
      <c r="GS12" s="497"/>
      <c r="GT12" s="497"/>
      <c r="GU12" s="498"/>
      <c r="GV12" s="88">
        <f ca="1">SUM(GT47:GT59)</f>
        <v>0</v>
      </c>
      <c r="HC12" s="496" t="s">
        <v>122</v>
      </c>
      <c r="HD12" s="497"/>
      <c r="HE12" s="497"/>
      <c r="HF12" s="498"/>
      <c r="HG12" s="88">
        <f ca="1">SUM(HE47:HE59)</f>
        <v>0</v>
      </c>
      <c r="HN12" s="496" t="s">
        <v>122</v>
      </c>
      <c r="HO12" s="497"/>
      <c r="HP12" s="497"/>
      <c r="HQ12" s="498"/>
      <c r="HR12" s="88">
        <f ca="1">SUM(HP47:HP59)</f>
        <v>0</v>
      </c>
      <c r="HY12" s="496" t="s">
        <v>122</v>
      </c>
      <c r="HZ12" s="497"/>
      <c r="IA12" s="497"/>
      <c r="IB12" s="498"/>
      <c r="IC12" s="88">
        <f ca="1">SUM(IA47:IA59)</f>
        <v>0</v>
      </c>
      <c r="IJ12" s="496" t="s">
        <v>122</v>
      </c>
      <c r="IK12" s="497"/>
      <c r="IL12" s="497"/>
      <c r="IM12" s="498"/>
      <c r="IN12" s="88">
        <f ca="1">SUM(IL47:IL59)</f>
        <v>0</v>
      </c>
      <c r="IU12" s="496" t="s">
        <v>122</v>
      </c>
      <c r="IV12" s="497"/>
      <c r="IW12" s="497"/>
      <c r="IX12" s="498"/>
      <c r="IY12" s="88">
        <f ca="1">SUM(IW47:IW59)</f>
        <v>0</v>
      </c>
      <c r="JF12" s="496" t="s">
        <v>122</v>
      </c>
      <c r="JG12" s="497"/>
      <c r="JH12" s="497"/>
      <c r="JI12" s="498"/>
      <c r="JJ12" s="88">
        <f ca="1">SUM(JH47:JH59)</f>
        <v>0</v>
      </c>
      <c r="JQ12" s="496" t="s">
        <v>122</v>
      </c>
      <c r="JR12" s="497"/>
      <c r="JS12" s="497"/>
      <c r="JT12" s="498"/>
      <c r="JU12" s="88">
        <f ca="1">SUM(JS47:JS59)</f>
        <v>0</v>
      </c>
      <c r="KB12" s="496" t="s">
        <v>122</v>
      </c>
      <c r="KC12" s="497"/>
      <c r="KD12" s="497"/>
      <c r="KE12" s="498"/>
      <c r="KF12" s="88">
        <f ca="1">SUM(KD47:KD59)</f>
        <v>0</v>
      </c>
      <c r="KM12" s="496" t="s">
        <v>122</v>
      </c>
      <c r="KN12" s="497"/>
      <c r="KO12" s="497"/>
      <c r="KP12" s="498"/>
      <c r="KQ12" s="88">
        <f ca="1">SUM(KO47:KO59)</f>
        <v>0</v>
      </c>
      <c r="KX12" s="496" t="s">
        <v>122</v>
      </c>
      <c r="KY12" s="497"/>
      <c r="KZ12" s="497"/>
      <c r="LA12" s="498"/>
      <c r="LB12" s="88">
        <f ca="1">SUM(KZ47:KZ59)</f>
        <v>0</v>
      </c>
      <c r="LI12" s="496" t="s">
        <v>122</v>
      </c>
      <c r="LJ12" s="497"/>
      <c r="LK12" s="497"/>
      <c r="LL12" s="498"/>
      <c r="LM12" s="88">
        <f ca="1">SUM(LK47:LK59)</f>
        <v>0</v>
      </c>
      <c r="LT12" s="496" t="s">
        <v>122</v>
      </c>
      <c r="LU12" s="497"/>
      <c r="LV12" s="497"/>
      <c r="LW12" s="498"/>
      <c r="LX12" s="88">
        <f ca="1">SUM(LV47:LV59)</f>
        <v>0</v>
      </c>
      <c r="ME12" s="496" t="s">
        <v>122</v>
      </c>
      <c r="MF12" s="497"/>
      <c r="MG12" s="497"/>
      <c r="MH12" s="498"/>
      <c r="MI12" s="88">
        <f ca="1">SUM(MG47:MG59)</f>
        <v>0</v>
      </c>
      <c r="MP12" s="496" t="s">
        <v>122</v>
      </c>
      <c r="MQ12" s="497"/>
      <c r="MR12" s="497"/>
      <c r="MS12" s="498"/>
      <c r="MT12" s="88">
        <f ca="1">SUM(MR47:MR59)</f>
        <v>0</v>
      </c>
      <c r="NA12" s="496" t="s">
        <v>122</v>
      </c>
      <c r="NB12" s="497"/>
      <c r="NC12" s="497"/>
      <c r="ND12" s="498"/>
      <c r="NE12" s="88">
        <f ca="1">SUM(NC47:NC59)</f>
        <v>0</v>
      </c>
      <c r="NL12" s="496" t="s">
        <v>122</v>
      </c>
      <c r="NM12" s="497"/>
      <c r="NN12" s="497"/>
      <c r="NO12" s="498"/>
      <c r="NP12" s="88">
        <f ca="1">SUM(NN47:NN59)</f>
        <v>0</v>
      </c>
      <c r="NW12" s="496" t="s">
        <v>122</v>
      </c>
      <c r="NX12" s="497"/>
      <c r="NY12" s="497"/>
      <c r="NZ12" s="498"/>
      <c r="OA12" s="88">
        <f ca="1">SUM(NY47:NY59)</f>
        <v>0</v>
      </c>
      <c r="OH12" s="496" t="s">
        <v>122</v>
      </c>
      <c r="OI12" s="497"/>
      <c r="OJ12" s="497"/>
      <c r="OK12" s="498"/>
      <c r="OL12" s="88">
        <f ca="1">SUM(OJ47:OJ59)</f>
        <v>0</v>
      </c>
      <c r="OS12" s="496" t="s">
        <v>122</v>
      </c>
      <c r="OT12" s="497"/>
      <c r="OU12" s="497"/>
      <c r="OV12" s="498"/>
      <c r="OW12" s="88">
        <f ca="1">SUM(OU47:OU59)</f>
        <v>0</v>
      </c>
      <c r="PD12" s="496" t="s">
        <v>122</v>
      </c>
      <c r="PE12" s="497"/>
      <c r="PF12" s="497"/>
      <c r="PG12" s="498"/>
      <c r="PH12" s="88">
        <f ca="1">SUM(PF47:PF59)</f>
        <v>0</v>
      </c>
      <c r="PO12" s="496" t="s">
        <v>122</v>
      </c>
      <c r="PP12" s="497"/>
      <c r="PQ12" s="497"/>
      <c r="PR12" s="498"/>
      <c r="PS12" s="88">
        <f ca="1">SUM(PQ47:PQ59)</f>
        <v>0</v>
      </c>
      <c r="PZ12" s="496" t="s">
        <v>122</v>
      </c>
      <c r="QA12" s="497"/>
      <c r="QB12" s="497"/>
      <c r="QC12" s="498"/>
      <c r="QD12" s="88">
        <f ca="1">SUM(QB47:QB59)</f>
        <v>0</v>
      </c>
      <c r="QK12" s="496" t="s">
        <v>122</v>
      </c>
      <c r="QL12" s="497"/>
      <c r="QM12" s="497"/>
      <c r="QN12" s="498"/>
      <c r="QO12" s="88">
        <f ca="1">SUM(QM47:QM59)</f>
        <v>0</v>
      </c>
      <c r="QV12" s="496" t="s">
        <v>122</v>
      </c>
      <c r="QW12" s="497"/>
      <c r="QX12" s="497"/>
      <c r="QY12" s="498"/>
      <c r="QZ12" s="88">
        <f ca="1">SUM(QX47:QX59)</f>
        <v>0</v>
      </c>
      <c r="RG12" s="496" t="s">
        <v>122</v>
      </c>
      <c r="RH12" s="497"/>
      <c r="RI12" s="497"/>
      <c r="RJ12" s="498"/>
      <c r="RK12" s="88">
        <f ca="1">SUM(RI47:RI59)</f>
        <v>0</v>
      </c>
      <c r="RR12" s="496" t="s">
        <v>122</v>
      </c>
      <c r="RS12" s="497"/>
      <c r="RT12" s="497"/>
      <c r="RU12" s="498"/>
      <c r="RV12" s="88">
        <f ca="1">SUM(RT47:RT59)</f>
        <v>0</v>
      </c>
      <c r="SC12" s="496" t="s">
        <v>122</v>
      </c>
      <c r="SD12" s="497"/>
      <c r="SE12" s="497"/>
      <c r="SF12" s="498"/>
      <c r="SG12" s="88">
        <f ca="1">SUM(SE47:SE59)</f>
        <v>0</v>
      </c>
      <c r="SN12" s="496" t="s">
        <v>122</v>
      </c>
      <c r="SO12" s="497"/>
      <c r="SP12" s="497"/>
      <c r="SQ12" s="498"/>
      <c r="SR12" s="88">
        <f ca="1">SUM(SP47:SP59)</f>
        <v>0</v>
      </c>
      <c r="SY12" s="496" t="s">
        <v>122</v>
      </c>
      <c r="SZ12" s="497"/>
      <c r="TA12" s="497"/>
      <c r="TB12" s="498"/>
      <c r="TC12" s="88">
        <f ca="1">SUM(TA47:TA59)</f>
        <v>0</v>
      </c>
      <c r="TJ12" s="496" t="s">
        <v>122</v>
      </c>
      <c r="TK12" s="497"/>
      <c r="TL12" s="497"/>
      <c r="TM12" s="498"/>
      <c r="TN12" s="88">
        <f ca="1">SUM(TL47:TL59)</f>
        <v>0</v>
      </c>
      <c r="TU12" s="496" t="s">
        <v>122</v>
      </c>
      <c r="TV12" s="497"/>
      <c r="TW12" s="497"/>
      <c r="TX12" s="498"/>
      <c r="TY12" s="88">
        <f ca="1">SUM(TW47:TW59)</f>
        <v>0</v>
      </c>
      <c r="UF12" s="496" t="s">
        <v>122</v>
      </c>
      <c r="UG12" s="497"/>
      <c r="UH12" s="497"/>
      <c r="UI12" s="498"/>
      <c r="UJ12" s="88">
        <f ca="1">SUM(UH47:UH59)</f>
        <v>0</v>
      </c>
      <c r="UQ12" s="496" t="s">
        <v>122</v>
      </c>
      <c r="UR12" s="497"/>
      <c r="US12" s="497"/>
      <c r="UT12" s="498"/>
      <c r="UU12" s="88">
        <f ca="1">SUM(US47:US59)</f>
        <v>0</v>
      </c>
      <c r="VB12" s="496" t="s">
        <v>122</v>
      </c>
      <c r="VC12" s="497"/>
      <c r="VD12" s="497"/>
      <c r="VE12" s="498"/>
      <c r="VF12" s="88">
        <f ca="1">SUM(VD47:VD59)</f>
        <v>0</v>
      </c>
      <c r="VM12" s="496" t="s">
        <v>122</v>
      </c>
      <c r="VN12" s="497"/>
      <c r="VO12" s="497"/>
      <c r="VP12" s="498"/>
      <c r="VQ12" s="88">
        <f ca="1">SUM(VO47:VO59)</f>
        <v>0</v>
      </c>
      <c r="VX12" s="496" t="s">
        <v>122</v>
      </c>
      <c r="VY12" s="497"/>
      <c r="VZ12" s="497"/>
      <c r="WA12" s="498"/>
      <c r="WB12" s="88">
        <f ca="1">SUM(VZ47:VZ59)</f>
        <v>0</v>
      </c>
      <c r="WI12" s="496" t="s">
        <v>122</v>
      </c>
      <c r="WJ12" s="497"/>
      <c r="WK12" s="497"/>
      <c r="WL12" s="498"/>
      <c r="WM12" s="88">
        <f ca="1">SUM(WK47:WK59)</f>
        <v>0</v>
      </c>
      <c r="WT12" s="496" t="s">
        <v>122</v>
      </c>
      <c r="WU12" s="497"/>
      <c r="WV12" s="497"/>
      <c r="WW12" s="498"/>
      <c r="WX12" s="88">
        <f ca="1">SUM(WV47:WV59)</f>
        <v>0</v>
      </c>
      <c r="XE12" s="496" t="s">
        <v>122</v>
      </c>
      <c r="XF12" s="497"/>
      <c r="XG12" s="497"/>
      <c r="XH12" s="498"/>
      <c r="XI12" s="88">
        <f ca="1">SUM(XG47:XG59)</f>
        <v>0</v>
      </c>
      <c r="XP12" s="496" t="s">
        <v>122</v>
      </c>
      <c r="XQ12" s="497"/>
      <c r="XR12" s="497"/>
      <c r="XS12" s="498"/>
      <c r="XT12" s="88">
        <f ca="1">SUM(XR47:XR59)</f>
        <v>0</v>
      </c>
      <c r="YA12" s="496" t="s">
        <v>122</v>
      </c>
      <c r="YB12" s="497"/>
      <c r="YC12" s="497"/>
      <c r="YD12" s="498"/>
      <c r="YE12" s="88">
        <f ca="1">SUM(YC47:YC59)</f>
        <v>0</v>
      </c>
      <c r="YL12" s="496" t="s">
        <v>122</v>
      </c>
      <c r="YM12" s="497"/>
      <c r="YN12" s="497"/>
      <c r="YO12" s="498"/>
      <c r="YP12" s="88">
        <f ca="1">SUM(YN47:YN59)</f>
        <v>0</v>
      </c>
      <c r="YW12" s="496" t="s">
        <v>122</v>
      </c>
      <c r="YX12" s="497"/>
      <c r="YY12" s="497"/>
      <c r="YZ12" s="498"/>
      <c r="ZA12" s="88">
        <f ca="1">SUM(YY47:YY59)</f>
        <v>0</v>
      </c>
      <c r="ZH12" s="496" t="s">
        <v>122</v>
      </c>
      <c r="ZI12" s="497"/>
      <c r="ZJ12" s="497"/>
      <c r="ZK12" s="498"/>
      <c r="ZL12" s="88">
        <f ca="1">SUM(ZJ47:ZJ59)</f>
        <v>0</v>
      </c>
      <c r="ZS12" s="496" t="s">
        <v>122</v>
      </c>
      <c r="ZT12" s="497"/>
      <c r="ZU12" s="497"/>
      <c r="ZV12" s="498"/>
      <c r="ZW12" s="88">
        <f ca="1">SUM(ZU47:ZU59)</f>
        <v>0</v>
      </c>
      <c r="AAD12" s="496" t="s">
        <v>122</v>
      </c>
      <c r="AAE12" s="497"/>
      <c r="AAF12" s="497"/>
      <c r="AAG12" s="498"/>
      <c r="AAH12" s="88">
        <f ca="1">SUM(AAF47:AAF59)</f>
        <v>0</v>
      </c>
      <c r="AAO12" s="496" t="s">
        <v>122</v>
      </c>
      <c r="AAP12" s="497"/>
      <c r="AAQ12" s="497"/>
      <c r="AAR12" s="498"/>
      <c r="AAS12" s="88">
        <f ca="1">SUM(AAQ47:AAQ59)</f>
        <v>0</v>
      </c>
      <c r="AAZ12" s="496" t="s">
        <v>122</v>
      </c>
      <c r="ABA12" s="497"/>
      <c r="ABB12" s="497"/>
      <c r="ABC12" s="498"/>
      <c r="ABD12" s="88">
        <f ca="1">SUM(ABB47:ABB59)</f>
        <v>0</v>
      </c>
      <c r="ABK12" s="496" t="s">
        <v>122</v>
      </c>
      <c r="ABL12" s="497"/>
      <c r="ABM12" s="497"/>
      <c r="ABN12" s="498"/>
      <c r="ABO12" s="88">
        <f ca="1">SUM(ABM47:ABM59)</f>
        <v>0</v>
      </c>
      <c r="ABV12" s="496" t="s">
        <v>122</v>
      </c>
      <c r="ABW12" s="497"/>
      <c r="ABX12" s="497"/>
      <c r="ABY12" s="498"/>
      <c r="ABZ12" s="88">
        <f ca="1">SUM(ABX47:ABX59)</f>
        <v>0</v>
      </c>
      <c r="ACG12" s="496" t="s">
        <v>122</v>
      </c>
      <c r="ACH12" s="497"/>
      <c r="ACI12" s="497"/>
      <c r="ACJ12" s="498"/>
      <c r="ACK12" s="88">
        <f ca="1">SUM(ACI47:ACI59)</f>
        <v>0</v>
      </c>
      <c r="ACR12" s="496" t="s">
        <v>122</v>
      </c>
      <c r="ACS12" s="497"/>
      <c r="ACT12" s="497"/>
      <c r="ACU12" s="498"/>
      <c r="ACV12" s="88">
        <f ca="1">SUM(ACT47:ACT59)</f>
        <v>0</v>
      </c>
      <c r="ADC12" s="496" t="s">
        <v>122</v>
      </c>
      <c r="ADD12" s="497"/>
      <c r="ADE12" s="497"/>
      <c r="ADF12" s="498"/>
      <c r="ADG12" s="88">
        <f ca="1">SUM(ADE47:ADE59)</f>
        <v>0</v>
      </c>
      <c r="ADN12" s="496" t="s">
        <v>122</v>
      </c>
      <c r="ADO12" s="497"/>
      <c r="ADP12" s="497"/>
      <c r="ADQ12" s="498"/>
      <c r="ADR12" s="88">
        <f ca="1">SUM(ADP47:ADP59)</f>
        <v>0</v>
      </c>
      <c r="ADY12" s="496" t="s">
        <v>122</v>
      </c>
      <c r="ADZ12" s="497"/>
      <c r="AEA12" s="497"/>
      <c r="AEB12" s="498"/>
      <c r="AEC12" s="88">
        <f ca="1">SUM(AEA47:AEA59)</f>
        <v>0</v>
      </c>
      <c r="AEJ12" s="496" t="s">
        <v>122</v>
      </c>
      <c r="AEK12" s="497"/>
      <c r="AEL12" s="497"/>
      <c r="AEM12" s="498"/>
      <c r="AEN12" s="88">
        <f ca="1">SUM(AEL47:AEL59)</f>
        <v>0</v>
      </c>
      <c r="AEU12" s="496" t="s">
        <v>122</v>
      </c>
      <c r="AEV12" s="497"/>
      <c r="AEW12" s="497"/>
      <c r="AEX12" s="498"/>
      <c r="AEY12" s="88">
        <f ca="1">SUM(AEW47:AEW59)</f>
        <v>0</v>
      </c>
      <c r="AFF12" s="496" t="s">
        <v>122</v>
      </c>
      <c r="AFG12" s="497"/>
      <c r="AFH12" s="497"/>
      <c r="AFI12" s="498"/>
      <c r="AFJ12" s="88">
        <f ca="1">SUM(AFH47:AFH59)</f>
        <v>0</v>
      </c>
      <c r="AFQ12" s="496" t="s">
        <v>122</v>
      </c>
      <c r="AFR12" s="497"/>
      <c r="AFS12" s="497"/>
      <c r="AFT12" s="498"/>
      <c r="AFU12" s="88">
        <f ca="1">SUM(AFS47:AFS59)</f>
        <v>0</v>
      </c>
      <c r="AGB12" s="496" t="s">
        <v>122</v>
      </c>
      <c r="AGC12" s="497"/>
      <c r="AGD12" s="497"/>
      <c r="AGE12" s="498"/>
      <c r="AGF12" s="88">
        <f ca="1">SUM(AGD47:AGD59)</f>
        <v>0</v>
      </c>
      <c r="AGM12" s="496" t="s">
        <v>122</v>
      </c>
      <c r="AGN12" s="497"/>
      <c r="AGO12" s="497"/>
      <c r="AGP12" s="498"/>
      <c r="AGQ12" s="88">
        <f ca="1">SUM(AGO47:AGO59)</f>
        <v>0</v>
      </c>
      <c r="AGX12" s="496" t="s">
        <v>122</v>
      </c>
      <c r="AGY12" s="497"/>
      <c r="AGZ12" s="497"/>
      <c r="AHA12" s="498"/>
      <c r="AHB12" s="88">
        <f ca="1">SUM(AGZ47:AGZ59)</f>
        <v>0</v>
      </c>
      <c r="AHI12" s="496" t="s">
        <v>122</v>
      </c>
      <c r="AHJ12" s="497"/>
      <c r="AHK12" s="497"/>
      <c r="AHL12" s="498"/>
      <c r="AHM12" s="88">
        <f ca="1">SUM(AHK47:AHK59)</f>
        <v>0</v>
      </c>
      <c r="AHT12" s="496" t="s">
        <v>122</v>
      </c>
      <c r="AHU12" s="497"/>
      <c r="AHV12" s="497"/>
      <c r="AHW12" s="498"/>
      <c r="AHX12" s="88">
        <f ca="1">SUM(AHV47:AHV59)</f>
        <v>0</v>
      </c>
      <c r="AIE12" s="496" t="s">
        <v>122</v>
      </c>
      <c r="AIF12" s="497"/>
      <c r="AIG12" s="497"/>
      <c r="AIH12" s="498"/>
      <c r="AII12" s="88">
        <f ca="1">SUM(AIG47:AIG59)</f>
        <v>0</v>
      </c>
      <c r="AIP12" s="496" t="s">
        <v>122</v>
      </c>
      <c r="AIQ12" s="497"/>
      <c r="AIR12" s="497"/>
      <c r="AIS12" s="498"/>
      <c r="AIT12" s="88">
        <f ca="1">SUM(AIR47:AIR59)</f>
        <v>0</v>
      </c>
      <c r="AJA12" s="496" t="s">
        <v>122</v>
      </c>
      <c r="AJB12" s="497"/>
      <c r="AJC12" s="497"/>
      <c r="AJD12" s="498"/>
      <c r="AJE12" s="88">
        <f ca="1">SUM(AJC47:AJC59)</f>
        <v>0</v>
      </c>
      <c r="AJL12" s="496" t="s">
        <v>122</v>
      </c>
      <c r="AJM12" s="497"/>
      <c r="AJN12" s="497"/>
      <c r="AJO12" s="498"/>
      <c r="AJP12" s="88">
        <f ca="1">SUM(AJN47:AJN59)</f>
        <v>0</v>
      </c>
      <c r="AJW12" s="496" t="s">
        <v>122</v>
      </c>
      <c r="AJX12" s="497"/>
      <c r="AJY12" s="497"/>
      <c r="AJZ12" s="498"/>
      <c r="AKA12" s="88">
        <f ca="1">SUM(AJY47:AJY59)</f>
        <v>0</v>
      </c>
      <c r="AKH12" s="496" t="s">
        <v>122</v>
      </c>
      <c r="AKI12" s="497"/>
      <c r="AKJ12" s="497"/>
      <c r="AKK12" s="498"/>
      <c r="AKL12" s="88">
        <f ca="1">SUM(AKJ47:AKJ59)</f>
        <v>0</v>
      </c>
      <c r="AKS12" s="496" t="s">
        <v>122</v>
      </c>
      <c r="AKT12" s="497"/>
      <c r="AKU12" s="497"/>
      <c r="AKV12" s="498"/>
      <c r="AKW12" s="88">
        <f ca="1">SUM(AKU47:AKU59)</f>
        <v>0</v>
      </c>
      <c r="ALD12" s="496" t="s">
        <v>122</v>
      </c>
      <c r="ALE12" s="497"/>
      <c r="ALF12" s="497"/>
      <c r="ALG12" s="498"/>
      <c r="ALH12" s="88">
        <f ca="1">SUM(ALF47:ALF59)</f>
        <v>0</v>
      </c>
      <c r="ALO12" s="496" t="s">
        <v>122</v>
      </c>
      <c r="ALP12" s="497"/>
      <c r="ALQ12" s="497"/>
      <c r="ALR12" s="498"/>
      <c r="ALS12" s="88">
        <f ca="1">SUM(ALQ47:ALQ59)</f>
        <v>0</v>
      </c>
      <c r="ALZ12" s="496" t="s">
        <v>122</v>
      </c>
      <c r="AMA12" s="497"/>
      <c r="AMB12" s="497"/>
      <c r="AMC12" s="498"/>
      <c r="AMD12" s="88">
        <f ca="1">SUM(AMB47:AMB59)</f>
        <v>0</v>
      </c>
      <c r="AMK12" s="496" t="s">
        <v>122</v>
      </c>
      <c r="AML12" s="497"/>
      <c r="AMM12" s="497"/>
      <c r="AMN12" s="498"/>
      <c r="AMO12" s="88">
        <f ca="1">SUM(AMM47:AMM59)</f>
        <v>0</v>
      </c>
      <c r="AMV12" s="496" t="s">
        <v>122</v>
      </c>
      <c r="AMW12" s="497"/>
      <c r="AMX12" s="497"/>
      <c r="AMY12" s="498"/>
      <c r="AMZ12" s="88">
        <f ca="1">SUM(AMX47:AMX59)</f>
        <v>0</v>
      </c>
      <c r="ANG12" s="496" t="s">
        <v>122</v>
      </c>
      <c r="ANH12" s="497"/>
      <c r="ANI12" s="497"/>
      <c r="ANJ12" s="498"/>
      <c r="ANK12" s="88">
        <f ca="1">SUM(ANI47:ANI59)</f>
        <v>0</v>
      </c>
      <c r="ANR12" s="496" t="s">
        <v>122</v>
      </c>
      <c r="ANS12" s="497"/>
      <c r="ANT12" s="497"/>
      <c r="ANU12" s="498"/>
      <c r="ANV12" s="88">
        <f ca="1">SUM(ANT47:ANT59)</f>
        <v>0</v>
      </c>
      <c r="AOC12" s="496" t="s">
        <v>122</v>
      </c>
      <c r="AOD12" s="497"/>
      <c r="AOE12" s="497"/>
      <c r="AOF12" s="498"/>
      <c r="AOG12" s="88">
        <f ca="1">SUM(AOE47:AOE59)</f>
        <v>0</v>
      </c>
      <c r="AON12" s="496" t="s">
        <v>122</v>
      </c>
      <c r="AOO12" s="497"/>
      <c r="AOP12" s="497"/>
      <c r="AOQ12" s="498"/>
      <c r="AOR12" s="88">
        <f ca="1">SUM(AOP47:AOP59)</f>
        <v>0</v>
      </c>
      <c r="AOY12" s="496" t="s">
        <v>122</v>
      </c>
      <c r="AOZ12" s="497"/>
      <c r="APA12" s="497"/>
      <c r="APB12" s="498"/>
      <c r="APC12" s="88">
        <f ca="1">SUM(APA47:APA59)</f>
        <v>0</v>
      </c>
      <c r="APJ12" s="496" t="s">
        <v>122</v>
      </c>
      <c r="APK12" s="497"/>
      <c r="APL12" s="497"/>
      <c r="APM12" s="498"/>
      <c r="APN12" s="88">
        <f ca="1">SUM(APL47:APL59)</f>
        <v>0</v>
      </c>
      <c r="APU12" s="496" t="s">
        <v>122</v>
      </c>
      <c r="APV12" s="497"/>
      <c r="APW12" s="497"/>
      <c r="APX12" s="498"/>
      <c r="APY12" s="88">
        <f ca="1">SUM(APW47:APW59)</f>
        <v>0</v>
      </c>
      <c r="AQF12" s="496" t="s">
        <v>122</v>
      </c>
      <c r="AQG12" s="497"/>
      <c r="AQH12" s="497"/>
      <c r="AQI12" s="498"/>
      <c r="AQJ12" s="88">
        <f ca="1">SUM(AQH47:AQH59)</f>
        <v>0</v>
      </c>
      <c r="AQQ12" s="496" t="s">
        <v>122</v>
      </c>
      <c r="AQR12" s="497"/>
      <c r="AQS12" s="497"/>
      <c r="AQT12" s="498"/>
      <c r="AQU12" s="88">
        <f ca="1">SUM(AQS47:AQS59)</f>
        <v>0</v>
      </c>
      <c r="ARB12" s="496" t="s">
        <v>122</v>
      </c>
      <c r="ARC12" s="497"/>
      <c r="ARD12" s="497"/>
      <c r="ARE12" s="498"/>
      <c r="ARF12" s="88">
        <f ca="1">SUM(ARD47:ARD59)</f>
        <v>0</v>
      </c>
      <c r="ARM12" s="496" t="s">
        <v>122</v>
      </c>
      <c r="ARN12" s="497"/>
      <c r="ARO12" s="497"/>
      <c r="ARP12" s="498"/>
      <c r="ARQ12" s="88">
        <f ca="1">SUM(ARO47:ARO59)</f>
        <v>0</v>
      </c>
      <c r="ARX12" s="496" t="s">
        <v>122</v>
      </c>
      <c r="ARY12" s="497"/>
      <c r="ARZ12" s="497"/>
      <c r="ASA12" s="498"/>
      <c r="ASB12" s="88">
        <f ca="1">SUM(ARZ47:ARZ59)</f>
        <v>0</v>
      </c>
      <c r="ASI12" s="496" t="s">
        <v>122</v>
      </c>
      <c r="ASJ12" s="497"/>
      <c r="ASK12" s="497"/>
      <c r="ASL12" s="498"/>
      <c r="ASM12" s="88">
        <f ca="1">SUM(ASK47:ASK59)</f>
        <v>0</v>
      </c>
      <c r="AST12" s="496" t="s">
        <v>122</v>
      </c>
      <c r="ASU12" s="497"/>
      <c r="ASV12" s="497"/>
      <c r="ASW12" s="498"/>
      <c r="ASX12" s="88">
        <f ca="1">SUM(ASV47:ASV59)</f>
        <v>0</v>
      </c>
      <c r="ATE12" s="496" t="s">
        <v>122</v>
      </c>
      <c r="ATF12" s="497"/>
      <c r="ATG12" s="497"/>
      <c r="ATH12" s="498"/>
      <c r="ATI12" s="88">
        <f ca="1">SUM(ATG47:ATG59)</f>
        <v>0</v>
      </c>
      <c r="ATP12" s="496" t="s">
        <v>122</v>
      </c>
      <c r="ATQ12" s="497"/>
      <c r="ATR12" s="497"/>
      <c r="ATS12" s="498"/>
      <c r="ATT12" s="88">
        <f ca="1">SUM(ATR47:ATR59)</f>
        <v>0</v>
      </c>
      <c r="AUA12" s="496" t="s">
        <v>122</v>
      </c>
      <c r="AUB12" s="497"/>
      <c r="AUC12" s="497"/>
      <c r="AUD12" s="498"/>
      <c r="AUE12" s="88">
        <f ca="1">SUM(AUC47:AUC59)</f>
        <v>0</v>
      </c>
      <c r="AUL12" s="496" t="s">
        <v>122</v>
      </c>
      <c r="AUM12" s="497"/>
      <c r="AUN12" s="497"/>
      <c r="AUO12" s="498"/>
      <c r="AUP12" s="88">
        <f ca="1">SUM(AUN47:AUN59)</f>
        <v>0</v>
      </c>
      <c r="AUW12" s="496" t="s">
        <v>122</v>
      </c>
      <c r="AUX12" s="497"/>
      <c r="AUY12" s="497"/>
      <c r="AUZ12" s="498"/>
      <c r="AVA12" s="88">
        <f ca="1">SUM(AUY47:AUY59)</f>
        <v>0</v>
      </c>
      <c r="AVH12" s="496" t="s">
        <v>122</v>
      </c>
      <c r="AVI12" s="497"/>
      <c r="AVJ12" s="497"/>
      <c r="AVK12" s="498"/>
      <c r="AVL12" s="88">
        <f ca="1">SUM(AVJ47:AVJ59)</f>
        <v>0</v>
      </c>
      <c r="AVS12" s="496" t="s">
        <v>122</v>
      </c>
      <c r="AVT12" s="497"/>
      <c r="AVU12" s="497"/>
      <c r="AVV12" s="498"/>
      <c r="AVW12" s="88">
        <f ca="1">SUM(AVU47:AVU59)</f>
        <v>0</v>
      </c>
    </row>
    <row r="13" spans="2:1018 1025:1271" ht="20.25" customHeight="1" thickBot="1">
      <c r="B13" s="520" t="s">
        <v>26</v>
      </c>
      <c r="C13" s="521"/>
      <c r="D13" s="521"/>
      <c r="E13" s="521"/>
      <c r="F13" s="90">
        <f ca="1">SUM(F5,F6,F12)</f>
        <v>401093999.99999994</v>
      </c>
      <c r="M13" s="499" t="s">
        <v>26</v>
      </c>
      <c r="N13" s="500"/>
      <c r="O13" s="500"/>
      <c r="P13" s="501"/>
      <c r="Q13" s="90">
        <f ca="1">SUM(Q5,Q6,Q12)</f>
        <v>403767000</v>
      </c>
      <c r="X13" s="499" t="s">
        <v>26</v>
      </c>
      <c r="Y13" s="500"/>
      <c r="Z13" s="500"/>
      <c r="AA13" s="501"/>
      <c r="AB13" s="90">
        <f ca="1">SUM(AB5,AB6,AB12)</f>
        <v>430146000.00000006</v>
      </c>
      <c r="AI13" s="499" t="s">
        <v>26</v>
      </c>
      <c r="AJ13" s="500"/>
      <c r="AK13" s="500"/>
      <c r="AL13" s="501"/>
      <c r="AM13" s="90">
        <f ca="1">SUM(AM5,AM6,AM12)</f>
        <v>147510000</v>
      </c>
      <c r="AT13" s="499" t="s">
        <v>26</v>
      </c>
      <c r="AU13" s="500"/>
      <c r="AV13" s="500"/>
      <c r="AW13" s="501"/>
      <c r="AX13" s="90">
        <f ca="1">SUM(AX5,AX6,AX12)</f>
        <v>103455000</v>
      </c>
      <c r="BE13" s="499" t="s">
        <v>26</v>
      </c>
      <c r="BF13" s="500"/>
      <c r="BG13" s="500"/>
      <c r="BH13" s="501"/>
      <c r="BI13" s="90">
        <f ca="1">SUM(BI5,BI6,BI12)</f>
        <v>373410000</v>
      </c>
      <c r="BP13" s="499" t="s">
        <v>26</v>
      </c>
      <c r="BQ13" s="500"/>
      <c r="BR13" s="500"/>
      <c r="BS13" s="501"/>
      <c r="BT13" s="90">
        <f ca="1">SUM(BT5,BT6,BT12)</f>
        <v>297360000</v>
      </c>
      <c r="CA13" s="499" t="s">
        <v>26</v>
      </c>
      <c r="CB13" s="500"/>
      <c r="CC13" s="500"/>
      <c r="CD13" s="501"/>
      <c r="CE13" s="90">
        <f ca="1">SUM(CE5,CE6,CE12)</f>
        <v>187020000</v>
      </c>
      <c r="CL13" s="499" t="s">
        <v>26</v>
      </c>
      <c r="CM13" s="500"/>
      <c r="CN13" s="500"/>
      <c r="CO13" s="501"/>
      <c r="CP13" s="90">
        <f ca="1">SUM(CP5,CP6,CP12)</f>
        <v>134820000</v>
      </c>
      <c r="CW13" s="499" t="s">
        <v>26</v>
      </c>
      <c r="CX13" s="500"/>
      <c r="CY13" s="500"/>
      <c r="CZ13" s="501"/>
      <c r="DA13" s="90">
        <f ca="1">SUM(DA5,DA6,DA12)</f>
        <v>16065000</v>
      </c>
      <c r="DH13" s="499" t="s">
        <v>26</v>
      </c>
      <c r="DI13" s="500"/>
      <c r="DJ13" s="500"/>
      <c r="DK13" s="501"/>
      <c r="DL13" s="90">
        <f ca="1">SUM(DL5,DL6,DL12)</f>
        <v>0</v>
      </c>
      <c r="DS13" s="499" t="s">
        <v>26</v>
      </c>
      <c r="DT13" s="500"/>
      <c r="DU13" s="500"/>
      <c r="DV13" s="501"/>
      <c r="DW13" s="90">
        <f ca="1">SUM(DW5,DW6,DW12)</f>
        <v>0</v>
      </c>
      <c r="ED13" s="499" t="s">
        <v>26</v>
      </c>
      <c r="EE13" s="500"/>
      <c r="EF13" s="500"/>
      <c r="EG13" s="501"/>
      <c r="EH13" s="90">
        <f ca="1">SUM(EH5,EH6,EH12)</f>
        <v>0</v>
      </c>
      <c r="EO13" s="499" t="s">
        <v>26</v>
      </c>
      <c r="EP13" s="500"/>
      <c r="EQ13" s="500"/>
      <c r="ER13" s="501"/>
      <c r="ES13" s="90">
        <f ca="1">SUM(ES5,ES6,ES12)</f>
        <v>0</v>
      </c>
      <c r="EZ13" s="499" t="s">
        <v>26</v>
      </c>
      <c r="FA13" s="500"/>
      <c r="FB13" s="500"/>
      <c r="FC13" s="501"/>
      <c r="FD13" s="90">
        <f ca="1">SUM(FD5,FD6,FD12)</f>
        <v>0</v>
      </c>
      <c r="FK13" s="499" t="s">
        <v>26</v>
      </c>
      <c r="FL13" s="500"/>
      <c r="FM13" s="500"/>
      <c r="FN13" s="501"/>
      <c r="FO13" s="90">
        <f ca="1">SUM(FO5,FO6,FO12)</f>
        <v>0</v>
      </c>
      <c r="FV13" s="499" t="s">
        <v>26</v>
      </c>
      <c r="FW13" s="500"/>
      <c r="FX13" s="500"/>
      <c r="FY13" s="501"/>
      <c r="FZ13" s="90">
        <f ca="1">SUM(FZ5,FZ6,FZ12)</f>
        <v>0</v>
      </c>
      <c r="GG13" s="499" t="s">
        <v>26</v>
      </c>
      <c r="GH13" s="500"/>
      <c r="GI13" s="500"/>
      <c r="GJ13" s="501"/>
      <c r="GK13" s="90">
        <f ca="1">SUM(GK5,GK6,GK12)</f>
        <v>0</v>
      </c>
      <c r="GR13" s="499" t="s">
        <v>26</v>
      </c>
      <c r="GS13" s="500"/>
      <c r="GT13" s="500"/>
      <c r="GU13" s="501"/>
      <c r="GV13" s="90">
        <f ca="1">SUM(GV5,GV6,GV12)</f>
        <v>0</v>
      </c>
      <c r="HC13" s="499" t="s">
        <v>26</v>
      </c>
      <c r="HD13" s="500"/>
      <c r="HE13" s="500"/>
      <c r="HF13" s="501"/>
      <c r="HG13" s="90">
        <f ca="1">SUM(HG5,HG6,HG12)</f>
        <v>0</v>
      </c>
      <c r="HN13" s="499" t="s">
        <v>26</v>
      </c>
      <c r="HO13" s="500"/>
      <c r="HP13" s="500"/>
      <c r="HQ13" s="501"/>
      <c r="HR13" s="90">
        <f ca="1">SUM(HR5,HR6,HR12)</f>
        <v>0</v>
      </c>
      <c r="HY13" s="499" t="s">
        <v>26</v>
      </c>
      <c r="HZ13" s="500"/>
      <c r="IA13" s="500"/>
      <c r="IB13" s="501"/>
      <c r="IC13" s="90">
        <f ca="1">SUM(IC5,IC6,IC12)</f>
        <v>0</v>
      </c>
      <c r="IJ13" s="499" t="s">
        <v>26</v>
      </c>
      <c r="IK13" s="500"/>
      <c r="IL13" s="500"/>
      <c r="IM13" s="501"/>
      <c r="IN13" s="90">
        <f ca="1">SUM(IN5,IN6,IN12)</f>
        <v>0</v>
      </c>
      <c r="IU13" s="499" t="s">
        <v>26</v>
      </c>
      <c r="IV13" s="500"/>
      <c r="IW13" s="500"/>
      <c r="IX13" s="501"/>
      <c r="IY13" s="90">
        <f ca="1">SUM(IY5,IY6,IY12)</f>
        <v>0</v>
      </c>
      <c r="JF13" s="499" t="s">
        <v>26</v>
      </c>
      <c r="JG13" s="500"/>
      <c r="JH13" s="500"/>
      <c r="JI13" s="501"/>
      <c r="JJ13" s="90">
        <f ca="1">SUM(JJ5,JJ6,JJ12)</f>
        <v>0</v>
      </c>
      <c r="JQ13" s="499" t="s">
        <v>26</v>
      </c>
      <c r="JR13" s="500"/>
      <c r="JS13" s="500"/>
      <c r="JT13" s="501"/>
      <c r="JU13" s="90">
        <f ca="1">SUM(JU5,JU6,JU12)</f>
        <v>0</v>
      </c>
      <c r="KB13" s="499" t="s">
        <v>26</v>
      </c>
      <c r="KC13" s="500"/>
      <c r="KD13" s="500"/>
      <c r="KE13" s="501"/>
      <c r="KF13" s="90">
        <f ca="1">SUM(KF5,KF6,KF12)</f>
        <v>0</v>
      </c>
      <c r="KM13" s="499" t="s">
        <v>26</v>
      </c>
      <c r="KN13" s="500"/>
      <c r="KO13" s="500"/>
      <c r="KP13" s="501"/>
      <c r="KQ13" s="90">
        <f ca="1">SUM(KQ5,KQ6,KQ12)</f>
        <v>0</v>
      </c>
      <c r="KX13" s="499" t="s">
        <v>26</v>
      </c>
      <c r="KY13" s="500"/>
      <c r="KZ13" s="500"/>
      <c r="LA13" s="501"/>
      <c r="LB13" s="90">
        <f ca="1">SUM(LB5,LB6,LB12)</f>
        <v>0</v>
      </c>
      <c r="LI13" s="499" t="s">
        <v>26</v>
      </c>
      <c r="LJ13" s="500"/>
      <c r="LK13" s="500"/>
      <c r="LL13" s="501"/>
      <c r="LM13" s="90">
        <f ca="1">SUM(LM5,LM6,LM12)</f>
        <v>0</v>
      </c>
      <c r="LT13" s="499" t="s">
        <v>26</v>
      </c>
      <c r="LU13" s="500"/>
      <c r="LV13" s="500"/>
      <c r="LW13" s="501"/>
      <c r="LX13" s="90">
        <f ca="1">SUM(LX5,LX6,LX12)</f>
        <v>0</v>
      </c>
      <c r="ME13" s="499" t="s">
        <v>26</v>
      </c>
      <c r="MF13" s="500"/>
      <c r="MG13" s="500"/>
      <c r="MH13" s="501"/>
      <c r="MI13" s="90">
        <f ca="1">SUM(MI5,MI6,MI12)</f>
        <v>0</v>
      </c>
      <c r="MP13" s="499" t="s">
        <v>26</v>
      </c>
      <c r="MQ13" s="500"/>
      <c r="MR13" s="500"/>
      <c r="MS13" s="501"/>
      <c r="MT13" s="90">
        <f ca="1">SUM(MT5,MT6,MT12)</f>
        <v>0</v>
      </c>
      <c r="NA13" s="499" t="s">
        <v>26</v>
      </c>
      <c r="NB13" s="500"/>
      <c r="NC13" s="500"/>
      <c r="ND13" s="501"/>
      <c r="NE13" s="90">
        <f ca="1">SUM(NE5,NE6,NE12)</f>
        <v>0</v>
      </c>
      <c r="NL13" s="499" t="s">
        <v>26</v>
      </c>
      <c r="NM13" s="500"/>
      <c r="NN13" s="500"/>
      <c r="NO13" s="501"/>
      <c r="NP13" s="90">
        <f ca="1">SUM(NP5,NP6,NP12)</f>
        <v>0</v>
      </c>
      <c r="NW13" s="499" t="s">
        <v>26</v>
      </c>
      <c r="NX13" s="500"/>
      <c r="NY13" s="500"/>
      <c r="NZ13" s="501"/>
      <c r="OA13" s="90">
        <f ca="1">SUM(OA5,OA6,OA12)</f>
        <v>0</v>
      </c>
      <c r="OH13" s="499" t="s">
        <v>26</v>
      </c>
      <c r="OI13" s="500"/>
      <c r="OJ13" s="500"/>
      <c r="OK13" s="501"/>
      <c r="OL13" s="90">
        <f ca="1">SUM(OL5,OL6,OL12)</f>
        <v>0</v>
      </c>
      <c r="OS13" s="499" t="s">
        <v>26</v>
      </c>
      <c r="OT13" s="500"/>
      <c r="OU13" s="500"/>
      <c r="OV13" s="501"/>
      <c r="OW13" s="90">
        <f ca="1">SUM(OW5,OW6,OW12)</f>
        <v>0</v>
      </c>
      <c r="PD13" s="499" t="s">
        <v>26</v>
      </c>
      <c r="PE13" s="500"/>
      <c r="PF13" s="500"/>
      <c r="PG13" s="501"/>
      <c r="PH13" s="90">
        <f ca="1">SUM(PH5,PH6,PH12)</f>
        <v>0</v>
      </c>
      <c r="PO13" s="499" t="s">
        <v>26</v>
      </c>
      <c r="PP13" s="500"/>
      <c r="PQ13" s="500"/>
      <c r="PR13" s="501"/>
      <c r="PS13" s="90">
        <f ca="1">SUM(PS5,PS6,PS12)</f>
        <v>0</v>
      </c>
      <c r="PZ13" s="499" t="s">
        <v>26</v>
      </c>
      <c r="QA13" s="500"/>
      <c r="QB13" s="500"/>
      <c r="QC13" s="501"/>
      <c r="QD13" s="90">
        <f ca="1">SUM(QD5,QD6,QD12)</f>
        <v>0</v>
      </c>
      <c r="QK13" s="499" t="s">
        <v>26</v>
      </c>
      <c r="QL13" s="500"/>
      <c r="QM13" s="500"/>
      <c r="QN13" s="501"/>
      <c r="QO13" s="90">
        <f ca="1">SUM(QO5,QO6,QO12)</f>
        <v>0</v>
      </c>
      <c r="QV13" s="499" t="s">
        <v>26</v>
      </c>
      <c r="QW13" s="500"/>
      <c r="QX13" s="500"/>
      <c r="QY13" s="501"/>
      <c r="QZ13" s="90">
        <f ca="1">SUM(QZ5,QZ6,QZ12)</f>
        <v>0</v>
      </c>
      <c r="RG13" s="499" t="s">
        <v>26</v>
      </c>
      <c r="RH13" s="500"/>
      <c r="RI13" s="500"/>
      <c r="RJ13" s="501"/>
      <c r="RK13" s="90">
        <f ca="1">SUM(RK5,RK6,RK12)</f>
        <v>0</v>
      </c>
      <c r="RR13" s="499" t="s">
        <v>26</v>
      </c>
      <c r="RS13" s="500"/>
      <c r="RT13" s="500"/>
      <c r="RU13" s="501"/>
      <c r="RV13" s="90">
        <f ca="1">SUM(RV5,RV6,RV12)</f>
        <v>0</v>
      </c>
      <c r="SC13" s="499" t="s">
        <v>26</v>
      </c>
      <c r="SD13" s="500"/>
      <c r="SE13" s="500"/>
      <c r="SF13" s="501"/>
      <c r="SG13" s="90">
        <f ca="1">SUM(SG5,SG6,SG12)</f>
        <v>0</v>
      </c>
      <c r="SN13" s="499" t="s">
        <v>26</v>
      </c>
      <c r="SO13" s="500"/>
      <c r="SP13" s="500"/>
      <c r="SQ13" s="501"/>
      <c r="SR13" s="90">
        <f ca="1">SUM(SR5,SR6,SR12)</f>
        <v>0</v>
      </c>
      <c r="SY13" s="499" t="s">
        <v>26</v>
      </c>
      <c r="SZ13" s="500"/>
      <c r="TA13" s="500"/>
      <c r="TB13" s="501"/>
      <c r="TC13" s="90">
        <f ca="1">SUM(TC5,TC6,TC12)</f>
        <v>0</v>
      </c>
      <c r="TJ13" s="499" t="s">
        <v>26</v>
      </c>
      <c r="TK13" s="500"/>
      <c r="TL13" s="500"/>
      <c r="TM13" s="501"/>
      <c r="TN13" s="90">
        <f ca="1">SUM(TN5,TN6,TN12)</f>
        <v>0</v>
      </c>
      <c r="TU13" s="499" t="s">
        <v>26</v>
      </c>
      <c r="TV13" s="500"/>
      <c r="TW13" s="500"/>
      <c r="TX13" s="501"/>
      <c r="TY13" s="90">
        <f ca="1">SUM(TY5,TY6,TY12)</f>
        <v>0</v>
      </c>
      <c r="UF13" s="499" t="s">
        <v>26</v>
      </c>
      <c r="UG13" s="500"/>
      <c r="UH13" s="500"/>
      <c r="UI13" s="501"/>
      <c r="UJ13" s="90">
        <f ca="1">SUM(UJ5,UJ6,UJ12)</f>
        <v>0</v>
      </c>
      <c r="UQ13" s="499" t="s">
        <v>26</v>
      </c>
      <c r="UR13" s="500"/>
      <c r="US13" s="500"/>
      <c r="UT13" s="501"/>
      <c r="UU13" s="90">
        <f ca="1">SUM(UU5,UU6,UU12)</f>
        <v>0</v>
      </c>
      <c r="VB13" s="499" t="s">
        <v>26</v>
      </c>
      <c r="VC13" s="500"/>
      <c r="VD13" s="500"/>
      <c r="VE13" s="501"/>
      <c r="VF13" s="90">
        <f ca="1">SUM(VF5,VF6,VF12)</f>
        <v>0</v>
      </c>
      <c r="VM13" s="499" t="s">
        <v>26</v>
      </c>
      <c r="VN13" s="500"/>
      <c r="VO13" s="500"/>
      <c r="VP13" s="501"/>
      <c r="VQ13" s="90">
        <f ca="1">SUM(VQ5,VQ6,VQ12)</f>
        <v>0</v>
      </c>
      <c r="VX13" s="499" t="s">
        <v>26</v>
      </c>
      <c r="VY13" s="500"/>
      <c r="VZ13" s="500"/>
      <c r="WA13" s="501"/>
      <c r="WB13" s="90">
        <f ca="1">SUM(WB5,WB6,WB12)</f>
        <v>0</v>
      </c>
      <c r="WI13" s="499" t="s">
        <v>26</v>
      </c>
      <c r="WJ13" s="500"/>
      <c r="WK13" s="500"/>
      <c r="WL13" s="501"/>
      <c r="WM13" s="90">
        <f ca="1">SUM(WM5,WM6,WM12)</f>
        <v>0</v>
      </c>
      <c r="WT13" s="499" t="s">
        <v>26</v>
      </c>
      <c r="WU13" s="500"/>
      <c r="WV13" s="500"/>
      <c r="WW13" s="501"/>
      <c r="WX13" s="90">
        <f ca="1">SUM(WX5,WX6,WX12)</f>
        <v>0</v>
      </c>
      <c r="XE13" s="499" t="s">
        <v>26</v>
      </c>
      <c r="XF13" s="500"/>
      <c r="XG13" s="500"/>
      <c r="XH13" s="501"/>
      <c r="XI13" s="90">
        <f ca="1">SUM(XI5,XI6,XI12)</f>
        <v>0</v>
      </c>
      <c r="XP13" s="499" t="s">
        <v>26</v>
      </c>
      <c r="XQ13" s="500"/>
      <c r="XR13" s="500"/>
      <c r="XS13" s="501"/>
      <c r="XT13" s="90">
        <f ca="1">SUM(XT5,XT6,XT12)</f>
        <v>0</v>
      </c>
      <c r="YA13" s="499" t="s">
        <v>26</v>
      </c>
      <c r="YB13" s="500"/>
      <c r="YC13" s="500"/>
      <c r="YD13" s="501"/>
      <c r="YE13" s="90">
        <f ca="1">SUM(YE5,YE6,YE12)</f>
        <v>0</v>
      </c>
      <c r="YL13" s="499" t="s">
        <v>26</v>
      </c>
      <c r="YM13" s="500"/>
      <c r="YN13" s="500"/>
      <c r="YO13" s="501"/>
      <c r="YP13" s="90">
        <f ca="1">SUM(YP5,YP6,YP12)</f>
        <v>0</v>
      </c>
      <c r="YW13" s="499" t="s">
        <v>26</v>
      </c>
      <c r="YX13" s="500"/>
      <c r="YY13" s="500"/>
      <c r="YZ13" s="501"/>
      <c r="ZA13" s="90">
        <f ca="1">SUM(ZA5,ZA6,ZA12)</f>
        <v>0</v>
      </c>
      <c r="ZH13" s="499" t="s">
        <v>26</v>
      </c>
      <c r="ZI13" s="500"/>
      <c r="ZJ13" s="500"/>
      <c r="ZK13" s="501"/>
      <c r="ZL13" s="90">
        <f ca="1">SUM(ZL5,ZL6,ZL12)</f>
        <v>0</v>
      </c>
      <c r="ZS13" s="499" t="s">
        <v>26</v>
      </c>
      <c r="ZT13" s="500"/>
      <c r="ZU13" s="500"/>
      <c r="ZV13" s="501"/>
      <c r="ZW13" s="90">
        <f ca="1">SUM(ZW5,ZW6,ZW12)</f>
        <v>0</v>
      </c>
      <c r="AAD13" s="499" t="s">
        <v>26</v>
      </c>
      <c r="AAE13" s="500"/>
      <c r="AAF13" s="500"/>
      <c r="AAG13" s="501"/>
      <c r="AAH13" s="90">
        <f ca="1">SUM(AAH5,AAH6,AAH12)</f>
        <v>0</v>
      </c>
      <c r="AAO13" s="499" t="s">
        <v>26</v>
      </c>
      <c r="AAP13" s="500"/>
      <c r="AAQ13" s="500"/>
      <c r="AAR13" s="501"/>
      <c r="AAS13" s="90">
        <f ca="1">SUM(AAS5,AAS6,AAS12)</f>
        <v>0</v>
      </c>
      <c r="AAZ13" s="499" t="s">
        <v>26</v>
      </c>
      <c r="ABA13" s="500"/>
      <c r="ABB13" s="500"/>
      <c r="ABC13" s="501"/>
      <c r="ABD13" s="90">
        <f ca="1">SUM(ABD5,ABD6,ABD12)</f>
        <v>0</v>
      </c>
      <c r="ABK13" s="499" t="s">
        <v>26</v>
      </c>
      <c r="ABL13" s="500"/>
      <c r="ABM13" s="500"/>
      <c r="ABN13" s="501"/>
      <c r="ABO13" s="90">
        <f ca="1">SUM(ABO5,ABO6,ABO12)</f>
        <v>0</v>
      </c>
      <c r="ABV13" s="499" t="s">
        <v>26</v>
      </c>
      <c r="ABW13" s="500"/>
      <c r="ABX13" s="500"/>
      <c r="ABY13" s="501"/>
      <c r="ABZ13" s="90">
        <f ca="1">SUM(ABZ5,ABZ6,ABZ12)</f>
        <v>0</v>
      </c>
      <c r="ACG13" s="499" t="s">
        <v>26</v>
      </c>
      <c r="ACH13" s="500"/>
      <c r="ACI13" s="500"/>
      <c r="ACJ13" s="501"/>
      <c r="ACK13" s="90">
        <f ca="1">SUM(ACK5,ACK6,ACK12)</f>
        <v>0</v>
      </c>
      <c r="ACR13" s="499" t="s">
        <v>26</v>
      </c>
      <c r="ACS13" s="500"/>
      <c r="ACT13" s="500"/>
      <c r="ACU13" s="501"/>
      <c r="ACV13" s="90">
        <f ca="1">SUM(ACV5,ACV6,ACV12)</f>
        <v>0</v>
      </c>
      <c r="ADC13" s="499" t="s">
        <v>26</v>
      </c>
      <c r="ADD13" s="500"/>
      <c r="ADE13" s="500"/>
      <c r="ADF13" s="501"/>
      <c r="ADG13" s="90">
        <f ca="1">SUM(ADG5,ADG6,ADG12)</f>
        <v>0</v>
      </c>
      <c r="ADN13" s="499" t="s">
        <v>26</v>
      </c>
      <c r="ADO13" s="500"/>
      <c r="ADP13" s="500"/>
      <c r="ADQ13" s="501"/>
      <c r="ADR13" s="90">
        <f ca="1">SUM(ADR5,ADR6,ADR12)</f>
        <v>0</v>
      </c>
      <c r="ADY13" s="499" t="s">
        <v>26</v>
      </c>
      <c r="ADZ13" s="500"/>
      <c r="AEA13" s="500"/>
      <c r="AEB13" s="501"/>
      <c r="AEC13" s="90">
        <f ca="1">SUM(AEC5,AEC6,AEC12)</f>
        <v>0</v>
      </c>
      <c r="AEJ13" s="499" t="s">
        <v>26</v>
      </c>
      <c r="AEK13" s="500"/>
      <c r="AEL13" s="500"/>
      <c r="AEM13" s="501"/>
      <c r="AEN13" s="90">
        <f ca="1">SUM(AEN5,AEN6,AEN12)</f>
        <v>0</v>
      </c>
      <c r="AEU13" s="499" t="s">
        <v>26</v>
      </c>
      <c r="AEV13" s="500"/>
      <c r="AEW13" s="500"/>
      <c r="AEX13" s="501"/>
      <c r="AEY13" s="90">
        <f ca="1">SUM(AEY5,AEY6,AEY12)</f>
        <v>0</v>
      </c>
      <c r="AFF13" s="499" t="s">
        <v>26</v>
      </c>
      <c r="AFG13" s="500"/>
      <c r="AFH13" s="500"/>
      <c r="AFI13" s="501"/>
      <c r="AFJ13" s="90">
        <f ca="1">SUM(AFJ5,AFJ6,AFJ12)</f>
        <v>0</v>
      </c>
      <c r="AFQ13" s="499" t="s">
        <v>26</v>
      </c>
      <c r="AFR13" s="500"/>
      <c r="AFS13" s="500"/>
      <c r="AFT13" s="501"/>
      <c r="AFU13" s="90">
        <f ca="1">SUM(AFU5,AFU6,AFU12)</f>
        <v>0</v>
      </c>
      <c r="AGB13" s="499" t="s">
        <v>26</v>
      </c>
      <c r="AGC13" s="500"/>
      <c r="AGD13" s="500"/>
      <c r="AGE13" s="501"/>
      <c r="AGF13" s="90">
        <f ca="1">SUM(AGF5,AGF6,AGF12)</f>
        <v>0</v>
      </c>
      <c r="AGM13" s="499" t="s">
        <v>26</v>
      </c>
      <c r="AGN13" s="500"/>
      <c r="AGO13" s="500"/>
      <c r="AGP13" s="501"/>
      <c r="AGQ13" s="90">
        <f ca="1">SUM(AGQ5,AGQ6,AGQ12)</f>
        <v>0</v>
      </c>
      <c r="AGX13" s="499" t="s">
        <v>26</v>
      </c>
      <c r="AGY13" s="500"/>
      <c r="AGZ13" s="500"/>
      <c r="AHA13" s="501"/>
      <c r="AHB13" s="90">
        <f ca="1">SUM(AHB5,AHB6,AHB12)</f>
        <v>0</v>
      </c>
      <c r="AHI13" s="499" t="s">
        <v>26</v>
      </c>
      <c r="AHJ13" s="500"/>
      <c r="AHK13" s="500"/>
      <c r="AHL13" s="501"/>
      <c r="AHM13" s="90">
        <f ca="1">SUM(AHM5,AHM6,AHM12)</f>
        <v>0</v>
      </c>
      <c r="AHT13" s="499" t="s">
        <v>26</v>
      </c>
      <c r="AHU13" s="500"/>
      <c r="AHV13" s="500"/>
      <c r="AHW13" s="501"/>
      <c r="AHX13" s="90">
        <f ca="1">SUM(AHX5,AHX6,AHX12)</f>
        <v>0</v>
      </c>
      <c r="AIE13" s="499" t="s">
        <v>26</v>
      </c>
      <c r="AIF13" s="500"/>
      <c r="AIG13" s="500"/>
      <c r="AIH13" s="501"/>
      <c r="AII13" s="90">
        <f ca="1">SUM(AII5,AII6,AII12)</f>
        <v>0</v>
      </c>
      <c r="AIP13" s="499" t="s">
        <v>26</v>
      </c>
      <c r="AIQ13" s="500"/>
      <c r="AIR13" s="500"/>
      <c r="AIS13" s="501"/>
      <c r="AIT13" s="90">
        <f ca="1">SUM(AIT5,AIT6,AIT12)</f>
        <v>0</v>
      </c>
      <c r="AJA13" s="499" t="s">
        <v>26</v>
      </c>
      <c r="AJB13" s="500"/>
      <c r="AJC13" s="500"/>
      <c r="AJD13" s="501"/>
      <c r="AJE13" s="90">
        <f ca="1">SUM(AJE5,AJE6,AJE12)</f>
        <v>0</v>
      </c>
      <c r="AJL13" s="499" t="s">
        <v>26</v>
      </c>
      <c r="AJM13" s="500"/>
      <c r="AJN13" s="500"/>
      <c r="AJO13" s="501"/>
      <c r="AJP13" s="90">
        <f ca="1">SUM(AJP5,AJP6,AJP12)</f>
        <v>0</v>
      </c>
      <c r="AJW13" s="499" t="s">
        <v>26</v>
      </c>
      <c r="AJX13" s="500"/>
      <c r="AJY13" s="500"/>
      <c r="AJZ13" s="501"/>
      <c r="AKA13" s="90">
        <f ca="1">SUM(AKA5,AKA6,AKA12)</f>
        <v>0</v>
      </c>
      <c r="AKH13" s="499" t="s">
        <v>26</v>
      </c>
      <c r="AKI13" s="500"/>
      <c r="AKJ13" s="500"/>
      <c r="AKK13" s="501"/>
      <c r="AKL13" s="90">
        <f ca="1">SUM(AKL5,AKL6,AKL12)</f>
        <v>0</v>
      </c>
      <c r="AKS13" s="499" t="s">
        <v>26</v>
      </c>
      <c r="AKT13" s="500"/>
      <c r="AKU13" s="500"/>
      <c r="AKV13" s="501"/>
      <c r="AKW13" s="90">
        <f ca="1">SUM(AKW5,AKW6,AKW12)</f>
        <v>0</v>
      </c>
      <c r="ALD13" s="499" t="s">
        <v>26</v>
      </c>
      <c r="ALE13" s="500"/>
      <c r="ALF13" s="500"/>
      <c r="ALG13" s="501"/>
      <c r="ALH13" s="90">
        <f ca="1">SUM(ALH5,ALH6,ALH12)</f>
        <v>0</v>
      </c>
      <c r="ALO13" s="499" t="s">
        <v>26</v>
      </c>
      <c r="ALP13" s="500"/>
      <c r="ALQ13" s="500"/>
      <c r="ALR13" s="501"/>
      <c r="ALS13" s="90">
        <f ca="1">SUM(ALS5,ALS6,ALS12)</f>
        <v>0</v>
      </c>
      <c r="ALZ13" s="499" t="s">
        <v>26</v>
      </c>
      <c r="AMA13" s="500"/>
      <c r="AMB13" s="500"/>
      <c r="AMC13" s="501"/>
      <c r="AMD13" s="90">
        <f ca="1">SUM(AMD5,AMD6,AMD12)</f>
        <v>0</v>
      </c>
      <c r="AMK13" s="499" t="s">
        <v>26</v>
      </c>
      <c r="AML13" s="500"/>
      <c r="AMM13" s="500"/>
      <c r="AMN13" s="501"/>
      <c r="AMO13" s="90">
        <f ca="1">SUM(AMO5,AMO6,AMO12)</f>
        <v>0</v>
      </c>
      <c r="AMV13" s="499" t="s">
        <v>26</v>
      </c>
      <c r="AMW13" s="500"/>
      <c r="AMX13" s="500"/>
      <c r="AMY13" s="501"/>
      <c r="AMZ13" s="90">
        <f ca="1">SUM(AMZ5,AMZ6,AMZ12)</f>
        <v>0</v>
      </c>
      <c r="ANG13" s="499" t="s">
        <v>26</v>
      </c>
      <c r="ANH13" s="500"/>
      <c r="ANI13" s="500"/>
      <c r="ANJ13" s="501"/>
      <c r="ANK13" s="90">
        <f ca="1">SUM(ANK5,ANK6,ANK12)</f>
        <v>0</v>
      </c>
      <c r="ANR13" s="499" t="s">
        <v>26</v>
      </c>
      <c r="ANS13" s="500"/>
      <c r="ANT13" s="500"/>
      <c r="ANU13" s="501"/>
      <c r="ANV13" s="90">
        <f ca="1">SUM(ANV5,ANV6,ANV12)</f>
        <v>0</v>
      </c>
      <c r="AOC13" s="499" t="s">
        <v>26</v>
      </c>
      <c r="AOD13" s="500"/>
      <c r="AOE13" s="500"/>
      <c r="AOF13" s="501"/>
      <c r="AOG13" s="90">
        <f ca="1">SUM(AOG5,AOG6,AOG12)</f>
        <v>0</v>
      </c>
      <c r="AON13" s="499" t="s">
        <v>26</v>
      </c>
      <c r="AOO13" s="500"/>
      <c r="AOP13" s="500"/>
      <c r="AOQ13" s="501"/>
      <c r="AOR13" s="90">
        <f ca="1">SUM(AOR5,AOR6,AOR12)</f>
        <v>0</v>
      </c>
      <c r="AOY13" s="499" t="s">
        <v>26</v>
      </c>
      <c r="AOZ13" s="500"/>
      <c r="APA13" s="500"/>
      <c r="APB13" s="501"/>
      <c r="APC13" s="90">
        <f ca="1">SUM(APC5,APC6,APC12)</f>
        <v>0</v>
      </c>
      <c r="APJ13" s="499" t="s">
        <v>26</v>
      </c>
      <c r="APK13" s="500"/>
      <c r="APL13" s="500"/>
      <c r="APM13" s="501"/>
      <c r="APN13" s="90">
        <f ca="1">SUM(APN5,APN6,APN12)</f>
        <v>0</v>
      </c>
      <c r="APU13" s="499" t="s">
        <v>26</v>
      </c>
      <c r="APV13" s="500"/>
      <c r="APW13" s="500"/>
      <c r="APX13" s="501"/>
      <c r="APY13" s="90">
        <f ca="1">SUM(APY5,APY6,APY12)</f>
        <v>0</v>
      </c>
      <c r="AQF13" s="499" t="s">
        <v>26</v>
      </c>
      <c r="AQG13" s="500"/>
      <c r="AQH13" s="500"/>
      <c r="AQI13" s="501"/>
      <c r="AQJ13" s="90">
        <f ca="1">SUM(AQJ5,AQJ6,AQJ12)</f>
        <v>0</v>
      </c>
      <c r="AQQ13" s="499" t="s">
        <v>26</v>
      </c>
      <c r="AQR13" s="500"/>
      <c r="AQS13" s="500"/>
      <c r="AQT13" s="501"/>
      <c r="AQU13" s="90">
        <f ca="1">SUM(AQU5,AQU6,AQU12)</f>
        <v>0</v>
      </c>
      <c r="ARB13" s="499" t="s">
        <v>26</v>
      </c>
      <c r="ARC13" s="500"/>
      <c r="ARD13" s="500"/>
      <c r="ARE13" s="501"/>
      <c r="ARF13" s="90">
        <f ca="1">SUM(ARF5,ARF6,ARF12)</f>
        <v>0</v>
      </c>
      <c r="ARM13" s="499" t="s">
        <v>26</v>
      </c>
      <c r="ARN13" s="500"/>
      <c r="ARO13" s="500"/>
      <c r="ARP13" s="501"/>
      <c r="ARQ13" s="90">
        <f ca="1">SUM(ARQ5,ARQ6,ARQ12)</f>
        <v>0</v>
      </c>
      <c r="ARX13" s="499" t="s">
        <v>26</v>
      </c>
      <c r="ARY13" s="500"/>
      <c r="ARZ13" s="500"/>
      <c r="ASA13" s="501"/>
      <c r="ASB13" s="90">
        <f ca="1">SUM(ASB5,ASB6,ASB12)</f>
        <v>0</v>
      </c>
      <c r="ASI13" s="499" t="s">
        <v>26</v>
      </c>
      <c r="ASJ13" s="500"/>
      <c r="ASK13" s="500"/>
      <c r="ASL13" s="501"/>
      <c r="ASM13" s="90">
        <f ca="1">SUM(ASM5,ASM6,ASM12)</f>
        <v>0</v>
      </c>
      <c r="AST13" s="499" t="s">
        <v>26</v>
      </c>
      <c r="ASU13" s="500"/>
      <c r="ASV13" s="500"/>
      <c r="ASW13" s="501"/>
      <c r="ASX13" s="90">
        <f ca="1">SUM(ASX5,ASX6,ASX12)</f>
        <v>0</v>
      </c>
      <c r="ATE13" s="499" t="s">
        <v>26</v>
      </c>
      <c r="ATF13" s="500"/>
      <c r="ATG13" s="500"/>
      <c r="ATH13" s="501"/>
      <c r="ATI13" s="90">
        <f ca="1">SUM(ATI5,ATI6,ATI12)</f>
        <v>0</v>
      </c>
      <c r="ATP13" s="499" t="s">
        <v>26</v>
      </c>
      <c r="ATQ13" s="500"/>
      <c r="ATR13" s="500"/>
      <c r="ATS13" s="501"/>
      <c r="ATT13" s="90">
        <f ca="1">SUM(ATT5,ATT6,ATT12)</f>
        <v>0</v>
      </c>
      <c r="AUA13" s="499" t="s">
        <v>26</v>
      </c>
      <c r="AUB13" s="500"/>
      <c r="AUC13" s="500"/>
      <c r="AUD13" s="501"/>
      <c r="AUE13" s="90">
        <f ca="1">SUM(AUE5,AUE6,AUE12)</f>
        <v>0</v>
      </c>
      <c r="AUL13" s="499" t="s">
        <v>26</v>
      </c>
      <c r="AUM13" s="500"/>
      <c r="AUN13" s="500"/>
      <c r="AUO13" s="501"/>
      <c r="AUP13" s="90">
        <f ca="1">SUM(AUP5,AUP6,AUP12)</f>
        <v>0</v>
      </c>
      <c r="AUW13" s="499" t="s">
        <v>26</v>
      </c>
      <c r="AUX13" s="500"/>
      <c r="AUY13" s="500"/>
      <c r="AUZ13" s="501"/>
      <c r="AVA13" s="90">
        <f ca="1">SUM(AVA5,AVA6,AVA12)</f>
        <v>0</v>
      </c>
      <c r="AVH13" s="499" t="s">
        <v>26</v>
      </c>
      <c r="AVI13" s="500"/>
      <c r="AVJ13" s="500"/>
      <c r="AVK13" s="501"/>
      <c r="AVL13" s="90">
        <f ca="1">SUM(AVL5,AVL6,AVL12)</f>
        <v>0</v>
      </c>
      <c r="AVS13" s="499" t="s">
        <v>26</v>
      </c>
      <c r="AVT13" s="500"/>
      <c r="AVU13" s="500"/>
      <c r="AVV13" s="501"/>
      <c r="AVW13" s="90">
        <f ca="1">SUM(AVW5,AVW6,AVW12)</f>
        <v>0</v>
      </c>
    </row>
    <row r="14" spans="2:1018 1025:1271" ht="20.25" customHeight="1" thickTop="1">
      <c r="B14" s="51"/>
      <c r="C14" s="51"/>
      <c r="D14" s="51"/>
      <c r="E14" s="51"/>
      <c r="F14" s="52"/>
      <c r="M14" s="51"/>
      <c r="N14" s="51"/>
      <c r="O14" s="51"/>
      <c r="P14" s="51"/>
      <c r="Q14" s="52"/>
      <c r="X14" s="51"/>
      <c r="Y14" s="51"/>
      <c r="Z14" s="51"/>
      <c r="AA14" s="51"/>
      <c r="AB14" s="52"/>
      <c r="AI14" s="51"/>
      <c r="AJ14" s="51"/>
      <c r="AK14" s="51"/>
      <c r="AL14" s="51"/>
      <c r="AM14" s="52"/>
      <c r="AT14" s="51"/>
      <c r="AU14" s="51"/>
      <c r="AV14" s="51"/>
      <c r="AW14" s="51"/>
      <c r="AX14" s="52"/>
      <c r="BE14" s="51"/>
      <c r="BF14" s="51"/>
      <c r="BG14" s="51"/>
      <c r="BH14" s="51"/>
      <c r="BI14" s="52"/>
      <c r="BP14" s="51"/>
      <c r="BQ14" s="51"/>
      <c r="BR14" s="51"/>
      <c r="BS14" s="51"/>
      <c r="BT14" s="52"/>
      <c r="CA14" s="51"/>
      <c r="CB14" s="51"/>
      <c r="CC14" s="51"/>
      <c r="CD14" s="51"/>
      <c r="CE14" s="52"/>
      <c r="CL14" s="51"/>
      <c r="CM14" s="51"/>
      <c r="CN14" s="51"/>
      <c r="CO14" s="51"/>
      <c r="CP14" s="52"/>
      <c r="CW14" s="51"/>
      <c r="CX14" s="51"/>
      <c r="CY14" s="51"/>
      <c r="CZ14" s="51"/>
      <c r="DA14" s="52"/>
      <c r="DH14" s="51"/>
      <c r="DI14" s="51"/>
      <c r="DJ14" s="51"/>
      <c r="DK14" s="51"/>
      <c r="DL14" s="52"/>
      <c r="DS14" s="51"/>
      <c r="DT14" s="51"/>
      <c r="DU14" s="51"/>
      <c r="DV14" s="51"/>
      <c r="DW14" s="52"/>
      <c r="ED14" s="51"/>
      <c r="EE14" s="51"/>
      <c r="EF14" s="51"/>
      <c r="EG14" s="51"/>
      <c r="EH14" s="52"/>
      <c r="EO14" s="51"/>
      <c r="EP14" s="51"/>
      <c r="EQ14" s="51"/>
      <c r="ER14" s="51"/>
      <c r="ES14" s="52"/>
      <c r="EZ14" s="51"/>
      <c r="FA14" s="51"/>
      <c r="FB14" s="51"/>
      <c r="FC14" s="51"/>
      <c r="FD14" s="52"/>
      <c r="FK14" s="51"/>
      <c r="FL14" s="51"/>
      <c r="FM14" s="51"/>
      <c r="FN14" s="51"/>
      <c r="FO14" s="52"/>
      <c r="FV14" s="51"/>
      <c r="FW14" s="51"/>
      <c r="FX14" s="51"/>
      <c r="FY14" s="51"/>
      <c r="FZ14" s="52"/>
      <c r="GG14" s="51"/>
      <c r="GH14" s="51"/>
      <c r="GI14" s="51"/>
      <c r="GJ14" s="51"/>
      <c r="GK14" s="52"/>
      <c r="GR14" s="51"/>
      <c r="GS14" s="51"/>
      <c r="GT14" s="51"/>
      <c r="GU14" s="51"/>
      <c r="GV14" s="52"/>
      <c r="HC14" s="51"/>
      <c r="HD14" s="51"/>
      <c r="HE14" s="51"/>
      <c r="HF14" s="51"/>
      <c r="HG14" s="52"/>
      <c r="HN14" s="51"/>
      <c r="HO14" s="51"/>
      <c r="HP14" s="51"/>
      <c r="HQ14" s="51"/>
      <c r="HR14" s="52"/>
      <c r="HY14" s="51"/>
      <c r="HZ14" s="51"/>
      <c r="IA14" s="51"/>
      <c r="IB14" s="51"/>
      <c r="IC14" s="52"/>
      <c r="IJ14" s="51"/>
      <c r="IK14" s="51"/>
      <c r="IL14" s="51"/>
      <c r="IM14" s="51"/>
      <c r="IN14" s="52"/>
      <c r="IU14" s="51"/>
      <c r="IV14" s="51"/>
      <c r="IW14" s="51"/>
      <c r="IX14" s="51"/>
      <c r="IY14" s="52"/>
      <c r="JF14" s="51"/>
      <c r="JG14" s="51"/>
      <c r="JH14" s="51"/>
      <c r="JI14" s="51"/>
      <c r="JJ14" s="52"/>
      <c r="JQ14" s="51"/>
      <c r="JR14" s="51"/>
      <c r="JS14" s="51"/>
      <c r="JT14" s="51"/>
      <c r="JU14" s="52"/>
      <c r="KB14" s="51"/>
      <c r="KC14" s="51"/>
      <c r="KD14" s="51"/>
      <c r="KE14" s="51"/>
      <c r="KF14" s="52"/>
      <c r="KM14" s="51"/>
      <c r="KN14" s="51"/>
      <c r="KO14" s="51"/>
      <c r="KP14" s="51"/>
      <c r="KQ14" s="52"/>
      <c r="KX14" s="51"/>
      <c r="KY14" s="51"/>
      <c r="KZ14" s="51"/>
      <c r="LA14" s="51"/>
      <c r="LB14" s="52"/>
      <c r="LI14" s="51"/>
      <c r="LJ14" s="51"/>
      <c r="LK14" s="51"/>
      <c r="LL14" s="51"/>
      <c r="LM14" s="52"/>
      <c r="LT14" s="51"/>
      <c r="LU14" s="51"/>
      <c r="LV14" s="51"/>
      <c r="LW14" s="51"/>
      <c r="LX14" s="52"/>
      <c r="ME14" s="51"/>
      <c r="MF14" s="51"/>
      <c r="MG14" s="51"/>
      <c r="MH14" s="51"/>
      <c r="MI14" s="52"/>
      <c r="MP14" s="51"/>
      <c r="MQ14" s="51"/>
      <c r="MR14" s="51"/>
      <c r="MS14" s="51"/>
      <c r="MT14" s="52"/>
      <c r="NA14" s="51"/>
      <c r="NB14" s="51"/>
      <c r="NC14" s="51"/>
      <c r="ND14" s="51"/>
      <c r="NE14" s="52"/>
      <c r="NL14" s="51"/>
      <c r="NM14" s="51"/>
      <c r="NN14" s="51"/>
      <c r="NO14" s="51"/>
      <c r="NP14" s="52"/>
      <c r="NW14" s="51"/>
      <c r="NX14" s="51"/>
      <c r="NY14" s="51"/>
      <c r="NZ14" s="51"/>
      <c r="OA14" s="52"/>
      <c r="OH14" s="51"/>
      <c r="OI14" s="51"/>
      <c r="OJ14" s="51"/>
      <c r="OK14" s="51"/>
      <c r="OL14" s="52"/>
      <c r="OS14" s="51"/>
      <c r="OT14" s="51"/>
      <c r="OU14" s="51"/>
      <c r="OV14" s="51"/>
      <c r="OW14" s="52"/>
      <c r="PD14" s="51"/>
      <c r="PE14" s="51"/>
      <c r="PF14" s="51"/>
      <c r="PG14" s="51"/>
      <c r="PH14" s="52"/>
      <c r="PO14" s="51"/>
      <c r="PP14" s="51"/>
      <c r="PQ14" s="51"/>
      <c r="PR14" s="51"/>
      <c r="PS14" s="52"/>
      <c r="PZ14" s="51"/>
      <c r="QA14" s="51"/>
      <c r="QB14" s="51"/>
      <c r="QC14" s="51"/>
      <c r="QD14" s="52"/>
      <c r="QK14" s="51"/>
      <c r="QL14" s="51"/>
      <c r="QM14" s="51"/>
      <c r="QN14" s="51"/>
      <c r="QO14" s="52"/>
      <c r="QV14" s="51"/>
      <c r="QW14" s="51"/>
      <c r="QX14" s="51"/>
      <c r="QY14" s="51"/>
      <c r="QZ14" s="52"/>
      <c r="RG14" s="51"/>
      <c r="RH14" s="51"/>
      <c r="RI14" s="51"/>
      <c r="RJ14" s="51"/>
      <c r="RK14" s="52"/>
      <c r="RR14" s="51"/>
      <c r="RS14" s="51"/>
      <c r="RT14" s="51"/>
      <c r="RU14" s="51"/>
      <c r="RV14" s="52"/>
      <c r="SC14" s="51"/>
      <c r="SD14" s="51"/>
      <c r="SE14" s="51"/>
      <c r="SF14" s="51"/>
      <c r="SG14" s="52"/>
      <c r="SN14" s="51"/>
      <c r="SO14" s="51"/>
      <c r="SP14" s="51"/>
      <c r="SQ14" s="51"/>
      <c r="SR14" s="52"/>
      <c r="SY14" s="51"/>
      <c r="SZ14" s="51"/>
      <c r="TA14" s="51"/>
      <c r="TB14" s="51"/>
      <c r="TC14" s="52"/>
      <c r="TJ14" s="51"/>
      <c r="TK14" s="51"/>
      <c r="TL14" s="51"/>
      <c r="TM14" s="51"/>
      <c r="TN14" s="52"/>
      <c r="TU14" s="51"/>
      <c r="TV14" s="51"/>
      <c r="TW14" s="51"/>
      <c r="TX14" s="51"/>
      <c r="TY14" s="52"/>
      <c r="UF14" s="51"/>
      <c r="UG14" s="51"/>
      <c r="UH14" s="51"/>
      <c r="UI14" s="51"/>
      <c r="UJ14" s="52"/>
      <c r="UQ14" s="51"/>
      <c r="UR14" s="51"/>
      <c r="US14" s="51"/>
      <c r="UT14" s="51"/>
      <c r="UU14" s="52"/>
      <c r="VB14" s="51"/>
      <c r="VC14" s="51"/>
      <c r="VD14" s="51"/>
      <c r="VE14" s="51"/>
      <c r="VF14" s="52"/>
      <c r="VM14" s="51"/>
      <c r="VN14" s="51"/>
      <c r="VO14" s="51"/>
      <c r="VP14" s="51"/>
      <c r="VQ14" s="52"/>
      <c r="VX14" s="51"/>
      <c r="VY14" s="51"/>
      <c r="VZ14" s="51"/>
      <c r="WA14" s="51"/>
      <c r="WB14" s="52"/>
      <c r="WI14" s="51"/>
      <c r="WJ14" s="51"/>
      <c r="WK14" s="51"/>
      <c r="WL14" s="51"/>
      <c r="WM14" s="52"/>
      <c r="WT14" s="51"/>
      <c r="WU14" s="51"/>
      <c r="WV14" s="51"/>
      <c r="WW14" s="51"/>
      <c r="WX14" s="52"/>
      <c r="XE14" s="51"/>
      <c r="XF14" s="51"/>
      <c r="XG14" s="51"/>
      <c r="XH14" s="51"/>
      <c r="XI14" s="52"/>
      <c r="XP14" s="51"/>
      <c r="XQ14" s="51"/>
      <c r="XR14" s="51"/>
      <c r="XS14" s="51"/>
      <c r="XT14" s="52"/>
      <c r="YA14" s="51"/>
      <c r="YB14" s="51"/>
      <c r="YC14" s="51"/>
      <c r="YD14" s="51"/>
      <c r="YE14" s="52"/>
      <c r="YL14" s="51"/>
      <c r="YM14" s="51"/>
      <c r="YN14" s="51"/>
      <c r="YO14" s="51"/>
      <c r="YP14" s="52"/>
      <c r="YW14" s="51"/>
      <c r="YX14" s="51"/>
      <c r="YY14" s="51"/>
      <c r="YZ14" s="51"/>
      <c r="ZA14" s="52"/>
      <c r="ZH14" s="51"/>
      <c r="ZI14" s="51"/>
      <c r="ZJ14" s="51"/>
      <c r="ZK14" s="51"/>
      <c r="ZL14" s="52"/>
      <c r="ZS14" s="51"/>
      <c r="ZT14" s="51"/>
      <c r="ZU14" s="51"/>
      <c r="ZV14" s="51"/>
      <c r="ZW14" s="52"/>
      <c r="AAD14" s="51"/>
      <c r="AAE14" s="51"/>
      <c r="AAF14" s="51"/>
      <c r="AAG14" s="51"/>
      <c r="AAH14" s="52"/>
      <c r="AAO14" s="51"/>
      <c r="AAP14" s="51"/>
      <c r="AAQ14" s="51"/>
      <c r="AAR14" s="51"/>
      <c r="AAS14" s="52"/>
      <c r="AAZ14" s="51"/>
      <c r="ABA14" s="51"/>
      <c r="ABB14" s="51"/>
      <c r="ABC14" s="51"/>
      <c r="ABD14" s="52"/>
      <c r="ABK14" s="51"/>
      <c r="ABL14" s="51"/>
      <c r="ABM14" s="51"/>
      <c r="ABN14" s="51"/>
      <c r="ABO14" s="52"/>
      <c r="ABV14" s="51"/>
      <c r="ABW14" s="51"/>
      <c r="ABX14" s="51"/>
      <c r="ABY14" s="51"/>
      <c r="ABZ14" s="52"/>
      <c r="ACG14" s="51"/>
      <c r="ACH14" s="51"/>
      <c r="ACI14" s="51"/>
      <c r="ACJ14" s="51"/>
      <c r="ACK14" s="52"/>
      <c r="ACR14" s="51"/>
      <c r="ACS14" s="51"/>
      <c r="ACT14" s="51"/>
      <c r="ACU14" s="51"/>
      <c r="ACV14" s="52"/>
      <c r="ADC14" s="51"/>
      <c r="ADD14" s="51"/>
      <c r="ADE14" s="51"/>
      <c r="ADF14" s="51"/>
      <c r="ADG14" s="52"/>
      <c r="ADN14" s="51"/>
      <c r="ADO14" s="51"/>
      <c r="ADP14" s="51"/>
      <c r="ADQ14" s="51"/>
      <c r="ADR14" s="52"/>
      <c r="ADY14" s="51"/>
      <c r="ADZ14" s="51"/>
      <c r="AEA14" s="51"/>
      <c r="AEB14" s="51"/>
      <c r="AEC14" s="52"/>
      <c r="AEJ14" s="51"/>
      <c r="AEK14" s="51"/>
      <c r="AEL14" s="51"/>
      <c r="AEM14" s="51"/>
      <c r="AEN14" s="52"/>
      <c r="AEU14" s="51"/>
      <c r="AEV14" s="51"/>
      <c r="AEW14" s="51"/>
      <c r="AEX14" s="51"/>
      <c r="AEY14" s="52"/>
      <c r="AFF14" s="51"/>
      <c r="AFG14" s="51"/>
      <c r="AFH14" s="51"/>
      <c r="AFI14" s="51"/>
      <c r="AFJ14" s="52"/>
      <c r="AFQ14" s="51"/>
      <c r="AFR14" s="51"/>
      <c r="AFS14" s="51"/>
      <c r="AFT14" s="51"/>
      <c r="AFU14" s="52"/>
      <c r="AGB14" s="51"/>
      <c r="AGC14" s="51"/>
      <c r="AGD14" s="51"/>
      <c r="AGE14" s="51"/>
      <c r="AGF14" s="52"/>
      <c r="AGM14" s="51"/>
      <c r="AGN14" s="51"/>
      <c r="AGO14" s="51"/>
      <c r="AGP14" s="51"/>
      <c r="AGQ14" s="52"/>
      <c r="AGX14" s="51"/>
      <c r="AGY14" s="51"/>
      <c r="AGZ14" s="51"/>
      <c r="AHA14" s="51"/>
      <c r="AHB14" s="52"/>
      <c r="AHI14" s="51"/>
      <c r="AHJ14" s="51"/>
      <c r="AHK14" s="51"/>
      <c r="AHL14" s="51"/>
      <c r="AHM14" s="52"/>
      <c r="AHT14" s="51"/>
      <c r="AHU14" s="51"/>
      <c r="AHV14" s="51"/>
      <c r="AHW14" s="51"/>
      <c r="AHX14" s="52"/>
      <c r="AIE14" s="51"/>
      <c r="AIF14" s="51"/>
      <c r="AIG14" s="51"/>
      <c r="AIH14" s="51"/>
      <c r="AII14" s="52"/>
      <c r="AIP14" s="51"/>
      <c r="AIQ14" s="51"/>
      <c r="AIR14" s="51"/>
      <c r="AIS14" s="51"/>
      <c r="AIT14" s="52"/>
      <c r="AJA14" s="51"/>
      <c r="AJB14" s="51"/>
      <c r="AJC14" s="51"/>
      <c r="AJD14" s="51"/>
      <c r="AJE14" s="52"/>
      <c r="AJL14" s="51"/>
      <c r="AJM14" s="51"/>
      <c r="AJN14" s="51"/>
      <c r="AJO14" s="51"/>
      <c r="AJP14" s="52"/>
      <c r="AJW14" s="51"/>
      <c r="AJX14" s="51"/>
      <c r="AJY14" s="51"/>
      <c r="AJZ14" s="51"/>
      <c r="AKA14" s="52"/>
      <c r="AKH14" s="51"/>
      <c r="AKI14" s="51"/>
      <c r="AKJ14" s="51"/>
      <c r="AKK14" s="51"/>
      <c r="AKL14" s="52"/>
      <c r="AKS14" s="51"/>
      <c r="AKT14" s="51"/>
      <c r="AKU14" s="51"/>
      <c r="AKV14" s="51"/>
      <c r="AKW14" s="52"/>
      <c r="ALD14" s="51"/>
      <c r="ALE14" s="51"/>
      <c r="ALF14" s="51"/>
      <c r="ALG14" s="51"/>
      <c r="ALH14" s="52"/>
      <c r="ALO14" s="51"/>
      <c r="ALP14" s="51"/>
      <c r="ALQ14" s="51"/>
      <c r="ALR14" s="51"/>
      <c r="ALS14" s="52"/>
      <c r="ALZ14" s="51"/>
      <c r="AMA14" s="51"/>
      <c r="AMB14" s="51"/>
      <c r="AMC14" s="51"/>
      <c r="AMD14" s="52"/>
      <c r="AMK14" s="51"/>
      <c r="AML14" s="51"/>
      <c r="AMM14" s="51"/>
      <c r="AMN14" s="51"/>
      <c r="AMO14" s="52"/>
      <c r="AMV14" s="51"/>
      <c r="AMW14" s="51"/>
      <c r="AMX14" s="51"/>
      <c r="AMY14" s="51"/>
      <c r="AMZ14" s="52"/>
      <c r="ANG14" s="51"/>
      <c r="ANH14" s="51"/>
      <c r="ANI14" s="51"/>
      <c r="ANJ14" s="51"/>
      <c r="ANK14" s="52"/>
      <c r="ANR14" s="51"/>
      <c r="ANS14" s="51"/>
      <c r="ANT14" s="51"/>
      <c r="ANU14" s="51"/>
      <c r="ANV14" s="52"/>
      <c r="AOC14" s="51"/>
      <c r="AOD14" s="51"/>
      <c r="AOE14" s="51"/>
      <c r="AOF14" s="51"/>
      <c r="AOG14" s="52"/>
      <c r="AON14" s="51"/>
      <c r="AOO14" s="51"/>
      <c r="AOP14" s="51"/>
      <c r="AOQ14" s="51"/>
      <c r="AOR14" s="52"/>
      <c r="AOY14" s="51"/>
      <c r="AOZ14" s="51"/>
      <c r="APA14" s="51"/>
      <c r="APB14" s="51"/>
      <c r="APC14" s="52"/>
      <c r="APJ14" s="51"/>
      <c r="APK14" s="51"/>
      <c r="APL14" s="51"/>
      <c r="APM14" s="51"/>
      <c r="APN14" s="52"/>
      <c r="APU14" s="51"/>
      <c r="APV14" s="51"/>
      <c r="APW14" s="51"/>
      <c r="APX14" s="51"/>
      <c r="APY14" s="52"/>
      <c r="AQF14" s="51"/>
      <c r="AQG14" s="51"/>
      <c r="AQH14" s="51"/>
      <c r="AQI14" s="51"/>
      <c r="AQJ14" s="52"/>
      <c r="AQQ14" s="51"/>
      <c r="AQR14" s="51"/>
      <c r="AQS14" s="51"/>
      <c r="AQT14" s="51"/>
      <c r="AQU14" s="52"/>
      <c r="ARB14" s="51"/>
      <c r="ARC14" s="51"/>
      <c r="ARD14" s="51"/>
      <c r="ARE14" s="51"/>
      <c r="ARF14" s="52"/>
      <c r="ARM14" s="51"/>
      <c r="ARN14" s="51"/>
      <c r="ARO14" s="51"/>
      <c r="ARP14" s="51"/>
      <c r="ARQ14" s="52"/>
      <c r="ARX14" s="51"/>
      <c r="ARY14" s="51"/>
      <c r="ARZ14" s="51"/>
      <c r="ASA14" s="51"/>
      <c r="ASB14" s="52"/>
      <c r="ASI14" s="51"/>
      <c r="ASJ14" s="51"/>
      <c r="ASK14" s="51"/>
      <c r="ASL14" s="51"/>
      <c r="ASM14" s="52"/>
      <c r="AST14" s="51"/>
      <c r="ASU14" s="51"/>
      <c r="ASV14" s="51"/>
      <c r="ASW14" s="51"/>
      <c r="ASX14" s="52"/>
      <c r="ATE14" s="51"/>
      <c r="ATF14" s="51"/>
      <c r="ATG14" s="51"/>
      <c r="ATH14" s="51"/>
      <c r="ATI14" s="52"/>
      <c r="ATP14" s="51"/>
      <c r="ATQ14" s="51"/>
      <c r="ATR14" s="51"/>
      <c r="ATS14" s="51"/>
      <c r="ATT14" s="52"/>
      <c r="AUA14" s="51"/>
      <c r="AUB14" s="51"/>
      <c r="AUC14" s="51"/>
      <c r="AUD14" s="51"/>
      <c r="AUE14" s="52"/>
      <c r="AUL14" s="51"/>
      <c r="AUM14" s="51"/>
      <c r="AUN14" s="51"/>
      <c r="AUO14" s="51"/>
      <c r="AUP14" s="52"/>
      <c r="AUW14" s="51"/>
      <c r="AUX14" s="51"/>
      <c r="AUY14" s="51"/>
      <c r="AUZ14" s="51"/>
      <c r="AVA14" s="52"/>
      <c r="AVH14" s="51"/>
      <c r="AVI14" s="51"/>
      <c r="AVJ14" s="51"/>
      <c r="AVK14" s="51"/>
      <c r="AVL14" s="52"/>
      <c r="AVS14" s="51"/>
      <c r="AVT14" s="51"/>
      <c r="AVU14" s="51"/>
      <c r="AVV14" s="51"/>
      <c r="AVW14" s="52"/>
    </row>
    <row r="15" spans="2:1018 1025:1271" ht="20.25" customHeight="1" thickBot="1">
      <c r="B15" s="53"/>
      <c r="C15" s="53"/>
      <c r="D15" s="53"/>
      <c r="E15" s="53"/>
      <c r="F15" s="53"/>
      <c r="M15" s="53"/>
      <c r="N15" s="53"/>
      <c r="O15" s="53"/>
      <c r="P15" s="53"/>
      <c r="Q15" s="53"/>
      <c r="X15" s="53"/>
      <c r="Y15" s="53"/>
      <c r="Z15" s="53"/>
      <c r="AA15" s="53"/>
      <c r="AB15" s="53"/>
      <c r="AI15" s="53"/>
      <c r="AJ15" s="53"/>
      <c r="AK15" s="53"/>
      <c r="AL15" s="53"/>
      <c r="AM15" s="53"/>
      <c r="AT15" s="53"/>
      <c r="AU15" s="53"/>
      <c r="AV15" s="53"/>
      <c r="AW15" s="53"/>
      <c r="AX15" s="53"/>
      <c r="BE15" s="53"/>
      <c r="BF15" s="53"/>
      <c r="BG15" s="53"/>
      <c r="BH15" s="53"/>
      <c r="BI15" s="53"/>
      <c r="BP15" s="53"/>
      <c r="BQ15" s="53"/>
      <c r="BR15" s="53"/>
      <c r="BS15" s="53"/>
      <c r="BT15" s="53"/>
      <c r="CA15" s="53"/>
      <c r="CB15" s="53"/>
      <c r="CC15" s="53"/>
      <c r="CD15" s="53"/>
      <c r="CE15" s="53"/>
      <c r="CL15" s="53"/>
      <c r="CM15" s="53"/>
      <c r="CN15" s="53"/>
      <c r="CO15" s="53"/>
      <c r="CP15" s="53"/>
      <c r="CW15" s="53"/>
      <c r="CX15" s="53"/>
      <c r="CY15" s="53"/>
      <c r="CZ15" s="53"/>
      <c r="DA15" s="53"/>
      <c r="DH15" s="53"/>
      <c r="DI15" s="53"/>
      <c r="DJ15" s="53"/>
      <c r="DK15" s="53"/>
      <c r="DL15" s="53"/>
      <c r="DS15" s="53"/>
      <c r="DT15" s="53"/>
      <c r="DU15" s="53"/>
      <c r="DV15" s="53"/>
      <c r="DW15" s="53"/>
      <c r="ED15" s="53"/>
      <c r="EE15" s="53"/>
      <c r="EF15" s="53"/>
      <c r="EG15" s="53"/>
      <c r="EH15" s="53"/>
      <c r="EO15" s="53"/>
      <c r="EP15" s="53"/>
      <c r="EQ15" s="53"/>
      <c r="ER15" s="53"/>
      <c r="ES15" s="53"/>
      <c r="EZ15" s="53"/>
      <c r="FA15" s="53"/>
      <c r="FB15" s="53"/>
      <c r="FC15" s="53"/>
      <c r="FD15" s="53"/>
      <c r="FK15" s="53"/>
      <c r="FL15" s="53"/>
      <c r="FM15" s="53"/>
      <c r="FN15" s="53"/>
      <c r="FO15" s="53"/>
      <c r="FV15" s="53"/>
      <c r="FW15" s="53"/>
      <c r="FX15" s="53"/>
      <c r="FY15" s="53"/>
      <c r="FZ15" s="53"/>
      <c r="GG15" s="53"/>
      <c r="GH15" s="53"/>
      <c r="GI15" s="53"/>
      <c r="GJ15" s="53"/>
      <c r="GK15" s="53"/>
      <c r="GR15" s="53"/>
      <c r="GS15" s="53"/>
      <c r="GT15" s="53"/>
      <c r="GU15" s="53"/>
      <c r="GV15" s="53"/>
      <c r="HC15" s="53"/>
      <c r="HD15" s="53"/>
      <c r="HE15" s="53"/>
      <c r="HF15" s="53"/>
      <c r="HG15" s="53"/>
      <c r="HN15" s="53"/>
      <c r="HO15" s="53"/>
      <c r="HP15" s="53"/>
      <c r="HQ15" s="53"/>
      <c r="HR15" s="53"/>
      <c r="HY15" s="53"/>
      <c r="HZ15" s="53"/>
      <c r="IA15" s="53"/>
      <c r="IB15" s="53"/>
      <c r="IC15" s="53"/>
      <c r="IJ15" s="53"/>
      <c r="IK15" s="53"/>
      <c r="IL15" s="53"/>
      <c r="IM15" s="53"/>
      <c r="IN15" s="53"/>
      <c r="IU15" s="53"/>
      <c r="IV15" s="53"/>
      <c r="IW15" s="53"/>
      <c r="IX15" s="53"/>
      <c r="IY15" s="53"/>
      <c r="JF15" s="53"/>
      <c r="JG15" s="53"/>
      <c r="JH15" s="53"/>
      <c r="JI15" s="53"/>
      <c r="JJ15" s="53"/>
      <c r="JQ15" s="53"/>
      <c r="JR15" s="53"/>
      <c r="JS15" s="53"/>
      <c r="JT15" s="53"/>
      <c r="JU15" s="53"/>
      <c r="KB15" s="53"/>
      <c r="KC15" s="53"/>
      <c r="KD15" s="53"/>
      <c r="KE15" s="53"/>
      <c r="KF15" s="53"/>
      <c r="KM15" s="53"/>
      <c r="KN15" s="53"/>
      <c r="KO15" s="53"/>
      <c r="KP15" s="53"/>
      <c r="KQ15" s="53"/>
      <c r="KX15" s="53"/>
      <c r="KY15" s="53"/>
      <c r="KZ15" s="53"/>
      <c r="LA15" s="53"/>
      <c r="LB15" s="53"/>
      <c r="LI15" s="53"/>
      <c r="LJ15" s="53"/>
      <c r="LK15" s="53"/>
      <c r="LL15" s="53"/>
      <c r="LM15" s="53"/>
      <c r="LT15" s="53"/>
      <c r="LU15" s="53"/>
      <c r="LV15" s="53"/>
      <c r="LW15" s="53"/>
      <c r="LX15" s="53"/>
      <c r="ME15" s="53"/>
      <c r="MF15" s="53"/>
      <c r="MG15" s="53"/>
      <c r="MH15" s="53"/>
      <c r="MI15" s="53"/>
      <c r="MP15" s="53"/>
      <c r="MQ15" s="53"/>
      <c r="MR15" s="53"/>
      <c r="MS15" s="53"/>
      <c r="MT15" s="53"/>
      <c r="NA15" s="53"/>
      <c r="NB15" s="53"/>
      <c r="NC15" s="53"/>
      <c r="ND15" s="53"/>
      <c r="NE15" s="53"/>
      <c r="NL15" s="53"/>
      <c r="NM15" s="53"/>
      <c r="NN15" s="53"/>
      <c r="NO15" s="53"/>
      <c r="NP15" s="53"/>
      <c r="NW15" s="53"/>
      <c r="NX15" s="53"/>
      <c r="NY15" s="53"/>
      <c r="NZ15" s="53"/>
      <c r="OA15" s="53"/>
      <c r="OH15" s="53"/>
      <c r="OI15" s="53"/>
      <c r="OJ15" s="53"/>
      <c r="OK15" s="53"/>
      <c r="OL15" s="53"/>
      <c r="OS15" s="53"/>
      <c r="OT15" s="53"/>
      <c r="OU15" s="53"/>
      <c r="OV15" s="53"/>
      <c r="OW15" s="53"/>
      <c r="PD15" s="53"/>
      <c r="PE15" s="53"/>
      <c r="PF15" s="53"/>
      <c r="PG15" s="53"/>
      <c r="PH15" s="53"/>
      <c r="PO15" s="53"/>
      <c r="PP15" s="53"/>
      <c r="PQ15" s="53"/>
      <c r="PR15" s="53"/>
      <c r="PS15" s="53"/>
      <c r="PZ15" s="53"/>
      <c r="QA15" s="53"/>
      <c r="QB15" s="53"/>
      <c r="QC15" s="53"/>
      <c r="QD15" s="53"/>
      <c r="QK15" s="53"/>
      <c r="QL15" s="53"/>
      <c r="QM15" s="53"/>
      <c r="QN15" s="53"/>
      <c r="QO15" s="53"/>
      <c r="QV15" s="53"/>
      <c r="QW15" s="53"/>
      <c r="QX15" s="53"/>
      <c r="QY15" s="53"/>
      <c r="QZ15" s="53"/>
      <c r="RG15" s="53"/>
      <c r="RH15" s="53"/>
      <c r="RI15" s="53"/>
      <c r="RJ15" s="53"/>
      <c r="RK15" s="53"/>
      <c r="RR15" s="53"/>
      <c r="RS15" s="53"/>
      <c r="RT15" s="53"/>
      <c r="RU15" s="53"/>
      <c r="RV15" s="53"/>
      <c r="SC15" s="53"/>
      <c r="SD15" s="53"/>
      <c r="SE15" s="53"/>
      <c r="SF15" s="53"/>
      <c r="SG15" s="53"/>
      <c r="SN15" s="53"/>
      <c r="SO15" s="53"/>
      <c r="SP15" s="53"/>
      <c r="SQ15" s="53"/>
      <c r="SR15" s="53"/>
      <c r="SY15" s="53"/>
      <c r="SZ15" s="53"/>
      <c r="TA15" s="53"/>
      <c r="TB15" s="53"/>
      <c r="TC15" s="53"/>
      <c r="TJ15" s="53"/>
      <c r="TK15" s="53"/>
      <c r="TL15" s="53"/>
      <c r="TM15" s="53"/>
      <c r="TN15" s="53"/>
      <c r="TU15" s="53"/>
      <c r="TV15" s="53"/>
      <c r="TW15" s="53"/>
      <c r="TX15" s="53"/>
      <c r="TY15" s="53"/>
      <c r="UF15" s="53"/>
      <c r="UG15" s="53"/>
      <c r="UH15" s="53"/>
      <c r="UI15" s="53"/>
      <c r="UJ15" s="53"/>
      <c r="UQ15" s="53"/>
      <c r="UR15" s="53"/>
      <c r="US15" s="53"/>
      <c r="UT15" s="53"/>
      <c r="UU15" s="53"/>
      <c r="VB15" s="53"/>
      <c r="VC15" s="53"/>
      <c r="VD15" s="53"/>
      <c r="VE15" s="53"/>
      <c r="VF15" s="53"/>
      <c r="VM15" s="53"/>
      <c r="VN15" s="53"/>
      <c r="VO15" s="53"/>
      <c r="VP15" s="53"/>
      <c r="VQ15" s="53"/>
      <c r="VX15" s="53"/>
      <c r="VY15" s="53"/>
      <c r="VZ15" s="53"/>
      <c r="WA15" s="53"/>
      <c r="WB15" s="53"/>
      <c r="WI15" s="53"/>
      <c r="WJ15" s="53"/>
      <c r="WK15" s="53"/>
      <c r="WL15" s="53"/>
      <c r="WM15" s="53"/>
      <c r="WT15" s="53"/>
      <c r="WU15" s="53"/>
      <c r="WV15" s="53"/>
      <c r="WW15" s="53"/>
      <c r="WX15" s="53"/>
      <c r="XE15" s="53"/>
      <c r="XF15" s="53"/>
      <c r="XG15" s="53"/>
      <c r="XH15" s="53"/>
      <c r="XI15" s="53"/>
      <c r="XP15" s="53"/>
      <c r="XQ15" s="53"/>
      <c r="XR15" s="53"/>
      <c r="XS15" s="53"/>
      <c r="XT15" s="53"/>
      <c r="YA15" s="53"/>
      <c r="YB15" s="53"/>
      <c r="YC15" s="53"/>
      <c r="YD15" s="53"/>
      <c r="YE15" s="53"/>
      <c r="YL15" s="53"/>
      <c r="YM15" s="53"/>
      <c r="YN15" s="53"/>
      <c r="YO15" s="53"/>
      <c r="YP15" s="53"/>
      <c r="YW15" s="53"/>
      <c r="YX15" s="53"/>
      <c r="YY15" s="53"/>
      <c r="YZ15" s="53"/>
      <c r="ZA15" s="53"/>
      <c r="ZH15" s="53"/>
      <c r="ZI15" s="53"/>
      <c r="ZJ15" s="53"/>
      <c r="ZK15" s="53"/>
      <c r="ZL15" s="53"/>
      <c r="ZS15" s="53"/>
      <c r="ZT15" s="53"/>
      <c r="ZU15" s="53"/>
      <c r="ZV15" s="53"/>
      <c r="ZW15" s="53"/>
      <c r="AAD15" s="53"/>
      <c r="AAE15" s="53"/>
      <c r="AAF15" s="53"/>
      <c r="AAG15" s="53"/>
      <c r="AAH15" s="53"/>
      <c r="AAO15" s="53"/>
      <c r="AAP15" s="53"/>
      <c r="AAQ15" s="53"/>
      <c r="AAR15" s="53"/>
      <c r="AAS15" s="53"/>
      <c r="AAZ15" s="53"/>
      <c r="ABA15" s="53"/>
      <c r="ABB15" s="53"/>
      <c r="ABC15" s="53"/>
      <c r="ABD15" s="53"/>
      <c r="ABK15" s="53"/>
      <c r="ABL15" s="53"/>
      <c r="ABM15" s="53"/>
      <c r="ABN15" s="53"/>
      <c r="ABO15" s="53"/>
      <c r="ABV15" s="53"/>
      <c r="ABW15" s="53"/>
      <c r="ABX15" s="53"/>
      <c r="ABY15" s="53"/>
      <c r="ABZ15" s="53"/>
      <c r="ACG15" s="53"/>
      <c r="ACH15" s="53"/>
      <c r="ACI15" s="53"/>
      <c r="ACJ15" s="53"/>
      <c r="ACK15" s="53"/>
      <c r="ACR15" s="53"/>
      <c r="ACS15" s="53"/>
      <c r="ACT15" s="53"/>
      <c r="ACU15" s="53"/>
      <c r="ACV15" s="53"/>
      <c r="ADC15" s="53"/>
      <c r="ADD15" s="53"/>
      <c r="ADE15" s="53"/>
      <c r="ADF15" s="53"/>
      <c r="ADG15" s="53"/>
      <c r="ADN15" s="53"/>
      <c r="ADO15" s="53"/>
      <c r="ADP15" s="53"/>
      <c r="ADQ15" s="53"/>
      <c r="ADR15" s="53"/>
      <c r="ADY15" s="53"/>
      <c r="ADZ15" s="53"/>
      <c r="AEA15" s="53"/>
      <c r="AEB15" s="53"/>
      <c r="AEC15" s="53"/>
      <c r="AEJ15" s="53"/>
      <c r="AEK15" s="53"/>
      <c r="AEL15" s="53"/>
      <c r="AEM15" s="53"/>
      <c r="AEN15" s="53"/>
      <c r="AEU15" s="53"/>
      <c r="AEV15" s="53"/>
      <c r="AEW15" s="53"/>
      <c r="AEX15" s="53"/>
      <c r="AEY15" s="53"/>
      <c r="AFF15" s="53"/>
      <c r="AFG15" s="53"/>
      <c r="AFH15" s="53"/>
      <c r="AFI15" s="53"/>
      <c r="AFJ15" s="53"/>
      <c r="AFQ15" s="53"/>
      <c r="AFR15" s="53"/>
      <c r="AFS15" s="53"/>
      <c r="AFT15" s="53"/>
      <c r="AFU15" s="53"/>
      <c r="AGB15" s="53"/>
      <c r="AGC15" s="53"/>
      <c r="AGD15" s="53"/>
      <c r="AGE15" s="53"/>
      <c r="AGF15" s="53"/>
      <c r="AGM15" s="53"/>
      <c r="AGN15" s="53"/>
      <c r="AGO15" s="53"/>
      <c r="AGP15" s="53"/>
      <c r="AGQ15" s="53"/>
      <c r="AGX15" s="53"/>
      <c r="AGY15" s="53"/>
      <c r="AGZ15" s="53"/>
      <c r="AHA15" s="53"/>
      <c r="AHB15" s="53"/>
      <c r="AHI15" s="53"/>
      <c r="AHJ15" s="53"/>
      <c r="AHK15" s="53"/>
      <c r="AHL15" s="53"/>
      <c r="AHM15" s="53"/>
      <c r="AHT15" s="53"/>
      <c r="AHU15" s="53"/>
      <c r="AHV15" s="53"/>
      <c r="AHW15" s="53"/>
      <c r="AHX15" s="53"/>
      <c r="AIE15" s="53"/>
      <c r="AIF15" s="53"/>
      <c r="AIG15" s="53"/>
      <c r="AIH15" s="53"/>
      <c r="AII15" s="53"/>
      <c r="AIP15" s="53"/>
      <c r="AIQ15" s="53"/>
      <c r="AIR15" s="53"/>
      <c r="AIS15" s="53"/>
      <c r="AIT15" s="53"/>
      <c r="AJA15" s="53"/>
      <c r="AJB15" s="53"/>
      <c r="AJC15" s="53"/>
      <c r="AJD15" s="53"/>
      <c r="AJE15" s="53"/>
      <c r="AJL15" s="53"/>
      <c r="AJM15" s="53"/>
      <c r="AJN15" s="53"/>
      <c r="AJO15" s="53"/>
      <c r="AJP15" s="53"/>
      <c r="AJW15" s="53"/>
      <c r="AJX15" s="53"/>
      <c r="AJY15" s="53"/>
      <c r="AJZ15" s="53"/>
      <c r="AKA15" s="53"/>
      <c r="AKH15" s="53"/>
      <c r="AKI15" s="53"/>
      <c r="AKJ15" s="53"/>
      <c r="AKK15" s="53"/>
      <c r="AKL15" s="53"/>
      <c r="AKS15" s="53"/>
      <c r="AKT15" s="53"/>
      <c r="AKU15" s="53"/>
      <c r="AKV15" s="53"/>
      <c r="AKW15" s="53"/>
      <c r="ALD15" s="53"/>
      <c r="ALE15" s="53"/>
      <c r="ALF15" s="53"/>
      <c r="ALG15" s="53"/>
      <c r="ALH15" s="53"/>
      <c r="ALO15" s="53"/>
      <c r="ALP15" s="53"/>
      <c r="ALQ15" s="53"/>
      <c r="ALR15" s="53"/>
      <c r="ALS15" s="53"/>
      <c r="ALZ15" s="53"/>
      <c r="AMA15" s="53"/>
      <c r="AMB15" s="53"/>
      <c r="AMC15" s="53"/>
      <c r="AMD15" s="53"/>
      <c r="AMK15" s="53"/>
      <c r="AML15" s="53"/>
      <c r="AMM15" s="53"/>
      <c r="AMN15" s="53"/>
      <c r="AMO15" s="53"/>
      <c r="AMV15" s="53"/>
      <c r="AMW15" s="53"/>
      <c r="AMX15" s="53"/>
      <c r="AMY15" s="53"/>
      <c r="AMZ15" s="53"/>
      <c r="ANG15" s="53"/>
      <c r="ANH15" s="53"/>
      <c r="ANI15" s="53"/>
      <c r="ANJ15" s="53"/>
      <c r="ANK15" s="53"/>
      <c r="ANR15" s="53"/>
      <c r="ANS15" s="53"/>
      <c r="ANT15" s="53"/>
      <c r="ANU15" s="53"/>
      <c r="ANV15" s="53"/>
      <c r="AOC15" s="53"/>
      <c r="AOD15" s="53"/>
      <c r="AOE15" s="53"/>
      <c r="AOF15" s="53"/>
      <c r="AOG15" s="53"/>
      <c r="AON15" s="53"/>
      <c r="AOO15" s="53"/>
      <c r="AOP15" s="53"/>
      <c r="AOQ15" s="53"/>
      <c r="AOR15" s="53"/>
      <c r="AOY15" s="53"/>
      <c r="AOZ15" s="53"/>
      <c r="APA15" s="53"/>
      <c r="APB15" s="53"/>
      <c r="APC15" s="53"/>
      <c r="APJ15" s="53"/>
      <c r="APK15" s="53"/>
      <c r="APL15" s="53"/>
      <c r="APM15" s="53"/>
      <c r="APN15" s="53"/>
      <c r="APU15" s="53"/>
      <c r="APV15" s="53"/>
      <c r="APW15" s="53"/>
      <c r="APX15" s="53"/>
      <c r="APY15" s="53"/>
      <c r="AQF15" s="53"/>
      <c r="AQG15" s="53"/>
      <c r="AQH15" s="53"/>
      <c r="AQI15" s="53"/>
      <c r="AQJ15" s="53"/>
      <c r="AQQ15" s="53"/>
      <c r="AQR15" s="53"/>
      <c r="AQS15" s="53"/>
      <c r="AQT15" s="53"/>
      <c r="AQU15" s="53"/>
      <c r="ARB15" s="53"/>
      <c r="ARC15" s="53"/>
      <c r="ARD15" s="53"/>
      <c r="ARE15" s="53"/>
      <c r="ARF15" s="53"/>
      <c r="ARM15" s="53"/>
      <c r="ARN15" s="53"/>
      <c r="ARO15" s="53"/>
      <c r="ARP15" s="53"/>
      <c r="ARQ15" s="53"/>
      <c r="ARX15" s="53"/>
      <c r="ARY15" s="53"/>
      <c r="ARZ15" s="53"/>
      <c r="ASA15" s="53"/>
      <c r="ASB15" s="53"/>
      <c r="ASI15" s="53"/>
      <c r="ASJ15" s="53"/>
      <c r="ASK15" s="53"/>
      <c r="ASL15" s="53"/>
      <c r="ASM15" s="53"/>
      <c r="AST15" s="53"/>
      <c r="ASU15" s="53"/>
      <c r="ASV15" s="53"/>
      <c r="ASW15" s="53"/>
      <c r="ASX15" s="53"/>
      <c r="ATE15" s="53"/>
      <c r="ATF15" s="53"/>
      <c r="ATG15" s="53"/>
      <c r="ATH15" s="53"/>
      <c r="ATI15" s="53"/>
      <c r="ATP15" s="53"/>
      <c r="ATQ15" s="53"/>
      <c r="ATR15" s="53"/>
      <c r="ATS15" s="53"/>
      <c r="ATT15" s="53"/>
      <c r="AUA15" s="53"/>
      <c r="AUB15" s="53"/>
      <c r="AUC15" s="53"/>
      <c r="AUD15" s="53"/>
      <c r="AUE15" s="53"/>
      <c r="AUL15" s="53"/>
      <c r="AUM15" s="53"/>
      <c r="AUN15" s="53"/>
      <c r="AUO15" s="53"/>
      <c r="AUP15" s="53"/>
      <c r="AUW15" s="53"/>
      <c r="AUX15" s="53"/>
      <c r="AUY15" s="53"/>
      <c r="AUZ15" s="53"/>
      <c r="AVA15" s="53"/>
      <c r="AVH15" s="53"/>
      <c r="AVI15" s="53"/>
      <c r="AVJ15" s="53"/>
      <c r="AVK15" s="53"/>
      <c r="AVL15" s="53"/>
      <c r="AVS15" s="53"/>
      <c r="AVT15" s="53"/>
      <c r="AVU15" s="53"/>
      <c r="AVV15" s="53"/>
      <c r="AVW15" s="53"/>
    </row>
    <row r="16" spans="2:1018 1025:1271" ht="18.75" customHeight="1" thickTop="1">
      <c r="B16" s="522" t="s">
        <v>36</v>
      </c>
      <c r="C16" s="525" t="s">
        <v>25</v>
      </c>
      <c r="D16" s="523" t="s">
        <v>20</v>
      </c>
      <c r="E16" s="523"/>
      <c r="F16" s="524"/>
      <c r="M16" s="490" t="s">
        <v>36</v>
      </c>
      <c r="N16" s="492" t="s">
        <v>25</v>
      </c>
      <c r="O16" s="493" t="s">
        <v>20</v>
      </c>
      <c r="P16" s="494"/>
      <c r="Q16" s="495"/>
      <c r="X16" s="490" t="s">
        <v>36</v>
      </c>
      <c r="Y16" s="492" t="s">
        <v>25</v>
      </c>
      <c r="Z16" s="493" t="s">
        <v>20</v>
      </c>
      <c r="AA16" s="494"/>
      <c r="AB16" s="495"/>
      <c r="AI16" s="490" t="s">
        <v>36</v>
      </c>
      <c r="AJ16" s="492" t="s">
        <v>25</v>
      </c>
      <c r="AK16" s="493" t="s">
        <v>20</v>
      </c>
      <c r="AL16" s="494"/>
      <c r="AM16" s="495"/>
      <c r="AT16" s="490" t="s">
        <v>36</v>
      </c>
      <c r="AU16" s="492" t="s">
        <v>25</v>
      </c>
      <c r="AV16" s="493" t="s">
        <v>20</v>
      </c>
      <c r="AW16" s="494"/>
      <c r="AX16" s="495"/>
      <c r="BE16" s="490" t="s">
        <v>36</v>
      </c>
      <c r="BF16" s="492" t="s">
        <v>25</v>
      </c>
      <c r="BG16" s="493" t="s">
        <v>20</v>
      </c>
      <c r="BH16" s="494"/>
      <c r="BI16" s="495"/>
      <c r="BP16" s="490" t="s">
        <v>36</v>
      </c>
      <c r="BQ16" s="492" t="s">
        <v>25</v>
      </c>
      <c r="BR16" s="493" t="s">
        <v>20</v>
      </c>
      <c r="BS16" s="494"/>
      <c r="BT16" s="495"/>
      <c r="CA16" s="490" t="s">
        <v>36</v>
      </c>
      <c r="CB16" s="492" t="s">
        <v>25</v>
      </c>
      <c r="CC16" s="493" t="s">
        <v>20</v>
      </c>
      <c r="CD16" s="494"/>
      <c r="CE16" s="495"/>
      <c r="CL16" s="490" t="s">
        <v>36</v>
      </c>
      <c r="CM16" s="492" t="s">
        <v>25</v>
      </c>
      <c r="CN16" s="493" t="s">
        <v>20</v>
      </c>
      <c r="CO16" s="494"/>
      <c r="CP16" s="495"/>
      <c r="CW16" s="490" t="s">
        <v>36</v>
      </c>
      <c r="CX16" s="492" t="s">
        <v>25</v>
      </c>
      <c r="CY16" s="493" t="s">
        <v>20</v>
      </c>
      <c r="CZ16" s="494"/>
      <c r="DA16" s="495"/>
      <c r="DH16" s="490" t="s">
        <v>36</v>
      </c>
      <c r="DI16" s="492" t="s">
        <v>25</v>
      </c>
      <c r="DJ16" s="493" t="s">
        <v>20</v>
      </c>
      <c r="DK16" s="494"/>
      <c r="DL16" s="495"/>
      <c r="DS16" s="490" t="s">
        <v>36</v>
      </c>
      <c r="DT16" s="492" t="s">
        <v>25</v>
      </c>
      <c r="DU16" s="493" t="s">
        <v>20</v>
      </c>
      <c r="DV16" s="494"/>
      <c r="DW16" s="495"/>
      <c r="ED16" s="490" t="s">
        <v>36</v>
      </c>
      <c r="EE16" s="492" t="s">
        <v>25</v>
      </c>
      <c r="EF16" s="493" t="s">
        <v>20</v>
      </c>
      <c r="EG16" s="494"/>
      <c r="EH16" s="495"/>
      <c r="EO16" s="490" t="s">
        <v>36</v>
      </c>
      <c r="EP16" s="492" t="s">
        <v>25</v>
      </c>
      <c r="EQ16" s="493" t="s">
        <v>20</v>
      </c>
      <c r="ER16" s="494"/>
      <c r="ES16" s="495"/>
      <c r="EZ16" s="490" t="s">
        <v>36</v>
      </c>
      <c r="FA16" s="492" t="s">
        <v>25</v>
      </c>
      <c r="FB16" s="493" t="s">
        <v>20</v>
      </c>
      <c r="FC16" s="494"/>
      <c r="FD16" s="495"/>
      <c r="FK16" s="490" t="s">
        <v>36</v>
      </c>
      <c r="FL16" s="492" t="s">
        <v>25</v>
      </c>
      <c r="FM16" s="493" t="s">
        <v>20</v>
      </c>
      <c r="FN16" s="494"/>
      <c r="FO16" s="495"/>
      <c r="FV16" s="490" t="s">
        <v>36</v>
      </c>
      <c r="FW16" s="492" t="s">
        <v>25</v>
      </c>
      <c r="FX16" s="493" t="s">
        <v>20</v>
      </c>
      <c r="FY16" s="494"/>
      <c r="FZ16" s="495"/>
      <c r="GG16" s="490" t="s">
        <v>36</v>
      </c>
      <c r="GH16" s="492" t="s">
        <v>25</v>
      </c>
      <c r="GI16" s="493" t="s">
        <v>20</v>
      </c>
      <c r="GJ16" s="494"/>
      <c r="GK16" s="495"/>
      <c r="GR16" s="490" t="s">
        <v>36</v>
      </c>
      <c r="GS16" s="492" t="s">
        <v>25</v>
      </c>
      <c r="GT16" s="493" t="s">
        <v>20</v>
      </c>
      <c r="GU16" s="494"/>
      <c r="GV16" s="495"/>
      <c r="HC16" s="490" t="s">
        <v>36</v>
      </c>
      <c r="HD16" s="492" t="s">
        <v>25</v>
      </c>
      <c r="HE16" s="493" t="s">
        <v>20</v>
      </c>
      <c r="HF16" s="494"/>
      <c r="HG16" s="495"/>
      <c r="HN16" s="490" t="s">
        <v>36</v>
      </c>
      <c r="HO16" s="492" t="s">
        <v>25</v>
      </c>
      <c r="HP16" s="493" t="s">
        <v>20</v>
      </c>
      <c r="HQ16" s="494"/>
      <c r="HR16" s="495"/>
      <c r="HY16" s="490" t="s">
        <v>36</v>
      </c>
      <c r="HZ16" s="492" t="s">
        <v>25</v>
      </c>
      <c r="IA16" s="493" t="s">
        <v>20</v>
      </c>
      <c r="IB16" s="494"/>
      <c r="IC16" s="495"/>
      <c r="IJ16" s="490" t="s">
        <v>36</v>
      </c>
      <c r="IK16" s="492" t="s">
        <v>25</v>
      </c>
      <c r="IL16" s="493" t="s">
        <v>20</v>
      </c>
      <c r="IM16" s="494"/>
      <c r="IN16" s="495"/>
      <c r="IU16" s="490" t="s">
        <v>36</v>
      </c>
      <c r="IV16" s="492" t="s">
        <v>25</v>
      </c>
      <c r="IW16" s="493" t="s">
        <v>20</v>
      </c>
      <c r="IX16" s="494"/>
      <c r="IY16" s="495"/>
      <c r="JF16" s="490" t="s">
        <v>36</v>
      </c>
      <c r="JG16" s="492" t="s">
        <v>25</v>
      </c>
      <c r="JH16" s="493" t="s">
        <v>20</v>
      </c>
      <c r="JI16" s="494"/>
      <c r="JJ16" s="495"/>
      <c r="JQ16" s="490" t="s">
        <v>36</v>
      </c>
      <c r="JR16" s="492" t="s">
        <v>25</v>
      </c>
      <c r="JS16" s="493" t="s">
        <v>20</v>
      </c>
      <c r="JT16" s="494"/>
      <c r="JU16" s="495"/>
      <c r="KB16" s="490" t="s">
        <v>36</v>
      </c>
      <c r="KC16" s="492" t="s">
        <v>25</v>
      </c>
      <c r="KD16" s="493" t="s">
        <v>20</v>
      </c>
      <c r="KE16" s="494"/>
      <c r="KF16" s="495"/>
      <c r="KM16" s="490" t="s">
        <v>36</v>
      </c>
      <c r="KN16" s="492" t="s">
        <v>25</v>
      </c>
      <c r="KO16" s="493" t="s">
        <v>20</v>
      </c>
      <c r="KP16" s="494"/>
      <c r="KQ16" s="495"/>
      <c r="KX16" s="490" t="s">
        <v>36</v>
      </c>
      <c r="KY16" s="492" t="s">
        <v>25</v>
      </c>
      <c r="KZ16" s="493" t="s">
        <v>20</v>
      </c>
      <c r="LA16" s="494"/>
      <c r="LB16" s="495"/>
      <c r="LI16" s="490" t="s">
        <v>36</v>
      </c>
      <c r="LJ16" s="492" t="s">
        <v>25</v>
      </c>
      <c r="LK16" s="493" t="s">
        <v>20</v>
      </c>
      <c r="LL16" s="494"/>
      <c r="LM16" s="495"/>
      <c r="LT16" s="490" t="s">
        <v>36</v>
      </c>
      <c r="LU16" s="492" t="s">
        <v>25</v>
      </c>
      <c r="LV16" s="493" t="s">
        <v>20</v>
      </c>
      <c r="LW16" s="494"/>
      <c r="LX16" s="495"/>
      <c r="ME16" s="490" t="s">
        <v>36</v>
      </c>
      <c r="MF16" s="492" t="s">
        <v>25</v>
      </c>
      <c r="MG16" s="493" t="s">
        <v>20</v>
      </c>
      <c r="MH16" s="494"/>
      <c r="MI16" s="495"/>
      <c r="MP16" s="490" t="s">
        <v>36</v>
      </c>
      <c r="MQ16" s="492" t="s">
        <v>25</v>
      </c>
      <c r="MR16" s="493" t="s">
        <v>20</v>
      </c>
      <c r="MS16" s="494"/>
      <c r="MT16" s="495"/>
      <c r="NA16" s="490" t="s">
        <v>36</v>
      </c>
      <c r="NB16" s="492" t="s">
        <v>25</v>
      </c>
      <c r="NC16" s="493" t="s">
        <v>20</v>
      </c>
      <c r="ND16" s="494"/>
      <c r="NE16" s="495"/>
      <c r="NL16" s="490" t="s">
        <v>36</v>
      </c>
      <c r="NM16" s="492" t="s">
        <v>25</v>
      </c>
      <c r="NN16" s="493" t="s">
        <v>20</v>
      </c>
      <c r="NO16" s="494"/>
      <c r="NP16" s="495"/>
      <c r="NW16" s="490" t="s">
        <v>36</v>
      </c>
      <c r="NX16" s="492" t="s">
        <v>25</v>
      </c>
      <c r="NY16" s="493" t="s">
        <v>20</v>
      </c>
      <c r="NZ16" s="494"/>
      <c r="OA16" s="495"/>
      <c r="OH16" s="490" t="s">
        <v>36</v>
      </c>
      <c r="OI16" s="492" t="s">
        <v>25</v>
      </c>
      <c r="OJ16" s="493" t="s">
        <v>20</v>
      </c>
      <c r="OK16" s="494"/>
      <c r="OL16" s="495"/>
      <c r="OS16" s="490" t="s">
        <v>36</v>
      </c>
      <c r="OT16" s="492" t="s">
        <v>25</v>
      </c>
      <c r="OU16" s="493" t="s">
        <v>20</v>
      </c>
      <c r="OV16" s="494"/>
      <c r="OW16" s="495"/>
      <c r="PD16" s="490" t="s">
        <v>36</v>
      </c>
      <c r="PE16" s="492" t="s">
        <v>25</v>
      </c>
      <c r="PF16" s="493" t="s">
        <v>20</v>
      </c>
      <c r="PG16" s="494"/>
      <c r="PH16" s="495"/>
      <c r="PO16" s="490" t="s">
        <v>36</v>
      </c>
      <c r="PP16" s="492" t="s">
        <v>25</v>
      </c>
      <c r="PQ16" s="493" t="s">
        <v>20</v>
      </c>
      <c r="PR16" s="494"/>
      <c r="PS16" s="495"/>
      <c r="PZ16" s="490" t="s">
        <v>36</v>
      </c>
      <c r="QA16" s="492" t="s">
        <v>25</v>
      </c>
      <c r="QB16" s="493" t="s">
        <v>20</v>
      </c>
      <c r="QC16" s="494"/>
      <c r="QD16" s="495"/>
      <c r="QK16" s="490" t="s">
        <v>36</v>
      </c>
      <c r="QL16" s="492" t="s">
        <v>25</v>
      </c>
      <c r="QM16" s="493" t="s">
        <v>20</v>
      </c>
      <c r="QN16" s="494"/>
      <c r="QO16" s="495"/>
      <c r="QV16" s="490" t="s">
        <v>36</v>
      </c>
      <c r="QW16" s="492" t="s">
        <v>25</v>
      </c>
      <c r="QX16" s="493" t="s">
        <v>20</v>
      </c>
      <c r="QY16" s="494"/>
      <c r="QZ16" s="495"/>
      <c r="RG16" s="490" t="s">
        <v>36</v>
      </c>
      <c r="RH16" s="492" t="s">
        <v>25</v>
      </c>
      <c r="RI16" s="493" t="s">
        <v>20</v>
      </c>
      <c r="RJ16" s="494"/>
      <c r="RK16" s="495"/>
      <c r="RR16" s="490" t="s">
        <v>36</v>
      </c>
      <c r="RS16" s="492" t="s">
        <v>25</v>
      </c>
      <c r="RT16" s="493" t="s">
        <v>20</v>
      </c>
      <c r="RU16" s="494"/>
      <c r="RV16" s="495"/>
      <c r="SC16" s="490" t="s">
        <v>36</v>
      </c>
      <c r="SD16" s="492" t="s">
        <v>25</v>
      </c>
      <c r="SE16" s="493" t="s">
        <v>20</v>
      </c>
      <c r="SF16" s="494"/>
      <c r="SG16" s="495"/>
      <c r="SN16" s="490" t="s">
        <v>36</v>
      </c>
      <c r="SO16" s="492" t="s">
        <v>25</v>
      </c>
      <c r="SP16" s="493" t="s">
        <v>20</v>
      </c>
      <c r="SQ16" s="494"/>
      <c r="SR16" s="495"/>
      <c r="SY16" s="490" t="s">
        <v>36</v>
      </c>
      <c r="SZ16" s="492" t="s">
        <v>25</v>
      </c>
      <c r="TA16" s="493" t="s">
        <v>20</v>
      </c>
      <c r="TB16" s="494"/>
      <c r="TC16" s="495"/>
      <c r="TJ16" s="490" t="s">
        <v>36</v>
      </c>
      <c r="TK16" s="492" t="s">
        <v>25</v>
      </c>
      <c r="TL16" s="493" t="s">
        <v>20</v>
      </c>
      <c r="TM16" s="494"/>
      <c r="TN16" s="495"/>
      <c r="TU16" s="490" t="s">
        <v>36</v>
      </c>
      <c r="TV16" s="492" t="s">
        <v>25</v>
      </c>
      <c r="TW16" s="493" t="s">
        <v>20</v>
      </c>
      <c r="TX16" s="494"/>
      <c r="TY16" s="495"/>
      <c r="UF16" s="490" t="s">
        <v>36</v>
      </c>
      <c r="UG16" s="492" t="s">
        <v>25</v>
      </c>
      <c r="UH16" s="493" t="s">
        <v>20</v>
      </c>
      <c r="UI16" s="494"/>
      <c r="UJ16" s="495"/>
      <c r="UQ16" s="490" t="s">
        <v>36</v>
      </c>
      <c r="UR16" s="492" t="s">
        <v>25</v>
      </c>
      <c r="US16" s="493" t="s">
        <v>20</v>
      </c>
      <c r="UT16" s="494"/>
      <c r="UU16" s="495"/>
      <c r="VB16" s="490" t="s">
        <v>36</v>
      </c>
      <c r="VC16" s="492" t="s">
        <v>25</v>
      </c>
      <c r="VD16" s="493" t="s">
        <v>20</v>
      </c>
      <c r="VE16" s="494"/>
      <c r="VF16" s="495"/>
      <c r="VM16" s="490" t="s">
        <v>36</v>
      </c>
      <c r="VN16" s="492" t="s">
        <v>25</v>
      </c>
      <c r="VO16" s="493" t="s">
        <v>20</v>
      </c>
      <c r="VP16" s="494"/>
      <c r="VQ16" s="495"/>
      <c r="VX16" s="490" t="s">
        <v>36</v>
      </c>
      <c r="VY16" s="492" t="s">
        <v>25</v>
      </c>
      <c r="VZ16" s="493" t="s">
        <v>20</v>
      </c>
      <c r="WA16" s="494"/>
      <c r="WB16" s="495"/>
      <c r="WI16" s="490" t="s">
        <v>36</v>
      </c>
      <c r="WJ16" s="492" t="s">
        <v>25</v>
      </c>
      <c r="WK16" s="493" t="s">
        <v>20</v>
      </c>
      <c r="WL16" s="494"/>
      <c r="WM16" s="495"/>
      <c r="WT16" s="490" t="s">
        <v>36</v>
      </c>
      <c r="WU16" s="492" t="s">
        <v>25</v>
      </c>
      <c r="WV16" s="493" t="s">
        <v>20</v>
      </c>
      <c r="WW16" s="494"/>
      <c r="WX16" s="495"/>
      <c r="XE16" s="490" t="s">
        <v>36</v>
      </c>
      <c r="XF16" s="492" t="s">
        <v>25</v>
      </c>
      <c r="XG16" s="493" t="s">
        <v>20</v>
      </c>
      <c r="XH16" s="494"/>
      <c r="XI16" s="495"/>
      <c r="XP16" s="490" t="s">
        <v>36</v>
      </c>
      <c r="XQ16" s="492" t="s">
        <v>25</v>
      </c>
      <c r="XR16" s="493" t="s">
        <v>20</v>
      </c>
      <c r="XS16" s="494"/>
      <c r="XT16" s="495"/>
      <c r="YA16" s="490" t="s">
        <v>36</v>
      </c>
      <c r="YB16" s="492" t="s">
        <v>25</v>
      </c>
      <c r="YC16" s="493" t="s">
        <v>20</v>
      </c>
      <c r="YD16" s="494"/>
      <c r="YE16" s="495"/>
      <c r="YL16" s="490" t="s">
        <v>36</v>
      </c>
      <c r="YM16" s="492" t="s">
        <v>25</v>
      </c>
      <c r="YN16" s="493" t="s">
        <v>20</v>
      </c>
      <c r="YO16" s="494"/>
      <c r="YP16" s="495"/>
      <c r="YW16" s="490" t="s">
        <v>36</v>
      </c>
      <c r="YX16" s="492" t="s">
        <v>25</v>
      </c>
      <c r="YY16" s="493" t="s">
        <v>20</v>
      </c>
      <c r="YZ16" s="494"/>
      <c r="ZA16" s="495"/>
      <c r="ZH16" s="490" t="s">
        <v>36</v>
      </c>
      <c r="ZI16" s="492" t="s">
        <v>25</v>
      </c>
      <c r="ZJ16" s="493" t="s">
        <v>20</v>
      </c>
      <c r="ZK16" s="494"/>
      <c r="ZL16" s="495"/>
      <c r="ZS16" s="490" t="s">
        <v>36</v>
      </c>
      <c r="ZT16" s="492" t="s">
        <v>25</v>
      </c>
      <c r="ZU16" s="493" t="s">
        <v>20</v>
      </c>
      <c r="ZV16" s="494"/>
      <c r="ZW16" s="495"/>
      <c r="AAD16" s="490" t="s">
        <v>36</v>
      </c>
      <c r="AAE16" s="492" t="s">
        <v>25</v>
      </c>
      <c r="AAF16" s="493" t="s">
        <v>20</v>
      </c>
      <c r="AAG16" s="494"/>
      <c r="AAH16" s="495"/>
      <c r="AAO16" s="490" t="s">
        <v>36</v>
      </c>
      <c r="AAP16" s="492" t="s">
        <v>25</v>
      </c>
      <c r="AAQ16" s="493" t="s">
        <v>20</v>
      </c>
      <c r="AAR16" s="494"/>
      <c r="AAS16" s="495"/>
      <c r="AAZ16" s="490" t="s">
        <v>36</v>
      </c>
      <c r="ABA16" s="492" t="s">
        <v>25</v>
      </c>
      <c r="ABB16" s="493" t="s">
        <v>20</v>
      </c>
      <c r="ABC16" s="494"/>
      <c r="ABD16" s="495"/>
      <c r="ABK16" s="490" t="s">
        <v>36</v>
      </c>
      <c r="ABL16" s="492" t="s">
        <v>25</v>
      </c>
      <c r="ABM16" s="493" t="s">
        <v>20</v>
      </c>
      <c r="ABN16" s="494"/>
      <c r="ABO16" s="495"/>
      <c r="ABV16" s="490" t="s">
        <v>36</v>
      </c>
      <c r="ABW16" s="492" t="s">
        <v>25</v>
      </c>
      <c r="ABX16" s="493" t="s">
        <v>20</v>
      </c>
      <c r="ABY16" s="494"/>
      <c r="ABZ16" s="495"/>
      <c r="ACG16" s="490" t="s">
        <v>36</v>
      </c>
      <c r="ACH16" s="492" t="s">
        <v>25</v>
      </c>
      <c r="ACI16" s="493" t="s">
        <v>20</v>
      </c>
      <c r="ACJ16" s="494"/>
      <c r="ACK16" s="495"/>
      <c r="ACR16" s="490" t="s">
        <v>36</v>
      </c>
      <c r="ACS16" s="492" t="s">
        <v>25</v>
      </c>
      <c r="ACT16" s="493" t="s">
        <v>20</v>
      </c>
      <c r="ACU16" s="494"/>
      <c r="ACV16" s="495"/>
      <c r="ADC16" s="490" t="s">
        <v>36</v>
      </c>
      <c r="ADD16" s="492" t="s">
        <v>25</v>
      </c>
      <c r="ADE16" s="493" t="s">
        <v>20</v>
      </c>
      <c r="ADF16" s="494"/>
      <c r="ADG16" s="495"/>
      <c r="ADN16" s="490" t="s">
        <v>36</v>
      </c>
      <c r="ADO16" s="492" t="s">
        <v>25</v>
      </c>
      <c r="ADP16" s="493" t="s">
        <v>20</v>
      </c>
      <c r="ADQ16" s="494"/>
      <c r="ADR16" s="495"/>
      <c r="ADY16" s="490" t="s">
        <v>36</v>
      </c>
      <c r="ADZ16" s="492" t="s">
        <v>25</v>
      </c>
      <c r="AEA16" s="493" t="s">
        <v>20</v>
      </c>
      <c r="AEB16" s="494"/>
      <c r="AEC16" s="495"/>
      <c r="AEJ16" s="490" t="s">
        <v>36</v>
      </c>
      <c r="AEK16" s="492" t="s">
        <v>25</v>
      </c>
      <c r="AEL16" s="493" t="s">
        <v>20</v>
      </c>
      <c r="AEM16" s="494"/>
      <c r="AEN16" s="495"/>
      <c r="AEU16" s="490" t="s">
        <v>36</v>
      </c>
      <c r="AEV16" s="492" t="s">
        <v>25</v>
      </c>
      <c r="AEW16" s="493" t="s">
        <v>20</v>
      </c>
      <c r="AEX16" s="494"/>
      <c r="AEY16" s="495"/>
      <c r="AFF16" s="490" t="s">
        <v>36</v>
      </c>
      <c r="AFG16" s="492" t="s">
        <v>25</v>
      </c>
      <c r="AFH16" s="493" t="s">
        <v>20</v>
      </c>
      <c r="AFI16" s="494"/>
      <c r="AFJ16" s="495"/>
      <c r="AFQ16" s="490" t="s">
        <v>36</v>
      </c>
      <c r="AFR16" s="492" t="s">
        <v>25</v>
      </c>
      <c r="AFS16" s="493" t="s">
        <v>20</v>
      </c>
      <c r="AFT16" s="494"/>
      <c r="AFU16" s="495"/>
      <c r="AGB16" s="490" t="s">
        <v>36</v>
      </c>
      <c r="AGC16" s="492" t="s">
        <v>25</v>
      </c>
      <c r="AGD16" s="493" t="s">
        <v>20</v>
      </c>
      <c r="AGE16" s="494"/>
      <c r="AGF16" s="495"/>
      <c r="AGM16" s="490" t="s">
        <v>36</v>
      </c>
      <c r="AGN16" s="492" t="s">
        <v>25</v>
      </c>
      <c r="AGO16" s="493" t="s">
        <v>20</v>
      </c>
      <c r="AGP16" s="494"/>
      <c r="AGQ16" s="495"/>
      <c r="AGX16" s="490" t="s">
        <v>36</v>
      </c>
      <c r="AGY16" s="492" t="s">
        <v>25</v>
      </c>
      <c r="AGZ16" s="493" t="s">
        <v>20</v>
      </c>
      <c r="AHA16" s="494"/>
      <c r="AHB16" s="495"/>
      <c r="AHI16" s="490" t="s">
        <v>36</v>
      </c>
      <c r="AHJ16" s="492" t="s">
        <v>25</v>
      </c>
      <c r="AHK16" s="493" t="s">
        <v>20</v>
      </c>
      <c r="AHL16" s="494"/>
      <c r="AHM16" s="495"/>
      <c r="AHT16" s="490" t="s">
        <v>36</v>
      </c>
      <c r="AHU16" s="492" t="s">
        <v>25</v>
      </c>
      <c r="AHV16" s="493" t="s">
        <v>20</v>
      </c>
      <c r="AHW16" s="494"/>
      <c r="AHX16" s="495"/>
      <c r="AIE16" s="490" t="s">
        <v>36</v>
      </c>
      <c r="AIF16" s="492" t="s">
        <v>25</v>
      </c>
      <c r="AIG16" s="493" t="s">
        <v>20</v>
      </c>
      <c r="AIH16" s="494"/>
      <c r="AII16" s="495"/>
      <c r="AIP16" s="490" t="s">
        <v>36</v>
      </c>
      <c r="AIQ16" s="492" t="s">
        <v>25</v>
      </c>
      <c r="AIR16" s="493" t="s">
        <v>20</v>
      </c>
      <c r="AIS16" s="494"/>
      <c r="AIT16" s="495"/>
      <c r="AJA16" s="490" t="s">
        <v>36</v>
      </c>
      <c r="AJB16" s="492" t="s">
        <v>25</v>
      </c>
      <c r="AJC16" s="493" t="s">
        <v>20</v>
      </c>
      <c r="AJD16" s="494"/>
      <c r="AJE16" s="495"/>
      <c r="AJL16" s="490" t="s">
        <v>36</v>
      </c>
      <c r="AJM16" s="492" t="s">
        <v>25</v>
      </c>
      <c r="AJN16" s="493" t="s">
        <v>20</v>
      </c>
      <c r="AJO16" s="494"/>
      <c r="AJP16" s="495"/>
      <c r="AJW16" s="490" t="s">
        <v>36</v>
      </c>
      <c r="AJX16" s="492" t="s">
        <v>25</v>
      </c>
      <c r="AJY16" s="493" t="s">
        <v>20</v>
      </c>
      <c r="AJZ16" s="494"/>
      <c r="AKA16" s="495"/>
      <c r="AKH16" s="490" t="s">
        <v>36</v>
      </c>
      <c r="AKI16" s="492" t="s">
        <v>25</v>
      </c>
      <c r="AKJ16" s="493" t="s">
        <v>20</v>
      </c>
      <c r="AKK16" s="494"/>
      <c r="AKL16" s="495"/>
      <c r="AKS16" s="490" t="s">
        <v>36</v>
      </c>
      <c r="AKT16" s="492" t="s">
        <v>25</v>
      </c>
      <c r="AKU16" s="493" t="s">
        <v>20</v>
      </c>
      <c r="AKV16" s="494"/>
      <c r="AKW16" s="495"/>
      <c r="ALD16" s="490" t="s">
        <v>36</v>
      </c>
      <c r="ALE16" s="492" t="s">
        <v>25</v>
      </c>
      <c r="ALF16" s="493" t="s">
        <v>20</v>
      </c>
      <c r="ALG16" s="494"/>
      <c r="ALH16" s="495"/>
      <c r="ALO16" s="490" t="s">
        <v>36</v>
      </c>
      <c r="ALP16" s="492" t="s">
        <v>25</v>
      </c>
      <c r="ALQ16" s="493" t="s">
        <v>20</v>
      </c>
      <c r="ALR16" s="494"/>
      <c r="ALS16" s="495"/>
      <c r="ALZ16" s="490" t="s">
        <v>36</v>
      </c>
      <c r="AMA16" s="492" t="s">
        <v>25</v>
      </c>
      <c r="AMB16" s="493" t="s">
        <v>20</v>
      </c>
      <c r="AMC16" s="494"/>
      <c r="AMD16" s="495"/>
      <c r="AMK16" s="490" t="s">
        <v>36</v>
      </c>
      <c r="AML16" s="492" t="s">
        <v>25</v>
      </c>
      <c r="AMM16" s="493" t="s">
        <v>20</v>
      </c>
      <c r="AMN16" s="494"/>
      <c r="AMO16" s="495"/>
      <c r="AMV16" s="490" t="s">
        <v>36</v>
      </c>
      <c r="AMW16" s="492" t="s">
        <v>25</v>
      </c>
      <c r="AMX16" s="493" t="s">
        <v>20</v>
      </c>
      <c r="AMY16" s="494"/>
      <c r="AMZ16" s="495"/>
      <c r="ANG16" s="490" t="s">
        <v>36</v>
      </c>
      <c r="ANH16" s="492" t="s">
        <v>25</v>
      </c>
      <c r="ANI16" s="493" t="s">
        <v>20</v>
      </c>
      <c r="ANJ16" s="494"/>
      <c r="ANK16" s="495"/>
      <c r="ANR16" s="490" t="s">
        <v>36</v>
      </c>
      <c r="ANS16" s="492" t="s">
        <v>25</v>
      </c>
      <c r="ANT16" s="493" t="s">
        <v>20</v>
      </c>
      <c r="ANU16" s="494"/>
      <c r="ANV16" s="495"/>
      <c r="AOC16" s="490" t="s">
        <v>36</v>
      </c>
      <c r="AOD16" s="492" t="s">
        <v>25</v>
      </c>
      <c r="AOE16" s="493" t="s">
        <v>20</v>
      </c>
      <c r="AOF16" s="494"/>
      <c r="AOG16" s="495"/>
      <c r="AON16" s="490" t="s">
        <v>36</v>
      </c>
      <c r="AOO16" s="492" t="s">
        <v>25</v>
      </c>
      <c r="AOP16" s="493" t="s">
        <v>20</v>
      </c>
      <c r="AOQ16" s="494"/>
      <c r="AOR16" s="495"/>
      <c r="AOY16" s="490" t="s">
        <v>36</v>
      </c>
      <c r="AOZ16" s="492" t="s">
        <v>25</v>
      </c>
      <c r="APA16" s="493" t="s">
        <v>20</v>
      </c>
      <c r="APB16" s="494"/>
      <c r="APC16" s="495"/>
      <c r="APJ16" s="490" t="s">
        <v>36</v>
      </c>
      <c r="APK16" s="492" t="s">
        <v>25</v>
      </c>
      <c r="APL16" s="493" t="s">
        <v>20</v>
      </c>
      <c r="APM16" s="494"/>
      <c r="APN16" s="495"/>
      <c r="APU16" s="490" t="s">
        <v>36</v>
      </c>
      <c r="APV16" s="492" t="s">
        <v>25</v>
      </c>
      <c r="APW16" s="493" t="s">
        <v>20</v>
      </c>
      <c r="APX16" s="494"/>
      <c r="APY16" s="495"/>
      <c r="AQF16" s="490" t="s">
        <v>36</v>
      </c>
      <c r="AQG16" s="492" t="s">
        <v>25</v>
      </c>
      <c r="AQH16" s="493" t="s">
        <v>20</v>
      </c>
      <c r="AQI16" s="494"/>
      <c r="AQJ16" s="495"/>
      <c r="AQQ16" s="490" t="s">
        <v>36</v>
      </c>
      <c r="AQR16" s="492" t="s">
        <v>25</v>
      </c>
      <c r="AQS16" s="493" t="s">
        <v>20</v>
      </c>
      <c r="AQT16" s="494"/>
      <c r="AQU16" s="495"/>
      <c r="ARB16" s="490" t="s">
        <v>36</v>
      </c>
      <c r="ARC16" s="492" t="s">
        <v>25</v>
      </c>
      <c r="ARD16" s="493" t="s">
        <v>20</v>
      </c>
      <c r="ARE16" s="494"/>
      <c r="ARF16" s="495"/>
      <c r="ARM16" s="490" t="s">
        <v>36</v>
      </c>
      <c r="ARN16" s="492" t="s">
        <v>25</v>
      </c>
      <c r="ARO16" s="493" t="s">
        <v>20</v>
      </c>
      <c r="ARP16" s="494"/>
      <c r="ARQ16" s="495"/>
      <c r="ARX16" s="490" t="s">
        <v>36</v>
      </c>
      <c r="ARY16" s="492" t="s">
        <v>25</v>
      </c>
      <c r="ARZ16" s="493" t="s">
        <v>20</v>
      </c>
      <c r="ASA16" s="494"/>
      <c r="ASB16" s="495"/>
      <c r="ASI16" s="490" t="s">
        <v>36</v>
      </c>
      <c r="ASJ16" s="492" t="s">
        <v>25</v>
      </c>
      <c r="ASK16" s="493" t="s">
        <v>20</v>
      </c>
      <c r="ASL16" s="494"/>
      <c r="ASM16" s="495"/>
      <c r="AST16" s="490" t="s">
        <v>36</v>
      </c>
      <c r="ASU16" s="492" t="s">
        <v>25</v>
      </c>
      <c r="ASV16" s="493" t="s">
        <v>20</v>
      </c>
      <c r="ASW16" s="494"/>
      <c r="ASX16" s="495"/>
      <c r="ATE16" s="490" t="s">
        <v>36</v>
      </c>
      <c r="ATF16" s="492" t="s">
        <v>25</v>
      </c>
      <c r="ATG16" s="493" t="s">
        <v>20</v>
      </c>
      <c r="ATH16" s="494"/>
      <c r="ATI16" s="495"/>
      <c r="ATP16" s="490" t="s">
        <v>36</v>
      </c>
      <c r="ATQ16" s="492" t="s">
        <v>25</v>
      </c>
      <c r="ATR16" s="493" t="s">
        <v>20</v>
      </c>
      <c r="ATS16" s="494"/>
      <c r="ATT16" s="495"/>
      <c r="AUA16" s="490" t="s">
        <v>36</v>
      </c>
      <c r="AUB16" s="492" t="s">
        <v>25</v>
      </c>
      <c r="AUC16" s="493" t="s">
        <v>20</v>
      </c>
      <c r="AUD16" s="494"/>
      <c r="AUE16" s="495"/>
      <c r="AUL16" s="490" t="s">
        <v>36</v>
      </c>
      <c r="AUM16" s="492" t="s">
        <v>25</v>
      </c>
      <c r="AUN16" s="493" t="s">
        <v>20</v>
      </c>
      <c r="AUO16" s="494"/>
      <c r="AUP16" s="495"/>
      <c r="AUW16" s="490" t="s">
        <v>36</v>
      </c>
      <c r="AUX16" s="492" t="s">
        <v>25</v>
      </c>
      <c r="AUY16" s="493" t="s">
        <v>20</v>
      </c>
      <c r="AUZ16" s="494"/>
      <c r="AVA16" s="495"/>
      <c r="AVH16" s="490" t="s">
        <v>36</v>
      </c>
      <c r="AVI16" s="492" t="s">
        <v>25</v>
      </c>
      <c r="AVJ16" s="493" t="s">
        <v>20</v>
      </c>
      <c r="AVK16" s="494"/>
      <c r="AVL16" s="495"/>
      <c r="AVS16" s="490" t="s">
        <v>36</v>
      </c>
      <c r="AVT16" s="492" t="s">
        <v>25</v>
      </c>
      <c r="AVU16" s="493" t="s">
        <v>20</v>
      </c>
      <c r="AVV16" s="494"/>
      <c r="AVW16" s="495"/>
    </row>
    <row r="17" spans="2:1018 1025:1271">
      <c r="B17" s="510"/>
      <c r="C17" s="512"/>
      <c r="D17" s="18" t="s">
        <v>17</v>
      </c>
      <c r="E17" s="5" t="s">
        <v>18</v>
      </c>
      <c r="F17" s="66">
        <f ca="1">SUMIFS(E47:E59,I47:I59,D17,J47:J59,E17)</f>
        <v>593.79999999999995</v>
      </c>
      <c r="M17" s="477"/>
      <c r="N17" s="480"/>
      <c r="O17" s="18" t="s">
        <v>17</v>
      </c>
      <c r="P17" s="5" t="s">
        <v>18</v>
      </c>
      <c r="Q17" s="66">
        <f ca="1">SUMIFS(P47:P59,T47:T59,O17,U47:U59,P17)</f>
        <v>600.9</v>
      </c>
      <c r="X17" s="477"/>
      <c r="Y17" s="480"/>
      <c r="Z17" s="18" t="s">
        <v>17</v>
      </c>
      <c r="AA17" s="5" t="s">
        <v>18</v>
      </c>
      <c r="AB17" s="66">
        <f ca="1">SUMIFS(AA47:AA59,AE47:AE59,Z17,AF47:AF59,AA17)</f>
        <v>654.20000000000005</v>
      </c>
      <c r="AI17" s="477"/>
      <c r="AJ17" s="480"/>
      <c r="AK17" s="18" t="s">
        <v>17</v>
      </c>
      <c r="AL17" s="5" t="s">
        <v>18</v>
      </c>
      <c r="AM17" s="66">
        <f ca="1">SUMIFS(AL47:AL59,AP47:AP59,AK17,AQ47:AQ59,AL17)</f>
        <v>217</v>
      </c>
      <c r="AT17" s="477"/>
      <c r="AU17" s="480"/>
      <c r="AV17" s="18" t="s">
        <v>17</v>
      </c>
      <c r="AW17" s="5" t="s">
        <v>18</v>
      </c>
      <c r="AX17" s="66">
        <f ca="1">SUMIFS(AW47:AW59,BA47:BA59,AV17,BB47:BB59,AW17)</f>
        <v>138.5</v>
      </c>
      <c r="BE17" s="477"/>
      <c r="BF17" s="480"/>
      <c r="BG17" s="18" t="s">
        <v>17</v>
      </c>
      <c r="BH17" s="5" t="s">
        <v>18</v>
      </c>
      <c r="BI17" s="66">
        <f ca="1">SUMIFS(BH47:BH59,BL47:BL59,BG17,BM47:BM59,BH17)</f>
        <v>547</v>
      </c>
      <c r="BP17" s="477"/>
      <c r="BQ17" s="480"/>
      <c r="BR17" s="18" t="s">
        <v>17</v>
      </c>
      <c r="BS17" s="5" t="s">
        <v>18</v>
      </c>
      <c r="BT17" s="66">
        <f ca="1">SUMIFS(BS47:BS59,BW47:BW59,BR17,BX47:BX59,BS17)</f>
        <v>452</v>
      </c>
      <c r="CA17" s="477"/>
      <c r="CB17" s="480"/>
      <c r="CC17" s="18" t="s">
        <v>17</v>
      </c>
      <c r="CD17" s="5" t="s">
        <v>18</v>
      </c>
      <c r="CE17" s="66">
        <f ca="1">SUMIFS(CD47:CD59,CH47:CH59,CC17,CI47:CI59,CD17)</f>
        <v>274</v>
      </c>
      <c r="CL17" s="477"/>
      <c r="CM17" s="480"/>
      <c r="CN17" s="18" t="s">
        <v>17</v>
      </c>
      <c r="CO17" s="5" t="s">
        <v>18</v>
      </c>
      <c r="CP17" s="66">
        <f ca="1">SUMIFS(CO47:CO59,CS47:CS59,CN17,CT47:CT59,CO17)</f>
        <v>194</v>
      </c>
      <c r="CW17" s="477"/>
      <c r="CX17" s="480"/>
      <c r="CY17" s="18" t="s">
        <v>17</v>
      </c>
      <c r="CZ17" s="5" t="s">
        <v>18</v>
      </c>
      <c r="DA17" s="66">
        <f ca="1">SUMIFS(CZ47:CZ59,DD47:DD59,CY17,DE47:DE59,CZ17)</f>
        <v>5.5</v>
      </c>
      <c r="DH17" s="477"/>
      <c r="DI17" s="480"/>
      <c r="DJ17" s="18" t="s">
        <v>17</v>
      </c>
      <c r="DK17" s="5" t="s">
        <v>18</v>
      </c>
      <c r="DL17" s="66">
        <f ca="1">SUMIFS(DK47:DK59,DO47:DO59,DJ17,DP47:DP59,DK17)</f>
        <v>0</v>
      </c>
      <c r="DS17" s="477"/>
      <c r="DT17" s="480"/>
      <c r="DU17" s="18" t="s">
        <v>17</v>
      </c>
      <c r="DV17" s="5" t="s">
        <v>18</v>
      </c>
      <c r="DW17" s="66">
        <f ca="1">SUMIFS(DV47:DV59,DZ47:DZ59,DU17,EA47:EA59,DV17)</f>
        <v>0</v>
      </c>
      <c r="ED17" s="477"/>
      <c r="EE17" s="480"/>
      <c r="EF17" s="18" t="s">
        <v>17</v>
      </c>
      <c r="EG17" s="5" t="s">
        <v>18</v>
      </c>
      <c r="EH17" s="66">
        <f ca="1">SUMIFS(EG47:EG59,EK47:EK59,EF17,EL47:EL59,EG17)</f>
        <v>0</v>
      </c>
      <c r="EO17" s="477"/>
      <c r="EP17" s="480"/>
      <c r="EQ17" s="18" t="s">
        <v>17</v>
      </c>
      <c r="ER17" s="5" t="s">
        <v>18</v>
      </c>
      <c r="ES17" s="66">
        <f ca="1">SUMIFS(ER47:ER59,EV47:EV59,EQ17,EW47:EW59,ER17)</f>
        <v>0</v>
      </c>
      <c r="EZ17" s="477"/>
      <c r="FA17" s="480"/>
      <c r="FB17" s="18" t="s">
        <v>17</v>
      </c>
      <c r="FC17" s="5" t="s">
        <v>18</v>
      </c>
      <c r="FD17" s="66">
        <f ca="1">SUMIFS(FC47:FC59,FG47:FG59,FB17,FH47:FH59,FC17)</f>
        <v>0</v>
      </c>
      <c r="FK17" s="477"/>
      <c r="FL17" s="480"/>
      <c r="FM17" s="18" t="s">
        <v>17</v>
      </c>
      <c r="FN17" s="5" t="s">
        <v>18</v>
      </c>
      <c r="FO17" s="66">
        <f ca="1">SUMIFS(FN47:FN59,FR47:FR59,FM17,FS47:FS59,FN17)</f>
        <v>0</v>
      </c>
      <c r="FV17" s="477"/>
      <c r="FW17" s="480"/>
      <c r="FX17" s="18" t="s">
        <v>17</v>
      </c>
      <c r="FY17" s="5" t="s">
        <v>18</v>
      </c>
      <c r="FZ17" s="66">
        <f ca="1">SUMIFS(FY47:FY59,GC47:GC59,FX17,GD47:GD59,FY17)</f>
        <v>0</v>
      </c>
      <c r="GG17" s="477"/>
      <c r="GH17" s="480"/>
      <c r="GI17" s="18" t="s">
        <v>17</v>
      </c>
      <c r="GJ17" s="5" t="s">
        <v>18</v>
      </c>
      <c r="GK17" s="66">
        <f ca="1">SUMIFS(GJ47:GJ59,GN47:GN59,GI17,GO47:GO59,GJ17)</f>
        <v>0</v>
      </c>
      <c r="GR17" s="477"/>
      <c r="GS17" s="480"/>
      <c r="GT17" s="18" t="s">
        <v>17</v>
      </c>
      <c r="GU17" s="5" t="s">
        <v>18</v>
      </c>
      <c r="GV17" s="66">
        <f ca="1">SUMIFS(GU47:GU59,GY47:GY59,GT17,GZ47:GZ59,GU17)</f>
        <v>0</v>
      </c>
      <c r="HC17" s="477"/>
      <c r="HD17" s="480"/>
      <c r="HE17" s="18" t="s">
        <v>17</v>
      </c>
      <c r="HF17" s="5" t="s">
        <v>18</v>
      </c>
      <c r="HG17" s="66">
        <f ca="1">SUMIFS(HF47:HF59,HJ47:HJ59,HE17,HK47:HK59,HF17)</f>
        <v>0</v>
      </c>
      <c r="HN17" s="477"/>
      <c r="HO17" s="480"/>
      <c r="HP17" s="18" t="s">
        <v>17</v>
      </c>
      <c r="HQ17" s="5" t="s">
        <v>18</v>
      </c>
      <c r="HR17" s="66">
        <f ca="1">SUMIFS(HQ47:HQ59,HU47:HU59,HP17,HV47:HV59,HQ17)</f>
        <v>0</v>
      </c>
      <c r="HY17" s="477"/>
      <c r="HZ17" s="480"/>
      <c r="IA17" s="18" t="s">
        <v>17</v>
      </c>
      <c r="IB17" s="5" t="s">
        <v>18</v>
      </c>
      <c r="IC17" s="66">
        <f ca="1">SUMIFS(IB47:IB59,IF47:IF59,IA17,IG47:IG59,IB17)</f>
        <v>0</v>
      </c>
      <c r="IJ17" s="477"/>
      <c r="IK17" s="480"/>
      <c r="IL17" s="18" t="s">
        <v>17</v>
      </c>
      <c r="IM17" s="5" t="s">
        <v>18</v>
      </c>
      <c r="IN17" s="66">
        <f ca="1">SUMIFS(IM47:IM59,IQ47:IQ59,IL17,IR47:IR59,IM17)</f>
        <v>0</v>
      </c>
      <c r="IU17" s="477"/>
      <c r="IV17" s="480"/>
      <c r="IW17" s="18" t="s">
        <v>17</v>
      </c>
      <c r="IX17" s="5" t="s">
        <v>18</v>
      </c>
      <c r="IY17" s="66">
        <f ca="1">SUMIFS(IX47:IX59,JB47:JB59,IW17,JC47:JC59,IX17)</f>
        <v>0</v>
      </c>
      <c r="JF17" s="477"/>
      <c r="JG17" s="480"/>
      <c r="JH17" s="18" t="s">
        <v>17</v>
      </c>
      <c r="JI17" s="5" t="s">
        <v>18</v>
      </c>
      <c r="JJ17" s="66">
        <f ca="1">SUMIFS(JI47:JI59,JM47:JM59,JH17,JN47:JN59,JI17)</f>
        <v>0</v>
      </c>
      <c r="JQ17" s="477"/>
      <c r="JR17" s="480"/>
      <c r="JS17" s="18" t="s">
        <v>17</v>
      </c>
      <c r="JT17" s="5" t="s">
        <v>18</v>
      </c>
      <c r="JU17" s="66">
        <f ca="1">SUMIFS(JT47:JT59,JX47:JX59,JS17,JY47:JY59,JT17)</f>
        <v>0</v>
      </c>
      <c r="KB17" s="477"/>
      <c r="KC17" s="480"/>
      <c r="KD17" s="18" t="s">
        <v>17</v>
      </c>
      <c r="KE17" s="5" t="s">
        <v>18</v>
      </c>
      <c r="KF17" s="66">
        <f ca="1">SUMIFS(KE47:KE59,KI47:KI59,KD17,KJ47:KJ59,KE17)</f>
        <v>0</v>
      </c>
      <c r="KM17" s="477"/>
      <c r="KN17" s="480"/>
      <c r="KO17" s="18" t="s">
        <v>17</v>
      </c>
      <c r="KP17" s="5" t="s">
        <v>18</v>
      </c>
      <c r="KQ17" s="66">
        <f ca="1">SUMIFS(KP47:KP59,KT47:KT59,KO17,KU47:KU59,KP17)</f>
        <v>0</v>
      </c>
      <c r="KX17" s="477"/>
      <c r="KY17" s="480"/>
      <c r="KZ17" s="18" t="s">
        <v>17</v>
      </c>
      <c r="LA17" s="5" t="s">
        <v>18</v>
      </c>
      <c r="LB17" s="66">
        <f ca="1">SUMIFS(LA47:LA59,LE47:LE59,KZ17,LF47:LF59,LA17)</f>
        <v>0</v>
      </c>
      <c r="LI17" s="477"/>
      <c r="LJ17" s="480"/>
      <c r="LK17" s="18" t="s">
        <v>17</v>
      </c>
      <c r="LL17" s="5" t="s">
        <v>18</v>
      </c>
      <c r="LM17" s="66">
        <f ca="1">SUMIFS(LL47:LL59,LP47:LP59,LK17,LQ47:LQ59,LL17)</f>
        <v>0</v>
      </c>
      <c r="LT17" s="477"/>
      <c r="LU17" s="480"/>
      <c r="LV17" s="18" t="s">
        <v>17</v>
      </c>
      <c r="LW17" s="5" t="s">
        <v>18</v>
      </c>
      <c r="LX17" s="66">
        <f ca="1">SUMIFS(LW47:LW59,MA47:MA59,LV17,MB47:MB59,LW17)</f>
        <v>0</v>
      </c>
      <c r="ME17" s="477"/>
      <c r="MF17" s="480"/>
      <c r="MG17" s="18" t="s">
        <v>17</v>
      </c>
      <c r="MH17" s="5" t="s">
        <v>18</v>
      </c>
      <c r="MI17" s="66">
        <f ca="1">SUMIFS(MH47:MH59,ML47:ML59,MG17,MM47:MM59,MH17)</f>
        <v>0</v>
      </c>
      <c r="MP17" s="477"/>
      <c r="MQ17" s="480"/>
      <c r="MR17" s="18" t="s">
        <v>17</v>
      </c>
      <c r="MS17" s="5" t="s">
        <v>18</v>
      </c>
      <c r="MT17" s="66">
        <f ca="1">SUMIFS(MS47:MS59,MW47:MW59,MR17,MX47:MX59,MS17)</f>
        <v>0</v>
      </c>
      <c r="NA17" s="477"/>
      <c r="NB17" s="480"/>
      <c r="NC17" s="18" t="s">
        <v>17</v>
      </c>
      <c r="ND17" s="5" t="s">
        <v>18</v>
      </c>
      <c r="NE17" s="66">
        <f ca="1">SUMIFS(ND47:ND59,NH47:NH59,NC17,NI47:NI59,ND17)</f>
        <v>0</v>
      </c>
      <c r="NL17" s="477"/>
      <c r="NM17" s="480"/>
      <c r="NN17" s="18" t="s">
        <v>17</v>
      </c>
      <c r="NO17" s="5" t="s">
        <v>18</v>
      </c>
      <c r="NP17" s="66">
        <f ca="1">SUMIFS(NO47:NO59,NS47:NS59,NN17,NT47:NT59,NO17)</f>
        <v>0</v>
      </c>
      <c r="NW17" s="477"/>
      <c r="NX17" s="480"/>
      <c r="NY17" s="18" t="s">
        <v>17</v>
      </c>
      <c r="NZ17" s="5" t="s">
        <v>18</v>
      </c>
      <c r="OA17" s="66">
        <f ca="1">SUMIFS(NZ47:NZ59,OD47:OD59,NY17,OE47:OE59,NZ17)</f>
        <v>0</v>
      </c>
      <c r="OH17" s="477"/>
      <c r="OI17" s="480"/>
      <c r="OJ17" s="18" t="s">
        <v>17</v>
      </c>
      <c r="OK17" s="5" t="s">
        <v>18</v>
      </c>
      <c r="OL17" s="66">
        <f ca="1">SUMIFS(OK47:OK59,OO47:OO59,OJ17,OP47:OP59,OK17)</f>
        <v>0</v>
      </c>
      <c r="OS17" s="477"/>
      <c r="OT17" s="480"/>
      <c r="OU17" s="18" t="s">
        <v>17</v>
      </c>
      <c r="OV17" s="5" t="s">
        <v>18</v>
      </c>
      <c r="OW17" s="66">
        <f ca="1">SUMIFS(OV47:OV59,OZ47:OZ59,OU17,PA47:PA59,OV17)</f>
        <v>0</v>
      </c>
      <c r="PD17" s="477"/>
      <c r="PE17" s="480"/>
      <c r="PF17" s="18" t="s">
        <v>17</v>
      </c>
      <c r="PG17" s="5" t="s">
        <v>18</v>
      </c>
      <c r="PH17" s="66">
        <f ca="1">SUMIFS(PG47:PG59,PK47:PK59,PF17,PL47:PL59,PG17)</f>
        <v>0</v>
      </c>
      <c r="PO17" s="477"/>
      <c r="PP17" s="480"/>
      <c r="PQ17" s="18" t="s">
        <v>17</v>
      </c>
      <c r="PR17" s="5" t="s">
        <v>18</v>
      </c>
      <c r="PS17" s="66">
        <f ca="1">SUMIFS(PR47:PR59,PV47:PV59,PQ17,PW47:PW59,PR17)</f>
        <v>0</v>
      </c>
      <c r="PZ17" s="477"/>
      <c r="QA17" s="480"/>
      <c r="QB17" s="18" t="s">
        <v>17</v>
      </c>
      <c r="QC17" s="5" t="s">
        <v>18</v>
      </c>
      <c r="QD17" s="66">
        <f ca="1">SUMIFS(QC47:QC59,QG47:QG59,QB17,QH47:QH59,QC17)</f>
        <v>0</v>
      </c>
      <c r="QK17" s="477"/>
      <c r="QL17" s="480"/>
      <c r="QM17" s="18" t="s">
        <v>17</v>
      </c>
      <c r="QN17" s="5" t="s">
        <v>18</v>
      </c>
      <c r="QO17" s="66">
        <f ca="1">SUMIFS(QN47:QN59,QR47:QR59,QM17,QS47:QS59,QN17)</f>
        <v>0</v>
      </c>
      <c r="QV17" s="477"/>
      <c r="QW17" s="480"/>
      <c r="QX17" s="18" t="s">
        <v>17</v>
      </c>
      <c r="QY17" s="5" t="s">
        <v>18</v>
      </c>
      <c r="QZ17" s="66">
        <f ca="1">SUMIFS(QY47:QY59,RC47:RC59,QX17,RD47:RD59,QY17)</f>
        <v>0</v>
      </c>
      <c r="RG17" s="477"/>
      <c r="RH17" s="480"/>
      <c r="RI17" s="18" t="s">
        <v>17</v>
      </c>
      <c r="RJ17" s="5" t="s">
        <v>18</v>
      </c>
      <c r="RK17" s="66">
        <f ca="1">SUMIFS(RJ47:RJ59,RN47:RN59,RI17,RO47:RO59,RJ17)</f>
        <v>0</v>
      </c>
      <c r="RR17" s="477"/>
      <c r="RS17" s="480"/>
      <c r="RT17" s="18" t="s">
        <v>17</v>
      </c>
      <c r="RU17" s="5" t="s">
        <v>18</v>
      </c>
      <c r="RV17" s="66">
        <f ca="1">SUMIFS(RU47:RU59,RY47:RY59,RT17,RZ47:RZ59,RU17)</f>
        <v>0</v>
      </c>
      <c r="SC17" s="477"/>
      <c r="SD17" s="480"/>
      <c r="SE17" s="18" t="s">
        <v>17</v>
      </c>
      <c r="SF17" s="5" t="s">
        <v>18</v>
      </c>
      <c r="SG17" s="66">
        <f ca="1">SUMIFS(SF47:SF59,SJ47:SJ59,SE17,SK47:SK59,SF17)</f>
        <v>0</v>
      </c>
      <c r="SN17" s="477"/>
      <c r="SO17" s="480"/>
      <c r="SP17" s="18" t="s">
        <v>17</v>
      </c>
      <c r="SQ17" s="5" t="s">
        <v>18</v>
      </c>
      <c r="SR17" s="66">
        <f ca="1">SUMIFS(SQ47:SQ59,SU47:SU59,SP17,SV47:SV59,SQ17)</f>
        <v>0</v>
      </c>
      <c r="SY17" s="477"/>
      <c r="SZ17" s="480"/>
      <c r="TA17" s="18" t="s">
        <v>17</v>
      </c>
      <c r="TB17" s="5" t="s">
        <v>18</v>
      </c>
      <c r="TC17" s="66">
        <f ca="1">SUMIFS(TB47:TB59,TF47:TF59,TA17,TG47:TG59,TB17)</f>
        <v>0</v>
      </c>
      <c r="TJ17" s="477"/>
      <c r="TK17" s="480"/>
      <c r="TL17" s="18" t="s">
        <v>17</v>
      </c>
      <c r="TM17" s="5" t="s">
        <v>18</v>
      </c>
      <c r="TN17" s="66">
        <f ca="1">SUMIFS(TM47:TM59,TQ47:TQ59,TL17,TR47:TR59,TM17)</f>
        <v>0</v>
      </c>
      <c r="TU17" s="477"/>
      <c r="TV17" s="480"/>
      <c r="TW17" s="18" t="s">
        <v>17</v>
      </c>
      <c r="TX17" s="5" t="s">
        <v>18</v>
      </c>
      <c r="TY17" s="66">
        <f ca="1">SUMIFS(TX47:TX59,UB47:UB59,TW17,UC47:UC59,TX17)</f>
        <v>0</v>
      </c>
      <c r="UF17" s="477"/>
      <c r="UG17" s="480"/>
      <c r="UH17" s="18" t="s">
        <v>17</v>
      </c>
      <c r="UI17" s="5" t="s">
        <v>18</v>
      </c>
      <c r="UJ17" s="66">
        <f ca="1">SUMIFS(UI47:UI59,UM47:UM59,UH17,UN47:UN59,UI17)</f>
        <v>0</v>
      </c>
      <c r="UQ17" s="477"/>
      <c r="UR17" s="480"/>
      <c r="US17" s="18" t="s">
        <v>17</v>
      </c>
      <c r="UT17" s="5" t="s">
        <v>18</v>
      </c>
      <c r="UU17" s="66">
        <f ca="1">SUMIFS(UT47:UT59,UX47:UX59,US17,UY47:UY59,UT17)</f>
        <v>0</v>
      </c>
      <c r="VB17" s="477"/>
      <c r="VC17" s="480"/>
      <c r="VD17" s="18" t="s">
        <v>17</v>
      </c>
      <c r="VE17" s="5" t="s">
        <v>18</v>
      </c>
      <c r="VF17" s="66">
        <f ca="1">SUMIFS(VE47:VE59,VI47:VI59,VD17,VJ47:VJ59,VE17)</f>
        <v>0</v>
      </c>
      <c r="VM17" s="477"/>
      <c r="VN17" s="480"/>
      <c r="VO17" s="18" t="s">
        <v>17</v>
      </c>
      <c r="VP17" s="5" t="s">
        <v>18</v>
      </c>
      <c r="VQ17" s="66">
        <f ca="1">SUMIFS(VP47:VP59,VT47:VT59,VO17,VU47:VU59,VP17)</f>
        <v>0</v>
      </c>
      <c r="VX17" s="477"/>
      <c r="VY17" s="480"/>
      <c r="VZ17" s="18" t="s">
        <v>17</v>
      </c>
      <c r="WA17" s="5" t="s">
        <v>18</v>
      </c>
      <c r="WB17" s="66">
        <f ca="1">SUMIFS(WA47:WA59,WE47:WE59,VZ17,WF47:WF59,WA17)</f>
        <v>0</v>
      </c>
      <c r="WI17" s="477"/>
      <c r="WJ17" s="480"/>
      <c r="WK17" s="18" t="s">
        <v>17</v>
      </c>
      <c r="WL17" s="5" t="s">
        <v>18</v>
      </c>
      <c r="WM17" s="66">
        <f ca="1">SUMIFS(WL47:WL59,WP47:WP59,WK17,WQ47:WQ59,WL17)</f>
        <v>0</v>
      </c>
      <c r="WT17" s="477"/>
      <c r="WU17" s="480"/>
      <c r="WV17" s="18" t="s">
        <v>17</v>
      </c>
      <c r="WW17" s="5" t="s">
        <v>18</v>
      </c>
      <c r="WX17" s="66">
        <f ca="1">SUMIFS(WW47:WW59,XA47:XA59,WV17,XB47:XB59,WW17)</f>
        <v>0</v>
      </c>
      <c r="XE17" s="477"/>
      <c r="XF17" s="480"/>
      <c r="XG17" s="18" t="s">
        <v>17</v>
      </c>
      <c r="XH17" s="5" t="s">
        <v>18</v>
      </c>
      <c r="XI17" s="66">
        <f ca="1">SUMIFS(XH47:XH59,XL47:XL59,XG17,XM47:XM59,XH17)</f>
        <v>0</v>
      </c>
      <c r="XP17" s="477"/>
      <c r="XQ17" s="480"/>
      <c r="XR17" s="18" t="s">
        <v>17</v>
      </c>
      <c r="XS17" s="5" t="s">
        <v>18</v>
      </c>
      <c r="XT17" s="66">
        <f ca="1">SUMIFS(XS47:XS59,XW47:XW59,XR17,XX47:XX59,XS17)</f>
        <v>0</v>
      </c>
      <c r="YA17" s="477"/>
      <c r="YB17" s="480"/>
      <c r="YC17" s="18" t="s">
        <v>17</v>
      </c>
      <c r="YD17" s="5" t="s">
        <v>18</v>
      </c>
      <c r="YE17" s="66">
        <f ca="1">SUMIFS(YD47:YD59,YH47:YH59,YC17,YI47:YI59,YD17)</f>
        <v>0</v>
      </c>
      <c r="YL17" s="477"/>
      <c r="YM17" s="480"/>
      <c r="YN17" s="18" t="s">
        <v>17</v>
      </c>
      <c r="YO17" s="5" t="s">
        <v>18</v>
      </c>
      <c r="YP17" s="66">
        <f ca="1">SUMIFS(YO47:YO59,YS47:YS59,YN17,YT47:YT59,YO17)</f>
        <v>0</v>
      </c>
      <c r="YW17" s="477"/>
      <c r="YX17" s="480"/>
      <c r="YY17" s="18" t="s">
        <v>17</v>
      </c>
      <c r="YZ17" s="5" t="s">
        <v>18</v>
      </c>
      <c r="ZA17" s="66">
        <f ca="1">SUMIFS(YZ47:YZ59,ZD47:ZD59,YY17,ZE47:ZE59,YZ17)</f>
        <v>0</v>
      </c>
      <c r="ZH17" s="477"/>
      <c r="ZI17" s="480"/>
      <c r="ZJ17" s="18" t="s">
        <v>17</v>
      </c>
      <c r="ZK17" s="5" t="s">
        <v>18</v>
      </c>
      <c r="ZL17" s="66">
        <f ca="1">SUMIFS(ZK47:ZK59,ZO47:ZO59,ZJ17,ZP47:ZP59,ZK17)</f>
        <v>0</v>
      </c>
      <c r="ZS17" s="477"/>
      <c r="ZT17" s="480"/>
      <c r="ZU17" s="18" t="s">
        <v>17</v>
      </c>
      <c r="ZV17" s="5" t="s">
        <v>18</v>
      </c>
      <c r="ZW17" s="66">
        <f ca="1">SUMIFS(ZV47:ZV59,ZZ47:ZZ59,ZU17,AAA47:AAA59,ZV17)</f>
        <v>0</v>
      </c>
      <c r="AAD17" s="477"/>
      <c r="AAE17" s="480"/>
      <c r="AAF17" s="18" t="s">
        <v>17</v>
      </c>
      <c r="AAG17" s="5" t="s">
        <v>18</v>
      </c>
      <c r="AAH17" s="66">
        <f ca="1">SUMIFS(AAG47:AAG59,AAK47:AAK59,AAF17,AAL47:AAL59,AAG17)</f>
        <v>0</v>
      </c>
      <c r="AAO17" s="477"/>
      <c r="AAP17" s="480"/>
      <c r="AAQ17" s="18" t="s">
        <v>17</v>
      </c>
      <c r="AAR17" s="5" t="s">
        <v>18</v>
      </c>
      <c r="AAS17" s="66">
        <f ca="1">SUMIFS(AAR47:AAR59,AAV47:AAV59,AAQ17,AAW47:AAW59,AAR17)</f>
        <v>0</v>
      </c>
      <c r="AAZ17" s="477"/>
      <c r="ABA17" s="480"/>
      <c r="ABB17" s="18" t="s">
        <v>17</v>
      </c>
      <c r="ABC17" s="5" t="s">
        <v>18</v>
      </c>
      <c r="ABD17" s="66">
        <f ca="1">SUMIFS(ABC47:ABC59,ABG47:ABG59,ABB17,ABH47:ABH59,ABC17)</f>
        <v>0</v>
      </c>
      <c r="ABK17" s="477"/>
      <c r="ABL17" s="480"/>
      <c r="ABM17" s="18" t="s">
        <v>17</v>
      </c>
      <c r="ABN17" s="5" t="s">
        <v>18</v>
      </c>
      <c r="ABO17" s="66">
        <f ca="1">SUMIFS(ABN47:ABN59,ABR47:ABR59,ABM17,ABS47:ABS59,ABN17)</f>
        <v>0</v>
      </c>
      <c r="ABV17" s="477"/>
      <c r="ABW17" s="480"/>
      <c r="ABX17" s="18" t="s">
        <v>17</v>
      </c>
      <c r="ABY17" s="5" t="s">
        <v>18</v>
      </c>
      <c r="ABZ17" s="66">
        <f ca="1">SUMIFS(ABY47:ABY59,ACC47:ACC59,ABX17,ACD47:ACD59,ABY17)</f>
        <v>0</v>
      </c>
      <c r="ACG17" s="477"/>
      <c r="ACH17" s="480"/>
      <c r="ACI17" s="18" t="s">
        <v>17</v>
      </c>
      <c r="ACJ17" s="5" t="s">
        <v>18</v>
      </c>
      <c r="ACK17" s="66">
        <f ca="1">SUMIFS(ACJ47:ACJ59,ACN47:ACN59,ACI17,ACO47:ACO59,ACJ17)</f>
        <v>0</v>
      </c>
      <c r="ACR17" s="477"/>
      <c r="ACS17" s="480"/>
      <c r="ACT17" s="18" t="s">
        <v>17</v>
      </c>
      <c r="ACU17" s="5" t="s">
        <v>18</v>
      </c>
      <c r="ACV17" s="66">
        <f ca="1">SUMIFS(ACU47:ACU59,ACY47:ACY59,ACT17,ACZ47:ACZ59,ACU17)</f>
        <v>0</v>
      </c>
      <c r="ADC17" s="477"/>
      <c r="ADD17" s="480"/>
      <c r="ADE17" s="18" t="s">
        <v>17</v>
      </c>
      <c r="ADF17" s="5" t="s">
        <v>18</v>
      </c>
      <c r="ADG17" s="66">
        <f ca="1">SUMIFS(ADF47:ADF59,ADJ47:ADJ59,ADE17,ADK47:ADK59,ADF17)</f>
        <v>0</v>
      </c>
      <c r="ADN17" s="477"/>
      <c r="ADO17" s="480"/>
      <c r="ADP17" s="18" t="s">
        <v>17</v>
      </c>
      <c r="ADQ17" s="5" t="s">
        <v>18</v>
      </c>
      <c r="ADR17" s="66">
        <f ca="1">SUMIFS(ADQ47:ADQ59,ADU47:ADU59,ADP17,ADV47:ADV59,ADQ17)</f>
        <v>0</v>
      </c>
      <c r="ADY17" s="477"/>
      <c r="ADZ17" s="480"/>
      <c r="AEA17" s="18" t="s">
        <v>17</v>
      </c>
      <c r="AEB17" s="5" t="s">
        <v>18</v>
      </c>
      <c r="AEC17" s="66">
        <f ca="1">SUMIFS(AEB47:AEB59,AEF47:AEF59,AEA17,AEG47:AEG59,AEB17)</f>
        <v>0</v>
      </c>
      <c r="AEJ17" s="477"/>
      <c r="AEK17" s="480"/>
      <c r="AEL17" s="18" t="s">
        <v>17</v>
      </c>
      <c r="AEM17" s="5" t="s">
        <v>18</v>
      </c>
      <c r="AEN17" s="66">
        <f ca="1">SUMIFS(AEM47:AEM59,AEQ47:AEQ59,AEL17,AER47:AER59,AEM17)</f>
        <v>0</v>
      </c>
      <c r="AEU17" s="477"/>
      <c r="AEV17" s="480"/>
      <c r="AEW17" s="18" t="s">
        <v>17</v>
      </c>
      <c r="AEX17" s="5" t="s">
        <v>18</v>
      </c>
      <c r="AEY17" s="66">
        <f ca="1">SUMIFS(AEX47:AEX59,AFB47:AFB59,AEW17,AFC47:AFC59,AEX17)</f>
        <v>0</v>
      </c>
      <c r="AFF17" s="477"/>
      <c r="AFG17" s="480"/>
      <c r="AFH17" s="18" t="s">
        <v>17</v>
      </c>
      <c r="AFI17" s="5" t="s">
        <v>18</v>
      </c>
      <c r="AFJ17" s="66">
        <f ca="1">SUMIFS(AFI47:AFI59,AFM47:AFM59,AFH17,AFN47:AFN59,AFI17)</f>
        <v>0</v>
      </c>
      <c r="AFQ17" s="477"/>
      <c r="AFR17" s="480"/>
      <c r="AFS17" s="18" t="s">
        <v>17</v>
      </c>
      <c r="AFT17" s="5" t="s">
        <v>18</v>
      </c>
      <c r="AFU17" s="66">
        <f ca="1">SUMIFS(AFT47:AFT59,AFX47:AFX59,AFS17,AFY47:AFY59,AFT17)</f>
        <v>0</v>
      </c>
      <c r="AGB17" s="477"/>
      <c r="AGC17" s="480"/>
      <c r="AGD17" s="18" t="s">
        <v>17</v>
      </c>
      <c r="AGE17" s="5" t="s">
        <v>18</v>
      </c>
      <c r="AGF17" s="66">
        <f ca="1">SUMIFS(AGE47:AGE59,AGI47:AGI59,AGD17,AGJ47:AGJ59,AGE17)</f>
        <v>0</v>
      </c>
      <c r="AGM17" s="477"/>
      <c r="AGN17" s="480"/>
      <c r="AGO17" s="18" t="s">
        <v>17</v>
      </c>
      <c r="AGP17" s="5" t="s">
        <v>18</v>
      </c>
      <c r="AGQ17" s="66">
        <f ca="1">SUMIFS(AGP47:AGP59,AGT47:AGT59,AGO17,AGU47:AGU59,AGP17)</f>
        <v>0</v>
      </c>
      <c r="AGX17" s="477"/>
      <c r="AGY17" s="480"/>
      <c r="AGZ17" s="18" t="s">
        <v>17</v>
      </c>
      <c r="AHA17" s="5" t="s">
        <v>18</v>
      </c>
      <c r="AHB17" s="66">
        <f ca="1">SUMIFS(AHA47:AHA59,AHE47:AHE59,AGZ17,AHF47:AHF59,AHA17)</f>
        <v>0</v>
      </c>
      <c r="AHI17" s="477"/>
      <c r="AHJ17" s="480"/>
      <c r="AHK17" s="18" t="s">
        <v>17</v>
      </c>
      <c r="AHL17" s="5" t="s">
        <v>18</v>
      </c>
      <c r="AHM17" s="66">
        <f ca="1">SUMIFS(AHL47:AHL59,AHP47:AHP59,AHK17,AHQ47:AHQ59,AHL17)</f>
        <v>0</v>
      </c>
      <c r="AHT17" s="477"/>
      <c r="AHU17" s="480"/>
      <c r="AHV17" s="18" t="s">
        <v>17</v>
      </c>
      <c r="AHW17" s="5" t="s">
        <v>18</v>
      </c>
      <c r="AHX17" s="66">
        <f ca="1">SUMIFS(AHW47:AHW59,AIA47:AIA59,AHV17,AIB47:AIB59,AHW17)</f>
        <v>0</v>
      </c>
      <c r="AIE17" s="477"/>
      <c r="AIF17" s="480"/>
      <c r="AIG17" s="18" t="s">
        <v>17</v>
      </c>
      <c r="AIH17" s="5" t="s">
        <v>18</v>
      </c>
      <c r="AII17" s="66">
        <f ca="1">SUMIFS(AIH47:AIH59,AIL47:AIL59,AIG17,AIM47:AIM59,AIH17)</f>
        <v>0</v>
      </c>
      <c r="AIP17" s="477"/>
      <c r="AIQ17" s="480"/>
      <c r="AIR17" s="18" t="s">
        <v>17</v>
      </c>
      <c r="AIS17" s="5" t="s">
        <v>18</v>
      </c>
      <c r="AIT17" s="66">
        <f ca="1">SUMIFS(AIS47:AIS59,AIW47:AIW59,AIR17,AIX47:AIX59,AIS17)</f>
        <v>0</v>
      </c>
      <c r="AJA17" s="477"/>
      <c r="AJB17" s="480"/>
      <c r="AJC17" s="18" t="s">
        <v>17</v>
      </c>
      <c r="AJD17" s="5" t="s">
        <v>18</v>
      </c>
      <c r="AJE17" s="66">
        <f ca="1">SUMIFS(AJD47:AJD59,AJH47:AJH59,AJC17,AJI47:AJI59,AJD17)</f>
        <v>0</v>
      </c>
      <c r="AJL17" s="477"/>
      <c r="AJM17" s="480"/>
      <c r="AJN17" s="18" t="s">
        <v>17</v>
      </c>
      <c r="AJO17" s="5" t="s">
        <v>18</v>
      </c>
      <c r="AJP17" s="66">
        <f ca="1">SUMIFS(AJO47:AJO59,AJS47:AJS59,AJN17,AJT47:AJT59,AJO17)</f>
        <v>0</v>
      </c>
      <c r="AJW17" s="477"/>
      <c r="AJX17" s="480"/>
      <c r="AJY17" s="18" t="s">
        <v>17</v>
      </c>
      <c r="AJZ17" s="5" t="s">
        <v>18</v>
      </c>
      <c r="AKA17" s="66">
        <f ca="1">SUMIFS(AJZ47:AJZ59,AKD47:AKD59,AJY17,AKE47:AKE59,AJZ17)</f>
        <v>0</v>
      </c>
      <c r="AKH17" s="477"/>
      <c r="AKI17" s="480"/>
      <c r="AKJ17" s="18" t="s">
        <v>17</v>
      </c>
      <c r="AKK17" s="5" t="s">
        <v>18</v>
      </c>
      <c r="AKL17" s="66">
        <f ca="1">SUMIFS(AKK47:AKK59,AKO47:AKO59,AKJ17,AKP47:AKP59,AKK17)</f>
        <v>0</v>
      </c>
      <c r="AKS17" s="477"/>
      <c r="AKT17" s="480"/>
      <c r="AKU17" s="18" t="s">
        <v>17</v>
      </c>
      <c r="AKV17" s="5" t="s">
        <v>18</v>
      </c>
      <c r="AKW17" s="66">
        <f ca="1">SUMIFS(AKV47:AKV59,AKZ47:AKZ59,AKU17,ALA47:ALA59,AKV17)</f>
        <v>0</v>
      </c>
      <c r="ALD17" s="477"/>
      <c r="ALE17" s="480"/>
      <c r="ALF17" s="18" t="s">
        <v>17</v>
      </c>
      <c r="ALG17" s="5" t="s">
        <v>18</v>
      </c>
      <c r="ALH17" s="66">
        <f ca="1">SUMIFS(ALG47:ALG59,ALK47:ALK59,ALF17,ALL47:ALL59,ALG17)</f>
        <v>0</v>
      </c>
      <c r="ALO17" s="477"/>
      <c r="ALP17" s="480"/>
      <c r="ALQ17" s="18" t="s">
        <v>17</v>
      </c>
      <c r="ALR17" s="5" t="s">
        <v>18</v>
      </c>
      <c r="ALS17" s="66">
        <f ca="1">SUMIFS(ALR47:ALR59,ALV47:ALV59,ALQ17,ALW47:ALW59,ALR17)</f>
        <v>0</v>
      </c>
      <c r="ALZ17" s="477"/>
      <c r="AMA17" s="480"/>
      <c r="AMB17" s="18" t="s">
        <v>17</v>
      </c>
      <c r="AMC17" s="5" t="s">
        <v>18</v>
      </c>
      <c r="AMD17" s="66">
        <f ca="1">SUMIFS(AMC47:AMC59,AMG47:AMG59,AMB17,AMH47:AMH59,AMC17)</f>
        <v>0</v>
      </c>
      <c r="AMK17" s="477"/>
      <c r="AML17" s="480"/>
      <c r="AMM17" s="18" t="s">
        <v>17</v>
      </c>
      <c r="AMN17" s="5" t="s">
        <v>18</v>
      </c>
      <c r="AMO17" s="66">
        <f ca="1">SUMIFS(AMN47:AMN59,AMR47:AMR59,AMM17,AMS47:AMS59,AMN17)</f>
        <v>0</v>
      </c>
      <c r="AMV17" s="477"/>
      <c r="AMW17" s="480"/>
      <c r="AMX17" s="18" t="s">
        <v>17</v>
      </c>
      <c r="AMY17" s="5" t="s">
        <v>18</v>
      </c>
      <c r="AMZ17" s="66">
        <f ca="1">SUMIFS(AMY47:AMY59,ANC47:ANC59,AMX17,AND47:AND59,AMY17)</f>
        <v>0</v>
      </c>
      <c r="ANG17" s="477"/>
      <c r="ANH17" s="480"/>
      <c r="ANI17" s="18" t="s">
        <v>17</v>
      </c>
      <c r="ANJ17" s="5" t="s">
        <v>18</v>
      </c>
      <c r="ANK17" s="66">
        <f ca="1">SUMIFS(ANJ47:ANJ59,ANN47:ANN59,ANI17,ANO47:ANO59,ANJ17)</f>
        <v>0</v>
      </c>
      <c r="ANR17" s="477"/>
      <c r="ANS17" s="480"/>
      <c r="ANT17" s="18" t="s">
        <v>17</v>
      </c>
      <c r="ANU17" s="5" t="s">
        <v>18</v>
      </c>
      <c r="ANV17" s="66">
        <f ca="1">SUMIFS(ANU47:ANU59,ANY47:ANY59,ANT17,ANZ47:ANZ59,ANU17)</f>
        <v>0</v>
      </c>
      <c r="AOC17" s="477"/>
      <c r="AOD17" s="480"/>
      <c r="AOE17" s="18" t="s">
        <v>17</v>
      </c>
      <c r="AOF17" s="5" t="s">
        <v>18</v>
      </c>
      <c r="AOG17" s="66">
        <f ca="1">SUMIFS(AOF47:AOF59,AOJ47:AOJ59,AOE17,AOK47:AOK59,AOF17)</f>
        <v>0</v>
      </c>
      <c r="AON17" s="477"/>
      <c r="AOO17" s="480"/>
      <c r="AOP17" s="18" t="s">
        <v>17</v>
      </c>
      <c r="AOQ17" s="5" t="s">
        <v>18</v>
      </c>
      <c r="AOR17" s="66">
        <f ca="1">SUMIFS(AOQ47:AOQ59,AOU47:AOU59,AOP17,AOV47:AOV59,AOQ17)</f>
        <v>0</v>
      </c>
      <c r="AOY17" s="477"/>
      <c r="AOZ17" s="480"/>
      <c r="APA17" s="18" t="s">
        <v>17</v>
      </c>
      <c r="APB17" s="5" t="s">
        <v>18</v>
      </c>
      <c r="APC17" s="66">
        <f ca="1">SUMIFS(APB47:APB59,APF47:APF59,APA17,APG47:APG59,APB17)</f>
        <v>0</v>
      </c>
      <c r="APJ17" s="477"/>
      <c r="APK17" s="480"/>
      <c r="APL17" s="18" t="s">
        <v>17</v>
      </c>
      <c r="APM17" s="5" t="s">
        <v>18</v>
      </c>
      <c r="APN17" s="66">
        <f ca="1">SUMIFS(APM47:APM59,APQ47:APQ59,APL17,APR47:APR59,APM17)</f>
        <v>0</v>
      </c>
      <c r="APU17" s="477"/>
      <c r="APV17" s="480"/>
      <c r="APW17" s="18" t="s">
        <v>17</v>
      </c>
      <c r="APX17" s="5" t="s">
        <v>18</v>
      </c>
      <c r="APY17" s="66">
        <f ca="1">SUMIFS(APX47:APX59,AQB47:AQB59,APW17,AQC47:AQC59,APX17)</f>
        <v>0</v>
      </c>
      <c r="AQF17" s="477"/>
      <c r="AQG17" s="480"/>
      <c r="AQH17" s="18" t="s">
        <v>17</v>
      </c>
      <c r="AQI17" s="5" t="s">
        <v>18</v>
      </c>
      <c r="AQJ17" s="66">
        <f ca="1">SUMIFS(AQI47:AQI59,AQM47:AQM59,AQH17,AQN47:AQN59,AQI17)</f>
        <v>0</v>
      </c>
      <c r="AQQ17" s="477"/>
      <c r="AQR17" s="480"/>
      <c r="AQS17" s="18" t="s">
        <v>17</v>
      </c>
      <c r="AQT17" s="5" t="s">
        <v>18</v>
      </c>
      <c r="AQU17" s="66">
        <f ca="1">SUMIFS(AQT47:AQT59,AQX47:AQX59,AQS17,AQY47:AQY59,AQT17)</f>
        <v>0</v>
      </c>
      <c r="ARB17" s="477"/>
      <c r="ARC17" s="480"/>
      <c r="ARD17" s="18" t="s">
        <v>17</v>
      </c>
      <c r="ARE17" s="5" t="s">
        <v>18</v>
      </c>
      <c r="ARF17" s="66">
        <f ca="1">SUMIFS(ARE47:ARE59,ARI47:ARI59,ARD17,ARJ47:ARJ59,ARE17)</f>
        <v>0</v>
      </c>
      <c r="ARM17" s="477"/>
      <c r="ARN17" s="480"/>
      <c r="ARO17" s="18" t="s">
        <v>17</v>
      </c>
      <c r="ARP17" s="5" t="s">
        <v>18</v>
      </c>
      <c r="ARQ17" s="66">
        <f ca="1">SUMIFS(ARP47:ARP59,ART47:ART59,ARO17,ARU47:ARU59,ARP17)</f>
        <v>0</v>
      </c>
      <c r="ARX17" s="477"/>
      <c r="ARY17" s="480"/>
      <c r="ARZ17" s="18" t="s">
        <v>17</v>
      </c>
      <c r="ASA17" s="5" t="s">
        <v>18</v>
      </c>
      <c r="ASB17" s="66">
        <f ca="1">SUMIFS(ASA47:ASA59,ASE47:ASE59,ARZ17,ASF47:ASF59,ASA17)</f>
        <v>0</v>
      </c>
      <c r="ASI17" s="477"/>
      <c r="ASJ17" s="480"/>
      <c r="ASK17" s="18" t="s">
        <v>17</v>
      </c>
      <c r="ASL17" s="5" t="s">
        <v>18</v>
      </c>
      <c r="ASM17" s="66">
        <f ca="1">SUMIFS(ASL47:ASL59,ASP47:ASP59,ASK17,ASQ47:ASQ59,ASL17)</f>
        <v>0</v>
      </c>
      <c r="AST17" s="477"/>
      <c r="ASU17" s="480"/>
      <c r="ASV17" s="18" t="s">
        <v>17</v>
      </c>
      <c r="ASW17" s="5" t="s">
        <v>18</v>
      </c>
      <c r="ASX17" s="66">
        <f ca="1">SUMIFS(ASW47:ASW59,ATA47:ATA59,ASV17,ATB47:ATB59,ASW17)</f>
        <v>0</v>
      </c>
      <c r="ATE17" s="477"/>
      <c r="ATF17" s="480"/>
      <c r="ATG17" s="18" t="s">
        <v>17</v>
      </c>
      <c r="ATH17" s="5" t="s">
        <v>18</v>
      </c>
      <c r="ATI17" s="66">
        <f ca="1">SUMIFS(ATH47:ATH59,ATL47:ATL59,ATG17,ATM47:ATM59,ATH17)</f>
        <v>0</v>
      </c>
      <c r="ATP17" s="477"/>
      <c r="ATQ17" s="480"/>
      <c r="ATR17" s="18" t="s">
        <v>17</v>
      </c>
      <c r="ATS17" s="5" t="s">
        <v>18</v>
      </c>
      <c r="ATT17" s="66">
        <f ca="1">SUMIFS(ATS47:ATS59,ATW47:ATW59,ATR17,ATX47:ATX59,ATS17)</f>
        <v>0</v>
      </c>
      <c r="AUA17" s="477"/>
      <c r="AUB17" s="480"/>
      <c r="AUC17" s="18" t="s">
        <v>17</v>
      </c>
      <c r="AUD17" s="5" t="s">
        <v>18</v>
      </c>
      <c r="AUE17" s="66">
        <f ca="1">SUMIFS(AUD47:AUD59,AUH47:AUH59,AUC17,AUI47:AUI59,AUD17)</f>
        <v>0</v>
      </c>
      <c r="AUL17" s="477"/>
      <c r="AUM17" s="480"/>
      <c r="AUN17" s="18" t="s">
        <v>17</v>
      </c>
      <c r="AUO17" s="5" t="s">
        <v>18</v>
      </c>
      <c r="AUP17" s="66">
        <f ca="1">SUMIFS(AUO47:AUO59,AUS47:AUS59,AUN17,AUT47:AUT59,AUO17)</f>
        <v>0</v>
      </c>
      <c r="AUW17" s="477"/>
      <c r="AUX17" s="480"/>
      <c r="AUY17" s="18" t="s">
        <v>17</v>
      </c>
      <c r="AUZ17" s="5" t="s">
        <v>18</v>
      </c>
      <c r="AVA17" s="66">
        <f ca="1">SUMIFS(AUZ47:AUZ59,AVD47:AVD59,AUY17,AVE47:AVE59,AUZ17)</f>
        <v>0</v>
      </c>
      <c r="AVH17" s="477"/>
      <c r="AVI17" s="480"/>
      <c r="AVJ17" s="18" t="s">
        <v>17</v>
      </c>
      <c r="AVK17" s="5" t="s">
        <v>18</v>
      </c>
      <c r="AVL17" s="66">
        <f ca="1">SUMIFS(AVK47:AVK59,AVO47:AVO59,AVJ17,AVP47:AVP59,AVK17)</f>
        <v>0</v>
      </c>
      <c r="AVS17" s="477"/>
      <c r="AVT17" s="480"/>
      <c r="AVU17" s="18" t="s">
        <v>17</v>
      </c>
      <c r="AVV17" s="5" t="s">
        <v>18</v>
      </c>
      <c r="AVW17" s="66">
        <f ca="1">SUMIFS(AVV47:AVV59,AVZ47:AVZ59,AVU17,AWA47:AWA59,AVV17)</f>
        <v>0</v>
      </c>
    </row>
    <row r="18" spans="2:1018 1025:1271">
      <c r="B18" s="510"/>
      <c r="C18" s="512"/>
      <c r="D18" s="18" t="s">
        <v>17</v>
      </c>
      <c r="E18" s="5" t="s">
        <v>21</v>
      </c>
      <c r="F18" s="66">
        <f ca="1">SUMIFS(E47:E59,I47:I59,D18,J47:J59,E18)</f>
        <v>0</v>
      </c>
      <c r="M18" s="477"/>
      <c r="N18" s="480"/>
      <c r="O18" s="18" t="s">
        <v>17</v>
      </c>
      <c r="P18" s="5" t="s">
        <v>21</v>
      </c>
      <c r="Q18" s="66">
        <f ca="1">SUMIFS(P47:P59,T47:T59,O18,U47:U59,P18)</f>
        <v>0</v>
      </c>
      <c r="X18" s="477"/>
      <c r="Y18" s="480"/>
      <c r="Z18" s="18" t="s">
        <v>17</v>
      </c>
      <c r="AA18" s="5" t="s">
        <v>21</v>
      </c>
      <c r="AB18" s="66">
        <f ca="1">SUMIFS(AA47:AA59,AE47:AE59,Z18,AF47:AF59,AA18)</f>
        <v>0</v>
      </c>
      <c r="AI18" s="477"/>
      <c r="AJ18" s="480"/>
      <c r="AK18" s="18" t="s">
        <v>17</v>
      </c>
      <c r="AL18" s="5" t="s">
        <v>21</v>
      </c>
      <c r="AM18" s="66">
        <f ca="1">SUMIFS(AL47:AL59,AP47:AP59,AK18,AQ47:AQ59,AL18)</f>
        <v>0</v>
      </c>
      <c r="AT18" s="477"/>
      <c r="AU18" s="480"/>
      <c r="AV18" s="18" t="s">
        <v>17</v>
      </c>
      <c r="AW18" s="5" t="s">
        <v>21</v>
      </c>
      <c r="AX18" s="66">
        <f ca="1">SUMIFS(AW47:AW59,BA47:BA59,AV18,BB47:BB59,AW18)</f>
        <v>0</v>
      </c>
      <c r="BE18" s="477"/>
      <c r="BF18" s="480"/>
      <c r="BG18" s="18" t="s">
        <v>17</v>
      </c>
      <c r="BH18" s="5" t="s">
        <v>21</v>
      </c>
      <c r="BI18" s="66">
        <f ca="1">SUMIFS(BH47:BH59,BL47:BL59,BG18,BM47:BM59,BH18)</f>
        <v>0</v>
      </c>
      <c r="BP18" s="477"/>
      <c r="BQ18" s="480"/>
      <c r="BR18" s="18" t="s">
        <v>17</v>
      </c>
      <c r="BS18" s="5" t="s">
        <v>21</v>
      </c>
      <c r="BT18" s="66">
        <f ca="1">SUMIFS(BS47:BS59,BW47:BW59,BR18,BX47:BX59,BS18)</f>
        <v>0</v>
      </c>
      <c r="CA18" s="477"/>
      <c r="CB18" s="480"/>
      <c r="CC18" s="18" t="s">
        <v>17</v>
      </c>
      <c r="CD18" s="5" t="s">
        <v>21</v>
      </c>
      <c r="CE18" s="66">
        <f ca="1">SUMIFS(CD47:CD59,CH47:CH59,CC18,CI47:CI59,CD18)</f>
        <v>0</v>
      </c>
      <c r="CL18" s="477"/>
      <c r="CM18" s="480"/>
      <c r="CN18" s="18" t="s">
        <v>17</v>
      </c>
      <c r="CO18" s="5" t="s">
        <v>21</v>
      </c>
      <c r="CP18" s="66">
        <f ca="1">SUMIFS(CO47:CO59,CS47:CS59,CN18,CT47:CT59,CO18)</f>
        <v>0</v>
      </c>
      <c r="CW18" s="477"/>
      <c r="CX18" s="480"/>
      <c r="CY18" s="18" t="s">
        <v>17</v>
      </c>
      <c r="CZ18" s="5" t="s">
        <v>21</v>
      </c>
      <c r="DA18" s="66">
        <f ca="1">SUMIFS(CZ47:CZ59,DD47:DD59,CY18,DE47:DE59,CZ18)</f>
        <v>0</v>
      </c>
      <c r="DH18" s="477"/>
      <c r="DI18" s="480"/>
      <c r="DJ18" s="18" t="s">
        <v>17</v>
      </c>
      <c r="DK18" s="5" t="s">
        <v>21</v>
      </c>
      <c r="DL18" s="66">
        <f ca="1">SUMIFS(DK47:DK59,DO47:DO59,DJ18,DP47:DP59,DK18)</f>
        <v>0</v>
      </c>
      <c r="DS18" s="477"/>
      <c r="DT18" s="480"/>
      <c r="DU18" s="18" t="s">
        <v>17</v>
      </c>
      <c r="DV18" s="5" t="s">
        <v>21</v>
      </c>
      <c r="DW18" s="66">
        <f ca="1">SUMIFS(DV47:DV59,DZ47:DZ59,DU18,EA47:EA59,DV18)</f>
        <v>0</v>
      </c>
      <c r="ED18" s="477"/>
      <c r="EE18" s="480"/>
      <c r="EF18" s="18" t="s">
        <v>17</v>
      </c>
      <c r="EG18" s="5" t="s">
        <v>21</v>
      </c>
      <c r="EH18" s="66">
        <f ca="1">SUMIFS(EG47:EG59,EK47:EK59,EF18,EL47:EL59,EG18)</f>
        <v>0</v>
      </c>
      <c r="EO18" s="477"/>
      <c r="EP18" s="480"/>
      <c r="EQ18" s="18" t="s">
        <v>17</v>
      </c>
      <c r="ER18" s="5" t="s">
        <v>21</v>
      </c>
      <c r="ES18" s="66">
        <f ca="1">SUMIFS(ER47:ER59,EV47:EV59,EQ18,EW47:EW59,ER18)</f>
        <v>0</v>
      </c>
      <c r="EZ18" s="477"/>
      <c r="FA18" s="480"/>
      <c r="FB18" s="18" t="s">
        <v>17</v>
      </c>
      <c r="FC18" s="5" t="s">
        <v>21</v>
      </c>
      <c r="FD18" s="66">
        <f ca="1">SUMIFS(FC47:FC59,FG47:FG59,FB18,FH47:FH59,FC18)</f>
        <v>0</v>
      </c>
      <c r="FK18" s="477"/>
      <c r="FL18" s="480"/>
      <c r="FM18" s="18" t="s">
        <v>17</v>
      </c>
      <c r="FN18" s="5" t="s">
        <v>21</v>
      </c>
      <c r="FO18" s="66">
        <f ca="1">SUMIFS(FN47:FN59,FR47:FR59,FM18,FS47:FS59,FN18)</f>
        <v>0</v>
      </c>
      <c r="FV18" s="477"/>
      <c r="FW18" s="480"/>
      <c r="FX18" s="18" t="s">
        <v>17</v>
      </c>
      <c r="FY18" s="5" t="s">
        <v>21</v>
      </c>
      <c r="FZ18" s="66">
        <f ca="1">SUMIFS(FY47:FY59,GC47:GC59,FX18,GD47:GD59,FY18)</f>
        <v>0</v>
      </c>
      <c r="GG18" s="477"/>
      <c r="GH18" s="480"/>
      <c r="GI18" s="18" t="s">
        <v>17</v>
      </c>
      <c r="GJ18" s="5" t="s">
        <v>21</v>
      </c>
      <c r="GK18" s="66">
        <f ca="1">SUMIFS(GJ47:GJ59,GN47:GN59,GI18,GO47:GO59,GJ18)</f>
        <v>0</v>
      </c>
      <c r="GR18" s="477"/>
      <c r="GS18" s="480"/>
      <c r="GT18" s="18" t="s">
        <v>17</v>
      </c>
      <c r="GU18" s="5" t="s">
        <v>21</v>
      </c>
      <c r="GV18" s="66">
        <f ca="1">SUMIFS(GU47:GU59,GY47:GY59,GT18,GZ47:GZ59,GU18)</f>
        <v>0</v>
      </c>
      <c r="HC18" s="477"/>
      <c r="HD18" s="480"/>
      <c r="HE18" s="18" t="s">
        <v>17</v>
      </c>
      <c r="HF18" s="5" t="s">
        <v>21</v>
      </c>
      <c r="HG18" s="66">
        <f ca="1">SUMIFS(HF47:HF59,HJ47:HJ59,HE18,HK47:HK59,HF18)</f>
        <v>0</v>
      </c>
      <c r="HN18" s="477"/>
      <c r="HO18" s="480"/>
      <c r="HP18" s="18" t="s">
        <v>17</v>
      </c>
      <c r="HQ18" s="5" t="s">
        <v>21</v>
      </c>
      <c r="HR18" s="66">
        <f ca="1">SUMIFS(HQ47:HQ59,HU47:HU59,HP18,HV47:HV59,HQ18)</f>
        <v>0</v>
      </c>
      <c r="HY18" s="477"/>
      <c r="HZ18" s="480"/>
      <c r="IA18" s="18" t="s">
        <v>17</v>
      </c>
      <c r="IB18" s="5" t="s">
        <v>21</v>
      </c>
      <c r="IC18" s="66">
        <f ca="1">SUMIFS(IB47:IB59,IF47:IF59,IA18,IG47:IG59,IB18)</f>
        <v>0</v>
      </c>
      <c r="IJ18" s="477"/>
      <c r="IK18" s="480"/>
      <c r="IL18" s="18" t="s">
        <v>17</v>
      </c>
      <c r="IM18" s="5" t="s">
        <v>21</v>
      </c>
      <c r="IN18" s="66">
        <f ca="1">SUMIFS(IM47:IM59,IQ47:IQ59,IL18,IR47:IR59,IM18)</f>
        <v>0</v>
      </c>
      <c r="IU18" s="477"/>
      <c r="IV18" s="480"/>
      <c r="IW18" s="18" t="s">
        <v>17</v>
      </c>
      <c r="IX18" s="5" t="s">
        <v>21</v>
      </c>
      <c r="IY18" s="66">
        <f ca="1">SUMIFS(IX47:IX59,JB47:JB59,IW18,JC47:JC59,IX18)</f>
        <v>0</v>
      </c>
      <c r="JF18" s="477"/>
      <c r="JG18" s="480"/>
      <c r="JH18" s="18" t="s">
        <v>17</v>
      </c>
      <c r="JI18" s="5" t="s">
        <v>21</v>
      </c>
      <c r="JJ18" s="66">
        <f ca="1">SUMIFS(JI47:JI59,JM47:JM59,JH18,JN47:JN59,JI18)</f>
        <v>0</v>
      </c>
      <c r="JQ18" s="477"/>
      <c r="JR18" s="480"/>
      <c r="JS18" s="18" t="s">
        <v>17</v>
      </c>
      <c r="JT18" s="5" t="s">
        <v>21</v>
      </c>
      <c r="JU18" s="66">
        <f ca="1">SUMIFS(JT47:JT59,JX47:JX59,JS18,JY47:JY59,JT18)</f>
        <v>0</v>
      </c>
      <c r="KB18" s="477"/>
      <c r="KC18" s="480"/>
      <c r="KD18" s="18" t="s">
        <v>17</v>
      </c>
      <c r="KE18" s="5" t="s">
        <v>21</v>
      </c>
      <c r="KF18" s="66">
        <f ca="1">SUMIFS(KE47:KE59,KI47:KI59,KD18,KJ47:KJ59,KE18)</f>
        <v>0</v>
      </c>
      <c r="KM18" s="477"/>
      <c r="KN18" s="480"/>
      <c r="KO18" s="18" t="s">
        <v>17</v>
      </c>
      <c r="KP18" s="5" t="s">
        <v>21</v>
      </c>
      <c r="KQ18" s="66">
        <f ca="1">SUMIFS(KP47:KP59,KT47:KT59,KO18,KU47:KU59,KP18)</f>
        <v>0</v>
      </c>
      <c r="KX18" s="477"/>
      <c r="KY18" s="480"/>
      <c r="KZ18" s="18" t="s">
        <v>17</v>
      </c>
      <c r="LA18" s="5" t="s">
        <v>21</v>
      </c>
      <c r="LB18" s="66">
        <f ca="1">SUMIFS(LA47:LA59,LE47:LE59,KZ18,LF47:LF59,LA18)</f>
        <v>0</v>
      </c>
      <c r="LI18" s="477"/>
      <c r="LJ18" s="480"/>
      <c r="LK18" s="18" t="s">
        <v>17</v>
      </c>
      <c r="LL18" s="5" t="s">
        <v>21</v>
      </c>
      <c r="LM18" s="66">
        <f ca="1">SUMIFS(LL47:LL59,LP47:LP59,LK18,LQ47:LQ59,LL18)</f>
        <v>0</v>
      </c>
      <c r="LT18" s="477"/>
      <c r="LU18" s="480"/>
      <c r="LV18" s="18" t="s">
        <v>17</v>
      </c>
      <c r="LW18" s="5" t="s">
        <v>21</v>
      </c>
      <c r="LX18" s="66">
        <f ca="1">SUMIFS(LW47:LW59,MA47:MA59,LV18,MB47:MB59,LW18)</f>
        <v>0</v>
      </c>
      <c r="ME18" s="477"/>
      <c r="MF18" s="480"/>
      <c r="MG18" s="18" t="s">
        <v>17</v>
      </c>
      <c r="MH18" s="5" t="s">
        <v>21</v>
      </c>
      <c r="MI18" s="66">
        <f ca="1">SUMIFS(MH47:MH59,ML47:ML59,MG18,MM47:MM59,MH18)</f>
        <v>0</v>
      </c>
      <c r="MP18" s="477"/>
      <c r="MQ18" s="480"/>
      <c r="MR18" s="18" t="s">
        <v>17</v>
      </c>
      <c r="MS18" s="5" t="s">
        <v>21</v>
      </c>
      <c r="MT18" s="66">
        <f ca="1">SUMIFS(MS47:MS59,MW47:MW59,MR18,MX47:MX59,MS18)</f>
        <v>0</v>
      </c>
      <c r="NA18" s="477"/>
      <c r="NB18" s="480"/>
      <c r="NC18" s="18" t="s">
        <v>17</v>
      </c>
      <c r="ND18" s="5" t="s">
        <v>21</v>
      </c>
      <c r="NE18" s="66">
        <f ca="1">SUMIFS(ND47:ND59,NH47:NH59,NC18,NI47:NI59,ND18)</f>
        <v>0</v>
      </c>
      <c r="NL18" s="477"/>
      <c r="NM18" s="480"/>
      <c r="NN18" s="18" t="s">
        <v>17</v>
      </c>
      <c r="NO18" s="5" t="s">
        <v>21</v>
      </c>
      <c r="NP18" s="66">
        <f ca="1">SUMIFS(NO47:NO59,NS47:NS59,NN18,NT47:NT59,NO18)</f>
        <v>0</v>
      </c>
      <c r="NW18" s="477"/>
      <c r="NX18" s="480"/>
      <c r="NY18" s="18" t="s">
        <v>17</v>
      </c>
      <c r="NZ18" s="5" t="s">
        <v>21</v>
      </c>
      <c r="OA18" s="66">
        <f ca="1">SUMIFS(NZ47:NZ59,OD47:OD59,NY18,OE47:OE59,NZ18)</f>
        <v>0</v>
      </c>
      <c r="OH18" s="477"/>
      <c r="OI18" s="480"/>
      <c r="OJ18" s="18" t="s">
        <v>17</v>
      </c>
      <c r="OK18" s="5" t="s">
        <v>21</v>
      </c>
      <c r="OL18" s="66">
        <f ca="1">SUMIFS(OK47:OK59,OO47:OO59,OJ18,OP47:OP59,OK18)</f>
        <v>0</v>
      </c>
      <c r="OS18" s="477"/>
      <c r="OT18" s="480"/>
      <c r="OU18" s="18" t="s">
        <v>17</v>
      </c>
      <c r="OV18" s="5" t="s">
        <v>21</v>
      </c>
      <c r="OW18" s="66">
        <f ca="1">SUMIFS(OV47:OV59,OZ47:OZ59,OU18,PA47:PA59,OV18)</f>
        <v>0</v>
      </c>
      <c r="PD18" s="477"/>
      <c r="PE18" s="480"/>
      <c r="PF18" s="18" t="s">
        <v>17</v>
      </c>
      <c r="PG18" s="5" t="s">
        <v>21</v>
      </c>
      <c r="PH18" s="66">
        <f ca="1">SUMIFS(PG47:PG59,PK47:PK59,PF18,PL47:PL59,PG18)</f>
        <v>0</v>
      </c>
      <c r="PO18" s="477"/>
      <c r="PP18" s="480"/>
      <c r="PQ18" s="18" t="s">
        <v>17</v>
      </c>
      <c r="PR18" s="5" t="s">
        <v>21</v>
      </c>
      <c r="PS18" s="66">
        <f ca="1">SUMIFS(PR47:PR59,PV47:PV59,PQ18,PW47:PW59,PR18)</f>
        <v>0</v>
      </c>
      <c r="PZ18" s="477"/>
      <c r="QA18" s="480"/>
      <c r="QB18" s="18" t="s">
        <v>17</v>
      </c>
      <c r="QC18" s="5" t="s">
        <v>21</v>
      </c>
      <c r="QD18" s="66">
        <f ca="1">SUMIFS(QC47:QC59,QG47:QG59,QB18,QH47:QH59,QC18)</f>
        <v>0</v>
      </c>
      <c r="QK18" s="477"/>
      <c r="QL18" s="480"/>
      <c r="QM18" s="18" t="s">
        <v>17</v>
      </c>
      <c r="QN18" s="5" t="s">
        <v>21</v>
      </c>
      <c r="QO18" s="66">
        <f ca="1">SUMIFS(QN47:QN59,QR47:QR59,QM18,QS47:QS59,QN18)</f>
        <v>0</v>
      </c>
      <c r="QV18" s="477"/>
      <c r="QW18" s="480"/>
      <c r="QX18" s="18" t="s">
        <v>17</v>
      </c>
      <c r="QY18" s="5" t="s">
        <v>21</v>
      </c>
      <c r="QZ18" s="66">
        <f ca="1">SUMIFS(QY47:QY59,RC47:RC59,QX18,RD47:RD59,QY18)</f>
        <v>0</v>
      </c>
      <c r="RG18" s="477"/>
      <c r="RH18" s="480"/>
      <c r="RI18" s="18" t="s">
        <v>17</v>
      </c>
      <c r="RJ18" s="5" t="s">
        <v>21</v>
      </c>
      <c r="RK18" s="66">
        <f ca="1">SUMIFS(RJ47:RJ59,RN47:RN59,RI18,RO47:RO59,RJ18)</f>
        <v>0</v>
      </c>
      <c r="RR18" s="477"/>
      <c r="RS18" s="480"/>
      <c r="RT18" s="18" t="s">
        <v>17</v>
      </c>
      <c r="RU18" s="5" t="s">
        <v>21</v>
      </c>
      <c r="RV18" s="66">
        <f ca="1">SUMIFS(RU47:RU59,RY47:RY59,RT18,RZ47:RZ59,RU18)</f>
        <v>0</v>
      </c>
      <c r="SC18" s="477"/>
      <c r="SD18" s="480"/>
      <c r="SE18" s="18" t="s">
        <v>17</v>
      </c>
      <c r="SF18" s="5" t="s">
        <v>21</v>
      </c>
      <c r="SG18" s="66">
        <f ca="1">SUMIFS(SF47:SF59,SJ47:SJ59,SE18,SK47:SK59,SF18)</f>
        <v>0</v>
      </c>
      <c r="SN18" s="477"/>
      <c r="SO18" s="480"/>
      <c r="SP18" s="18" t="s">
        <v>17</v>
      </c>
      <c r="SQ18" s="5" t="s">
        <v>21</v>
      </c>
      <c r="SR18" s="66">
        <f ca="1">SUMIFS(SQ47:SQ59,SU47:SU59,SP18,SV47:SV59,SQ18)</f>
        <v>0</v>
      </c>
      <c r="SY18" s="477"/>
      <c r="SZ18" s="480"/>
      <c r="TA18" s="18" t="s">
        <v>17</v>
      </c>
      <c r="TB18" s="5" t="s">
        <v>21</v>
      </c>
      <c r="TC18" s="66">
        <f ca="1">SUMIFS(TB47:TB59,TF47:TF59,TA18,TG47:TG59,TB18)</f>
        <v>0</v>
      </c>
      <c r="TJ18" s="477"/>
      <c r="TK18" s="480"/>
      <c r="TL18" s="18" t="s">
        <v>17</v>
      </c>
      <c r="TM18" s="5" t="s">
        <v>21</v>
      </c>
      <c r="TN18" s="66">
        <f ca="1">SUMIFS(TM47:TM59,TQ47:TQ59,TL18,TR47:TR59,TM18)</f>
        <v>0</v>
      </c>
      <c r="TU18" s="477"/>
      <c r="TV18" s="480"/>
      <c r="TW18" s="18" t="s">
        <v>17</v>
      </c>
      <c r="TX18" s="5" t="s">
        <v>21</v>
      </c>
      <c r="TY18" s="66">
        <f ca="1">SUMIFS(TX47:TX59,UB47:UB59,TW18,UC47:UC59,TX18)</f>
        <v>0</v>
      </c>
      <c r="UF18" s="477"/>
      <c r="UG18" s="480"/>
      <c r="UH18" s="18" t="s">
        <v>17</v>
      </c>
      <c r="UI18" s="5" t="s">
        <v>21</v>
      </c>
      <c r="UJ18" s="66">
        <f ca="1">SUMIFS(UI47:UI59,UM47:UM59,UH18,UN47:UN59,UI18)</f>
        <v>0</v>
      </c>
      <c r="UQ18" s="477"/>
      <c r="UR18" s="480"/>
      <c r="US18" s="18" t="s">
        <v>17</v>
      </c>
      <c r="UT18" s="5" t="s">
        <v>21</v>
      </c>
      <c r="UU18" s="66">
        <f ca="1">SUMIFS(UT47:UT59,UX47:UX59,US18,UY47:UY59,UT18)</f>
        <v>0</v>
      </c>
      <c r="VB18" s="477"/>
      <c r="VC18" s="480"/>
      <c r="VD18" s="18" t="s">
        <v>17</v>
      </c>
      <c r="VE18" s="5" t="s">
        <v>21</v>
      </c>
      <c r="VF18" s="66">
        <f ca="1">SUMIFS(VE47:VE59,VI47:VI59,VD18,VJ47:VJ59,VE18)</f>
        <v>0</v>
      </c>
      <c r="VM18" s="477"/>
      <c r="VN18" s="480"/>
      <c r="VO18" s="18" t="s">
        <v>17</v>
      </c>
      <c r="VP18" s="5" t="s">
        <v>21</v>
      </c>
      <c r="VQ18" s="66">
        <f ca="1">SUMIFS(VP47:VP59,VT47:VT59,VO18,VU47:VU59,VP18)</f>
        <v>0</v>
      </c>
      <c r="VX18" s="477"/>
      <c r="VY18" s="480"/>
      <c r="VZ18" s="18" t="s">
        <v>17</v>
      </c>
      <c r="WA18" s="5" t="s">
        <v>21</v>
      </c>
      <c r="WB18" s="66">
        <f ca="1">SUMIFS(WA47:WA59,WE47:WE59,VZ18,WF47:WF59,WA18)</f>
        <v>0</v>
      </c>
      <c r="WI18" s="477"/>
      <c r="WJ18" s="480"/>
      <c r="WK18" s="18" t="s">
        <v>17</v>
      </c>
      <c r="WL18" s="5" t="s">
        <v>21</v>
      </c>
      <c r="WM18" s="66">
        <f ca="1">SUMIFS(WL47:WL59,WP47:WP59,WK18,WQ47:WQ59,WL18)</f>
        <v>0</v>
      </c>
      <c r="WT18" s="477"/>
      <c r="WU18" s="480"/>
      <c r="WV18" s="18" t="s">
        <v>17</v>
      </c>
      <c r="WW18" s="5" t="s">
        <v>21</v>
      </c>
      <c r="WX18" s="66">
        <f ca="1">SUMIFS(WW47:WW59,XA47:XA59,WV18,XB47:XB59,WW18)</f>
        <v>0</v>
      </c>
      <c r="XE18" s="477"/>
      <c r="XF18" s="480"/>
      <c r="XG18" s="18" t="s">
        <v>17</v>
      </c>
      <c r="XH18" s="5" t="s">
        <v>21</v>
      </c>
      <c r="XI18" s="66">
        <f ca="1">SUMIFS(XH47:XH59,XL47:XL59,XG18,XM47:XM59,XH18)</f>
        <v>0</v>
      </c>
      <c r="XP18" s="477"/>
      <c r="XQ18" s="480"/>
      <c r="XR18" s="18" t="s">
        <v>17</v>
      </c>
      <c r="XS18" s="5" t="s">
        <v>21</v>
      </c>
      <c r="XT18" s="66">
        <f ca="1">SUMIFS(XS47:XS59,XW47:XW59,XR18,XX47:XX59,XS18)</f>
        <v>0</v>
      </c>
      <c r="YA18" s="477"/>
      <c r="YB18" s="480"/>
      <c r="YC18" s="18" t="s">
        <v>17</v>
      </c>
      <c r="YD18" s="5" t="s">
        <v>21</v>
      </c>
      <c r="YE18" s="66">
        <f ca="1">SUMIFS(YD47:YD59,YH47:YH59,YC18,YI47:YI59,YD18)</f>
        <v>0</v>
      </c>
      <c r="YL18" s="477"/>
      <c r="YM18" s="480"/>
      <c r="YN18" s="18" t="s">
        <v>17</v>
      </c>
      <c r="YO18" s="5" t="s">
        <v>21</v>
      </c>
      <c r="YP18" s="66">
        <f ca="1">SUMIFS(YO47:YO59,YS47:YS59,YN18,YT47:YT59,YO18)</f>
        <v>0</v>
      </c>
      <c r="YW18" s="477"/>
      <c r="YX18" s="480"/>
      <c r="YY18" s="18" t="s">
        <v>17</v>
      </c>
      <c r="YZ18" s="5" t="s">
        <v>21</v>
      </c>
      <c r="ZA18" s="66">
        <f ca="1">SUMIFS(YZ47:YZ59,ZD47:ZD59,YY18,ZE47:ZE59,YZ18)</f>
        <v>0</v>
      </c>
      <c r="ZH18" s="477"/>
      <c r="ZI18" s="480"/>
      <c r="ZJ18" s="18" t="s">
        <v>17</v>
      </c>
      <c r="ZK18" s="5" t="s">
        <v>21</v>
      </c>
      <c r="ZL18" s="66">
        <f ca="1">SUMIFS(ZK47:ZK59,ZO47:ZO59,ZJ18,ZP47:ZP59,ZK18)</f>
        <v>0</v>
      </c>
      <c r="ZS18" s="477"/>
      <c r="ZT18" s="480"/>
      <c r="ZU18" s="18" t="s">
        <v>17</v>
      </c>
      <c r="ZV18" s="5" t="s">
        <v>21</v>
      </c>
      <c r="ZW18" s="66">
        <f ca="1">SUMIFS(ZV47:ZV59,ZZ47:ZZ59,ZU18,AAA47:AAA59,ZV18)</f>
        <v>0</v>
      </c>
      <c r="AAD18" s="477"/>
      <c r="AAE18" s="480"/>
      <c r="AAF18" s="18" t="s">
        <v>17</v>
      </c>
      <c r="AAG18" s="5" t="s">
        <v>21</v>
      </c>
      <c r="AAH18" s="66">
        <f ca="1">SUMIFS(AAG47:AAG59,AAK47:AAK59,AAF18,AAL47:AAL59,AAG18)</f>
        <v>0</v>
      </c>
      <c r="AAO18" s="477"/>
      <c r="AAP18" s="480"/>
      <c r="AAQ18" s="18" t="s">
        <v>17</v>
      </c>
      <c r="AAR18" s="5" t="s">
        <v>21</v>
      </c>
      <c r="AAS18" s="66">
        <f ca="1">SUMIFS(AAR47:AAR59,AAV47:AAV59,AAQ18,AAW47:AAW59,AAR18)</f>
        <v>0</v>
      </c>
      <c r="AAZ18" s="477"/>
      <c r="ABA18" s="480"/>
      <c r="ABB18" s="18" t="s">
        <v>17</v>
      </c>
      <c r="ABC18" s="5" t="s">
        <v>21</v>
      </c>
      <c r="ABD18" s="66">
        <f ca="1">SUMIFS(ABC47:ABC59,ABG47:ABG59,ABB18,ABH47:ABH59,ABC18)</f>
        <v>0</v>
      </c>
      <c r="ABK18" s="477"/>
      <c r="ABL18" s="480"/>
      <c r="ABM18" s="18" t="s">
        <v>17</v>
      </c>
      <c r="ABN18" s="5" t="s">
        <v>21</v>
      </c>
      <c r="ABO18" s="66">
        <f ca="1">SUMIFS(ABN47:ABN59,ABR47:ABR59,ABM18,ABS47:ABS59,ABN18)</f>
        <v>0</v>
      </c>
      <c r="ABV18" s="477"/>
      <c r="ABW18" s="480"/>
      <c r="ABX18" s="18" t="s">
        <v>17</v>
      </c>
      <c r="ABY18" s="5" t="s">
        <v>21</v>
      </c>
      <c r="ABZ18" s="66">
        <f ca="1">SUMIFS(ABY47:ABY59,ACC47:ACC59,ABX18,ACD47:ACD59,ABY18)</f>
        <v>0</v>
      </c>
      <c r="ACG18" s="477"/>
      <c r="ACH18" s="480"/>
      <c r="ACI18" s="18" t="s">
        <v>17</v>
      </c>
      <c r="ACJ18" s="5" t="s">
        <v>21</v>
      </c>
      <c r="ACK18" s="66">
        <f ca="1">SUMIFS(ACJ47:ACJ59,ACN47:ACN59,ACI18,ACO47:ACO59,ACJ18)</f>
        <v>0</v>
      </c>
      <c r="ACR18" s="477"/>
      <c r="ACS18" s="480"/>
      <c r="ACT18" s="18" t="s">
        <v>17</v>
      </c>
      <c r="ACU18" s="5" t="s">
        <v>21</v>
      </c>
      <c r="ACV18" s="66">
        <f ca="1">SUMIFS(ACU47:ACU59,ACY47:ACY59,ACT18,ACZ47:ACZ59,ACU18)</f>
        <v>0</v>
      </c>
      <c r="ADC18" s="477"/>
      <c r="ADD18" s="480"/>
      <c r="ADE18" s="18" t="s">
        <v>17</v>
      </c>
      <c r="ADF18" s="5" t="s">
        <v>21</v>
      </c>
      <c r="ADG18" s="66">
        <f ca="1">SUMIFS(ADF47:ADF59,ADJ47:ADJ59,ADE18,ADK47:ADK59,ADF18)</f>
        <v>0</v>
      </c>
      <c r="ADN18" s="477"/>
      <c r="ADO18" s="480"/>
      <c r="ADP18" s="18" t="s">
        <v>17</v>
      </c>
      <c r="ADQ18" s="5" t="s">
        <v>21</v>
      </c>
      <c r="ADR18" s="66">
        <f ca="1">SUMIFS(ADQ47:ADQ59,ADU47:ADU59,ADP18,ADV47:ADV59,ADQ18)</f>
        <v>0</v>
      </c>
      <c r="ADY18" s="477"/>
      <c r="ADZ18" s="480"/>
      <c r="AEA18" s="18" t="s">
        <v>17</v>
      </c>
      <c r="AEB18" s="5" t="s">
        <v>21</v>
      </c>
      <c r="AEC18" s="66">
        <f ca="1">SUMIFS(AEB47:AEB59,AEF47:AEF59,AEA18,AEG47:AEG59,AEB18)</f>
        <v>0</v>
      </c>
      <c r="AEJ18" s="477"/>
      <c r="AEK18" s="480"/>
      <c r="AEL18" s="18" t="s">
        <v>17</v>
      </c>
      <c r="AEM18" s="5" t="s">
        <v>21</v>
      </c>
      <c r="AEN18" s="66">
        <f ca="1">SUMIFS(AEM47:AEM59,AEQ47:AEQ59,AEL18,AER47:AER59,AEM18)</f>
        <v>0</v>
      </c>
      <c r="AEU18" s="477"/>
      <c r="AEV18" s="480"/>
      <c r="AEW18" s="18" t="s">
        <v>17</v>
      </c>
      <c r="AEX18" s="5" t="s">
        <v>21</v>
      </c>
      <c r="AEY18" s="66">
        <f ca="1">SUMIFS(AEX47:AEX59,AFB47:AFB59,AEW18,AFC47:AFC59,AEX18)</f>
        <v>0</v>
      </c>
      <c r="AFF18" s="477"/>
      <c r="AFG18" s="480"/>
      <c r="AFH18" s="18" t="s">
        <v>17</v>
      </c>
      <c r="AFI18" s="5" t="s">
        <v>21</v>
      </c>
      <c r="AFJ18" s="66">
        <f ca="1">SUMIFS(AFI47:AFI59,AFM47:AFM59,AFH18,AFN47:AFN59,AFI18)</f>
        <v>0</v>
      </c>
      <c r="AFQ18" s="477"/>
      <c r="AFR18" s="480"/>
      <c r="AFS18" s="18" t="s">
        <v>17</v>
      </c>
      <c r="AFT18" s="5" t="s">
        <v>21</v>
      </c>
      <c r="AFU18" s="66">
        <f ca="1">SUMIFS(AFT47:AFT59,AFX47:AFX59,AFS18,AFY47:AFY59,AFT18)</f>
        <v>0</v>
      </c>
      <c r="AGB18" s="477"/>
      <c r="AGC18" s="480"/>
      <c r="AGD18" s="18" t="s">
        <v>17</v>
      </c>
      <c r="AGE18" s="5" t="s">
        <v>21</v>
      </c>
      <c r="AGF18" s="66">
        <f ca="1">SUMIFS(AGE47:AGE59,AGI47:AGI59,AGD18,AGJ47:AGJ59,AGE18)</f>
        <v>0</v>
      </c>
      <c r="AGM18" s="477"/>
      <c r="AGN18" s="480"/>
      <c r="AGO18" s="18" t="s">
        <v>17</v>
      </c>
      <c r="AGP18" s="5" t="s">
        <v>21</v>
      </c>
      <c r="AGQ18" s="66">
        <f ca="1">SUMIFS(AGP47:AGP59,AGT47:AGT59,AGO18,AGU47:AGU59,AGP18)</f>
        <v>0</v>
      </c>
      <c r="AGX18" s="477"/>
      <c r="AGY18" s="480"/>
      <c r="AGZ18" s="18" t="s">
        <v>17</v>
      </c>
      <c r="AHA18" s="5" t="s">
        <v>21</v>
      </c>
      <c r="AHB18" s="66">
        <f ca="1">SUMIFS(AHA47:AHA59,AHE47:AHE59,AGZ18,AHF47:AHF59,AHA18)</f>
        <v>0</v>
      </c>
      <c r="AHI18" s="477"/>
      <c r="AHJ18" s="480"/>
      <c r="AHK18" s="18" t="s">
        <v>17</v>
      </c>
      <c r="AHL18" s="5" t="s">
        <v>21</v>
      </c>
      <c r="AHM18" s="66">
        <f ca="1">SUMIFS(AHL47:AHL59,AHP47:AHP59,AHK18,AHQ47:AHQ59,AHL18)</f>
        <v>0</v>
      </c>
      <c r="AHT18" s="477"/>
      <c r="AHU18" s="480"/>
      <c r="AHV18" s="18" t="s">
        <v>17</v>
      </c>
      <c r="AHW18" s="5" t="s">
        <v>21</v>
      </c>
      <c r="AHX18" s="66">
        <f ca="1">SUMIFS(AHW47:AHW59,AIA47:AIA59,AHV18,AIB47:AIB59,AHW18)</f>
        <v>0</v>
      </c>
      <c r="AIE18" s="477"/>
      <c r="AIF18" s="480"/>
      <c r="AIG18" s="18" t="s">
        <v>17</v>
      </c>
      <c r="AIH18" s="5" t="s">
        <v>21</v>
      </c>
      <c r="AII18" s="66">
        <f ca="1">SUMIFS(AIH47:AIH59,AIL47:AIL59,AIG18,AIM47:AIM59,AIH18)</f>
        <v>0</v>
      </c>
      <c r="AIP18" s="477"/>
      <c r="AIQ18" s="480"/>
      <c r="AIR18" s="18" t="s">
        <v>17</v>
      </c>
      <c r="AIS18" s="5" t="s">
        <v>21</v>
      </c>
      <c r="AIT18" s="66">
        <f ca="1">SUMIFS(AIS47:AIS59,AIW47:AIW59,AIR18,AIX47:AIX59,AIS18)</f>
        <v>0</v>
      </c>
      <c r="AJA18" s="477"/>
      <c r="AJB18" s="480"/>
      <c r="AJC18" s="18" t="s">
        <v>17</v>
      </c>
      <c r="AJD18" s="5" t="s">
        <v>21</v>
      </c>
      <c r="AJE18" s="66">
        <f ca="1">SUMIFS(AJD47:AJD59,AJH47:AJH59,AJC18,AJI47:AJI59,AJD18)</f>
        <v>0</v>
      </c>
      <c r="AJL18" s="477"/>
      <c r="AJM18" s="480"/>
      <c r="AJN18" s="18" t="s">
        <v>17</v>
      </c>
      <c r="AJO18" s="5" t="s">
        <v>21</v>
      </c>
      <c r="AJP18" s="66">
        <f ca="1">SUMIFS(AJO47:AJO59,AJS47:AJS59,AJN18,AJT47:AJT59,AJO18)</f>
        <v>0</v>
      </c>
      <c r="AJW18" s="477"/>
      <c r="AJX18" s="480"/>
      <c r="AJY18" s="18" t="s">
        <v>17</v>
      </c>
      <c r="AJZ18" s="5" t="s">
        <v>21</v>
      </c>
      <c r="AKA18" s="66">
        <f ca="1">SUMIFS(AJZ47:AJZ59,AKD47:AKD59,AJY18,AKE47:AKE59,AJZ18)</f>
        <v>0</v>
      </c>
      <c r="AKH18" s="477"/>
      <c r="AKI18" s="480"/>
      <c r="AKJ18" s="18" t="s">
        <v>17</v>
      </c>
      <c r="AKK18" s="5" t="s">
        <v>21</v>
      </c>
      <c r="AKL18" s="66">
        <f ca="1">SUMIFS(AKK47:AKK59,AKO47:AKO59,AKJ18,AKP47:AKP59,AKK18)</f>
        <v>0</v>
      </c>
      <c r="AKS18" s="477"/>
      <c r="AKT18" s="480"/>
      <c r="AKU18" s="18" t="s">
        <v>17</v>
      </c>
      <c r="AKV18" s="5" t="s">
        <v>21</v>
      </c>
      <c r="AKW18" s="66">
        <f ca="1">SUMIFS(AKV47:AKV59,AKZ47:AKZ59,AKU18,ALA47:ALA59,AKV18)</f>
        <v>0</v>
      </c>
      <c r="ALD18" s="477"/>
      <c r="ALE18" s="480"/>
      <c r="ALF18" s="18" t="s">
        <v>17</v>
      </c>
      <c r="ALG18" s="5" t="s">
        <v>21</v>
      </c>
      <c r="ALH18" s="66">
        <f ca="1">SUMIFS(ALG47:ALG59,ALK47:ALK59,ALF18,ALL47:ALL59,ALG18)</f>
        <v>0</v>
      </c>
      <c r="ALO18" s="477"/>
      <c r="ALP18" s="480"/>
      <c r="ALQ18" s="18" t="s">
        <v>17</v>
      </c>
      <c r="ALR18" s="5" t="s">
        <v>21</v>
      </c>
      <c r="ALS18" s="66">
        <f ca="1">SUMIFS(ALR47:ALR59,ALV47:ALV59,ALQ18,ALW47:ALW59,ALR18)</f>
        <v>0</v>
      </c>
      <c r="ALZ18" s="477"/>
      <c r="AMA18" s="480"/>
      <c r="AMB18" s="18" t="s">
        <v>17</v>
      </c>
      <c r="AMC18" s="5" t="s">
        <v>21</v>
      </c>
      <c r="AMD18" s="66">
        <f ca="1">SUMIFS(AMC47:AMC59,AMG47:AMG59,AMB18,AMH47:AMH59,AMC18)</f>
        <v>0</v>
      </c>
      <c r="AMK18" s="477"/>
      <c r="AML18" s="480"/>
      <c r="AMM18" s="18" t="s">
        <v>17</v>
      </c>
      <c r="AMN18" s="5" t="s">
        <v>21</v>
      </c>
      <c r="AMO18" s="66">
        <f ca="1">SUMIFS(AMN47:AMN59,AMR47:AMR59,AMM18,AMS47:AMS59,AMN18)</f>
        <v>0</v>
      </c>
      <c r="AMV18" s="477"/>
      <c r="AMW18" s="480"/>
      <c r="AMX18" s="18" t="s">
        <v>17</v>
      </c>
      <c r="AMY18" s="5" t="s">
        <v>21</v>
      </c>
      <c r="AMZ18" s="66">
        <f ca="1">SUMIFS(AMY47:AMY59,ANC47:ANC59,AMX18,AND47:AND59,AMY18)</f>
        <v>0</v>
      </c>
      <c r="ANG18" s="477"/>
      <c r="ANH18" s="480"/>
      <c r="ANI18" s="18" t="s">
        <v>17</v>
      </c>
      <c r="ANJ18" s="5" t="s">
        <v>21</v>
      </c>
      <c r="ANK18" s="66">
        <f ca="1">SUMIFS(ANJ47:ANJ59,ANN47:ANN59,ANI18,ANO47:ANO59,ANJ18)</f>
        <v>0</v>
      </c>
      <c r="ANR18" s="477"/>
      <c r="ANS18" s="480"/>
      <c r="ANT18" s="18" t="s">
        <v>17</v>
      </c>
      <c r="ANU18" s="5" t="s">
        <v>21</v>
      </c>
      <c r="ANV18" s="66">
        <f ca="1">SUMIFS(ANU47:ANU59,ANY47:ANY59,ANT18,ANZ47:ANZ59,ANU18)</f>
        <v>0</v>
      </c>
      <c r="AOC18" s="477"/>
      <c r="AOD18" s="480"/>
      <c r="AOE18" s="18" t="s">
        <v>17</v>
      </c>
      <c r="AOF18" s="5" t="s">
        <v>21</v>
      </c>
      <c r="AOG18" s="66">
        <f ca="1">SUMIFS(AOF47:AOF59,AOJ47:AOJ59,AOE18,AOK47:AOK59,AOF18)</f>
        <v>0</v>
      </c>
      <c r="AON18" s="477"/>
      <c r="AOO18" s="480"/>
      <c r="AOP18" s="18" t="s">
        <v>17</v>
      </c>
      <c r="AOQ18" s="5" t="s">
        <v>21</v>
      </c>
      <c r="AOR18" s="66">
        <f ca="1">SUMIFS(AOQ47:AOQ59,AOU47:AOU59,AOP18,AOV47:AOV59,AOQ18)</f>
        <v>0</v>
      </c>
      <c r="AOY18" s="477"/>
      <c r="AOZ18" s="480"/>
      <c r="APA18" s="18" t="s">
        <v>17</v>
      </c>
      <c r="APB18" s="5" t="s">
        <v>21</v>
      </c>
      <c r="APC18" s="66">
        <f ca="1">SUMIFS(APB47:APB59,APF47:APF59,APA18,APG47:APG59,APB18)</f>
        <v>0</v>
      </c>
      <c r="APJ18" s="477"/>
      <c r="APK18" s="480"/>
      <c r="APL18" s="18" t="s">
        <v>17</v>
      </c>
      <c r="APM18" s="5" t="s">
        <v>21</v>
      </c>
      <c r="APN18" s="66">
        <f ca="1">SUMIFS(APM47:APM59,APQ47:APQ59,APL18,APR47:APR59,APM18)</f>
        <v>0</v>
      </c>
      <c r="APU18" s="477"/>
      <c r="APV18" s="480"/>
      <c r="APW18" s="18" t="s">
        <v>17</v>
      </c>
      <c r="APX18" s="5" t="s">
        <v>21</v>
      </c>
      <c r="APY18" s="66">
        <f ca="1">SUMIFS(APX47:APX59,AQB47:AQB59,APW18,AQC47:AQC59,APX18)</f>
        <v>0</v>
      </c>
      <c r="AQF18" s="477"/>
      <c r="AQG18" s="480"/>
      <c r="AQH18" s="18" t="s">
        <v>17</v>
      </c>
      <c r="AQI18" s="5" t="s">
        <v>21</v>
      </c>
      <c r="AQJ18" s="66">
        <f ca="1">SUMIFS(AQI47:AQI59,AQM47:AQM59,AQH18,AQN47:AQN59,AQI18)</f>
        <v>0</v>
      </c>
      <c r="AQQ18" s="477"/>
      <c r="AQR18" s="480"/>
      <c r="AQS18" s="18" t="s">
        <v>17</v>
      </c>
      <c r="AQT18" s="5" t="s">
        <v>21</v>
      </c>
      <c r="AQU18" s="66">
        <f ca="1">SUMIFS(AQT47:AQT59,AQX47:AQX59,AQS18,AQY47:AQY59,AQT18)</f>
        <v>0</v>
      </c>
      <c r="ARB18" s="477"/>
      <c r="ARC18" s="480"/>
      <c r="ARD18" s="18" t="s">
        <v>17</v>
      </c>
      <c r="ARE18" s="5" t="s">
        <v>21</v>
      </c>
      <c r="ARF18" s="66">
        <f ca="1">SUMIFS(ARE47:ARE59,ARI47:ARI59,ARD18,ARJ47:ARJ59,ARE18)</f>
        <v>0</v>
      </c>
      <c r="ARM18" s="477"/>
      <c r="ARN18" s="480"/>
      <c r="ARO18" s="18" t="s">
        <v>17</v>
      </c>
      <c r="ARP18" s="5" t="s">
        <v>21</v>
      </c>
      <c r="ARQ18" s="66">
        <f ca="1">SUMIFS(ARP47:ARP59,ART47:ART59,ARO18,ARU47:ARU59,ARP18)</f>
        <v>0</v>
      </c>
      <c r="ARX18" s="477"/>
      <c r="ARY18" s="480"/>
      <c r="ARZ18" s="18" t="s">
        <v>17</v>
      </c>
      <c r="ASA18" s="5" t="s">
        <v>21</v>
      </c>
      <c r="ASB18" s="66">
        <f ca="1">SUMIFS(ASA47:ASA59,ASE47:ASE59,ARZ18,ASF47:ASF59,ASA18)</f>
        <v>0</v>
      </c>
      <c r="ASI18" s="477"/>
      <c r="ASJ18" s="480"/>
      <c r="ASK18" s="18" t="s">
        <v>17</v>
      </c>
      <c r="ASL18" s="5" t="s">
        <v>21</v>
      </c>
      <c r="ASM18" s="66">
        <f ca="1">SUMIFS(ASL47:ASL59,ASP47:ASP59,ASK18,ASQ47:ASQ59,ASL18)</f>
        <v>0</v>
      </c>
      <c r="AST18" s="477"/>
      <c r="ASU18" s="480"/>
      <c r="ASV18" s="18" t="s">
        <v>17</v>
      </c>
      <c r="ASW18" s="5" t="s">
        <v>21</v>
      </c>
      <c r="ASX18" s="66">
        <f ca="1">SUMIFS(ASW47:ASW59,ATA47:ATA59,ASV18,ATB47:ATB59,ASW18)</f>
        <v>0</v>
      </c>
      <c r="ATE18" s="477"/>
      <c r="ATF18" s="480"/>
      <c r="ATG18" s="18" t="s">
        <v>17</v>
      </c>
      <c r="ATH18" s="5" t="s">
        <v>21</v>
      </c>
      <c r="ATI18" s="66">
        <f ca="1">SUMIFS(ATH47:ATH59,ATL47:ATL59,ATG18,ATM47:ATM59,ATH18)</f>
        <v>0</v>
      </c>
      <c r="ATP18" s="477"/>
      <c r="ATQ18" s="480"/>
      <c r="ATR18" s="18" t="s">
        <v>17</v>
      </c>
      <c r="ATS18" s="5" t="s">
        <v>21</v>
      </c>
      <c r="ATT18" s="66">
        <f ca="1">SUMIFS(ATS47:ATS59,ATW47:ATW59,ATR18,ATX47:ATX59,ATS18)</f>
        <v>0</v>
      </c>
      <c r="AUA18" s="477"/>
      <c r="AUB18" s="480"/>
      <c r="AUC18" s="18" t="s">
        <v>17</v>
      </c>
      <c r="AUD18" s="5" t="s">
        <v>21</v>
      </c>
      <c r="AUE18" s="66">
        <f ca="1">SUMIFS(AUD47:AUD59,AUH47:AUH59,AUC18,AUI47:AUI59,AUD18)</f>
        <v>0</v>
      </c>
      <c r="AUL18" s="477"/>
      <c r="AUM18" s="480"/>
      <c r="AUN18" s="18" t="s">
        <v>17</v>
      </c>
      <c r="AUO18" s="5" t="s">
        <v>21</v>
      </c>
      <c r="AUP18" s="66">
        <f ca="1">SUMIFS(AUO47:AUO59,AUS47:AUS59,AUN18,AUT47:AUT59,AUO18)</f>
        <v>0</v>
      </c>
      <c r="AUW18" s="477"/>
      <c r="AUX18" s="480"/>
      <c r="AUY18" s="18" t="s">
        <v>17</v>
      </c>
      <c r="AUZ18" s="5" t="s">
        <v>21</v>
      </c>
      <c r="AVA18" s="66">
        <f ca="1">SUMIFS(AUZ47:AUZ59,AVD47:AVD59,AUY18,AVE47:AVE59,AUZ18)</f>
        <v>0</v>
      </c>
      <c r="AVH18" s="477"/>
      <c r="AVI18" s="480"/>
      <c r="AVJ18" s="18" t="s">
        <v>17</v>
      </c>
      <c r="AVK18" s="5" t="s">
        <v>21</v>
      </c>
      <c r="AVL18" s="66">
        <f ca="1">SUMIFS(AVK47:AVK59,AVO47:AVO59,AVJ18,AVP47:AVP59,AVK18)</f>
        <v>0</v>
      </c>
      <c r="AVS18" s="477"/>
      <c r="AVT18" s="480"/>
      <c r="AVU18" s="18" t="s">
        <v>17</v>
      </c>
      <c r="AVV18" s="5" t="s">
        <v>21</v>
      </c>
      <c r="AVW18" s="66">
        <f ca="1">SUMIFS(AVV47:AVV59,AVZ47:AVZ59,AVU18,AWA47:AWA59,AVV18)</f>
        <v>0</v>
      </c>
    </row>
    <row r="19" spans="2:1018 1025:1271">
      <c r="B19" s="510"/>
      <c r="C19" s="512"/>
      <c r="D19" s="18" t="s">
        <v>17</v>
      </c>
      <c r="E19" s="5" t="s">
        <v>22</v>
      </c>
      <c r="F19" s="66">
        <f ca="1">SUMIFS(E47:E59,I47:I59,D19,J47:J59,E19)</f>
        <v>0</v>
      </c>
      <c r="M19" s="477"/>
      <c r="N19" s="480"/>
      <c r="O19" s="18" t="s">
        <v>17</v>
      </c>
      <c r="P19" s="5" t="s">
        <v>22</v>
      </c>
      <c r="Q19" s="66">
        <f ca="1">SUMIFS(P47:P59,T47:T59,O19,U47:U59,P19)</f>
        <v>0</v>
      </c>
      <c r="X19" s="477"/>
      <c r="Y19" s="480"/>
      <c r="Z19" s="18" t="s">
        <v>17</v>
      </c>
      <c r="AA19" s="5" t="s">
        <v>22</v>
      </c>
      <c r="AB19" s="66">
        <f ca="1">SUMIFS(AA47:AA59,AE47:AE59,Z19,AF47:AF59,AA19)</f>
        <v>0</v>
      </c>
      <c r="AI19" s="477"/>
      <c r="AJ19" s="480"/>
      <c r="AK19" s="18" t="s">
        <v>17</v>
      </c>
      <c r="AL19" s="5" t="s">
        <v>22</v>
      </c>
      <c r="AM19" s="66">
        <f ca="1">SUMIFS(AL47:AL59,AP47:AP59,AK19,AQ47:AQ59,AL19)</f>
        <v>0</v>
      </c>
      <c r="AT19" s="477"/>
      <c r="AU19" s="480"/>
      <c r="AV19" s="18" t="s">
        <v>17</v>
      </c>
      <c r="AW19" s="5" t="s">
        <v>22</v>
      </c>
      <c r="AX19" s="66">
        <f ca="1">SUMIFS(AW47:AW59,BA47:BA59,AV19,BB47:BB59,AW19)</f>
        <v>0</v>
      </c>
      <c r="BE19" s="477"/>
      <c r="BF19" s="480"/>
      <c r="BG19" s="18" t="s">
        <v>17</v>
      </c>
      <c r="BH19" s="5" t="s">
        <v>22</v>
      </c>
      <c r="BI19" s="66">
        <f ca="1">SUMIFS(BH47:BH59,BL47:BL59,BG19,BM47:BM59,BH19)</f>
        <v>0</v>
      </c>
      <c r="BP19" s="477"/>
      <c r="BQ19" s="480"/>
      <c r="BR19" s="18" t="s">
        <v>17</v>
      </c>
      <c r="BS19" s="5" t="s">
        <v>22</v>
      </c>
      <c r="BT19" s="66">
        <f ca="1">SUMIFS(BS47:BS59,BW47:BW59,BR19,BX47:BX59,BS19)</f>
        <v>0</v>
      </c>
      <c r="CA19" s="477"/>
      <c r="CB19" s="480"/>
      <c r="CC19" s="18" t="s">
        <v>17</v>
      </c>
      <c r="CD19" s="5" t="s">
        <v>22</v>
      </c>
      <c r="CE19" s="66">
        <f ca="1">SUMIFS(CD47:CD59,CH47:CH59,CC19,CI47:CI59,CD19)</f>
        <v>0</v>
      </c>
      <c r="CL19" s="477"/>
      <c r="CM19" s="480"/>
      <c r="CN19" s="18" t="s">
        <v>17</v>
      </c>
      <c r="CO19" s="5" t="s">
        <v>22</v>
      </c>
      <c r="CP19" s="66">
        <f ca="1">SUMIFS(CO47:CO59,CS47:CS59,CN19,CT47:CT59,CO19)</f>
        <v>0</v>
      </c>
      <c r="CW19" s="477"/>
      <c r="CX19" s="480"/>
      <c r="CY19" s="18" t="s">
        <v>17</v>
      </c>
      <c r="CZ19" s="5" t="s">
        <v>22</v>
      </c>
      <c r="DA19" s="66">
        <f ca="1">SUMIFS(CZ47:CZ59,DD47:DD59,CY19,DE47:DE59,CZ19)</f>
        <v>0</v>
      </c>
      <c r="DH19" s="477"/>
      <c r="DI19" s="480"/>
      <c r="DJ19" s="18" t="s">
        <v>17</v>
      </c>
      <c r="DK19" s="5" t="s">
        <v>22</v>
      </c>
      <c r="DL19" s="66">
        <f ca="1">SUMIFS(DK47:DK59,DO47:DO59,DJ19,DP47:DP59,DK19)</f>
        <v>0</v>
      </c>
      <c r="DS19" s="477"/>
      <c r="DT19" s="480"/>
      <c r="DU19" s="18" t="s">
        <v>17</v>
      </c>
      <c r="DV19" s="5" t="s">
        <v>22</v>
      </c>
      <c r="DW19" s="66">
        <f ca="1">SUMIFS(DV47:DV59,DZ47:DZ59,DU19,EA47:EA59,DV19)</f>
        <v>0</v>
      </c>
      <c r="ED19" s="477"/>
      <c r="EE19" s="480"/>
      <c r="EF19" s="18" t="s">
        <v>17</v>
      </c>
      <c r="EG19" s="5" t="s">
        <v>22</v>
      </c>
      <c r="EH19" s="66">
        <f ca="1">SUMIFS(EG47:EG59,EK47:EK59,EF19,EL47:EL59,EG19)</f>
        <v>0</v>
      </c>
      <c r="EO19" s="477"/>
      <c r="EP19" s="480"/>
      <c r="EQ19" s="18" t="s">
        <v>17</v>
      </c>
      <c r="ER19" s="5" t="s">
        <v>22</v>
      </c>
      <c r="ES19" s="66">
        <f ca="1">SUMIFS(ER47:ER59,EV47:EV59,EQ19,EW47:EW59,ER19)</f>
        <v>0</v>
      </c>
      <c r="EZ19" s="477"/>
      <c r="FA19" s="480"/>
      <c r="FB19" s="18" t="s">
        <v>17</v>
      </c>
      <c r="FC19" s="5" t="s">
        <v>22</v>
      </c>
      <c r="FD19" s="66">
        <f ca="1">SUMIFS(FC47:FC59,FG47:FG59,FB19,FH47:FH59,FC19)</f>
        <v>0</v>
      </c>
      <c r="FK19" s="477"/>
      <c r="FL19" s="480"/>
      <c r="FM19" s="18" t="s">
        <v>17</v>
      </c>
      <c r="FN19" s="5" t="s">
        <v>22</v>
      </c>
      <c r="FO19" s="66">
        <f ca="1">SUMIFS(FN47:FN59,FR47:FR59,FM19,FS47:FS59,FN19)</f>
        <v>0</v>
      </c>
      <c r="FV19" s="477"/>
      <c r="FW19" s="480"/>
      <c r="FX19" s="18" t="s">
        <v>17</v>
      </c>
      <c r="FY19" s="5" t="s">
        <v>22</v>
      </c>
      <c r="FZ19" s="66">
        <f ca="1">SUMIFS(FY47:FY59,GC47:GC59,FX19,GD47:GD59,FY19)</f>
        <v>0</v>
      </c>
      <c r="GG19" s="477"/>
      <c r="GH19" s="480"/>
      <c r="GI19" s="18" t="s">
        <v>17</v>
      </c>
      <c r="GJ19" s="5" t="s">
        <v>22</v>
      </c>
      <c r="GK19" s="66">
        <f ca="1">SUMIFS(GJ47:GJ59,GN47:GN59,GI19,GO47:GO59,GJ19)</f>
        <v>0</v>
      </c>
      <c r="GR19" s="477"/>
      <c r="GS19" s="480"/>
      <c r="GT19" s="18" t="s">
        <v>17</v>
      </c>
      <c r="GU19" s="5" t="s">
        <v>22</v>
      </c>
      <c r="GV19" s="66">
        <f ca="1">SUMIFS(GU47:GU59,GY47:GY59,GT19,GZ47:GZ59,GU19)</f>
        <v>0</v>
      </c>
      <c r="HC19" s="477"/>
      <c r="HD19" s="480"/>
      <c r="HE19" s="18" t="s">
        <v>17</v>
      </c>
      <c r="HF19" s="5" t="s">
        <v>22</v>
      </c>
      <c r="HG19" s="66">
        <f ca="1">SUMIFS(HF47:HF59,HJ47:HJ59,HE19,HK47:HK59,HF19)</f>
        <v>0</v>
      </c>
      <c r="HN19" s="477"/>
      <c r="HO19" s="480"/>
      <c r="HP19" s="18" t="s">
        <v>17</v>
      </c>
      <c r="HQ19" s="5" t="s">
        <v>22</v>
      </c>
      <c r="HR19" s="66">
        <f ca="1">SUMIFS(HQ47:HQ59,HU47:HU59,HP19,HV47:HV59,HQ19)</f>
        <v>0</v>
      </c>
      <c r="HY19" s="477"/>
      <c r="HZ19" s="480"/>
      <c r="IA19" s="18" t="s">
        <v>17</v>
      </c>
      <c r="IB19" s="5" t="s">
        <v>22</v>
      </c>
      <c r="IC19" s="66">
        <f ca="1">SUMIFS(IB47:IB59,IF47:IF59,IA19,IG47:IG59,IB19)</f>
        <v>0</v>
      </c>
      <c r="IJ19" s="477"/>
      <c r="IK19" s="480"/>
      <c r="IL19" s="18" t="s">
        <v>17</v>
      </c>
      <c r="IM19" s="5" t="s">
        <v>22</v>
      </c>
      <c r="IN19" s="66">
        <f ca="1">SUMIFS(IM47:IM59,IQ47:IQ59,IL19,IR47:IR59,IM19)</f>
        <v>0</v>
      </c>
      <c r="IU19" s="477"/>
      <c r="IV19" s="480"/>
      <c r="IW19" s="18" t="s">
        <v>17</v>
      </c>
      <c r="IX19" s="5" t="s">
        <v>22</v>
      </c>
      <c r="IY19" s="66">
        <f ca="1">SUMIFS(IX47:IX59,JB47:JB59,IW19,JC47:JC59,IX19)</f>
        <v>0</v>
      </c>
      <c r="JF19" s="477"/>
      <c r="JG19" s="480"/>
      <c r="JH19" s="18" t="s">
        <v>17</v>
      </c>
      <c r="JI19" s="5" t="s">
        <v>22</v>
      </c>
      <c r="JJ19" s="66">
        <f ca="1">SUMIFS(JI47:JI59,JM47:JM59,JH19,JN47:JN59,JI19)</f>
        <v>0</v>
      </c>
      <c r="JQ19" s="477"/>
      <c r="JR19" s="480"/>
      <c r="JS19" s="18" t="s">
        <v>17</v>
      </c>
      <c r="JT19" s="5" t="s">
        <v>22</v>
      </c>
      <c r="JU19" s="66">
        <f ca="1">SUMIFS(JT47:JT59,JX47:JX59,JS19,JY47:JY59,JT19)</f>
        <v>0</v>
      </c>
      <c r="KB19" s="477"/>
      <c r="KC19" s="480"/>
      <c r="KD19" s="18" t="s">
        <v>17</v>
      </c>
      <c r="KE19" s="5" t="s">
        <v>22</v>
      </c>
      <c r="KF19" s="66">
        <f ca="1">SUMIFS(KE47:KE59,KI47:KI59,KD19,KJ47:KJ59,KE19)</f>
        <v>0</v>
      </c>
      <c r="KM19" s="477"/>
      <c r="KN19" s="480"/>
      <c r="KO19" s="18" t="s">
        <v>17</v>
      </c>
      <c r="KP19" s="5" t="s">
        <v>22</v>
      </c>
      <c r="KQ19" s="66">
        <f ca="1">SUMIFS(KP47:KP59,KT47:KT59,KO19,KU47:KU59,KP19)</f>
        <v>0</v>
      </c>
      <c r="KX19" s="477"/>
      <c r="KY19" s="480"/>
      <c r="KZ19" s="18" t="s">
        <v>17</v>
      </c>
      <c r="LA19" s="5" t="s">
        <v>22</v>
      </c>
      <c r="LB19" s="66">
        <f ca="1">SUMIFS(LA47:LA59,LE47:LE59,KZ19,LF47:LF59,LA19)</f>
        <v>0</v>
      </c>
      <c r="LI19" s="477"/>
      <c r="LJ19" s="480"/>
      <c r="LK19" s="18" t="s">
        <v>17</v>
      </c>
      <c r="LL19" s="5" t="s">
        <v>22</v>
      </c>
      <c r="LM19" s="66">
        <f ca="1">SUMIFS(LL47:LL59,LP47:LP59,LK19,LQ47:LQ59,LL19)</f>
        <v>0</v>
      </c>
      <c r="LT19" s="477"/>
      <c r="LU19" s="480"/>
      <c r="LV19" s="18" t="s">
        <v>17</v>
      </c>
      <c r="LW19" s="5" t="s">
        <v>22</v>
      </c>
      <c r="LX19" s="66">
        <f ca="1">SUMIFS(LW47:LW59,MA47:MA59,LV19,MB47:MB59,LW19)</f>
        <v>0</v>
      </c>
      <c r="ME19" s="477"/>
      <c r="MF19" s="480"/>
      <c r="MG19" s="18" t="s">
        <v>17</v>
      </c>
      <c r="MH19" s="5" t="s">
        <v>22</v>
      </c>
      <c r="MI19" s="66">
        <f ca="1">SUMIFS(MH47:MH59,ML47:ML59,MG19,MM47:MM59,MH19)</f>
        <v>0</v>
      </c>
      <c r="MP19" s="477"/>
      <c r="MQ19" s="480"/>
      <c r="MR19" s="18" t="s">
        <v>17</v>
      </c>
      <c r="MS19" s="5" t="s">
        <v>22</v>
      </c>
      <c r="MT19" s="66">
        <f ca="1">SUMIFS(MS47:MS59,MW47:MW59,MR19,MX47:MX59,MS19)</f>
        <v>0</v>
      </c>
      <c r="NA19" s="477"/>
      <c r="NB19" s="480"/>
      <c r="NC19" s="18" t="s">
        <v>17</v>
      </c>
      <c r="ND19" s="5" t="s">
        <v>22</v>
      </c>
      <c r="NE19" s="66">
        <f ca="1">SUMIFS(ND47:ND59,NH47:NH59,NC19,NI47:NI59,ND19)</f>
        <v>0</v>
      </c>
      <c r="NL19" s="477"/>
      <c r="NM19" s="480"/>
      <c r="NN19" s="18" t="s">
        <v>17</v>
      </c>
      <c r="NO19" s="5" t="s">
        <v>22</v>
      </c>
      <c r="NP19" s="66">
        <f ca="1">SUMIFS(NO47:NO59,NS47:NS59,NN19,NT47:NT59,NO19)</f>
        <v>0</v>
      </c>
      <c r="NW19" s="477"/>
      <c r="NX19" s="480"/>
      <c r="NY19" s="18" t="s">
        <v>17</v>
      </c>
      <c r="NZ19" s="5" t="s">
        <v>22</v>
      </c>
      <c r="OA19" s="66">
        <f ca="1">SUMIFS(NZ47:NZ59,OD47:OD59,NY19,OE47:OE59,NZ19)</f>
        <v>0</v>
      </c>
      <c r="OH19" s="477"/>
      <c r="OI19" s="480"/>
      <c r="OJ19" s="18" t="s">
        <v>17</v>
      </c>
      <c r="OK19" s="5" t="s">
        <v>22</v>
      </c>
      <c r="OL19" s="66">
        <f ca="1">SUMIFS(OK47:OK59,OO47:OO59,OJ19,OP47:OP59,OK19)</f>
        <v>0</v>
      </c>
      <c r="OS19" s="477"/>
      <c r="OT19" s="480"/>
      <c r="OU19" s="18" t="s">
        <v>17</v>
      </c>
      <c r="OV19" s="5" t="s">
        <v>22</v>
      </c>
      <c r="OW19" s="66">
        <f ca="1">SUMIFS(OV47:OV59,OZ47:OZ59,OU19,PA47:PA59,OV19)</f>
        <v>0</v>
      </c>
      <c r="PD19" s="477"/>
      <c r="PE19" s="480"/>
      <c r="PF19" s="18" t="s">
        <v>17</v>
      </c>
      <c r="PG19" s="5" t="s">
        <v>22</v>
      </c>
      <c r="PH19" s="66">
        <f ca="1">SUMIFS(PG47:PG59,PK47:PK59,PF19,PL47:PL59,PG19)</f>
        <v>0</v>
      </c>
      <c r="PO19" s="477"/>
      <c r="PP19" s="480"/>
      <c r="PQ19" s="18" t="s">
        <v>17</v>
      </c>
      <c r="PR19" s="5" t="s">
        <v>22</v>
      </c>
      <c r="PS19" s="66">
        <f ca="1">SUMIFS(PR47:PR59,PV47:PV59,PQ19,PW47:PW59,PR19)</f>
        <v>0</v>
      </c>
      <c r="PZ19" s="477"/>
      <c r="QA19" s="480"/>
      <c r="QB19" s="18" t="s">
        <v>17</v>
      </c>
      <c r="QC19" s="5" t="s">
        <v>22</v>
      </c>
      <c r="QD19" s="66">
        <f ca="1">SUMIFS(QC47:QC59,QG47:QG59,QB19,QH47:QH59,QC19)</f>
        <v>0</v>
      </c>
      <c r="QK19" s="477"/>
      <c r="QL19" s="480"/>
      <c r="QM19" s="18" t="s">
        <v>17</v>
      </c>
      <c r="QN19" s="5" t="s">
        <v>22</v>
      </c>
      <c r="QO19" s="66">
        <f ca="1">SUMIFS(QN47:QN59,QR47:QR59,QM19,QS47:QS59,QN19)</f>
        <v>0</v>
      </c>
      <c r="QV19" s="477"/>
      <c r="QW19" s="480"/>
      <c r="QX19" s="18" t="s">
        <v>17</v>
      </c>
      <c r="QY19" s="5" t="s">
        <v>22</v>
      </c>
      <c r="QZ19" s="66">
        <f ca="1">SUMIFS(QY47:QY59,RC47:RC59,QX19,RD47:RD59,QY19)</f>
        <v>0</v>
      </c>
      <c r="RG19" s="477"/>
      <c r="RH19" s="480"/>
      <c r="RI19" s="18" t="s">
        <v>17</v>
      </c>
      <c r="RJ19" s="5" t="s">
        <v>22</v>
      </c>
      <c r="RK19" s="66">
        <f ca="1">SUMIFS(RJ47:RJ59,RN47:RN59,RI19,RO47:RO59,RJ19)</f>
        <v>0</v>
      </c>
      <c r="RR19" s="477"/>
      <c r="RS19" s="480"/>
      <c r="RT19" s="18" t="s">
        <v>17</v>
      </c>
      <c r="RU19" s="5" t="s">
        <v>22</v>
      </c>
      <c r="RV19" s="66">
        <f ca="1">SUMIFS(RU47:RU59,RY47:RY59,RT19,RZ47:RZ59,RU19)</f>
        <v>0</v>
      </c>
      <c r="SC19" s="477"/>
      <c r="SD19" s="480"/>
      <c r="SE19" s="18" t="s">
        <v>17</v>
      </c>
      <c r="SF19" s="5" t="s">
        <v>22</v>
      </c>
      <c r="SG19" s="66">
        <f ca="1">SUMIFS(SF47:SF59,SJ47:SJ59,SE19,SK47:SK59,SF19)</f>
        <v>0</v>
      </c>
      <c r="SN19" s="477"/>
      <c r="SO19" s="480"/>
      <c r="SP19" s="18" t="s">
        <v>17</v>
      </c>
      <c r="SQ19" s="5" t="s">
        <v>22</v>
      </c>
      <c r="SR19" s="66">
        <f ca="1">SUMIFS(SQ47:SQ59,SU47:SU59,SP19,SV47:SV59,SQ19)</f>
        <v>0</v>
      </c>
      <c r="SY19" s="477"/>
      <c r="SZ19" s="480"/>
      <c r="TA19" s="18" t="s">
        <v>17</v>
      </c>
      <c r="TB19" s="5" t="s">
        <v>22</v>
      </c>
      <c r="TC19" s="66">
        <f ca="1">SUMIFS(TB47:TB59,TF47:TF59,TA19,TG47:TG59,TB19)</f>
        <v>0</v>
      </c>
      <c r="TJ19" s="477"/>
      <c r="TK19" s="480"/>
      <c r="TL19" s="18" t="s">
        <v>17</v>
      </c>
      <c r="TM19" s="5" t="s">
        <v>22</v>
      </c>
      <c r="TN19" s="66">
        <f ca="1">SUMIFS(TM47:TM59,TQ47:TQ59,TL19,TR47:TR59,TM19)</f>
        <v>0</v>
      </c>
      <c r="TU19" s="477"/>
      <c r="TV19" s="480"/>
      <c r="TW19" s="18" t="s">
        <v>17</v>
      </c>
      <c r="TX19" s="5" t="s">
        <v>22</v>
      </c>
      <c r="TY19" s="66">
        <f ca="1">SUMIFS(TX47:TX59,UB47:UB59,TW19,UC47:UC59,TX19)</f>
        <v>0</v>
      </c>
      <c r="UF19" s="477"/>
      <c r="UG19" s="480"/>
      <c r="UH19" s="18" t="s">
        <v>17</v>
      </c>
      <c r="UI19" s="5" t="s">
        <v>22</v>
      </c>
      <c r="UJ19" s="66">
        <f ca="1">SUMIFS(UI47:UI59,UM47:UM59,UH19,UN47:UN59,UI19)</f>
        <v>0</v>
      </c>
      <c r="UQ19" s="477"/>
      <c r="UR19" s="480"/>
      <c r="US19" s="18" t="s">
        <v>17</v>
      </c>
      <c r="UT19" s="5" t="s">
        <v>22</v>
      </c>
      <c r="UU19" s="66">
        <f ca="1">SUMIFS(UT47:UT59,UX47:UX59,US19,UY47:UY59,UT19)</f>
        <v>0</v>
      </c>
      <c r="VB19" s="477"/>
      <c r="VC19" s="480"/>
      <c r="VD19" s="18" t="s">
        <v>17</v>
      </c>
      <c r="VE19" s="5" t="s">
        <v>22</v>
      </c>
      <c r="VF19" s="66">
        <f ca="1">SUMIFS(VE47:VE59,VI47:VI59,VD19,VJ47:VJ59,VE19)</f>
        <v>0</v>
      </c>
      <c r="VM19" s="477"/>
      <c r="VN19" s="480"/>
      <c r="VO19" s="18" t="s">
        <v>17</v>
      </c>
      <c r="VP19" s="5" t="s">
        <v>22</v>
      </c>
      <c r="VQ19" s="66">
        <f ca="1">SUMIFS(VP47:VP59,VT47:VT59,VO19,VU47:VU59,VP19)</f>
        <v>0</v>
      </c>
      <c r="VX19" s="477"/>
      <c r="VY19" s="480"/>
      <c r="VZ19" s="18" t="s">
        <v>17</v>
      </c>
      <c r="WA19" s="5" t="s">
        <v>22</v>
      </c>
      <c r="WB19" s="66">
        <f ca="1">SUMIFS(WA47:WA59,WE47:WE59,VZ19,WF47:WF59,WA19)</f>
        <v>0</v>
      </c>
      <c r="WI19" s="477"/>
      <c r="WJ19" s="480"/>
      <c r="WK19" s="18" t="s">
        <v>17</v>
      </c>
      <c r="WL19" s="5" t="s">
        <v>22</v>
      </c>
      <c r="WM19" s="66">
        <f ca="1">SUMIFS(WL47:WL59,WP47:WP59,WK19,WQ47:WQ59,WL19)</f>
        <v>0</v>
      </c>
      <c r="WT19" s="477"/>
      <c r="WU19" s="480"/>
      <c r="WV19" s="18" t="s">
        <v>17</v>
      </c>
      <c r="WW19" s="5" t="s">
        <v>22</v>
      </c>
      <c r="WX19" s="66">
        <f ca="1">SUMIFS(WW47:WW59,XA47:XA59,WV19,XB47:XB59,WW19)</f>
        <v>0</v>
      </c>
      <c r="XE19" s="477"/>
      <c r="XF19" s="480"/>
      <c r="XG19" s="18" t="s">
        <v>17</v>
      </c>
      <c r="XH19" s="5" t="s">
        <v>22</v>
      </c>
      <c r="XI19" s="66">
        <f ca="1">SUMIFS(XH47:XH59,XL47:XL59,XG19,XM47:XM59,XH19)</f>
        <v>0</v>
      </c>
      <c r="XP19" s="477"/>
      <c r="XQ19" s="480"/>
      <c r="XR19" s="18" t="s">
        <v>17</v>
      </c>
      <c r="XS19" s="5" t="s">
        <v>22</v>
      </c>
      <c r="XT19" s="66">
        <f ca="1">SUMIFS(XS47:XS59,XW47:XW59,XR19,XX47:XX59,XS19)</f>
        <v>0</v>
      </c>
      <c r="YA19" s="477"/>
      <c r="YB19" s="480"/>
      <c r="YC19" s="18" t="s">
        <v>17</v>
      </c>
      <c r="YD19" s="5" t="s">
        <v>22</v>
      </c>
      <c r="YE19" s="66">
        <f ca="1">SUMIFS(YD47:YD59,YH47:YH59,YC19,YI47:YI59,YD19)</f>
        <v>0</v>
      </c>
      <c r="YL19" s="477"/>
      <c r="YM19" s="480"/>
      <c r="YN19" s="18" t="s">
        <v>17</v>
      </c>
      <c r="YO19" s="5" t="s">
        <v>22</v>
      </c>
      <c r="YP19" s="66">
        <f ca="1">SUMIFS(YO47:YO59,YS47:YS59,YN19,YT47:YT59,YO19)</f>
        <v>0</v>
      </c>
      <c r="YW19" s="477"/>
      <c r="YX19" s="480"/>
      <c r="YY19" s="18" t="s">
        <v>17</v>
      </c>
      <c r="YZ19" s="5" t="s">
        <v>22</v>
      </c>
      <c r="ZA19" s="66">
        <f ca="1">SUMIFS(YZ47:YZ59,ZD47:ZD59,YY19,ZE47:ZE59,YZ19)</f>
        <v>0</v>
      </c>
      <c r="ZH19" s="477"/>
      <c r="ZI19" s="480"/>
      <c r="ZJ19" s="18" t="s">
        <v>17</v>
      </c>
      <c r="ZK19" s="5" t="s">
        <v>22</v>
      </c>
      <c r="ZL19" s="66">
        <f ca="1">SUMIFS(ZK47:ZK59,ZO47:ZO59,ZJ19,ZP47:ZP59,ZK19)</f>
        <v>0</v>
      </c>
      <c r="ZS19" s="477"/>
      <c r="ZT19" s="480"/>
      <c r="ZU19" s="18" t="s">
        <v>17</v>
      </c>
      <c r="ZV19" s="5" t="s">
        <v>22</v>
      </c>
      <c r="ZW19" s="66">
        <f ca="1">SUMIFS(ZV47:ZV59,ZZ47:ZZ59,ZU19,AAA47:AAA59,ZV19)</f>
        <v>0</v>
      </c>
      <c r="AAD19" s="477"/>
      <c r="AAE19" s="480"/>
      <c r="AAF19" s="18" t="s">
        <v>17</v>
      </c>
      <c r="AAG19" s="5" t="s">
        <v>22</v>
      </c>
      <c r="AAH19" s="66">
        <f ca="1">SUMIFS(AAG47:AAG59,AAK47:AAK59,AAF19,AAL47:AAL59,AAG19)</f>
        <v>0</v>
      </c>
      <c r="AAO19" s="477"/>
      <c r="AAP19" s="480"/>
      <c r="AAQ19" s="18" t="s">
        <v>17</v>
      </c>
      <c r="AAR19" s="5" t="s">
        <v>22</v>
      </c>
      <c r="AAS19" s="66">
        <f ca="1">SUMIFS(AAR47:AAR59,AAV47:AAV59,AAQ19,AAW47:AAW59,AAR19)</f>
        <v>0</v>
      </c>
      <c r="AAZ19" s="477"/>
      <c r="ABA19" s="480"/>
      <c r="ABB19" s="18" t="s">
        <v>17</v>
      </c>
      <c r="ABC19" s="5" t="s">
        <v>22</v>
      </c>
      <c r="ABD19" s="66">
        <f ca="1">SUMIFS(ABC47:ABC59,ABG47:ABG59,ABB19,ABH47:ABH59,ABC19)</f>
        <v>0</v>
      </c>
      <c r="ABK19" s="477"/>
      <c r="ABL19" s="480"/>
      <c r="ABM19" s="18" t="s">
        <v>17</v>
      </c>
      <c r="ABN19" s="5" t="s">
        <v>22</v>
      </c>
      <c r="ABO19" s="66">
        <f ca="1">SUMIFS(ABN47:ABN59,ABR47:ABR59,ABM19,ABS47:ABS59,ABN19)</f>
        <v>0</v>
      </c>
      <c r="ABV19" s="477"/>
      <c r="ABW19" s="480"/>
      <c r="ABX19" s="18" t="s">
        <v>17</v>
      </c>
      <c r="ABY19" s="5" t="s">
        <v>22</v>
      </c>
      <c r="ABZ19" s="66">
        <f ca="1">SUMIFS(ABY47:ABY59,ACC47:ACC59,ABX19,ACD47:ACD59,ABY19)</f>
        <v>0</v>
      </c>
      <c r="ACG19" s="477"/>
      <c r="ACH19" s="480"/>
      <c r="ACI19" s="18" t="s">
        <v>17</v>
      </c>
      <c r="ACJ19" s="5" t="s">
        <v>22</v>
      </c>
      <c r="ACK19" s="66">
        <f ca="1">SUMIFS(ACJ47:ACJ59,ACN47:ACN59,ACI19,ACO47:ACO59,ACJ19)</f>
        <v>0</v>
      </c>
      <c r="ACR19" s="477"/>
      <c r="ACS19" s="480"/>
      <c r="ACT19" s="18" t="s">
        <v>17</v>
      </c>
      <c r="ACU19" s="5" t="s">
        <v>22</v>
      </c>
      <c r="ACV19" s="66">
        <f ca="1">SUMIFS(ACU47:ACU59,ACY47:ACY59,ACT19,ACZ47:ACZ59,ACU19)</f>
        <v>0</v>
      </c>
      <c r="ADC19" s="477"/>
      <c r="ADD19" s="480"/>
      <c r="ADE19" s="18" t="s">
        <v>17</v>
      </c>
      <c r="ADF19" s="5" t="s">
        <v>22</v>
      </c>
      <c r="ADG19" s="66">
        <f ca="1">SUMIFS(ADF47:ADF59,ADJ47:ADJ59,ADE19,ADK47:ADK59,ADF19)</f>
        <v>0</v>
      </c>
      <c r="ADN19" s="477"/>
      <c r="ADO19" s="480"/>
      <c r="ADP19" s="18" t="s">
        <v>17</v>
      </c>
      <c r="ADQ19" s="5" t="s">
        <v>22</v>
      </c>
      <c r="ADR19" s="66">
        <f ca="1">SUMIFS(ADQ47:ADQ59,ADU47:ADU59,ADP19,ADV47:ADV59,ADQ19)</f>
        <v>0</v>
      </c>
      <c r="ADY19" s="477"/>
      <c r="ADZ19" s="480"/>
      <c r="AEA19" s="18" t="s">
        <v>17</v>
      </c>
      <c r="AEB19" s="5" t="s">
        <v>22</v>
      </c>
      <c r="AEC19" s="66">
        <f ca="1">SUMIFS(AEB47:AEB59,AEF47:AEF59,AEA19,AEG47:AEG59,AEB19)</f>
        <v>0</v>
      </c>
      <c r="AEJ19" s="477"/>
      <c r="AEK19" s="480"/>
      <c r="AEL19" s="18" t="s">
        <v>17</v>
      </c>
      <c r="AEM19" s="5" t="s">
        <v>22</v>
      </c>
      <c r="AEN19" s="66">
        <f ca="1">SUMIFS(AEM47:AEM59,AEQ47:AEQ59,AEL19,AER47:AER59,AEM19)</f>
        <v>0</v>
      </c>
      <c r="AEU19" s="477"/>
      <c r="AEV19" s="480"/>
      <c r="AEW19" s="18" t="s">
        <v>17</v>
      </c>
      <c r="AEX19" s="5" t="s">
        <v>22</v>
      </c>
      <c r="AEY19" s="66">
        <f ca="1">SUMIFS(AEX47:AEX59,AFB47:AFB59,AEW19,AFC47:AFC59,AEX19)</f>
        <v>0</v>
      </c>
      <c r="AFF19" s="477"/>
      <c r="AFG19" s="480"/>
      <c r="AFH19" s="18" t="s">
        <v>17</v>
      </c>
      <c r="AFI19" s="5" t="s">
        <v>22</v>
      </c>
      <c r="AFJ19" s="66">
        <f ca="1">SUMIFS(AFI47:AFI59,AFM47:AFM59,AFH19,AFN47:AFN59,AFI19)</f>
        <v>0</v>
      </c>
      <c r="AFQ19" s="477"/>
      <c r="AFR19" s="480"/>
      <c r="AFS19" s="18" t="s">
        <v>17</v>
      </c>
      <c r="AFT19" s="5" t="s">
        <v>22</v>
      </c>
      <c r="AFU19" s="66">
        <f ca="1">SUMIFS(AFT47:AFT59,AFX47:AFX59,AFS19,AFY47:AFY59,AFT19)</f>
        <v>0</v>
      </c>
      <c r="AGB19" s="477"/>
      <c r="AGC19" s="480"/>
      <c r="AGD19" s="18" t="s">
        <v>17</v>
      </c>
      <c r="AGE19" s="5" t="s">
        <v>22</v>
      </c>
      <c r="AGF19" s="66">
        <f ca="1">SUMIFS(AGE47:AGE59,AGI47:AGI59,AGD19,AGJ47:AGJ59,AGE19)</f>
        <v>0</v>
      </c>
      <c r="AGM19" s="477"/>
      <c r="AGN19" s="480"/>
      <c r="AGO19" s="18" t="s">
        <v>17</v>
      </c>
      <c r="AGP19" s="5" t="s">
        <v>22</v>
      </c>
      <c r="AGQ19" s="66">
        <f ca="1">SUMIFS(AGP47:AGP59,AGT47:AGT59,AGO19,AGU47:AGU59,AGP19)</f>
        <v>0</v>
      </c>
      <c r="AGX19" s="477"/>
      <c r="AGY19" s="480"/>
      <c r="AGZ19" s="18" t="s">
        <v>17</v>
      </c>
      <c r="AHA19" s="5" t="s">
        <v>22</v>
      </c>
      <c r="AHB19" s="66">
        <f ca="1">SUMIFS(AHA47:AHA59,AHE47:AHE59,AGZ19,AHF47:AHF59,AHA19)</f>
        <v>0</v>
      </c>
      <c r="AHI19" s="477"/>
      <c r="AHJ19" s="480"/>
      <c r="AHK19" s="18" t="s">
        <v>17</v>
      </c>
      <c r="AHL19" s="5" t="s">
        <v>22</v>
      </c>
      <c r="AHM19" s="66">
        <f ca="1">SUMIFS(AHL47:AHL59,AHP47:AHP59,AHK19,AHQ47:AHQ59,AHL19)</f>
        <v>0</v>
      </c>
      <c r="AHT19" s="477"/>
      <c r="AHU19" s="480"/>
      <c r="AHV19" s="18" t="s">
        <v>17</v>
      </c>
      <c r="AHW19" s="5" t="s">
        <v>22</v>
      </c>
      <c r="AHX19" s="66">
        <f ca="1">SUMIFS(AHW47:AHW59,AIA47:AIA59,AHV19,AIB47:AIB59,AHW19)</f>
        <v>0</v>
      </c>
      <c r="AIE19" s="477"/>
      <c r="AIF19" s="480"/>
      <c r="AIG19" s="18" t="s">
        <v>17</v>
      </c>
      <c r="AIH19" s="5" t="s">
        <v>22</v>
      </c>
      <c r="AII19" s="66">
        <f ca="1">SUMIFS(AIH47:AIH59,AIL47:AIL59,AIG19,AIM47:AIM59,AIH19)</f>
        <v>0</v>
      </c>
      <c r="AIP19" s="477"/>
      <c r="AIQ19" s="480"/>
      <c r="AIR19" s="18" t="s">
        <v>17</v>
      </c>
      <c r="AIS19" s="5" t="s">
        <v>22</v>
      </c>
      <c r="AIT19" s="66">
        <f ca="1">SUMIFS(AIS47:AIS59,AIW47:AIW59,AIR19,AIX47:AIX59,AIS19)</f>
        <v>0</v>
      </c>
      <c r="AJA19" s="477"/>
      <c r="AJB19" s="480"/>
      <c r="AJC19" s="18" t="s">
        <v>17</v>
      </c>
      <c r="AJD19" s="5" t="s">
        <v>22</v>
      </c>
      <c r="AJE19" s="66">
        <f ca="1">SUMIFS(AJD47:AJD59,AJH47:AJH59,AJC19,AJI47:AJI59,AJD19)</f>
        <v>0</v>
      </c>
      <c r="AJL19" s="477"/>
      <c r="AJM19" s="480"/>
      <c r="AJN19" s="18" t="s">
        <v>17</v>
      </c>
      <c r="AJO19" s="5" t="s">
        <v>22</v>
      </c>
      <c r="AJP19" s="66">
        <f ca="1">SUMIFS(AJO47:AJO59,AJS47:AJS59,AJN19,AJT47:AJT59,AJO19)</f>
        <v>0</v>
      </c>
      <c r="AJW19" s="477"/>
      <c r="AJX19" s="480"/>
      <c r="AJY19" s="18" t="s">
        <v>17</v>
      </c>
      <c r="AJZ19" s="5" t="s">
        <v>22</v>
      </c>
      <c r="AKA19" s="66">
        <f ca="1">SUMIFS(AJZ47:AJZ59,AKD47:AKD59,AJY19,AKE47:AKE59,AJZ19)</f>
        <v>0</v>
      </c>
      <c r="AKH19" s="477"/>
      <c r="AKI19" s="480"/>
      <c r="AKJ19" s="18" t="s">
        <v>17</v>
      </c>
      <c r="AKK19" s="5" t="s">
        <v>22</v>
      </c>
      <c r="AKL19" s="66">
        <f ca="1">SUMIFS(AKK47:AKK59,AKO47:AKO59,AKJ19,AKP47:AKP59,AKK19)</f>
        <v>0</v>
      </c>
      <c r="AKS19" s="477"/>
      <c r="AKT19" s="480"/>
      <c r="AKU19" s="18" t="s">
        <v>17</v>
      </c>
      <c r="AKV19" s="5" t="s">
        <v>22</v>
      </c>
      <c r="AKW19" s="66">
        <f ca="1">SUMIFS(AKV47:AKV59,AKZ47:AKZ59,AKU19,ALA47:ALA59,AKV19)</f>
        <v>0</v>
      </c>
      <c r="ALD19" s="477"/>
      <c r="ALE19" s="480"/>
      <c r="ALF19" s="18" t="s">
        <v>17</v>
      </c>
      <c r="ALG19" s="5" t="s">
        <v>22</v>
      </c>
      <c r="ALH19" s="66">
        <f ca="1">SUMIFS(ALG47:ALG59,ALK47:ALK59,ALF19,ALL47:ALL59,ALG19)</f>
        <v>0</v>
      </c>
      <c r="ALO19" s="477"/>
      <c r="ALP19" s="480"/>
      <c r="ALQ19" s="18" t="s">
        <v>17</v>
      </c>
      <c r="ALR19" s="5" t="s">
        <v>22</v>
      </c>
      <c r="ALS19" s="66">
        <f ca="1">SUMIFS(ALR47:ALR59,ALV47:ALV59,ALQ19,ALW47:ALW59,ALR19)</f>
        <v>0</v>
      </c>
      <c r="ALZ19" s="477"/>
      <c r="AMA19" s="480"/>
      <c r="AMB19" s="18" t="s">
        <v>17</v>
      </c>
      <c r="AMC19" s="5" t="s">
        <v>22</v>
      </c>
      <c r="AMD19" s="66">
        <f ca="1">SUMIFS(AMC47:AMC59,AMG47:AMG59,AMB19,AMH47:AMH59,AMC19)</f>
        <v>0</v>
      </c>
      <c r="AMK19" s="477"/>
      <c r="AML19" s="480"/>
      <c r="AMM19" s="18" t="s">
        <v>17</v>
      </c>
      <c r="AMN19" s="5" t="s">
        <v>22</v>
      </c>
      <c r="AMO19" s="66">
        <f ca="1">SUMIFS(AMN47:AMN59,AMR47:AMR59,AMM19,AMS47:AMS59,AMN19)</f>
        <v>0</v>
      </c>
      <c r="AMV19" s="477"/>
      <c r="AMW19" s="480"/>
      <c r="AMX19" s="18" t="s">
        <v>17</v>
      </c>
      <c r="AMY19" s="5" t="s">
        <v>22</v>
      </c>
      <c r="AMZ19" s="66">
        <f ca="1">SUMIFS(AMY47:AMY59,ANC47:ANC59,AMX19,AND47:AND59,AMY19)</f>
        <v>0</v>
      </c>
      <c r="ANG19" s="477"/>
      <c r="ANH19" s="480"/>
      <c r="ANI19" s="18" t="s">
        <v>17</v>
      </c>
      <c r="ANJ19" s="5" t="s">
        <v>22</v>
      </c>
      <c r="ANK19" s="66">
        <f ca="1">SUMIFS(ANJ47:ANJ59,ANN47:ANN59,ANI19,ANO47:ANO59,ANJ19)</f>
        <v>0</v>
      </c>
      <c r="ANR19" s="477"/>
      <c r="ANS19" s="480"/>
      <c r="ANT19" s="18" t="s">
        <v>17</v>
      </c>
      <c r="ANU19" s="5" t="s">
        <v>22</v>
      </c>
      <c r="ANV19" s="66">
        <f ca="1">SUMIFS(ANU47:ANU59,ANY47:ANY59,ANT19,ANZ47:ANZ59,ANU19)</f>
        <v>0</v>
      </c>
      <c r="AOC19" s="477"/>
      <c r="AOD19" s="480"/>
      <c r="AOE19" s="18" t="s">
        <v>17</v>
      </c>
      <c r="AOF19" s="5" t="s">
        <v>22</v>
      </c>
      <c r="AOG19" s="66">
        <f ca="1">SUMIFS(AOF47:AOF59,AOJ47:AOJ59,AOE19,AOK47:AOK59,AOF19)</f>
        <v>0</v>
      </c>
      <c r="AON19" s="477"/>
      <c r="AOO19" s="480"/>
      <c r="AOP19" s="18" t="s">
        <v>17</v>
      </c>
      <c r="AOQ19" s="5" t="s">
        <v>22</v>
      </c>
      <c r="AOR19" s="66">
        <f ca="1">SUMIFS(AOQ47:AOQ59,AOU47:AOU59,AOP19,AOV47:AOV59,AOQ19)</f>
        <v>0</v>
      </c>
      <c r="AOY19" s="477"/>
      <c r="AOZ19" s="480"/>
      <c r="APA19" s="18" t="s">
        <v>17</v>
      </c>
      <c r="APB19" s="5" t="s">
        <v>22</v>
      </c>
      <c r="APC19" s="66">
        <f ca="1">SUMIFS(APB47:APB59,APF47:APF59,APA19,APG47:APG59,APB19)</f>
        <v>0</v>
      </c>
      <c r="APJ19" s="477"/>
      <c r="APK19" s="480"/>
      <c r="APL19" s="18" t="s">
        <v>17</v>
      </c>
      <c r="APM19" s="5" t="s">
        <v>22</v>
      </c>
      <c r="APN19" s="66">
        <f ca="1">SUMIFS(APM47:APM59,APQ47:APQ59,APL19,APR47:APR59,APM19)</f>
        <v>0</v>
      </c>
      <c r="APU19" s="477"/>
      <c r="APV19" s="480"/>
      <c r="APW19" s="18" t="s">
        <v>17</v>
      </c>
      <c r="APX19" s="5" t="s">
        <v>22</v>
      </c>
      <c r="APY19" s="66">
        <f ca="1">SUMIFS(APX47:APX59,AQB47:AQB59,APW19,AQC47:AQC59,APX19)</f>
        <v>0</v>
      </c>
      <c r="AQF19" s="477"/>
      <c r="AQG19" s="480"/>
      <c r="AQH19" s="18" t="s">
        <v>17</v>
      </c>
      <c r="AQI19" s="5" t="s">
        <v>22</v>
      </c>
      <c r="AQJ19" s="66">
        <f ca="1">SUMIFS(AQI47:AQI59,AQM47:AQM59,AQH19,AQN47:AQN59,AQI19)</f>
        <v>0</v>
      </c>
      <c r="AQQ19" s="477"/>
      <c r="AQR19" s="480"/>
      <c r="AQS19" s="18" t="s">
        <v>17</v>
      </c>
      <c r="AQT19" s="5" t="s">
        <v>22</v>
      </c>
      <c r="AQU19" s="66">
        <f ca="1">SUMIFS(AQT47:AQT59,AQX47:AQX59,AQS19,AQY47:AQY59,AQT19)</f>
        <v>0</v>
      </c>
      <c r="ARB19" s="477"/>
      <c r="ARC19" s="480"/>
      <c r="ARD19" s="18" t="s">
        <v>17</v>
      </c>
      <c r="ARE19" s="5" t="s">
        <v>22</v>
      </c>
      <c r="ARF19" s="66">
        <f ca="1">SUMIFS(ARE47:ARE59,ARI47:ARI59,ARD19,ARJ47:ARJ59,ARE19)</f>
        <v>0</v>
      </c>
      <c r="ARM19" s="477"/>
      <c r="ARN19" s="480"/>
      <c r="ARO19" s="18" t="s">
        <v>17</v>
      </c>
      <c r="ARP19" s="5" t="s">
        <v>22</v>
      </c>
      <c r="ARQ19" s="66">
        <f ca="1">SUMIFS(ARP47:ARP59,ART47:ART59,ARO19,ARU47:ARU59,ARP19)</f>
        <v>0</v>
      </c>
      <c r="ARX19" s="477"/>
      <c r="ARY19" s="480"/>
      <c r="ARZ19" s="18" t="s">
        <v>17</v>
      </c>
      <c r="ASA19" s="5" t="s">
        <v>22</v>
      </c>
      <c r="ASB19" s="66">
        <f ca="1">SUMIFS(ASA47:ASA59,ASE47:ASE59,ARZ19,ASF47:ASF59,ASA19)</f>
        <v>0</v>
      </c>
      <c r="ASI19" s="477"/>
      <c r="ASJ19" s="480"/>
      <c r="ASK19" s="18" t="s">
        <v>17</v>
      </c>
      <c r="ASL19" s="5" t="s">
        <v>22</v>
      </c>
      <c r="ASM19" s="66">
        <f ca="1">SUMIFS(ASL47:ASL59,ASP47:ASP59,ASK19,ASQ47:ASQ59,ASL19)</f>
        <v>0</v>
      </c>
      <c r="AST19" s="477"/>
      <c r="ASU19" s="480"/>
      <c r="ASV19" s="18" t="s">
        <v>17</v>
      </c>
      <c r="ASW19" s="5" t="s">
        <v>22</v>
      </c>
      <c r="ASX19" s="66">
        <f ca="1">SUMIFS(ASW47:ASW59,ATA47:ATA59,ASV19,ATB47:ATB59,ASW19)</f>
        <v>0</v>
      </c>
      <c r="ATE19" s="477"/>
      <c r="ATF19" s="480"/>
      <c r="ATG19" s="18" t="s">
        <v>17</v>
      </c>
      <c r="ATH19" s="5" t="s">
        <v>22</v>
      </c>
      <c r="ATI19" s="66">
        <f ca="1">SUMIFS(ATH47:ATH59,ATL47:ATL59,ATG19,ATM47:ATM59,ATH19)</f>
        <v>0</v>
      </c>
      <c r="ATP19" s="477"/>
      <c r="ATQ19" s="480"/>
      <c r="ATR19" s="18" t="s">
        <v>17</v>
      </c>
      <c r="ATS19" s="5" t="s">
        <v>22</v>
      </c>
      <c r="ATT19" s="66">
        <f ca="1">SUMIFS(ATS47:ATS59,ATW47:ATW59,ATR19,ATX47:ATX59,ATS19)</f>
        <v>0</v>
      </c>
      <c r="AUA19" s="477"/>
      <c r="AUB19" s="480"/>
      <c r="AUC19" s="18" t="s">
        <v>17</v>
      </c>
      <c r="AUD19" s="5" t="s">
        <v>22</v>
      </c>
      <c r="AUE19" s="66">
        <f ca="1">SUMIFS(AUD47:AUD59,AUH47:AUH59,AUC19,AUI47:AUI59,AUD19)</f>
        <v>0</v>
      </c>
      <c r="AUL19" s="477"/>
      <c r="AUM19" s="480"/>
      <c r="AUN19" s="18" t="s">
        <v>17</v>
      </c>
      <c r="AUO19" s="5" t="s">
        <v>22</v>
      </c>
      <c r="AUP19" s="66">
        <f ca="1">SUMIFS(AUO47:AUO59,AUS47:AUS59,AUN19,AUT47:AUT59,AUO19)</f>
        <v>0</v>
      </c>
      <c r="AUW19" s="477"/>
      <c r="AUX19" s="480"/>
      <c r="AUY19" s="18" t="s">
        <v>17</v>
      </c>
      <c r="AUZ19" s="5" t="s">
        <v>22</v>
      </c>
      <c r="AVA19" s="66">
        <f ca="1">SUMIFS(AUZ47:AUZ59,AVD47:AVD59,AUY19,AVE47:AVE59,AUZ19)</f>
        <v>0</v>
      </c>
      <c r="AVH19" s="477"/>
      <c r="AVI19" s="480"/>
      <c r="AVJ19" s="18" t="s">
        <v>17</v>
      </c>
      <c r="AVK19" s="5" t="s">
        <v>22</v>
      </c>
      <c r="AVL19" s="66">
        <f ca="1">SUMIFS(AVK47:AVK59,AVO47:AVO59,AVJ19,AVP47:AVP59,AVK19)</f>
        <v>0</v>
      </c>
      <c r="AVS19" s="477"/>
      <c r="AVT19" s="480"/>
      <c r="AVU19" s="18" t="s">
        <v>17</v>
      </c>
      <c r="AVV19" s="5" t="s">
        <v>22</v>
      </c>
      <c r="AVW19" s="66">
        <f ca="1">SUMIFS(AVV47:AVV59,AVZ47:AVZ59,AVU19,AWA47:AWA59,AVV19)</f>
        <v>0</v>
      </c>
    </row>
    <row r="20" spans="2:1018 1025:1271">
      <c r="B20" s="510"/>
      <c r="C20" s="512"/>
      <c r="D20" s="18" t="s">
        <v>17</v>
      </c>
      <c r="E20" s="5" t="s">
        <v>23</v>
      </c>
      <c r="F20" s="66">
        <f ca="1">SUMIFS(E47:E59,I47:I59,D20,J47:J59,E20)</f>
        <v>0</v>
      </c>
      <c r="M20" s="477"/>
      <c r="N20" s="480"/>
      <c r="O20" s="18" t="s">
        <v>17</v>
      </c>
      <c r="P20" s="5" t="s">
        <v>23</v>
      </c>
      <c r="Q20" s="66">
        <f ca="1">SUMIFS(P47:P59,T47:T59,O20,U47:U59,P20)</f>
        <v>0</v>
      </c>
      <c r="X20" s="477"/>
      <c r="Y20" s="480"/>
      <c r="Z20" s="18" t="s">
        <v>17</v>
      </c>
      <c r="AA20" s="5" t="s">
        <v>23</v>
      </c>
      <c r="AB20" s="66">
        <f ca="1">SUMIFS(AA47:AA59,AE47:AE59,Z20,AF47:AF59,AA20)</f>
        <v>0</v>
      </c>
      <c r="AI20" s="477"/>
      <c r="AJ20" s="480"/>
      <c r="AK20" s="18" t="s">
        <v>17</v>
      </c>
      <c r="AL20" s="5" t="s">
        <v>23</v>
      </c>
      <c r="AM20" s="66">
        <f ca="1">SUMIFS(AL47:AL59,AP47:AP59,AK20,AQ47:AQ59,AL20)</f>
        <v>0</v>
      </c>
      <c r="AT20" s="477"/>
      <c r="AU20" s="480"/>
      <c r="AV20" s="18" t="s">
        <v>17</v>
      </c>
      <c r="AW20" s="5" t="s">
        <v>23</v>
      </c>
      <c r="AX20" s="66">
        <f ca="1">SUMIFS(AW47:AW59,BA47:BA59,AV20,BB47:BB59,AW20)</f>
        <v>0</v>
      </c>
      <c r="BE20" s="477"/>
      <c r="BF20" s="480"/>
      <c r="BG20" s="18" t="s">
        <v>17</v>
      </c>
      <c r="BH20" s="5" t="s">
        <v>23</v>
      </c>
      <c r="BI20" s="66">
        <f ca="1">SUMIFS(BH47:BH59,BL47:BL59,BG20,BM47:BM59,BH20)</f>
        <v>0</v>
      </c>
      <c r="BP20" s="477"/>
      <c r="BQ20" s="480"/>
      <c r="BR20" s="18" t="s">
        <v>17</v>
      </c>
      <c r="BS20" s="5" t="s">
        <v>23</v>
      </c>
      <c r="BT20" s="66">
        <f ca="1">SUMIFS(BS47:BS59,BW47:BW59,BR20,BX47:BX59,BS20)</f>
        <v>0</v>
      </c>
      <c r="CA20" s="477"/>
      <c r="CB20" s="480"/>
      <c r="CC20" s="18" t="s">
        <v>17</v>
      </c>
      <c r="CD20" s="5" t="s">
        <v>23</v>
      </c>
      <c r="CE20" s="66">
        <f ca="1">SUMIFS(CD47:CD59,CH47:CH59,CC20,CI47:CI59,CD20)</f>
        <v>0</v>
      </c>
      <c r="CL20" s="477"/>
      <c r="CM20" s="480"/>
      <c r="CN20" s="18" t="s">
        <v>17</v>
      </c>
      <c r="CO20" s="5" t="s">
        <v>23</v>
      </c>
      <c r="CP20" s="66">
        <f ca="1">SUMIFS(CO47:CO59,CS47:CS59,CN20,CT47:CT59,CO20)</f>
        <v>0</v>
      </c>
      <c r="CW20" s="477"/>
      <c r="CX20" s="480"/>
      <c r="CY20" s="18" t="s">
        <v>17</v>
      </c>
      <c r="CZ20" s="5" t="s">
        <v>23</v>
      </c>
      <c r="DA20" s="66">
        <f ca="1">SUMIFS(CZ47:CZ59,DD47:DD59,CY20,DE47:DE59,CZ20)</f>
        <v>0</v>
      </c>
      <c r="DH20" s="477"/>
      <c r="DI20" s="480"/>
      <c r="DJ20" s="18" t="s">
        <v>17</v>
      </c>
      <c r="DK20" s="5" t="s">
        <v>23</v>
      </c>
      <c r="DL20" s="66">
        <f ca="1">SUMIFS(DK47:DK59,DO47:DO59,DJ20,DP47:DP59,DK20)</f>
        <v>0</v>
      </c>
      <c r="DS20" s="477"/>
      <c r="DT20" s="480"/>
      <c r="DU20" s="18" t="s">
        <v>17</v>
      </c>
      <c r="DV20" s="5" t="s">
        <v>23</v>
      </c>
      <c r="DW20" s="66">
        <f ca="1">SUMIFS(DV47:DV59,DZ47:DZ59,DU20,EA47:EA59,DV20)</f>
        <v>0</v>
      </c>
      <c r="ED20" s="477"/>
      <c r="EE20" s="480"/>
      <c r="EF20" s="18" t="s">
        <v>17</v>
      </c>
      <c r="EG20" s="5" t="s">
        <v>23</v>
      </c>
      <c r="EH20" s="66">
        <f ca="1">SUMIFS(EG47:EG59,EK47:EK59,EF20,EL47:EL59,EG20)</f>
        <v>0</v>
      </c>
      <c r="EO20" s="477"/>
      <c r="EP20" s="480"/>
      <c r="EQ20" s="18" t="s">
        <v>17</v>
      </c>
      <c r="ER20" s="5" t="s">
        <v>23</v>
      </c>
      <c r="ES20" s="66">
        <f ca="1">SUMIFS(ER47:ER59,EV47:EV59,EQ20,EW47:EW59,ER20)</f>
        <v>0</v>
      </c>
      <c r="EZ20" s="477"/>
      <c r="FA20" s="480"/>
      <c r="FB20" s="18" t="s">
        <v>17</v>
      </c>
      <c r="FC20" s="5" t="s">
        <v>23</v>
      </c>
      <c r="FD20" s="66">
        <f ca="1">SUMIFS(FC47:FC59,FG47:FG59,FB20,FH47:FH59,FC20)</f>
        <v>0</v>
      </c>
      <c r="FK20" s="477"/>
      <c r="FL20" s="480"/>
      <c r="FM20" s="18" t="s">
        <v>17</v>
      </c>
      <c r="FN20" s="5" t="s">
        <v>23</v>
      </c>
      <c r="FO20" s="66">
        <f ca="1">SUMIFS(FN47:FN59,FR47:FR59,FM20,FS47:FS59,FN20)</f>
        <v>0</v>
      </c>
      <c r="FV20" s="477"/>
      <c r="FW20" s="480"/>
      <c r="FX20" s="18" t="s">
        <v>17</v>
      </c>
      <c r="FY20" s="5" t="s">
        <v>23</v>
      </c>
      <c r="FZ20" s="66">
        <f ca="1">SUMIFS(FY47:FY59,GC47:GC59,FX20,GD47:GD59,FY20)</f>
        <v>0</v>
      </c>
      <c r="GG20" s="477"/>
      <c r="GH20" s="480"/>
      <c r="GI20" s="18" t="s">
        <v>17</v>
      </c>
      <c r="GJ20" s="5" t="s">
        <v>23</v>
      </c>
      <c r="GK20" s="66">
        <f ca="1">SUMIFS(GJ47:GJ59,GN47:GN59,GI20,GO47:GO59,GJ20)</f>
        <v>0</v>
      </c>
      <c r="GR20" s="477"/>
      <c r="GS20" s="480"/>
      <c r="GT20" s="18" t="s">
        <v>17</v>
      </c>
      <c r="GU20" s="5" t="s">
        <v>23</v>
      </c>
      <c r="GV20" s="66">
        <f ca="1">SUMIFS(GU47:GU59,GY47:GY59,GT20,GZ47:GZ59,GU20)</f>
        <v>0</v>
      </c>
      <c r="HC20" s="477"/>
      <c r="HD20" s="480"/>
      <c r="HE20" s="18" t="s">
        <v>17</v>
      </c>
      <c r="HF20" s="5" t="s">
        <v>23</v>
      </c>
      <c r="HG20" s="66">
        <f ca="1">SUMIFS(HF47:HF59,HJ47:HJ59,HE20,HK47:HK59,HF20)</f>
        <v>0</v>
      </c>
      <c r="HN20" s="477"/>
      <c r="HO20" s="480"/>
      <c r="HP20" s="18" t="s">
        <v>17</v>
      </c>
      <c r="HQ20" s="5" t="s">
        <v>23</v>
      </c>
      <c r="HR20" s="66">
        <f ca="1">SUMIFS(HQ47:HQ59,HU47:HU59,HP20,HV47:HV59,HQ20)</f>
        <v>0</v>
      </c>
      <c r="HY20" s="477"/>
      <c r="HZ20" s="480"/>
      <c r="IA20" s="18" t="s">
        <v>17</v>
      </c>
      <c r="IB20" s="5" t="s">
        <v>23</v>
      </c>
      <c r="IC20" s="66">
        <f ca="1">SUMIFS(IB47:IB59,IF47:IF59,IA20,IG47:IG59,IB20)</f>
        <v>0</v>
      </c>
      <c r="IJ20" s="477"/>
      <c r="IK20" s="480"/>
      <c r="IL20" s="18" t="s">
        <v>17</v>
      </c>
      <c r="IM20" s="5" t="s">
        <v>23</v>
      </c>
      <c r="IN20" s="66">
        <f ca="1">SUMIFS(IM47:IM59,IQ47:IQ59,IL20,IR47:IR59,IM20)</f>
        <v>0</v>
      </c>
      <c r="IU20" s="477"/>
      <c r="IV20" s="480"/>
      <c r="IW20" s="18" t="s">
        <v>17</v>
      </c>
      <c r="IX20" s="5" t="s">
        <v>23</v>
      </c>
      <c r="IY20" s="66">
        <f ca="1">SUMIFS(IX47:IX59,JB47:JB59,IW20,JC47:JC59,IX20)</f>
        <v>0</v>
      </c>
      <c r="JF20" s="477"/>
      <c r="JG20" s="480"/>
      <c r="JH20" s="18" t="s">
        <v>17</v>
      </c>
      <c r="JI20" s="5" t="s">
        <v>23</v>
      </c>
      <c r="JJ20" s="66">
        <f ca="1">SUMIFS(JI47:JI59,JM47:JM59,JH20,JN47:JN59,JI20)</f>
        <v>0</v>
      </c>
      <c r="JQ20" s="477"/>
      <c r="JR20" s="480"/>
      <c r="JS20" s="18" t="s">
        <v>17</v>
      </c>
      <c r="JT20" s="5" t="s">
        <v>23</v>
      </c>
      <c r="JU20" s="66">
        <f ca="1">SUMIFS(JT47:JT59,JX47:JX59,JS20,JY47:JY59,JT20)</f>
        <v>0</v>
      </c>
      <c r="KB20" s="477"/>
      <c r="KC20" s="480"/>
      <c r="KD20" s="18" t="s">
        <v>17</v>
      </c>
      <c r="KE20" s="5" t="s">
        <v>23</v>
      </c>
      <c r="KF20" s="66">
        <f ca="1">SUMIFS(KE47:KE59,KI47:KI59,KD20,KJ47:KJ59,KE20)</f>
        <v>0</v>
      </c>
      <c r="KM20" s="477"/>
      <c r="KN20" s="480"/>
      <c r="KO20" s="18" t="s">
        <v>17</v>
      </c>
      <c r="KP20" s="5" t="s">
        <v>23</v>
      </c>
      <c r="KQ20" s="66">
        <f ca="1">SUMIFS(KP47:KP59,KT47:KT59,KO20,KU47:KU59,KP20)</f>
        <v>0</v>
      </c>
      <c r="KX20" s="477"/>
      <c r="KY20" s="480"/>
      <c r="KZ20" s="18" t="s">
        <v>17</v>
      </c>
      <c r="LA20" s="5" t="s">
        <v>23</v>
      </c>
      <c r="LB20" s="66">
        <f ca="1">SUMIFS(LA47:LA59,LE47:LE59,KZ20,LF47:LF59,LA20)</f>
        <v>0</v>
      </c>
      <c r="LI20" s="477"/>
      <c r="LJ20" s="480"/>
      <c r="LK20" s="18" t="s">
        <v>17</v>
      </c>
      <c r="LL20" s="5" t="s">
        <v>23</v>
      </c>
      <c r="LM20" s="66">
        <f ca="1">SUMIFS(LL47:LL59,LP47:LP59,LK20,LQ47:LQ59,LL20)</f>
        <v>0</v>
      </c>
      <c r="LT20" s="477"/>
      <c r="LU20" s="480"/>
      <c r="LV20" s="18" t="s">
        <v>17</v>
      </c>
      <c r="LW20" s="5" t="s">
        <v>23</v>
      </c>
      <c r="LX20" s="66">
        <f ca="1">SUMIFS(LW47:LW59,MA47:MA59,LV20,MB47:MB59,LW20)</f>
        <v>0</v>
      </c>
      <c r="ME20" s="477"/>
      <c r="MF20" s="480"/>
      <c r="MG20" s="18" t="s">
        <v>17</v>
      </c>
      <c r="MH20" s="5" t="s">
        <v>23</v>
      </c>
      <c r="MI20" s="66">
        <f ca="1">SUMIFS(MH47:MH59,ML47:ML59,MG20,MM47:MM59,MH20)</f>
        <v>0</v>
      </c>
      <c r="MP20" s="477"/>
      <c r="MQ20" s="480"/>
      <c r="MR20" s="18" t="s">
        <v>17</v>
      </c>
      <c r="MS20" s="5" t="s">
        <v>23</v>
      </c>
      <c r="MT20" s="66">
        <f ca="1">SUMIFS(MS47:MS59,MW47:MW59,MR20,MX47:MX59,MS20)</f>
        <v>0</v>
      </c>
      <c r="NA20" s="477"/>
      <c r="NB20" s="480"/>
      <c r="NC20" s="18" t="s">
        <v>17</v>
      </c>
      <c r="ND20" s="5" t="s">
        <v>23</v>
      </c>
      <c r="NE20" s="66">
        <f ca="1">SUMIFS(ND47:ND59,NH47:NH59,NC20,NI47:NI59,ND20)</f>
        <v>0</v>
      </c>
      <c r="NL20" s="477"/>
      <c r="NM20" s="480"/>
      <c r="NN20" s="18" t="s">
        <v>17</v>
      </c>
      <c r="NO20" s="5" t="s">
        <v>23</v>
      </c>
      <c r="NP20" s="66">
        <f ca="1">SUMIFS(NO47:NO59,NS47:NS59,NN20,NT47:NT59,NO20)</f>
        <v>0</v>
      </c>
      <c r="NW20" s="477"/>
      <c r="NX20" s="480"/>
      <c r="NY20" s="18" t="s">
        <v>17</v>
      </c>
      <c r="NZ20" s="5" t="s">
        <v>23</v>
      </c>
      <c r="OA20" s="66">
        <f ca="1">SUMIFS(NZ47:NZ59,OD47:OD59,NY20,OE47:OE59,NZ20)</f>
        <v>0</v>
      </c>
      <c r="OH20" s="477"/>
      <c r="OI20" s="480"/>
      <c r="OJ20" s="18" t="s">
        <v>17</v>
      </c>
      <c r="OK20" s="5" t="s">
        <v>23</v>
      </c>
      <c r="OL20" s="66">
        <f ca="1">SUMIFS(OK47:OK59,OO47:OO59,OJ20,OP47:OP59,OK20)</f>
        <v>0</v>
      </c>
      <c r="OS20" s="477"/>
      <c r="OT20" s="480"/>
      <c r="OU20" s="18" t="s">
        <v>17</v>
      </c>
      <c r="OV20" s="5" t="s">
        <v>23</v>
      </c>
      <c r="OW20" s="66">
        <f ca="1">SUMIFS(OV47:OV59,OZ47:OZ59,OU20,PA47:PA59,OV20)</f>
        <v>0</v>
      </c>
      <c r="PD20" s="477"/>
      <c r="PE20" s="480"/>
      <c r="PF20" s="18" t="s">
        <v>17</v>
      </c>
      <c r="PG20" s="5" t="s">
        <v>23</v>
      </c>
      <c r="PH20" s="66">
        <f ca="1">SUMIFS(PG47:PG59,PK47:PK59,PF20,PL47:PL59,PG20)</f>
        <v>0</v>
      </c>
      <c r="PO20" s="477"/>
      <c r="PP20" s="480"/>
      <c r="PQ20" s="18" t="s">
        <v>17</v>
      </c>
      <c r="PR20" s="5" t="s">
        <v>23</v>
      </c>
      <c r="PS20" s="66">
        <f ca="1">SUMIFS(PR47:PR59,PV47:PV59,PQ20,PW47:PW59,PR20)</f>
        <v>0</v>
      </c>
      <c r="PZ20" s="477"/>
      <c r="QA20" s="480"/>
      <c r="QB20" s="18" t="s">
        <v>17</v>
      </c>
      <c r="QC20" s="5" t="s">
        <v>23</v>
      </c>
      <c r="QD20" s="66">
        <f ca="1">SUMIFS(QC47:QC59,QG47:QG59,QB20,QH47:QH59,QC20)</f>
        <v>0</v>
      </c>
      <c r="QK20" s="477"/>
      <c r="QL20" s="480"/>
      <c r="QM20" s="18" t="s">
        <v>17</v>
      </c>
      <c r="QN20" s="5" t="s">
        <v>23</v>
      </c>
      <c r="QO20" s="66">
        <f ca="1">SUMIFS(QN47:QN59,QR47:QR59,QM20,QS47:QS59,QN20)</f>
        <v>0</v>
      </c>
      <c r="QV20" s="477"/>
      <c r="QW20" s="480"/>
      <c r="QX20" s="18" t="s">
        <v>17</v>
      </c>
      <c r="QY20" s="5" t="s">
        <v>23</v>
      </c>
      <c r="QZ20" s="66">
        <f ca="1">SUMIFS(QY47:QY59,RC47:RC59,QX20,RD47:RD59,QY20)</f>
        <v>0</v>
      </c>
      <c r="RG20" s="477"/>
      <c r="RH20" s="480"/>
      <c r="RI20" s="18" t="s">
        <v>17</v>
      </c>
      <c r="RJ20" s="5" t="s">
        <v>23</v>
      </c>
      <c r="RK20" s="66">
        <f ca="1">SUMIFS(RJ47:RJ59,RN47:RN59,RI20,RO47:RO59,RJ20)</f>
        <v>0</v>
      </c>
      <c r="RR20" s="477"/>
      <c r="RS20" s="480"/>
      <c r="RT20" s="18" t="s">
        <v>17</v>
      </c>
      <c r="RU20" s="5" t="s">
        <v>23</v>
      </c>
      <c r="RV20" s="66">
        <f ca="1">SUMIFS(RU47:RU59,RY47:RY59,RT20,RZ47:RZ59,RU20)</f>
        <v>0</v>
      </c>
      <c r="SC20" s="477"/>
      <c r="SD20" s="480"/>
      <c r="SE20" s="18" t="s">
        <v>17</v>
      </c>
      <c r="SF20" s="5" t="s">
        <v>23</v>
      </c>
      <c r="SG20" s="66">
        <f ca="1">SUMIFS(SF47:SF59,SJ47:SJ59,SE20,SK47:SK59,SF20)</f>
        <v>0</v>
      </c>
      <c r="SN20" s="477"/>
      <c r="SO20" s="480"/>
      <c r="SP20" s="18" t="s">
        <v>17</v>
      </c>
      <c r="SQ20" s="5" t="s">
        <v>23</v>
      </c>
      <c r="SR20" s="66">
        <f ca="1">SUMIFS(SQ47:SQ59,SU47:SU59,SP20,SV47:SV59,SQ20)</f>
        <v>0</v>
      </c>
      <c r="SY20" s="477"/>
      <c r="SZ20" s="480"/>
      <c r="TA20" s="18" t="s">
        <v>17</v>
      </c>
      <c r="TB20" s="5" t="s">
        <v>23</v>
      </c>
      <c r="TC20" s="66">
        <f ca="1">SUMIFS(TB47:TB59,TF47:TF59,TA20,TG47:TG59,TB20)</f>
        <v>0</v>
      </c>
      <c r="TJ20" s="477"/>
      <c r="TK20" s="480"/>
      <c r="TL20" s="18" t="s">
        <v>17</v>
      </c>
      <c r="TM20" s="5" t="s">
        <v>23</v>
      </c>
      <c r="TN20" s="66">
        <f ca="1">SUMIFS(TM47:TM59,TQ47:TQ59,TL20,TR47:TR59,TM20)</f>
        <v>0</v>
      </c>
      <c r="TU20" s="477"/>
      <c r="TV20" s="480"/>
      <c r="TW20" s="18" t="s">
        <v>17</v>
      </c>
      <c r="TX20" s="5" t="s">
        <v>23</v>
      </c>
      <c r="TY20" s="66">
        <f ca="1">SUMIFS(TX47:TX59,UB47:UB59,TW20,UC47:UC59,TX20)</f>
        <v>0</v>
      </c>
      <c r="UF20" s="477"/>
      <c r="UG20" s="480"/>
      <c r="UH20" s="18" t="s">
        <v>17</v>
      </c>
      <c r="UI20" s="5" t="s">
        <v>23</v>
      </c>
      <c r="UJ20" s="66">
        <f ca="1">SUMIFS(UI47:UI59,UM47:UM59,UH20,UN47:UN59,UI20)</f>
        <v>0</v>
      </c>
      <c r="UQ20" s="477"/>
      <c r="UR20" s="480"/>
      <c r="US20" s="18" t="s">
        <v>17</v>
      </c>
      <c r="UT20" s="5" t="s">
        <v>23</v>
      </c>
      <c r="UU20" s="66">
        <f ca="1">SUMIFS(UT47:UT59,UX47:UX59,US20,UY47:UY59,UT20)</f>
        <v>0</v>
      </c>
      <c r="VB20" s="477"/>
      <c r="VC20" s="480"/>
      <c r="VD20" s="18" t="s">
        <v>17</v>
      </c>
      <c r="VE20" s="5" t="s">
        <v>23</v>
      </c>
      <c r="VF20" s="66">
        <f ca="1">SUMIFS(VE47:VE59,VI47:VI59,VD20,VJ47:VJ59,VE20)</f>
        <v>0</v>
      </c>
      <c r="VM20" s="477"/>
      <c r="VN20" s="480"/>
      <c r="VO20" s="18" t="s">
        <v>17</v>
      </c>
      <c r="VP20" s="5" t="s">
        <v>23</v>
      </c>
      <c r="VQ20" s="66">
        <f ca="1">SUMIFS(VP47:VP59,VT47:VT59,VO20,VU47:VU59,VP20)</f>
        <v>0</v>
      </c>
      <c r="VX20" s="477"/>
      <c r="VY20" s="480"/>
      <c r="VZ20" s="18" t="s">
        <v>17</v>
      </c>
      <c r="WA20" s="5" t="s">
        <v>23</v>
      </c>
      <c r="WB20" s="66">
        <f ca="1">SUMIFS(WA47:WA59,WE47:WE59,VZ20,WF47:WF59,WA20)</f>
        <v>0</v>
      </c>
      <c r="WI20" s="477"/>
      <c r="WJ20" s="480"/>
      <c r="WK20" s="18" t="s">
        <v>17</v>
      </c>
      <c r="WL20" s="5" t="s">
        <v>23</v>
      </c>
      <c r="WM20" s="66">
        <f ca="1">SUMIFS(WL47:WL59,WP47:WP59,WK20,WQ47:WQ59,WL20)</f>
        <v>0</v>
      </c>
      <c r="WT20" s="477"/>
      <c r="WU20" s="480"/>
      <c r="WV20" s="18" t="s">
        <v>17</v>
      </c>
      <c r="WW20" s="5" t="s">
        <v>23</v>
      </c>
      <c r="WX20" s="66">
        <f ca="1">SUMIFS(WW47:WW59,XA47:XA59,WV20,XB47:XB59,WW20)</f>
        <v>0</v>
      </c>
      <c r="XE20" s="477"/>
      <c r="XF20" s="480"/>
      <c r="XG20" s="18" t="s">
        <v>17</v>
      </c>
      <c r="XH20" s="5" t="s">
        <v>23</v>
      </c>
      <c r="XI20" s="66">
        <f ca="1">SUMIFS(XH47:XH59,XL47:XL59,XG20,XM47:XM59,XH20)</f>
        <v>0</v>
      </c>
      <c r="XP20" s="477"/>
      <c r="XQ20" s="480"/>
      <c r="XR20" s="18" t="s">
        <v>17</v>
      </c>
      <c r="XS20" s="5" t="s">
        <v>23</v>
      </c>
      <c r="XT20" s="66">
        <f ca="1">SUMIFS(XS47:XS59,XW47:XW59,XR20,XX47:XX59,XS20)</f>
        <v>0</v>
      </c>
      <c r="YA20" s="477"/>
      <c r="YB20" s="480"/>
      <c r="YC20" s="18" t="s">
        <v>17</v>
      </c>
      <c r="YD20" s="5" t="s">
        <v>23</v>
      </c>
      <c r="YE20" s="66">
        <f ca="1">SUMIFS(YD47:YD59,YH47:YH59,YC20,YI47:YI59,YD20)</f>
        <v>0</v>
      </c>
      <c r="YL20" s="477"/>
      <c r="YM20" s="480"/>
      <c r="YN20" s="18" t="s">
        <v>17</v>
      </c>
      <c r="YO20" s="5" t="s">
        <v>23</v>
      </c>
      <c r="YP20" s="66">
        <f ca="1">SUMIFS(YO47:YO59,YS47:YS59,YN20,YT47:YT59,YO20)</f>
        <v>0</v>
      </c>
      <c r="YW20" s="477"/>
      <c r="YX20" s="480"/>
      <c r="YY20" s="18" t="s">
        <v>17</v>
      </c>
      <c r="YZ20" s="5" t="s">
        <v>23</v>
      </c>
      <c r="ZA20" s="66">
        <f ca="1">SUMIFS(YZ47:YZ59,ZD47:ZD59,YY20,ZE47:ZE59,YZ20)</f>
        <v>0</v>
      </c>
      <c r="ZH20" s="477"/>
      <c r="ZI20" s="480"/>
      <c r="ZJ20" s="18" t="s">
        <v>17</v>
      </c>
      <c r="ZK20" s="5" t="s">
        <v>23</v>
      </c>
      <c r="ZL20" s="66">
        <f ca="1">SUMIFS(ZK47:ZK59,ZO47:ZO59,ZJ20,ZP47:ZP59,ZK20)</f>
        <v>0</v>
      </c>
      <c r="ZS20" s="477"/>
      <c r="ZT20" s="480"/>
      <c r="ZU20" s="18" t="s">
        <v>17</v>
      </c>
      <c r="ZV20" s="5" t="s">
        <v>23</v>
      </c>
      <c r="ZW20" s="66">
        <f ca="1">SUMIFS(ZV47:ZV59,ZZ47:ZZ59,ZU20,AAA47:AAA59,ZV20)</f>
        <v>0</v>
      </c>
      <c r="AAD20" s="477"/>
      <c r="AAE20" s="480"/>
      <c r="AAF20" s="18" t="s">
        <v>17</v>
      </c>
      <c r="AAG20" s="5" t="s">
        <v>23</v>
      </c>
      <c r="AAH20" s="66">
        <f ca="1">SUMIFS(AAG47:AAG59,AAK47:AAK59,AAF20,AAL47:AAL59,AAG20)</f>
        <v>0</v>
      </c>
      <c r="AAO20" s="477"/>
      <c r="AAP20" s="480"/>
      <c r="AAQ20" s="18" t="s">
        <v>17</v>
      </c>
      <c r="AAR20" s="5" t="s">
        <v>23</v>
      </c>
      <c r="AAS20" s="66">
        <f ca="1">SUMIFS(AAR47:AAR59,AAV47:AAV59,AAQ20,AAW47:AAW59,AAR20)</f>
        <v>0</v>
      </c>
      <c r="AAZ20" s="477"/>
      <c r="ABA20" s="480"/>
      <c r="ABB20" s="18" t="s">
        <v>17</v>
      </c>
      <c r="ABC20" s="5" t="s">
        <v>23</v>
      </c>
      <c r="ABD20" s="66">
        <f ca="1">SUMIFS(ABC47:ABC59,ABG47:ABG59,ABB20,ABH47:ABH59,ABC20)</f>
        <v>0</v>
      </c>
      <c r="ABK20" s="477"/>
      <c r="ABL20" s="480"/>
      <c r="ABM20" s="18" t="s">
        <v>17</v>
      </c>
      <c r="ABN20" s="5" t="s">
        <v>23</v>
      </c>
      <c r="ABO20" s="66">
        <f ca="1">SUMIFS(ABN47:ABN59,ABR47:ABR59,ABM20,ABS47:ABS59,ABN20)</f>
        <v>0</v>
      </c>
      <c r="ABV20" s="477"/>
      <c r="ABW20" s="480"/>
      <c r="ABX20" s="18" t="s">
        <v>17</v>
      </c>
      <c r="ABY20" s="5" t="s">
        <v>23</v>
      </c>
      <c r="ABZ20" s="66">
        <f ca="1">SUMIFS(ABY47:ABY59,ACC47:ACC59,ABX20,ACD47:ACD59,ABY20)</f>
        <v>0</v>
      </c>
      <c r="ACG20" s="477"/>
      <c r="ACH20" s="480"/>
      <c r="ACI20" s="18" t="s">
        <v>17</v>
      </c>
      <c r="ACJ20" s="5" t="s">
        <v>23</v>
      </c>
      <c r="ACK20" s="66">
        <f ca="1">SUMIFS(ACJ47:ACJ59,ACN47:ACN59,ACI20,ACO47:ACO59,ACJ20)</f>
        <v>0</v>
      </c>
      <c r="ACR20" s="477"/>
      <c r="ACS20" s="480"/>
      <c r="ACT20" s="18" t="s">
        <v>17</v>
      </c>
      <c r="ACU20" s="5" t="s">
        <v>23</v>
      </c>
      <c r="ACV20" s="66">
        <f ca="1">SUMIFS(ACU47:ACU59,ACY47:ACY59,ACT20,ACZ47:ACZ59,ACU20)</f>
        <v>0</v>
      </c>
      <c r="ADC20" s="477"/>
      <c r="ADD20" s="480"/>
      <c r="ADE20" s="18" t="s">
        <v>17</v>
      </c>
      <c r="ADF20" s="5" t="s">
        <v>23</v>
      </c>
      <c r="ADG20" s="66">
        <f ca="1">SUMIFS(ADF47:ADF59,ADJ47:ADJ59,ADE20,ADK47:ADK59,ADF20)</f>
        <v>0</v>
      </c>
      <c r="ADN20" s="477"/>
      <c r="ADO20" s="480"/>
      <c r="ADP20" s="18" t="s">
        <v>17</v>
      </c>
      <c r="ADQ20" s="5" t="s">
        <v>23</v>
      </c>
      <c r="ADR20" s="66">
        <f ca="1">SUMIFS(ADQ47:ADQ59,ADU47:ADU59,ADP20,ADV47:ADV59,ADQ20)</f>
        <v>0</v>
      </c>
      <c r="ADY20" s="477"/>
      <c r="ADZ20" s="480"/>
      <c r="AEA20" s="18" t="s">
        <v>17</v>
      </c>
      <c r="AEB20" s="5" t="s">
        <v>23</v>
      </c>
      <c r="AEC20" s="66">
        <f ca="1">SUMIFS(AEB47:AEB59,AEF47:AEF59,AEA20,AEG47:AEG59,AEB20)</f>
        <v>0</v>
      </c>
      <c r="AEJ20" s="477"/>
      <c r="AEK20" s="480"/>
      <c r="AEL20" s="18" t="s">
        <v>17</v>
      </c>
      <c r="AEM20" s="5" t="s">
        <v>23</v>
      </c>
      <c r="AEN20" s="66">
        <f ca="1">SUMIFS(AEM47:AEM59,AEQ47:AEQ59,AEL20,AER47:AER59,AEM20)</f>
        <v>0</v>
      </c>
      <c r="AEU20" s="477"/>
      <c r="AEV20" s="480"/>
      <c r="AEW20" s="18" t="s">
        <v>17</v>
      </c>
      <c r="AEX20" s="5" t="s">
        <v>23</v>
      </c>
      <c r="AEY20" s="66">
        <f ca="1">SUMIFS(AEX47:AEX59,AFB47:AFB59,AEW20,AFC47:AFC59,AEX20)</f>
        <v>0</v>
      </c>
      <c r="AFF20" s="477"/>
      <c r="AFG20" s="480"/>
      <c r="AFH20" s="18" t="s">
        <v>17</v>
      </c>
      <c r="AFI20" s="5" t="s">
        <v>23</v>
      </c>
      <c r="AFJ20" s="66">
        <f ca="1">SUMIFS(AFI47:AFI59,AFM47:AFM59,AFH20,AFN47:AFN59,AFI20)</f>
        <v>0</v>
      </c>
      <c r="AFQ20" s="477"/>
      <c r="AFR20" s="480"/>
      <c r="AFS20" s="18" t="s">
        <v>17</v>
      </c>
      <c r="AFT20" s="5" t="s">
        <v>23</v>
      </c>
      <c r="AFU20" s="66">
        <f ca="1">SUMIFS(AFT47:AFT59,AFX47:AFX59,AFS20,AFY47:AFY59,AFT20)</f>
        <v>0</v>
      </c>
      <c r="AGB20" s="477"/>
      <c r="AGC20" s="480"/>
      <c r="AGD20" s="18" t="s">
        <v>17</v>
      </c>
      <c r="AGE20" s="5" t="s">
        <v>23</v>
      </c>
      <c r="AGF20" s="66">
        <f ca="1">SUMIFS(AGE47:AGE59,AGI47:AGI59,AGD20,AGJ47:AGJ59,AGE20)</f>
        <v>0</v>
      </c>
      <c r="AGM20" s="477"/>
      <c r="AGN20" s="480"/>
      <c r="AGO20" s="18" t="s">
        <v>17</v>
      </c>
      <c r="AGP20" s="5" t="s">
        <v>23</v>
      </c>
      <c r="AGQ20" s="66">
        <f ca="1">SUMIFS(AGP47:AGP59,AGT47:AGT59,AGO20,AGU47:AGU59,AGP20)</f>
        <v>0</v>
      </c>
      <c r="AGX20" s="477"/>
      <c r="AGY20" s="480"/>
      <c r="AGZ20" s="18" t="s">
        <v>17</v>
      </c>
      <c r="AHA20" s="5" t="s">
        <v>23</v>
      </c>
      <c r="AHB20" s="66">
        <f ca="1">SUMIFS(AHA47:AHA59,AHE47:AHE59,AGZ20,AHF47:AHF59,AHA20)</f>
        <v>0</v>
      </c>
      <c r="AHI20" s="477"/>
      <c r="AHJ20" s="480"/>
      <c r="AHK20" s="18" t="s">
        <v>17</v>
      </c>
      <c r="AHL20" s="5" t="s">
        <v>23</v>
      </c>
      <c r="AHM20" s="66">
        <f ca="1">SUMIFS(AHL47:AHL59,AHP47:AHP59,AHK20,AHQ47:AHQ59,AHL20)</f>
        <v>0</v>
      </c>
      <c r="AHT20" s="477"/>
      <c r="AHU20" s="480"/>
      <c r="AHV20" s="18" t="s">
        <v>17</v>
      </c>
      <c r="AHW20" s="5" t="s">
        <v>23</v>
      </c>
      <c r="AHX20" s="66">
        <f ca="1">SUMIFS(AHW47:AHW59,AIA47:AIA59,AHV20,AIB47:AIB59,AHW20)</f>
        <v>0</v>
      </c>
      <c r="AIE20" s="477"/>
      <c r="AIF20" s="480"/>
      <c r="AIG20" s="18" t="s">
        <v>17</v>
      </c>
      <c r="AIH20" s="5" t="s">
        <v>23</v>
      </c>
      <c r="AII20" s="66">
        <f ca="1">SUMIFS(AIH47:AIH59,AIL47:AIL59,AIG20,AIM47:AIM59,AIH20)</f>
        <v>0</v>
      </c>
      <c r="AIP20" s="477"/>
      <c r="AIQ20" s="480"/>
      <c r="AIR20" s="18" t="s">
        <v>17</v>
      </c>
      <c r="AIS20" s="5" t="s">
        <v>23</v>
      </c>
      <c r="AIT20" s="66">
        <f ca="1">SUMIFS(AIS47:AIS59,AIW47:AIW59,AIR20,AIX47:AIX59,AIS20)</f>
        <v>0</v>
      </c>
      <c r="AJA20" s="477"/>
      <c r="AJB20" s="480"/>
      <c r="AJC20" s="18" t="s">
        <v>17</v>
      </c>
      <c r="AJD20" s="5" t="s">
        <v>23</v>
      </c>
      <c r="AJE20" s="66">
        <f ca="1">SUMIFS(AJD47:AJD59,AJH47:AJH59,AJC20,AJI47:AJI59,AJD20)</f>
        <v>0</v>
      </c>
      <c r="AJL20" s="477"/>
      <c r="AJM20" s="480"/>
      <c r="AJN20" s="18" t="s">
        <v>17</v>
      </c>
      <c r="AJO20" s="5" t="s">
        <v>23</v>
      </c>
      <c r="AJP20" s="66">
        <f ca="1">SUMIFS(AJO47:AJO59,AJS47:AJS59,AJN20,AJT47:AJT59,AJO20)</f>
        <v>0</v>
      </c>
      <c r="AJW20" s="477"/>
      <c r="AJX20" s="480"/>
      <c r="AJY20" s="18" t="s">
        <v>17</v>
      </c>
      <c r="AJZ20" s="5" t="s">
        <v>23</v>
      </c>
      <c r="AKA20" s="66">
        <f ca="1">SUMIFS(AJZ47:AJZ59,AKD47:AKD59,AJY20,AKE47:AKE59,AJZ20)</f>
        <v>0</v>
      </c>
      <c r="AKH20" s="477"/>
      <c r="AKI20" s="480"/>
      <c r="AKJ20" s="18" t="s">
        <v>17</v>
      </c>
      <c r="AKK20" s="5" t="s">
        <v>23</v>
      </c>
      <c r="AKL20" s="66">
        <f ca="1">SUMIFS(AKK47:AKK59,AKO47:AKO59,AKJ20,AKP47:AKP59,AKK20)</f>
        <v>0</v>
      </c>
      <c r="AKS20" s="477"/>
      <c r="AKT20" s="480"/>
      <c r="AKU20" s="18" t="s">
        <v>17</v>
      </c>
      <c r="AKV20" s="5" t="s">
        <v>23</v>
      </c>
      <c r="AKW20" s="66">
        <f ca="1">SUMIFS(AKV47:AKV59,AKZ47:AKZ59,AKU20,ALA47:ALA59,AKV20)</f>
        <v>0</v>
      </c>
      <c r="ALD20" s="477"/>
      <c r="ALE20" s="480"/>
      <c r="ALF20" s="18" t="s">
        <v>17</v>
      </c>
      <c r="ALG20" s="5" t="s">
        <v>23</v>
      </c>
      <c r="ALH20" s="66">
        <f ca="1">SUMIFS(ALG47:ALG59,ALK47:ALK59,ALF20,ALL47:ALL59,ALG20)</f>
        <v>0</v>
      </c>
      <c r="ALO20" s="477"/>
      <c r="ALP20" s="480"/>
      <c r="ALQ20" s="18" t="s">
        <v>17</v>
      </c>
      <c r="ALR20" s="5" t="s">
        <v>23</v>
      </c>
      <c r="ALS20" s="66">
        <f ca="1">SUMIFS(ALR47:ALR59,ALV47:ALV59,ALQ20,ALW47:ALW59,ALR20)</f>
        <v>0</v>
      </c>
      <c r="ALZ20" s="477"/>
      <c r="AMA20" s="480"/>
      <c r="AMB20" s="18" t="s">
        <v>17</v>
      </c>
      <c r="AMC20" s="5" t="s">
        <v>23</v>
      </c>
      <c r="AMD20" s="66">
        <f ca="1">SUMIFS(AMC47:AMC59,AMG47:AMG59,AMB20,AMH47:AMH59,AMC20)</f>
        <v>0</v>
      </c>
      <c r="AMK20" s="477"/>
      <c r="AML20" s="480"/>
      <c r="AMM20" s="18" t="s">
        <v>17</v>
      </c>
      <c r="AMN20" s="5" t="s">
        <v>23</v>
      </c>
      <c r="AMO20" s="66">
        <f ca="1">SUMIFS(AMN47:AMN59,AMR47:AMR59,AMM20,AMS47:AMS59,AMN20)</f>
        <v>0</v>
      </c>
      <c r="AMV20" s="477"/>
      <c r="AMW20" s="480"/>
      <c r="AMX20" s="18" t="s">
        <v>17</v>
      </c>
      <c r="AMY20" s="5" t="s">
        <v>23</v>
      </c>
      <c r="AMZ20" s="66">
        <f ca="1">SUMIFS(AMY47:AMY59,ANC47:ANC59,AMX20,AND47:AND59,AMY20)</f>
        <v>0</v>
      </c>
      <c r="ANG20" s="477"/>
      <c r="ANH20" s="480"/>
      <c r="ANI20" s="18" t="s">
        <v>17</v>
      </c>
      <c r="ANJ20" s="5" t="s">
        <v>23</v>
      </c>
      <c r="ANK20" s="66">
        <f ca="1">SUMIFS(ANJ47:ANJ59,ANN47:ANN59,ANI20,ANO47:ANO59,ANJ20)</f>
        <v>0</v>
      </c>
      <c r="ANR20" s="477"/>
      <c r="ANS20" s="480"/>
      <c r="ANT20" s="18" t="s">
        <v>17</v>
      </c>
      <c r="ANU20" s="5" t="s">
        <v>23</v>
      </c>
      <c r="ANV20" s="66">
        <f ca="1">SUMIFS(ANU47:ANU59,ANY47:ANY59,ANT20,ANZ47:ANZ59,ANU20)</f>
        <v>0</v>
      </c>
      <c r="AOC20" s="477"/>
      <c r="AOD20" s="480"/>
      <c r="AOE20" s="18" t="s">
        <v>17</v>
      </c>
      <c r="AOF20" s="5" t="s">
        <v>23</v>
      </c>
      <c r="AOG20" s="66">
        <f ca="1">SUMIFS(AOF47:AOF59,AOJ47:AOJ59,AOE20,AOK47:AOK59,AOF20)</f>
        <v>0</v>
      </c>
      <c r="AON20" s="477"/>
      <c r="AOO20" s="480"/>
      <c r="AOP20" s="18" t="s">
        <v>17</v>
      </c>
      <c r="AOQ20" s="5" t="s">
        <v>23</v>
      </c>
      <c r="AOR20" s="66">
        <f ca="1">SUMIFS(AOQ47:AOQ59,AOU47:AOU59,AOP20,AOV47:AOV59,AOQ20)</f>
        <v>0</v>
      </c>
      <c r="AOY20" s="477"/>
      <c r="AOZ20" s="480"/>
      <c r="APA20" s="18" t="s">
        <v>17</v>
      </c>
      <c r="APB20" s="5" t="s">
        <v>23</v>
      </c>
      <c r="APC20" s="66">
        <f ca="1">SUMIFS(APB47:APB59,APF47:APF59,APA20,APG47:APG59,APB20)</f>
        <v>0</v>
      </c>
      <c r="APJ20" s="477"/>
      <c r="APK20" s="480"/>
      <c r="APL20" s="18" t="s">
        <v>17</v>
      </c>
      <c r="APM20" s="5" t="s">
        <v>23</v>
      </c>
      <c r="APN20" s="66">
        <f ca="1">SUMIFS(APM47:APM59,APQ47:APQ59,APL20,APR47:APR59,APM20)</f>
        <v>0</v>
      </c>
      <c r="APU20" s="477"/>
      <c r="APV20" s="480"/>
      <c r="APW20" s="18" t="s">
        <v>17</v>
      </c>
      <c r="APX20" s="5" t="s">
        <v>23</v>
      </c>
      <c r="APY20" s="66">
        <f ca="1">SUMIFS(APX47:APX59,AQB47:AQB59,APW20,AQC47:AQC59,APX20)</f>
        <v>0</v>
      </c>
      <c r="AQF20" s="477"/>
      <c r="AQG20" s="480"/>
      <c r="AQH20" s="18" t="s">
        <v>17</v>
      </c>
      <c r="AQI20" s="5" t="s">
        <v>23</v>
      </c>
      <c r="AQJ20" s="66">
        <f ca="1">SUMIFS(AQI47:AQI59,AQM47:AQM59,AQH20,AQN47:AQN59,AQI20)</f>
        <v>0</v>
      </c>
      <c r="AQQ20" s="477"/>
      <c r="AQR20" s="480"/>
      <c r="AQS20" s="18" t="s">
        <v>17</v>
      </c>
      <c r="AQT20" s="5" t="s">
        <v>23</v>
      </c>
      <c r="AQU20" s="66">
        <f ca="1">SUMIFS(AQT47:AQT59,AQX47:AQX59,AQS20,AQY47:AQY59,AQT20)</f>
        <v>0</v>
      </c>
      <c r="ARB20" s="477"/>
      <c r="ARC20" s="480"/>
      <c r="ARD20" s="18" t="s">
        <v>17</v>
      </c>
      <c r="ARE20" s="5" t="s">
        <v>23</v>
      </c>
      <c r="ARF20" s="66">
        <f ca="1">SUMIFS(ARE47:ARE59,ARI47:ARI59,ARD20,ARJ47:ARJ59,ARE20)</f>
        <v>0</v>
      </c>
      <c r="ARM20" s="477"/>
      <c r="ARN20" s="480"/>
      <c r="ARO20" s="18" t="s">
        <v>17</v>
      </c>
      <c r="ARP20" s="5" t="s">
        <v>23</v>
      </c>
      <c r="ARQ20" s="66">
        <f ca="1">SUMIFS(ARP47:ARP59,ART47:ART59,ARO20,ARU47:ARU59,ARP20)</f>
        <v>0</v>
      </c>
      <c r="ARX20" s="477"/>
      <c r="ARY20" s="480"/>
      <c r="ARZ20" s="18" t="s">
        <v>17</v>
      </c>
      <c r="ASA20" s="5" t="s">
        <v>23</v>
      </c>
      <c r="ASB20" s="66">
        <f ca="1">SUMIFS(ASA47:ASA59,ASE47:ASE59,ARZ20,ASF47:ASF59,ASA20)</f>
        <v>0</v>
      </c>
      <c r="ASI20" s="477"/>
      <c r="ASJ20" s="480"/>
      <c r="ASK20" s="18" t="s">
        <v>17</v>
      </c>
      <c r="ASL20" s="5" t="s">
        <v>23</v>
      </c>
      <c r="ASM20" s="66">
        <f ca="1">SUMIFS(ASL47:ASL59,ASP47:ASP59,ASK20,ASQ47:ASQ59,ASL20)</f>
        <v>0</v>
      </c>
      <c r="AST20" s="477"/>
      <c r="ASU20" s="480"/>
      <c r="ASV20" s="18" t="s">
        <v>17</v>
      </c>
      <c r="ASW20" s="5" t="s">
        <v>23</v>
      </c>
      <c r="ASX20" s="66">
        <f ca="1">SUMIFS(ASW47:ASW59,ATA47:ATA59,ASV20,ATB47:ATB59,ASW20)</f>
        <v>0</v>
      </c>
      <c r="ATE20" s="477"/>
      <c r="ATF20" s="480"/>
      <c r="ATG20" s="18" t="s">
        <v>17</v>
      </c>
      <c r="ATH20" s="5" t="s">
        <v>23</v>
      </c>
      <c r="ATI20" s="66">
        <f ca="1">SUMIFS(ATH47:ATH59,ATL47:ATL59,ATG20,ATM47:ATM59,ATH20)</f>
        <v>0</v>
      </c>
      <c r="ATP20" s="477"/>
      <c r="ATQ20" s="480"/>
      <c r="ATR20" s="18" t="s">
        <v>17</v>
      </c>
      <c r="ATS20" s="5" t="s">
        <v>23</v>
      </c>
      <c r="ATT20" s="66">
        <f ca="1">SUMIFS(ATS47:ATS59,ATW47:ATW59,ATR20,ATX47:ATX59,ATS20)</f>
        <v>0</v>
      </c>
      <c r="AUA20" s="477"/>
      <c r="AUB20" s="480"/>
      <c r="AUC20" s="18" t="s">
        <v>17</v>
      </c>
      <c r="AUD20" s="5" t="s">
        <v>23</v>
      </c>
      <c r="AUE20" s="66">
        <f ca="1">SUMIFS(AUD47:AUD59,AUH47:AUH59,AUC20,AUI47:AUI59,AUD20)</f>
        <v>0</v>
      </c>
      <c r="AUL20" s="477"/>
      <c r="AUM20" s="480"/>
      <c r="AUN20" s="18" t="s">
        <v>17</v>
      </c>
      <c r="AUO20" s="5" t="s">
        <v>23</v>
      </c>
      <c r="AUP20" s="66">
        <f ca="1">SUMIFS(AUO47:AUO59,AUS47:AUS59,AUN20,AUT47:AUT59,AUO20)</f>
        <v>0</v>
      </c>
      <c r="AUW20" s="477"/>
      <c r="AUX20" s="480"/>
      <c r="AUY20" s="18" t="s">
        <v>17</v>
      </c>
      <c r="AUZ20" s="5" t="s">
        <v>23</v>
      </c>
      <c r="AVA20" s="66">
        <f ca="1">SUMIFS(AUZ47:AUZ59,AVD47:AVD59,AUY20,AVE47:AVE59,AUZ20)</f>
        <v>0</v>
      </c>
      <c r="AVH20" s="477"/>
      <c r="AVI20" s="480"/>
      <c r="AVJ20" s="18" t="s">
        <v>17</v>
      </c>
      <c r="AVK20" s="5" t="s">
        <v>23</v>
      </c>
      <c r="AVL20" s="66">
        <f ca="1">SUMIFS(AVK47:AVK59,AVO47:AVO59,AVJ20,AVP47:AVP59,AVK20)</f>
        <v>0</v>
      </c>
      <c r="AVS20" s="477"/>
      <c r="AVT20" s="480"/>
      <c r="AVU20" s="18" t="s">
        <v>17</v>
      </c>
      <c r="AVV20" s="5" t="s">
        <v>23</v>
      </c>
      <c r="AVW20" s="66">
        <f ca="1">SUMIFS(AVV47:AVV59,AVZ47:AVZ59,AVU20,AWA47:AWA59,AVV20)</f>
        <v>0</v>
      </c>
    </row>
    <row r="21" spans="2:1018 1025:1271">
      <c r="B21" s="510"/>
      <c r="C21" s="512"/>
      <c r="D21" s="18" t="s">
        <v>17</v>
      </c>
      <c r="E21" s="5" t="s">
        <v>24</v>
      </c>
      <c r="F21" s="66">
        <f ca="1">SUMIFS(E47:E59,I47:I59,D21,J47:J59,E21)</f>
        <v>0</v>
      </c>
      <c r="M21" s="477"/>
      <c r="N21" s="480"/>
      <c r="O21" s="18" t="s">
        <v>17</v>
      </c>
      <c r="P21" s="5" t="s">
        <v>24</v>
      </c>
      <c r="Q21" s="66">
        <f ca="1">SUMIFS(P47:P59,T47:T59,O21,U47:U59,P21)</f>
        <v>0</v>
      </c>
      <c r="X21" s="477"/>
      <c r="Y21" s="480"/>
      <c r="Z21" s="18" t="s">
        <v>17</v>
      </c>
      <c r="AA21" s="5" t="s">
        <v>24</v>
      </c>
      <c r="AB21" s="66">
        <f ca="1">SUMIFS(AA47:AA59,AE47:AE59,Z21,AF47:AF59,AA21)</f>
        <v>0</v>
      </c>
      <c r="AI21" s="477"/>
      <c r="AJ21" s="480"/>
      <c r="AK21" s="18" t="s">
        <v>17</v>
      </c>
      <c r="AL21" s="5" t="s">
        <v>24</v>
      </c>
      <c r="AM21" s="66">
        <f ca="1">SUMIFS(AL47:AL59,AP47:AP59,AK21,AQ47:AQ59,AL21)</f>
        <v>0</v>
      </c>
      <c r="AT21" s="477"/>
      <c r="AU21" s="480"/>
      <c r="AV21" s="18" t="s">
        <v>17</v>
      </c>
      <c r="AW21" s="5" t="s">
        <v>24</v>
      </c>
      <c r="AX21" s="66">
        <f ca="1">SUMIFS(AW47:AW59,BA47:BA59,AV21,BB47:BB59,AW21)</f>
        <v>0</v>
      </c>
      <c r="BE21" s="477"/>
      <c r="BF21" s="480"/>
      <c r="BG21" s="18" t="s">
        <v>17</v>
      </c>
      <c r="BH21" s="5" t="s">
        <v>24</v>
      </c>
      <c r="BI21" s="66">
        <f ca="1">SUMIFS(BH47:BH59,BL47:BL59,BG21,BM47:BM59,BH21)</f>
        <v>0</v>
      </c>
      <c r="BP21" s="477"/>
      <c r="BQ21" s="480"/>
      <c r="BR21" s="18" t="s">
        <v>17</v>
      </c>
      <c r="BS21" s="5" t="s">
        <v>24</v>
      </c>
      <c r="BT21" s="66">
        <f ca="1">SUMIFS(BS47:BS59,BW47:BW59,BR21,BX47:BX59,BS21)</f>
        <v>0</v>
      </c>
      <c r="CA21" s="477"/>
      <c r="CB21" s="480"/>
      <c r="CC21" s="18" t="s">
        <v>17</v>
      </c>
      <c r="CD21" s="5" t="s">
        <v>24</v>
      </c>
      <c r="CE21" s="66">
        <f ca="1">SUMIFS(CD47:CD59,CH47:CH59,CC21,CI47:CI59,CD21)</f>
        <v>0</v>
      </c>
      <c r="CL21" s="477"/>
      <c r="CM21" s="480"/>
      <c r="CN21" s="18" t="s">
        <v>17</v>
      </c>
      <c r="CO21" s="5" t="s">
        <v>24</v>
      </c>
      <c r="CP21" s="66">
        <f ca="1">SUMIFS(CO47:CO59,CS47:CS59,CN21,CT47:CT59,CO21)</f>
        <v>0</v>
      </c>
      <c r="CW21" s="477"/>
      <c r="CX21" s="480"/>
      <c r="CY21" s="18" t="s">
        <v>17</v>
      </c>
      <c r="CZ21" s="5" t="s">
        <v>24</v>
      </c>
      <c r="DA21" s="66">
        <f ca="1">SUMIFS(CZ47:CZ59,DD47:DD59,CY21,DE47:DE59,CZ21)</f>
        <v>0</v>
      </c>
      <c r="DH21" s="477"/>
      <c r="DI21" s="480"/>
      <c r="DJ21" s="18" t="s">
        <v>17</v>
      </c>
      <c r="DK21" s="5" t="s">
        <v>24</v>
      </c>
      <c r="DL21" s="66">
        <f ca="1">SUMIFS(DK47:DK59,DO47:DO59,DJ21,DP47:DP59,DK21)</f>
        <v>0</v>
      </c>
      <c r="DS21" s="477"/>
      <c r="DT21" s="480"/>
      <c r="DU21" s="18" t="s">
        <v>17</v>
      </c>
      <c r="DV21" s="5" t="s">
        <v>24</v>
      </c>
      <c r="DW21" s="66">
        <f ca="1">SUMIFS(DV47:DV59,DZ47:DZ59,DU21,EA47:EA59,DV21)</f>
        <v>0</v>
      </c>
      <c r="ED21" s="477"/>
      <c r="EE21" s="480"/>
      <c r="EF21" s="18" t="s">
        <v>17</v>
      </c>
      <c r="EG21" s="5" t="s">
        <v>24</v>
      </c>
      <c r="EH21" s="66">
        <f ca="1">SUMIFS(EG47:EG59,EK47:EK59,EF21,EL47:EL59,EG21)</f>
        <v>0</v>
      </c>
      <c r="EO21" s="477"/>
      <c r="EP21" s="480"/>
      <c r="EQ21" s="18" t="s">
        <v>17</v>
      </c>
      <c r="ER21" s="5" t="s">
        <v>24</v>
      </c>
      <c r="ES21" s="66">
        <f ca="1">SUMIFS(ER47:ER59,EV47:EV59,EQ21,EW47:EW59,ER21)</f>
        <v>0</v>
      </c>
      <c r="EZ21" s="477"/>
      <c r="FA21" s="480"/>
      <c r="FB21" s="18" t="s">
        <v>17</v>
      </c>
      <c r="FC21" s="5" t="s">
        <v>24</v>
      </c>
      <c r="FD21" s="66">
        <f ca="1">SUMIFS(FC47:FC59,FG47:FG59,FB21,FH47:FH59,FC21)</f>
        <v>0</v>
      </c>
      <c r="FK21" s="477"/>
      <c r="FL21" s="480"/>
      <c r="FM21" s="18" t="s">
        <v>17</v>
      </c>
      <c r="FN21" s="5" t="s">
        <v>24</v>
      </c>
      <c r="FO21" s="66">
        <f ca="1">SUMIFS(FN47:FN59,FR47:FR59,FM21,FS47:FS59,FN21)</f>
        <v>0</v>
      </c>
      <c r="FV21" s="477"/>
      <c r="FW21" s="480"/>
      <c r="FX21" s="18" t="s">
        <v>17</v>
      </c>
      <c r="FY21" s="5" t="s">
        <v>24</v>
      </c>
      <c r="FZ21" s="66">
        <f ca="1">SUMIFS(FY47:FY59,GC47:GC59,FX21,GD47:GD59,FY21)</f>
        <v>0</v>
      </c>
      <c r="GG21" s="477"/>
      <c r="GH21" s="480"/>
      <c r="GI21" s="18" t="s">
        <v>17</v>
      </c>
      <c r="GJ21" s="5" t="s">
        <v>24</v>
      </c>
      <c r="GK21" s="66">
        <f ca="1">SUMIFS(GJ47:GJ59,GN47:GN59,GI21,GO47:GO59,GJ21)</f>
        <v>0</v>
      </c>
      <c r="GR21" s="477"/>
      <c r="GS21" s="480"/>
      <c r="GT21" s="18" t="s">
        <v>17</v>
      </c>
      <c r="GU21" s="5" t="s">
        <v>24</v>
      </c>
      <c r="GV21" s="66">
        <f ca="1">SUMIFS(GU47:GU59,GY47:GY59,GT21,GZ47:GZ59,GU21)</f>
        <v>0</v>
      </c>
      <c r="HC21" s="477"/>
      <c r="HD21" s="480"/>
      <c r="HE21" s="18" t="s">
        <v>17</v>
      </c>
      <c r="HF21" s="5" t="s">
        <v>24</v>
      </c>
      <c r="HG21" s="66">
        <f ca="1">SUMIFS(HF47:HF59,HJ47:HJ59,HE21,HK47:HK59,HF21)</f>
        <v>0</v>
      </c>
      <c r="HN21" s="477"/>
      <c r="HO21" s="480"/>
      <c r="HP21" s="18" t="s">
        <v>17</v>
      </c>
      <c r="HQ21" s="5" t="s">
        <v>24</v>
      </c>
      <c r="HR21" s="66">
        <f ca="1">SUMIFS(HQ47:HQ59,HU47:HU59,HP21,HV47:HV59,HQ21)</f>
        <v>0</v>
      </c>
      <c r="HY21" s="477"/>
      <c r="HZ21" s="480"/>
      <c r="IA21" s="18" t="s">
        <v>17</v>
      </c>
      <c r="IB21" s="5" t="s">
        <v>24</v>
      </c>
      <c r="IC21" s="66">
        <f ca="1">SUMIFS(IB47:IB59,IF47:IF59,IA21,IG47:IG59,IB21)</f>
        <v>0</v>
      </c>
      <c r="IJ21" s="477"/>
      <c r="IK21" s="480"/>
      <c r="IL21" s="18" t="s">
        <v>17</v>
      </c>
      <c r="IM21" s="5" t="s">
        <v>24</v>
      </c>
      <c r="IN21" s="66">
        <f ca="1">SUMIFS(IM47:IM59,IQ47:IQ59,IL21,IR47:IR59,IM21)</f>
        <v>0</v>
      </c>
      <c r="IU21" s="477"/>
      <c r="IV21" s="480"/>
      <c r="IW21" s="18" t="s">
        <v>17</v>
      </c>
      <c r="IX21" s="5" t="s">
        <v>24</v>
      </c>
      <c r="IY21" s="66">
        <f ca="1">SUMIFS(IX47:IX59,JB47:JB59,IW21,JC47:JC59,IX21)</f>
        <v>0</v>
      </c>
      <c r="JF21" s="477"/>
      <c r="JG21" s="480"/>
      <c r="JH21" s="18" t="s">
        <v>17</v>
      </c>
      <c r="JI21" s="5" t="s">
        <v>24</v>
      </c>
      <c r="JJ21" s="66">
        <f ca="1">SUMIFS(JI47:JI59,JM47:JM59,JH21,JN47:JN59,JI21)</f>
        <v>0</v>
      </c>
      <c r="JQ21" s="477"/>
      <c r="JR21" s="480"/>
      <c r="JS21" s="18" t="s">
        <v>17</v>
      </c>
      <c r="JT21" s="5" t="s">
        <v>24</v>
      </c>
      <c r="JU21" s="66">
        <f ca="1">SUMIFS(JT47:JT59,JX47:JX59,JS21,JY47:JY59,JT21)</f>
        <v>0</v>
      </c>
      <c r="KB21" s="477"/>
      <c r="KC21" s="480"/>
      <c r="KD21" s="18" t="s">
        <v>17</v>
      </c>
      <c r="KE21" s="5" t="s">
        <v>24</v>
      </c>
      <c r="KF21" s="66">
        <f ca="1">SUMIFS(KE47:KE59,KI47:KI59,KD21,KJ47:KJ59,KE21)</f>
        <v>0</v>
      </c>
      <c r="KM21" s="477"/>
      <c r="KN21" s="480"/>
      <c r="KO21" s="18" t="s">
        <v>17</v>
      </c>
      <c r="KP21" s="5" t="s">
        <v>24</v>
      </c>
      <c r="KQ21" s="66">
        <f ca="1">SUMIFS(KP47:KP59,KT47:KT59,KO21,KU47:KU59,KP21)</f>
        <v>0</v>
      </c>
      <c r="KX21" s="477"/>
      <c r="KY21" s="480"/>
      <c r="KZ21" s="18" t="s">
        <v>17</v>
      </c>
      <c r="LA21" s="5" t="s">
        <v>24</v>
      </c>
      <c r="LB21" s="66">
        <f ca="1">SUMIFS(LA47:LA59,LE47:LE59,KZ21,LF47:LF59,LA21)</f>
        <v>0</v>
      </c>
      <c r="LI21" s="477"/>
      <c r="LJ21" s="480"/>
      <c r="LK21" s="18" t="s">
        <v>17</v>
      </c>
      <c r="LL21" s="5" t="s">
        <v>24</v>
      </c>
      <c r="LM21" s="66">
        <f ca="1">SUMIFS(LL47:LL59,LP47:LP59,LK21,LQ47:LQ59,LL21)</f>
        <v>0</v>
      </c>
      <c r="LT21" s="477"/>
      <c r="LU21" s="480"/>
      <c r="LV21" s="18" t="s">
        <v>17</v>
      </c>
      <c r="LW21" s="5" t="s">
        <v>24</v>
      </c>
      <c r="LX21" s="66">
        <f ca="1">SUMIFS(LW47:LW59,MA47:MA59,LV21,MB47:MB59,LW21)</f>
        <v>0</v>
      </c>
      <c r="ME21" s="477"/>
      <c r="MF21" s="480"/>
      <c r="MG21" s="18" t="s">
        <v>17</v>
      </c>
      <c r="MH21" s="5" t="s">
        <v>24</v>
      </c>
      <c r="MI21" s="66">
        <f ca="1">SUMIFS(MH47:MH59,ML47:ML59,MG21,MM47:MM59,MH21)</f>
        <v>0</v>
      </c>
      <c r="MP21" s="477"/>
      <c r="MQ21" s="480"/>
      <c r="MR21" s="18" t="s">
        <v>17</v>
      </c>
      <c r="MS21" s="5" t="s">
        <v>24</v>
      </c>
      <c r="MT21" s="66">
        <f ca="1">SUMIFS(MS47:MS59,MW47:MW59,MR21,MX47:MX59,MS21)</f>
        <v>0</v>
      </c>
      <c r="NA21" s="477"/>
      <c r="NB21" s="480"/>
      <c r="NC21" s="18" t="s">
        <v>17</v>
      </c>
      <c r="ND21" s="5" t="s">
        <v>24</v>
      </c>
      <c r="NE21" s="66">
        <f ca="1">SUMIFS(ND47:ND59,NH47:NH59,NC21,NI47:NI59,ND21)</f>
        <v>0</v>
      </c>
      <c r="NL21" s="477"/>
      <c r="NM21" s="480"/>
      <c r="NN21" s="18" t="s">
        <v>17</v>
      </c>
      <c r="NO21" s="5" t="s">
        <v>24</v>
      </c>
      <c r="NP21" s="66">
        <f ca="1">SUMIFS(NO47:NO59,NS47:NS59,NN21,NT47:NT59,NO21)</f>
        <v>0</v>
      </c>
      <c r="NW21" s="477"/>
      <c r="NX21" s="480"/>
      <c r="NY21" s="18" t="s">
        <v>17</v>
      </c>
      <c r="NZ21" s="5" t="s">
        <v>24</v>
      </c>
      <c r="OA21" s="66">
        <f ca="1">SUMIFS(NZ47:NZ59,OD47:OD59,NY21,OE47:OE59,NZ21)</f>
        <v>0</v>
      </c>
      <c r="OH21" s="477"/>
      <c r="OI21" s="480"/>
      <c r="OJ21" s="18" t="s">
        <v>17</v>
      </c>
      <c r="OK21" s="5" t="s">
        <v>24</v>
      </c>
      <c r="OL21" s="66">
        <f ca="1">SUMIFS(OK47:OK59,OO47:OO59,OJ21,OP47:OP59,OK21)</f>
        <v>0</v>
      </c>
      <c r="OS21" s="477"/>
      <c r="OT21" s="480"/>
      <c r="OU21" s="18" t="s">
        <v>17</v>
      </c>
      <c r="OV21" s="5" t="s">
        <v>24</v>
      </c>
      <c r="OW21" s="66">
        <f ca="1">SUMIFS(OV47:OV59,OZ47:OZ59,OU21,PA47:PA59,OV21)</f>
        <v>0</v>
      </c>
      <c r="PD21" s="477"/>
      <c r="PE21" s="480"/>
      <c r="PF21" s="18" t="s">
        <v>17</v>
      </c>
      <c r="PG21" s="5" t="s">
        <v>24</v>
      </c>
      <c r="PH21" s="66">
        <f ca="1">SUMIFS(PG47:PG59,PK47:PK59,PF21,PL47:PL59,PG21)</f>
        <v>0</v>
      </c>
      <c r="PO21" s="477"/>
      <c r="PP21" s="480"/>
      <c r="PQ21" s="18" t="s">
        <v>17</v>
      </c>
      <c r="PR21" s="5" t="s">
        <v>24</v>
      </c>
      <c r="PS21" s="66">
        <f ca="1">SUMIFS(PR47:PR59,PV47:PV59,PQ21,PW47:PW59,PR21)</f>
        <v>0</v>
      </c>
      <c r="PZ21" s="477"/>
      <c r="QA21" s="480"/>
      <c r="QB21" s="18" t="s">
        <v>17</v>
      </c>
      <c r="QC21" s="5" t="s">
        <v>24</v>
      </c>
      <c r="QD21" s="66">
        <f ca="1">SUMIFS(QC47:QC59,QG47:QG59,QB21,QH47:QH59,QC21)</f>
        <v>0</v>
      </c>
      <c r="QK21" s="477"/>
      <c r="QL21" s="480"/>
      <c r="QM21" s="18" t="s">
        <v>17</v>
      </c>
      <c r="QN21" s="5" t="s">
        <v>24</v>
      </c>
      <c r="QO21" s="66">
        <f ca="1">SUMIFS(QN47:QN59,QR47:QR59,QM21,QS47:QS59,QN21)</f>
        <v>0</v>
      </c>
      <c r="QV21" s="477"/>
      <c r="QW21" s="480"/>
      <c r="QX21" s="18" t="s">
        <v>17</v>
      </c>
      <c r="QY21" s="5" t="s">
        <v>24</v>
      </c>
      <c r="QZ21" s="66">
        <f ca="1">SUMIFS(QY47:QY59,RC47:RC59,QX21,RD47:RD59,QY21)</f>
        <v>0</v>
      </c>
      <c r="RG21" s="477"/>
      <c r="RH21" s="480"/>
      <c r="RI21" s="18" t="s">
        <v>17</v>
      </c>
      <c r="RJ21" s="5" t="s">
        <v>24</v>
      </c>
      <c r="RK21" s="66">
        <f ca="1">SUMIFS(RJ47:RJ59,RN47:RN59,RI21,RO47:RO59,RJ21)</f>
        <v>0</v>
      </c>
      <c r="RR21" s="477"/>
      <c r="RS21" s="480"/>
      <c r="RT21" s="18" t="s">
        <v>17</v>
      </c>
      <c r="RU21" s="5" t="s">
        <v>24</v>
      </c>
      <c r="RV21" s="66">
        <f ca="1">SUMIFS(RU47:RU59,RY47:RY59,RT21,RZ47:RZ59,RU21)</f>
        <v>0</v>
      </c>
      <c r="SC21" s="477"/>
      <c r="SD21" s="480"/>
      <c r="SE21" s="18" t="s">
        <v>17</v>
      </c>
      <c r="SF21" s="5" t="s">
        <v>24</v>
      </c>
      <c r="SG21" s="66">
        <f ca="1">SUMIFS(SF47:SF59,SJ47:SJ59,SE21,SK47:SK59,SF21)</f>
        <v>0</v>
      </c>
      <c r="SN21" s="477"/>
      <c r="SO21" s="480"/>
      <c r="SP21" s="18" t="s">
        <v>17</v>
      </c>
      <c r="SQ21" s="5" t="s">
        <v>24</v>
      </c>
      <c r="SR21" s="66">
        <f ca="1">SUMIFS(SQ47:SQ59,SU47:SU59,SP21,SV47:SV59,SQ21)</f>
        <v>0</v>
      </c>
      <c r="SY21" s="477"/>
      <c r="SZ21" s="480"/>
      <c r="TA21" s="18" t="s">
        <v>17</v>
      </c>
      <c r="TB21" s="5" t="s">
        <v>24</v>
      </c>
      <c r="TC21" s="66">
        <f ca="1">SUMIFS(TB47:TB59,TF47:TF59,TA21,TG47:TG59,TB21)</f>
        <v>0</v>
      </c>
      <c r="TJ21" s="477"/>
      <c r="TK21" s="480"/>
      <c r="TL21" s="18" t="s">
        <v>17</v>
      </c>
      <c r="TM21" s="5" t="s">
        <v>24</v>
      </c>
      <c r="TN21" s="66">
        <f ca="1">SUMIFS(TM47:TM59,TQ47:TQ59,TL21,TR47:TR59,TM21)</f>
        <v>0</v>
      </c>
      <c r="TU21" s="477"/>
      <c r="TV21" s="480"/>
      <c r="TW21" s="18" t="s">
        <v>17</v>
      </c>
      <c r="TX21" s="5" t="s">
        <v>24</v>
      </c>
      <c r="TY21" s="66">
        <f ca="1">SUMIFS(TX47:TX59,UB47:UB59,TW21,UC47:UC59,TX21)</f>
        <v>0</v>
      </c>
      <c r="UF21" s="477"/>
      <c r="UG21" s="480"/>
      <c r="UH21" s="18" t="s">
        <v>17</v>
      </c>
      <c r="UI21" s="5" t="s">
        <v>24</v>
      </c>
      <c r="UJ21" s="66">
        <f ca="1">SUMIFS(UI47:UI59,UM47:UM59,UH21,UN47:UN59,UI21)</f>
        <v>0</v>
      </c>
      <c r="UQ21" s="477"/>
      <c r="UR21" s="480"/>
      <c r="US21" s="18" t="s">
        <v>17</v>
      </c>
      <c r="UT21" s="5" t="s">
        <v>24</v>
      </c>
      <c r="UU21" s="66">
        <f ca="1">SUMIFS(UT47:UT59,UX47:UX59,US21,UY47:UY59,UT21)</f>
        <v>0</v>
      </c>
      <c r="VB21" s="477"/>
      <c r="VC21" s="480"/>
      <c r="VD21" s="18" t="s">
        <v>17</v>
      </c>
      <c r="VE21" s="5" t="s">
        <v>24</v>
      </c>
      <c r="VF21" s="66">
        <f ca="1">SUMIFS(VE47:VE59,VI47:VI59,VD21,VJ47:VJ59,VE21)</f>
        <v>0</v>
      </c>
      <c r="VM21" s="477"/>
      <c r="VN21" s="480"/>
      <c r="VO21" s="18" t="s">
        <v>17</v>
      </c>
      <c r="VP21" s="5" t="s">
        <v>24</v>
      </c>
      <c r="VQ21" s="66">
        <f ca="1">SUMIFS(VP47:VP59,VT47:VT59,VO21,VU47:VU59,VP21)</f>
        <v>0</v>
      </c>
      <c r="VX21" s="477"/>
      <c r="VY21" s="480"/>
      <c r="VZ21" s="18" t="s">
        <v>17</v>
      </c>
      <c r="WA21" s="5" t="s">
        <v>24</v>
      </c>
      <c r="WB21" s="66">
        <f ca="1">SUMIFS(WA47:WA59,WE47:WE59,VZ21,WF47:WF59,WA21)</f>
        <v>0</v>
      </c>
      <c r="WI21" s="477"/>
      <c r="WJ21" s="480"/>
      <c r="WK21" s="18" t="s">
        <v>17</v>
      </c>
      <c r="WL21" s="5" t="s">
        <v>24</v>
      </c>
      <c r="WM21" s="66">
        <f ca="1">SUMIFS(WL47:WL59,WP47:WP59,WK21,WQ47:WQ59,WL21)</f>
        <v>0</v>
      </c>
      <c r="WT21" s="477"/>
      <c r="WU21" s="480"/>
      <c r="WV21" s="18" t="s">
        <v>17</v>
      </c>
      <c r="WW21" s="5" t="s">
        <v>24</v>
      </c>
      <c r="WX21" s="66">
        <f ca="1">SUMIFS(WW47:WW59,XA47:XA59,WV21,XB47:XB59,WW21)</f>
        <v>0</v>
      </c>
      <c r="XE21" s="477"/>
      <c r="XF21" s="480"/>
      <c r="XG21" s="18" t="s">
        <v>17</v>
      </c>
      <c r="XH21" s="5" t="s">
        <v>24</v>
      </c>
      <c r="XI21" s="66">
        <f ca="1">SUMIFS(XH47:XH59,XL47:XL59,XG21,XM47:XM59,XH21)</f>
        <v>0</v>
      </c>
      <c r="XP21" s="477"/>
      <c r="XQ21" s="480"/>
      <c r="XR21" s="18" t="s">
        <v>17</v>
      </c>
      <c r="XS21" s="5" t="s">
        <v>24</v>
      </c>
      <c r="XT21" s="66">
        <f ca="1">SUMIFS(XS47:XS59,XW47:XW59,XR21,XX47:XX59,XS21)</f>
        <v>0</v>
      </c>
      <c r="YA21" s="477"/>
      <c r="YB21" s="480"/>
      <c r="YC21" s="18" t="s">
        <v>17</v>
      </c>
      <c r="YD21" s="5" t="s">
        <v>24</v>
      </c>
      <c r="YE21" s="66">
        <f ca="1">SUMIFS(YD47:YD59,YH47:YH59,YC21,YI47:YI59,YD21)</f>
        <v>0</v>
      </c>
      <c r="YL21" s="477"/>
      <c r="YM21" s="480"/>
      <c r="YN21" s="18" t="s">
        <v>17</v>
      </c>
      <c r="YO21" s="5" t="s">
        <v>24</v>
      </c>
      <c r="YP21" s="66">
        <f ca="1">SUMIFS(YO47:YO59,YS47:YS59,YN21,YT47:YT59,YO21)</f>
        <v>0</v>
      </c>
      <c r="YW21" s="477"/>
      <c r="YX21" s="480"/>
      <c r="YY21" s="18" t="s">
        <v>17</v>
      </c>
      <c r="YZ21" s="5" t="s">
        <v>24</v>
      </c>
      <c r="ZA21" s="66">
        <f ca="1">SUMIFS(YZ47:YZ59,ZD47:ZD59,YY21,ZE47:ZE59,YZ21)</f>
        <v>0</v>
      </c>
      <c r="ZH21" s="477"/>
      <c r="ZI21" s="480"/>
      <c r="ZJ21" s="18" t="s">
        <v>17</v>
      </c>
      <c r="ZK21" s="5" t="s">
        <v>24</v>
      </c>
      <c r="ZL21" s="66">
        <f ca="1">SUMIFS(ZK47:ZK59,ZO47:ZO59,ZJ21,ZP47:ZP59,ZK21)</f>
        <v>0</v>
      </c>
      <c r="ZS21" s="477"/>
      <c r="ZT21" s="480"/>
      <c r="ZU21" s="18" t="s">
        <v>17</v>
      </c>
      <c r="ZV21" s="5" t="s">
        <v>24</v>
      </c>
      <c r="ZW21" s="66">
        <f ca="1">SUMIFS(ZV47:ZV59,ZZ47:ZZ59,ZU21,AAA47:AAA59,ZV21)</f>
        <v>0</v>
      </c>
      <c r="AAD21" s="477"/>
      <c r="AAE21" s="480"/>
      <c r="AAF21" s="18" t="s">
        <v>17</v>
      </c>
      <c r="AAG21" s="5" t="s">
        <v>24</v>
      </c>
      <c r="AAH21" s="66">
        <f ca="1">SUMIFS(AAG47:AAG59,AAK47:AAK59,AAF21,AAL47:AAL59,AAG21)</f>
        <v>0</v>
      </c>
      <c r="AAO21" s="477"/>
      <c r="AAP21" s="480"/>
      <c r="AAQ21" s="18" t="s">
        <v>17</v>
      </c>
      <c r="AAR21" s="5" t="s">
        <v>24</v>
      </c>
      <c r="AAS21" s="66">
        <f ca="1">SUMIFS(AAR47:AAR59,AAV47:AAV59,AAQ21,AAW47:AAW59,AAR21)</f>
        <v>0</v>
      </c>
      <c r="AAZ21" s="477"/>
      <c r="ABA21" s="480"/>
      <c r="ABB21" s="18" t="s">
        <v>17</v>
      </c>
      <c r="ABC21" s="5" t="s">
        <v>24</v>
      </c>
      <c r="ABD21" s="66">
        <f ca="1">SUMIFS(ABC47:ABC59,ABG47:ABG59,ABB21,ABH47:ABH59,ABC21)</f>
        <v>0</v>
      </c>
      <c r="ABK21" s="477"/>
      <c r="ABL21" s="480"/>
      <c r="ABM21" s="18" t="s">
        <v>17</v>
      </c>
      <c r="ABN21" s="5" t="s">
        <v>24</v>
      </c>
      <c r="ABO21" s="66">
        <f ca="1">SUMIFS(ABN47:ABN59,ABR47:ABR59,ABM21,ABS47:ABS59,ABN21)</f>
        <v>0</v>
      </c>
      <c r="ABV21" s="477"/>
      <c r="ABW21" s="480"/>
      <c r="ABX21" s="18" t="s">
        <v>17</v>
      </c>
      <c r="ABY21" s="5" t="s">
        <v>24</v>
      </c>
      <c r="ABZ21" s="66">
        <f ca="1">SUMIFS(ABY47:ABY59,ACC47:ACC59,ABX21,ACD47:ACD59,ABY21)</f>
        <v>0</v>
      </c>
      <c r="ACG21" s="477"/>
      <c r="ACH21" s="480"/>
      <c r="ACI21" s="18" t="s">
        <v>17</v>
      </c>
      <c r="ACJ21" s="5" t="s">
        <v>24</v>
      </c>
      <c r="ACK21" s="66">
        <f ca="1">SUMIFS(ACJ47:ACJ59,ACN47:ACN59,ACI21,ACO47:ACO59,ACJ21)</f>
        <v>0</v>
      </c>
      <c r="ACR21" s="477"/>
      <c r="ACS21" s="480"/>
      <c r="ACT21" s="18" t="s">
        <v>17</v>
      </c>
      <c r="ACU21" s="5" t="s">
        <v>24</v>
      </c>
      <c r="ACV21" s="66">
        <f ca="1">SUMIFS(ACU47:ACU59,ACY47:ACY59,ACT21,ACZ47:ACZ59,ACU21)</f>
        <v>0</v>
      </c>
      <c r="ADC21" s="477"/>
      <c r="ADD21" s="480"/>
      <c r="ADE21" s="18" t="s">
        <v>17</v>
      </c>
      <c r="ADF21" s="5" t="s">
        <v>24</v>
      </c>
      <c r="ADG21" s="66">
        <f ca="1">SUMIFS(ADF47:ADF59,ADJ47:ADJ59,ADE21,ADK47:ADK59,ADF21)</f>
        <v>0</v>
      </c>
      <c r="ADN21" s="477"/>
      <c r="ADO21" s="480"/>
      <c r="ADP21" s="18" t="s">
        <v>17</v>
      </c>
      <c r="ADQ21" s="5" t="s">
        <v>24</v>
      </c>
      <c r="ADR21" s="66">
        <f ca="1">SUMIFS(ADQ47:ADQ59,ADU47:ADU59,ADP21,ADV47:ADV59,ADQ21)</f>
        <v>0</v>
      </c>
      <c r="ADY21" s="477"/>
      <c r="ADZ21" s="480"/>
      <c r="AEA21" s="18" t="s">
        <v>17</v>
      </c>
      <c r="AEB21" s="5" t="s">
        <v>24</v>
      </c>
      <c r="AEC21" s="66">
        <f ca="1">SUMIFS(AEB47:AEB59,AEF47:AEF59,AEA21,AEG47:AEG59,AEB21)</f>
        <v>0</v>
      </c>
      <c r="AEJ21" s="477"/>
      <c r="AEK21" s="480"/>
      <c r="AEL21" s="18" t="s">
        <v>17</v>
      </c>
      <c r="AEM21" s="5" t="s">
        <v>24</v>
      </c>
      <c r="AEN21" s="66">
        <f ca="1">SUMIFS(AEM47:AEM59,AEQ47:AEQ59,AEL21,AER47:AER59,AEM21)</f>
        <v>0</v>
      </c>
      <c r="AEU21" s="477"/>
      <c r="AEV21" s="480"/>
      <c r="AEW21" s="18" t="s">
        <v>17</v>
      </c>
      <c r="AEX21" s="5" t="s">
        <v>24</v>
      </c>
      <c r="AEY21" s="66">
        <f ca="1">SUMIFS(AEX47:AEX59,AFB47:AFB59,AEW21,AFC47:AFC59,AEX21)</f>
        <v>0</v>
      </c>
      <c r="AFF21" s="477"/>
      <c r="AFG21" s="480"/>
      <c r="AFH21" s="18" t="s">
        <v>17</v>
      </c>
      <c r="AFI21" s="5" t="s">
        <v>24</v>
      </c>
      <c r="AFJ21" s="66">
        <f ca="1">SUMIFS(AFI47:AFI59,AFM47:AFM59,AFH21,AFN47:AFN59,AFI21)</f>
        <v>0</v>
      </c>
      <c r="AFQ21" s="477"/>
      <c r="AFR21" s="480"/>
      <c r="AFS21" s="18" t="s">
        <v>17</v>
      </c>
      <c r="AFT21" s="5" t="s">
        <v>24</v>
      </c>
      <c r="AFU21" s="66">
        <f ca="1">SUMIFS(AFT47:AFT59,AFX47:AFX59,AFS21,AFY47:AFY59,AFT21)</f>
        <v>0</v>
      </c>
      <c r="AGB21" s="477"/>
      <c r="AGC21" s="480"/>
      <c r="AGD21" s="18" t="s">
        <v>17</v>
      </c>
      <c r="AGE21" s="5" t="s">
        <v>24</v>
      </c>
      <c r="AGF21" s="66">
        <f ca="1">SUMIFS(AGE47:AGE59,AGI47:AGI59,AGD21,AGJ47:AGJ59,AGE21)</f>
        <v>0</v>
      </c>
      <c r="AGM21" s="477"/>
      <c r="AGN21" s="480"/>
      <c r="AGO21" s="18" t="s">
        <v>17</v>
      </c>
      <c r="AGP21" s="5" t="s">
        <v>24</v>
      </c>
      <c r="AGQ21" s="66">
        <f ca="1">SUMIFS(AGP47:AGP59,AGT47:AGT59,AGO21,AGU47:AGU59,AGP21)</f>
        <v>0</v>
      </c>
      <c r="AGX21" s="477"/>
      <c r="AGY21" s="480"/>
      <c r="AGZ21" s="18" t="s">
        <v>17</v>
      </c>
      <c r="AHA21" s="5" t="s">
        <v>24</v>
      </c>
      <c r="AHB21" s="66">
        <f ca="1">SUMIFS(AHA47:AHA59,AHE47:AHE59,AGZ21,AHF47:AHF59,AHA21)</f>
        <v>0</v>
      </c>
      <c r="AHI21" s="477"/>
      <c r="AHJ21" s="480"/>
      <c r="AHK21" s="18" t="s">
        <v>17</v>
      </c>
      <c r="AHL21" s="5" t="s">
        <v>24</v>
      </c>
      <c r="AHM21" s="66">
        <f ca="1">SUMIFS(AHL47:AHL59,AHP47:AHP59,AHK21,AHQ47:AHQ59,AHL21)</f>
        <v>0</v>
      </c>
      <c r="AHT21" s="477"/>
      <c r="AHU21" s="480"/>
      <c r="AHV21" s="18" t="s">
        <v>17</v>
      </c>
      <c r="AHW21" s="5" t="s">
        <v>24</v>
      </c>
      <c r="AHX21" s="66">
        <f ca="1">SUMIFS(AHW47:AHW59,AIA47:AIA59,AHV21,AIB47:AIB59,AHW21)</f>
        <v>0</v>
      </c>
      <c r="AIE21" s="477"/>
      <c r="AIF21" s="480"/>
      <c r="AIG21" s="18" t="s">
        <v>17</v>
      </c>
      <c r="AIH21" s="5" t="s">
        <v>24</v>
      </c>
      <c r="AII21" s="66">
        <f ca="1">SUMIFS(AIH47:AIH59,AIL47:AIL59,AIG21,AIM47:AIM59,AIH21)</f>
        <v>0</v>
      </c>
      <c r="AIP21" s="477"/>
      <c r="AIQ21" s="480"/>
      <c r="AIR21" s="18" t="s">
        <v>17</v>
      </c>
      <c r="AIS21" s="5" t="s">
        <v>24</v>
      </c>
      <c r="AIT21" s="66">
        <f ca="1">SUMIFS(AIS47:AIS59,AIW47:AIW59,AIR21,AIX47:AIX59,AIS21)</f>
        <v>0</v>
      </c>
      <c r="AJA21" s="477"/>
      <c r="AJB21" s="480"/>
      <c r="AJC21" s="18" t="s">
        <v>17</v>
      </c>
      <c r="AJD21" s="5" t="s">
        <v>24</v>
      </c>
      <c r="AJE21" s="66">
        <f ca="1">SUMIFS(AJD47:AJD59,AJH47:AJH59,AJC21,AJI47:AJI59,AJD21)</f>
        <v>0</v>
      </c>
      <c r="AJL21" s="477"/>
      <c r="AJM21" s="480"/>
      <c r="AJN21" s="18" t="s">
        <v>17</v>
      </c>
      <c r="AJO21" s="5" t="s">
        <v>24</v>
      </c>
      <c r="AJP21" s="66">
        <f ca="1">SUMIFS(AJO47:AJO59,AJS47:AJS59,AJN21,AJT47:AJT59,AJO21)</f>
        <v>0</v>
      </c>
      <c r="AJW21" s="477"/>
      <c r="AJX21" s="480"/>
      <c r="AJY21" s="18" t="s">
        <v>17</v>
      </c>
      <c r="AJZ21" s="5" t="s">
        <v>24</v>
      </c>
      <c r="AKA21" s="66">
        <f ca="1">SUMIFS(AJZ47:AJZ59,AKD47:AKD59,AJY21,AKE47:AKE59,AJZ21)</f>
        <v>0</v>
      </c>
      <c r="AKH21" s="477"/>
      <c r="AKI21" s="480"/>
      <c r="AKJ21" s="18" t="s">
        <v>17</v>
      </c>
      <c r="AKK21" s="5" t="s">
        <v>24</v>
      </c>
      <c r="AKL21" s="66">
        <f ca="1">SUMIFS(AKK47:AKK59,AKO47:AKO59,AKJ21,AKP47:AKP59,AKK21)</f>
        <v>0</v>
      </c>
      <c r="AKS21" s="477"/>
      <c r="AKT21" s="480"/>
      <c r="AKU21" s="18" t="s">
        <v>17</v>
      </c>
      <c r="AKV21" s="5" t="s">
        <v>24</v>
      </c>
      <c r="AKW21" s="66">
        <f ca="1">SUMIFS(AKV47:AKV59,AKZ47:AKZ59,AKU21,ALA47:ALA59,AKV21)</f>
        <v>0</v>
      </c>
      <c r="ALD21" s="477"/>
      <c r="ALE21" s="480"/>
      <c r="ALF21" s="18" t="s">
        <v>17</v>
      </c>
      <c r="ALG21" s="5" t="s">
        <v>24</v>
      </c>
      <c r="ALH21" s="66">
        <f ca="1">SUMIFS(ALG47:ALG59,ALK47:ALK59,ALF21,ALL47:ALL59,ALG21)</f>
        <v>0</v>
      </c>
      <c r="ALO21" s="477"/>
      <c r="ALP21" s="480"/>
      <c r="ALQ21" s="18" t="s">
        <v>17</v>
      </c>
      <c r="ALR21" s="5" t="s">
        <v>24</v>
      </c>
      <c r="ALS21" s="66">
        <f ca="1">SUMIFS(ALR47:ALR59,ALV47:ALV59,ALQ21,ALW47:ALW59,ALR21)</f>
        <v>0</v>
      </c>
      <c r="ALZ21" s="477"/>
      <c r="AMA21" s="480"/>
      <c r="AMB21" s="18" t="s">
        <v>17</v>
      </c>
      <c r="AMC21" s="5" t="s">
        <v>24</v>
      </c>
      <c r="AMD21" s="66">
        <f ca="1">SUMIFS(AMC47:AMC59,AMG47:AMG59,AMB21,AMH47:AMH59,AMC21)</f>
        <v>0</v>
      </c>
      <c r="AMK21" s="477"/>
      <c r="AML21" s="480"/>
      <c r="AMM21" s="18" t="s">
        <v>17</v>
      </c>
      <c r="AMN21" s="5" t="s">
        <v>24</v>
      </c>
      <c r="AMO21" s="66">
        <f ca="1">SUMIFS(AMN47:AMN59,AMR47:AMR59,AMM21,AMS47:AMS59,AMN21)</f>
        <v>0</v>
      </c>
      <c r="AMV21" s="477"/>
      <c r="AMW21" s="480"/>
      <c r="AMX21" s="18" t="s">
        <v>17</v>
      </c>
      <c r="AMY21" s="5" t="s">
        <v>24</v>
      </c>
      <c r="AMZ21" s="66">
        <f ca="1">SUMIFS(AMY47:AMY59,ANC47:ANC59,AMX21,AND47:AND59,AMY21)</f>
        <v>0</v>
      </c>
      <c r="ANG21" s="477"/>
      <c r="ANH21" s="480"/>
      <c r="ANI21" s="18" t="s">
        <v>17</v>
      </c>
      <c r="ANJ21" s="5" t="s">
        <v>24</v>
      </c>
      <c r="ANK21" s="66">
        <f ca="1">SUMIFS(ANJ47:ANJ59,ANN47:ANN59,ANI21,ANO47:ANO59,ANJ21)</f>
        <v>0</v>
      </c>
      <c r="ANR21" s="477"/>
      <c r="ANS21" s="480"/>
      <c r="ANT21" s="18" t="s">
        <v>17</v>
      </c>
      <c r="ANU21" s="5" t="s">
        <v>24</v>
      </c>
      <c r="ANV21" s="66">
        <f ca="1">SUMIFS(ANU47:ANU59,ANY47:ANY59,ANT21,ANZ47:ANZ59,ANU21)</f>
        <v>0</v>
      </c>
      <c r="AOC21" s="477"/>
      <c r="AOD21" s="480"/>
      <c r="AOE21" s="18" t="s">
        <v>17</v>
      </c>
      <c r="AOF21" s="5" t="s">
        <v>24</v>
      </c>
      <c r="AOG21" s="66">
        <f ca="1">SUMIFS(AOF47:AOF59,AOJ47:AOJ59,AOE21,AOK47:AOK59,AOF21)</f>
        <v>0</v>
      </c>
      <c r="AON21" s="477"/>
      <c r="AOO21" s="480"/>
      <c r="AOP21" s="18" t="s">
        <v>17</v>
      </c>
      <c r="AOQ21" s="5" t="s">
        <v>24</v>
      </c>
      <c r="AOR21" s="66">
        <f ca="1">SUMIFS(AOQ47:AOQ59,AOU47:AOU59,AOP21,AOV47:AOV59,AOQ21)</f>
        <v>0</v>
      </c>
      <c r="AOY21" s="477"/>
      <c r="AOZ21" s="480"/>
      <c r="APA21" s="18" t="s">
        <v>17</v>
      </c>
      <c r="APB21" s="5" t="s">
        <v>24</v>
      </c>
      <c r="APC21" s="66">
        <f ca="1">SUMIFS(APB47:APB59,APF47:APF59,APA21,APG47:APG59,APB21)</f>
        <v>0</v>
      </c>
      <c r="APJ21" s="477"/>
      <c r="APK21" s="480"/>
      <c r="APL21" s="18" t="s">
        <v>17</v>
      </c>
      <c r="APM21" s="5" t="s">
        <v>24</v>
      </c>
      <c r="APN21" s="66">
        <f ca="1">SUMIFS(APM47:APM59,APQ47:APQ59,APL21,APR47:APR59,APM21)</f>
        <v>0</v>
      </c>
      <c r="APU21" s="477"/>
      <c r="APV21" s="480"/>
      <c r="APW21" s="18" t="s">
        <v>17</v>
      </c>
      <c r="APX21" s="5" t="s">
        <v>24</v>
      </c>
      <c r="APY21" s="66">
        <f ca="1">SUMIFS(APX47:APX59,AQB47:AQB59,APW21,AQC47:AQC59,APX21)</f>
        <v>0</v>
      </c>
      <c r="AQF21" s="477"/>
      <c r="AQG21" s="480"/>
      <c r="AQH21" s="18" t="s">
        <v>17</v>
      </c>
      <c r="AQI21" s="5" t="s">
        <v>24</v>
      </c>
      <c r="AQJ21" s="66">
        <f ca="1">SUMIFS(AQI47:AQI59,AQM47:AQM59,AQH21,AQN47:AQN59,AQI21)</f>
        <v>0</v>
      </c>
      <c r="AQQ21" s="477"/>
      <c r="AQR21" s="480"/>
      <c r="AQS21" s="18" t="s">
        <v>17</v>
      </c>
      <c r="AQT21" s="5" t="s">
        <v>24</v>
      </c>
      <c r="AQU21" s="66">
        <f ca="1">SUMIFS(AQT47:AQT59,AQX47:AQX59,AQS21,AQY47:AQY59,AQT21)</f>
        <v>0</v>
      </c>
      <c r="ARB21" s="477"/>
      <c r="ARC21" s="480"/>
      <c r="ARD21" s="18" t="s">
        <v>17</v>
      </c>
      <c r="ARE21" s="5" t="s">
        <v>24</v>
      </c>
      <c r="ARF21" s="66">
        <f ca="1">SUMIFS(ARE47:ARE59,ARI47:ARI59,ARD21,ARJ47:ARJ59,ARE21)</f>
        <v>0</v>
      </c>
      <c r="ARM21" s="477"/>
      <c r="ARN21" s="480"/>
      <c r="ARO21" s="18" t="s">
        <v>17</v>
      </c>
      <c r="ARP21" s="5" t="s">
        <v>24</v>
      </c>
      <c r="ARQ21" s="66">
        <f ca="1">SUMIFS(ARP47:ARP59,ART47:ART59,ARO21,ARU47:ARU59,ARP21)</f>
        <v>0</v>
      </c>
      <c r="ARX21" s="477"/>
      <c r="ARY21" s="480"/>
      <c r="ARZ21" s="18" t="s">
        <v>17</v>
      </c>
      <c r="ASA21" s="5" t="s">
        <v>24</v>
      </c>
      <c r="ASB21" s="66">
        <f ca="1">SUMIFS(ASA47:ASA59,ASE47:ASE59,ARZ21,ASF47:ASF59,ASA21)</f>
        <v>0</v>
      </c>
      <c r="ASI21" s="477"/>
      <c r="ASJ21" s="480"/>
      <c r="ASK21" s="18" t="s">
        <v>17</v>
      </c>
      <c r="ASL21" s="5" t="s">
        <v>24</v>
      </c>
      <c r="ASM21" s="66">
        <f ca="1">SUMIFS(ASL47:ASL59,ASP47:ASP59,ASK21,ASQ47:ASQ59,ASL21)</f>
        <v>0</v>
      </c>
      <c r="AST21" s="477"/>
      <c r="ASU21" s="480"/>
      <c r="ASV21" s="18" t="s">
        <v>17</v>
      </c>
      <c r="ASW21" s="5" t="s">
        <v>24</v>
      </c>
      <c r="ASX21" s="66">
        <f ca="1">SUMIFS(ASW47:ASW59,ATA47:ATA59,ASV21,ATB47:ATB59,ASW21)</f>
        <v>0</v>
      </c>
      <c r="ATE21" s="477"/>
      <c r="ATF21" s="480"/>
      <c r="ATG21" s="18" t="s">
        <v>17</v>
      </c>
      <c r="ATH21" s="5" t="s">
        <v>24</v>
      </c>
      <c r="ATI21" s="66">
        <f ca="1">SUMIFS(ATH47:ATH59,ATL47:ATL59,ATG21,ATM47:ATM59,ATH21)</f>
        <v>0</v>
      </c>
      <c r="ATP21" s="477"/>
      <c r="ATQ21" s="480"/>
      <c r="ATR21" s="18" t="s">
        <v>17</v>
      </c>
      <c r="ATS21" s="5" t="s">
        <v>24</v>
      </c>
      <c r="ATT21" s="66">
        <f ca="1">SUMIFS(ATS47:ATS59,ATW47:ATW59,ATR21,ATX47:ATX59,ATS21)</f>
        <v>0</v>
      </c>
      <c r="AUA21" s="477"/>
      <c r="AUB21" s="480"/>
      <c r="AUC21" s="18" t="s">
        <v>17</v>
      </c>
      <c r="AUD21" s="5" t="s">
        <v>24</v>
      </c>
      <c r="AUE21" s="66">
        <f ca="1">SUMIFS(AUD47:AUD59,AUH47:AUH59,AUC21,AUI47:AUI59,AUD21)</f>
        <v>0</v>
      </c>
      <c r="AUL21" s="477"/>
      <c r="AUM21" s="480"/>
      <c r="AUN21" s="18" t="s">
        <v>17</v>
      </c>
      <c r="AUO21" s="5" t="s">
        <v>24</v>
      </c>
      <c r="AUP21" s="66">
        <f ca="1">SUMIFS(AUO47:AUO59,AUS47:AUS59,AUN21,AUT47:AUT59,AUO21)</f>
        <v>0</v>
      </c>
      <c r="AUW21" s="477"/>
      <c r="AUX21" s="480"/>
      <c r="AUY21" s="18" t="s">
        <v>17</v>
      </c>
      <c r="AUZ21" s="5" t="s">
        <v>24</v>
      </c>
      <c r="AVA21" s="66">
        <f ca="1">SUMIFS(AUZ47:AUZ59,AVD47:AVD59,AUY21,AVE47:AVE59,AUZ21)</f>
        <v>0</v>
      </c>
      <c r="AVH21" s="477"/>
      <c r="AVI21" s="480"/>
      <c r="AVJ21" s="18" t="s">
        <v>17</v>
      </c>
      <c r="AVK21" s="5" t="s">
        <v>24</v>
      </c>
      <c r="AVL21" s="66">
        <f ca="1">SUMIFS(AVK47:AVK59,AVO47:AVO59,AVJ21,AVP47:AVP59,AVK21)</f>
        <v>0</v>
      </c>
      <c r="AVS21" s="477"/>
      <c r="AVT21" s="480"/>
      <c r="AVU21" s="18" t="s">
        <v>17</v>
      </c>
      <c r="AVV21" s="5" t="s">
        <v>24</v>
      </c>
      <c r="AVW21" s="66">
        <f ca="1">SUMIFS(AVV47:AVV59,AVZ47:AVZ59,AVU21,AWA47:AWA59,AVV21)</f>
        <v>0</v>
      </c>
    </row>
    <row r="22" spans="2:1018 1025:1271">
      <c r="B22" s="510"/>
      <c r="C22" s="512"/>
      <c r="D22" s="516" t="s">
        <v>26</v>
      </c>
      <c r="E22" s="516"/>
      <c r="F22" s="69">
        <f ca="1">SUM(F17:F21)</f>
        <v>593.79999999999995</v>
      </c>
      <c r="M22" s="477"/>
      <c r="N22" s="481"/>
      <c r="O22" s="485" t="s">
        <v>26</v>
      </c>
      <c r="P22" s="486"/>
      <c r="Q22" s="69">
        <f ca="1">SUM(Q17:Q21)</f>
        <v>600.9</v>
      </c>
      <c r="X22" s="477"/>
      <c r="Y22" s="481"/>
      <c r="Z22" s="485" t="s">
        <v>26</v>
      </c>
      <c r="AA22" s="486"/>
      <c r="AB22" s="69">
        <f ca="1">SUM(AB17:AB21)</f>
        <v>654.20000000000005</v>
      </c>
      <c r="AI22" s="477"/>
      <c r="AJ22" s="481"/>
      <c r="AK22" s="485" t="s">
        <v>26</v>
      </c>
      <c r="AL22" s="486"/>
      <c r="AM22" s="69">
        <f ca="1">SUM(AM17:AM21)</f>
        <v>217</v>
      </c>
      <c r="AT22" s="477"/>
      <c r="AU22" s="481"/>
      <c r="AV22" s="485" t="s">
        <v>26</v>
      </c>
      <c r="AW22" s="486"/>
      <c r="AX22" s="69">
        <f ca="1">SUM(AX17:AX21)</f>
        <v>138.5</v>
      </c>
      <c r="BE22" s="477"/>
      <c r="BF22" s="481"/>
      <c r="BG22" s="485" t="s">
        <v>26</v>
      </c>
      <c r="BH22" s="486"/>
      <c r="BI22" s="69">
        <f ca="1">SUM(BI17:BI21)</f>
        <v>547</v>
      </c>
      <c r="BP22" s="477"/>
      <c r="BQ22" s="481"/>
      <c r="BR22" s="485" t="s">
        <v>26</v>
      </c>
      <c r="BS22" s="486"/>
      <c r="BT22" s="69">
        <f ca="1">SUM(BT17:BT21)</f>
        <v>452</v>
      </c>
      <c r="CA22" s="477"/>
      <c r="CB22" s="481"/>
      <c r="CC22" s="485" t="s">
        <v>26</v>
      </c>
      <c r="CD22" s="486"/>
      <c r="CE22" s="69">
        <f ca="1">SUM(CE17:CE21)</f>
        <v>274</v>
      </c>
      <c r="CL22" s="477"/>
      <c r="CM22" s="481"/>
      <c r="CN22" s="485" t="s">
        <v>26</v>
      </c>
      <c r="CO22" s="486"/>
      <c r="CP22" s="69">
        <f ca="1">SUM(CP17:CP21)</f>
        <v>194</v>
      </c>
      <c r="CW22" s="477"/>
      <c r="CX22" s="481"/>
      <c r="CY22" s="485" t="s">
        <v>26</v>
      </c>
      <c r="CZ22" s="486"/>
      <c r="DA22" s="69">
        <f ca="1">SUM(DA17:DA21)</f>
        <v>5.5</v>
      </c>
      <c r="DH22" s="477"/>
      <c r="DI22" s="481"/>
      <c r="DJ22" s="485" t="s">
        <v>26</v>
      </c>
      <c r="DK22" s="486"/>
      <c r="DL22" s="69">
        <f ca="1">SUM(DL17:DL21)</f>
        <v>0</v>
      </c>
      <c r="DS22" s="477"/>
      <c r="DT22" s="481"/>
      <c r="DU22" s="485" t="s">
        <v>26</v>
      </c>
      <c r="DV22" s="486"/>
      <c r="DW22" s="69">
        <f ca="1">SUM(DW17:DW21)</f>
        <v>0</v>
      </c>
      <c r="ED22" s="477"/>
      <c r="EE22" s="481"/>
      <c r="EF22" s="485" t="s">
        <v>26</v>
      </c>
      <c r="EG22" s="486"/>
      <c r="EH22" s="69">
        <f ca="1">SUM(EH17:EH21)</f>
        <v>0</v>
      </c>
      <c r="EO22" s="477"/>
      <c r="EP22" s="481"/>
      <c r="EQ22" s="485" t="s">
        <v>26</v>
      </c>
      <c r="ER22" s="486"/>
      <c r="ES22" s="69">
        <f ca="1">SUM(ES17:ES21)</f>
        <v>0</v>
      </c>
      <c r="EZ22" s="477"/>
      <c r="FA22" s="481"/>
      <c r="FB22" s="485" t="s">
        <v>26</v>
      </c>
      <c r="FC22" s="486"/>
      <c r="FD22" s="69">
        <f ca="1">SUM(FD17:FD21)</f>
        <v>0</v>
      </c>
      <c r="FK22" s="477"/>
      <c r="FL22" s="481"/>
      <c r="FM22" s="485" t="s">
        <v>26</v>
      </c>
      <c r="FN22" s="486"/>
      <c r="FO22" s="69">
        <f ca="1">SUM(FO17:FO21)</f>
        <v>0</v>
      </c>
      <c r="FV22" s="477"/>
      <c r="FW22" s="481"/>
      <c r="FX22" s="485" t="s">
        <v>26</v>
      </c>
      <c r="FY22" s="486"/>
      <c r="FZ22" s="69">
        <f ca="1">SUM(FZ17:FZ21)</f>
        <v>0</v>
      </c>
      <c r="GG22" s="477"/>
      <c r="GH22" s="481"/>
      <c r="GI22" s="485" t="s">
        <v>26</v>
      </c>
      <c r="GJ22" s="486"/>
      <c r="GK22" s="69">
        <f ca="1">SUM(GK17:GK21)</f>
        <v>0</v>
      </c>
      <c r="GR22" s="477"/>
      <c r="GS22" s="481"/>
      <c r="GT22" s="485" t="s">
        <v>26</v>
      </c>
      <c r="GU22" s="486"/>
      <c r="GV22" s="69">
        <f ca="1">SUM(GV17:GV21)</f>
        <v>0</v>
      </c>
      <c r="HC22" s="477"/>
      <c r="HD22" s="481"/>
      <c r="HE22" s="485" t="s">
        <v>26</v>
      </c>
      <c r="HF22" s="486"/>
      <c r="HG22" s="69">
        <f ca="1">SUM(HG17:HG21)</f>
        <v>0</v>
      </c>
      <c r="HN22" s="477"/>
      <c r="HO22" s="481"/>
      <c r="HP22" s="485" t="s">
        <v>26</v>
      </c>
      <c r="HQ22" s="486"/>
      <c r="HR22" s="69">
        <f ca="1">SUM(HR17:HR21)</f>
        <v>0</v>
      </c>
      <c r="HY22" s="477"/>
      <c r="HZ22" s="481"/>
      <c r="IA22" s="485" t="s">
        <v>26</v>
      </c>
      <c r="IB22" s="486"/>
      <c r="IC22" s="69">
        <f ca="1">SUM(IC17:IC21)</f>
        <v>0</v>
      </c>
      <c r="IJ22" s="477"/>
      <c r="IK22" s="481"/>
      <c r="IL22" s="485" t="s">
        <v>26</v>
      </c>
      <c r="IM22" s="486"/>
      <c r="IN22" s="69">
        <f ca="1">SUM(IN17:IN21)</f>
        <v>0</v>
      </c>
      <c r="IU22" s="477"/>
      <c r="IV22" s="481"/>
      <c r="IW22" s="485" t="s">
        <v>26</v>
      </c>
      <c r="IX22" s="486"/>
      <c r="IY22" s="69">
        <f ca="1">SUM(IY17:IY21)</f>
        <v>0</v>
      </c>
      <c r="JF22" s="477"/>
      <c r="JG22" s="481"/>
      <c r="JH22" s="485" t="s">
        <v>26</v>
      </c>
      <c r="JI22" s="486"/>
      <c r="JJ22" s="69">
        <f ca="1">SUM(JJ17:JJ21)</f>
        <v>0</v>
      </c>
      <c r="JQ22" s="477"/>
      <c r="JR22" s="481"/>
      <c r="JS22" s="485" t="s">
        <v>26</v>
      </c>
      <c r="JT22" s="486"/>
      <c r="JU22" s="69">
        <f ca="1">SUM(JU17:JU21)</f>
        <v>0</v>
      </c>
      <c r="KB22" s="477"/>
      <c r="KC22" s="481"/>
      <c r="KD22" s="485" t="s">
        <v>26</v>
      </c>
      <c r="KE22" s="486"/>
      <c r="KF22" s="69">
        <f ca="1">SUM(KF17:KF21)</f>
        <v>0</v>
      </c>
      <c r="KM22" s="477"/>
      <c r="KN22" s="481"/>
      <c r="KO22" s="485" t="s">
        <v>26</v>
      </c>
      <c r="KP22" s="486"/>
      <c r="KQ22" s="69">
        <f ca="1">SUM(KQ17:KQ21)</f>
        <v>0</v>
      </c>
      <c r="KX22" s="477"/>
      <c r="KY22" s="481"/>
      <c r="KZ22" s="485" t="s">
        <v>26</v>
      </c>
      <c r="LA22" s="486"/>
      <c r="LB22" s="69">
        <f ca="1">SUM(LB17:LB21)</f>
        <v>0</v>
      </c>
      <c r="LI22" s="477"/>
      <c r="LJ22" s="481"/>
      <c r="LK22" s="485" t="s">
        <v>26</v>
      </c>
      <c r="LL22" s="486"/>
      <c r="LM22" s="69">
        <f ca="1">SUM(LM17:LM21)</f>
        <v>0</v>
      </c>
      <c r="LT22" s="477"/>
      <c r="LU22" s="481"/>
      <c r="LV22" s="485" t="s">
        <v>26</v>
      </c>
      <c r="LW22" s="486"/>
      <c r="LX22" s="69">
        <f ca="1">SUM(LX17:LX21)</f>
        <v>0</v>
      </c>
      <c r="ME22" s="477"/>
      <c r="MF22" s="481"/>
      <c r="MG22" s="485" t="s">
        <v>26</v>
      </c>
      <c r="MH22" s="486"/>
      <c r="MI22" s="69">
        <f ca="1">SUM(MI17:MI21)</f>
        <v>0</v>
      </c>
      <c r="MP22" s="477"/>
      <c r="MQ22" s="481"/>
      <c r="MR22" s="485" t="s">
        <v>26</v>
      </c>
      <c r="MS22" s="486"/>
      <c r="MT22" s="69">
        <f ca="1">SUM(MT17:MT21)</f>
        <v>0</v>
      </c>
      <c r="NA22" s="477"/>
      <c r="NB22" s="481"/>
      <c r="NC22" s="485" t="s">
        <v>26</v>
      </c>
      <c r="ND22" s="486"/>
      <c r="NE22" s="69">
        <f ca="1">SUM(NE17:NE21)</f>
        <v>0</v>
      </c>
      <c r="NL22" s="477"/>
      <c r="NM22" s="481"/>
      <c r="NN22" s="485" t="s">
        <v>26</v>
      </c>
      <c r="NO22" s="486"/>
      <c r="NP22" s="69">
        <f ca="1">SUM(NP17:NP21)</f>
        <v>0</v>
      </c>
      <c r="NW22" s="477"/>
      <c r="NX22" s="481"/>
      <c r="NY22" s="485" t="s">
        <v>26</v>
      </c>
      <c r="NZ22" s="486"/>
      <c r="OA22" s="69">
        <f ca="1">SUM(OA17:OA21)</f>
        <v>0</v>
      </c>
      <c r="OH22" s="477"/>
      <c r="OI22" s="481"/>
      <c r="OJ22" s="485" t="s">
        <v>26</v>
      </c>
      <c r="OK22" s="486"/>
      <c r="OL22" s="69">
        <f ca="1">SUM(OL17:OL21)</f>
        <v>0</v>
      </c>
      <c r="OS22" s="477"/>
      <c r="OT22" s="481"/>
      <c r="OU22" s="485" t="s">
        <v>26</v>
      </c>
      <c r="OV22" s="486"/>
      <c r="OW22" s="69">
        <f ca="1">SUM(OW17:OW21)</f>
        <v>0</v>
      </c>
      <c r="PD22" s="477"/>
      <c r="PE22" s="481"/>
      <c r="PF22" s="485" t="s">
        <v>26</v>
      </c>
      <c r="PG22" s="486"/>
      <c r="PH22" s="69">
        <f ca="1">SUM(PH17:PH21)</f>
        <v>0</v>
      </c>
      <c r="PO22" s="477"/>
      <c r="PP22" s="481"/>
      <c r="PQ22" s="485" t="s">
        <v>26</v>
      </c>
      <c r="PR22" s="486"/>
      <c r="PS22" s="69">
        <f ca="1">SUM(PS17:PS21)</f>
        <v>0</v>
      </c>
      <c r="PZ22" s="477"/>
      <c r="QA22" s="481"/>
      <c r="QB22" s="485" t="s">
        <v>26</v>
      </c>
      <c r="QC22" s="486"/>
      <c r="QD22" s="69">
        <f ca="1">SUM(QD17:QD21)</f>
        <v>0</v>
      </c>
      <c r="QK22" s="477"/>
      <c r="QL22" s="481"/>
      <c r="QM22" s="485" t="s">
        <v>26</v>
      </c>
      <c r="QN22" s="486"/>
      <c r="QO22" s="69">
        <f ca="1">SUM(QO17:QO21)</f>
        <v>0</v>
      </c>
      <c r="QV22" s="477"/>
      <c r="QW22" s="481"/>
      <c r="QX22" s="485" t="s">
        <v>26</v>
      </c>
      <c r="QY22" s="486"/>
      <c r="QZ22" s="69">
        <f ca="1">SUM(QZ17:QZ21)</f>
        <v>0</v>
      </c>
      <c r="RG22" s="477"/>
      <c r="RH22" s="481"/>
      <c r="RI22" s="485" t="s">
        <v>26</v>
      </c>
      <c r="RJ22" s="486"/>
      <c r="RK22" s="69">
        <f ca="1">SUM(RK17:RK21)</f>
        <v>0</v>
      </c>
      <c r="RR22" s="477"/>
      <c r="RS22" s="481"/>
      <c r="RT22" s="485" t="s">
        <v>26</v>
      </c>
      <c r="RU22" s="486"/>
      <c r="RV22" s="69">
        <f ca="1">SUM(RV17:RV21)</f>
        <v>0</v>
      </c>
      <c r="SC22" s="477"/>
      <c r="SD22" s="481"/>
      <c r="SE22" s="485" t="s">
        <v>26</v>
      </c>
      <c r="SF22" s="486"/>
      <c r="SG22" s="69">
        <f ca="1">SUM(SG17:SG21)</f>
        <v>0</v>
      </c>
      <c r="SN22" s="477"/>
      <c r="SO22" s="481"/>
      <c r="SP22" s="485" t="s">
        <v>26</v>
      </c>
      <c r="SQ22" s="486"/>
      <c r="SR22" s="69">
        <f ca="1">SUM(SR17:SR21)</f>
        <v>0</v>
      </c>
      <c r="SY22" s="477"/>
      <c r="SZ22" s="481"/>
      <c r="TA22" s="485" t="s">
        <v>26</v>
      </c>
      <c r="TB22" s="486"/>
      <c r="TC22" s="69">
        <f ca="1">SUM(TC17:TC21)</f>
        <v>0</v>
      </c>
      <c r="TJ22" s="477"/>
      <c r="TK22" s="481"/>
      <c r="TL22" s="485" t="s">
        <v>26</v>
      </c>
      <c r="TM22" s="486"/>
      <c r="TN22" s="69">
        <f ca="1">SUM(TN17:TN21)</f>
        <v>0</v>
      </c>
      <c r="TU22" s="477"/>
      <c r="TV22" s="481"/>
      <c r="TW22" s="485" t="s">
        <v>26</v>
      </c>
      <c r="TX22" s="486"/>
      <c r="TY22" s="69">
        <f ca="1">SUM(TY17:TY21)</f>
        <v>0</v>
      </c>
      <c r="UF22" s="477"/>
      <c r="UG22" s="481"/>
      <c r="UH22" s="485" t="s">
        <v>26</v>
      </c>
      <c r="UI22" s="486"/>
      <c r="UJ22" s="69">
        <f ca="1">SUM(UJ17:UJ21)</f>
        <v>0</v>
      </c>
      <c r="UQ22" s="477"/>
      <c r="UR22" s="481"/>
      <c r="US22" s="485" t="s">
        <v>26</v>
      </c>
      <c r="UT22" s="486"/>
      <c r="UU22" s="69">
        <f ca="1">SUM(UU17:UU21)</f>
        <v>0</v>
      </c>
      <c r="VB22" s="477"/>
      <c r="VC22" s="481"/>
      <c r="VD22" s="485" t="s">
        <v>26</v>
      </c>
      <c r="VE22" s="486"/>
      <c r="VF22" s="69">
        <f ca="1">SUM(VF17:VF21)</f>
        <v>0</v>
      </c>
      <c r="VM22" s="477"/>
      <c r="VN22" s="481"/>
      <c r="VO22" s="485" t="s">
        <v>26</v>
      </c>
      <c r="VP22" s="486"/>
      <c r="VQ22" s="69">
        <f ca="1">SUM(VQ17:VQ21)</f>
        <v>0</v>
      </c>
      <c r="VX22" s="477"/>
      <c r="VY22" s="481"/>
      <c r="VZ22" s="485" t="s">
        <v>26</v>
      </c>
      <c r="WA22" s="486"/>
      <c r="WB22" s="69">
        <f ca="1">SUM(WB17:WB21)</f>
        <v>0</v>
      </c>
      <c r="WI22" s="477"/>
      <c r="WJ22" s="481"/>
      <c r="WK22" s="485" t="s">
        <v>26</v>
      </c>
      <c r="WL22" s="486"/>
      <c r="WM22" s="69">
        <f ca="1">SUM(WM17:WM21)</f>
        <v>0</v>
      </c>
      <c r="WT22" s="477"/>
      <c r="WU22" s="481"/>
      <c r="WV22" s="485" t="s">
        <v>26</v>
      </c>
      <c r="WW22" s="486"/>
      <c r="WX22" s="69">
        <f ca="1">SUM(WX17:WX21)</f>
        <v>0</v>
      </c>
      <c r="XE22" s="477"/>
      <c r="XF22" s="481"/>
      <c r="XG22" s="485" t="s">
        <v>26</v>
      </c>
      <c r="XH22" s="486"/>
      <c r="XI22" s="69">
        <f ca="1">SUM(XI17:XI21)</f>
        <v>0</v>
      </c>
      <c r="XP22" s="477"/>
      <c r="XQ22" s="481"/>
      <c r="XR22" s="485" t="s">
        <v>26</v>
      </c>
      <c r="XS22" s="486"/>
      <c r="XT22" s="69">
        <f ca="1">SUM(XT17:XT21)</f>
        <v>0</v>
      </c>
      <c r="YA22" s="477"/>
      <c r="YB22" s="481"/>
      <c r="YC22" s="485" t="s">
        <v>26</v>
      </c>
      <c r="YD22" s="486"/>
      <c r="YE22" s="69">
        <f ca="1">SUM(YE17:YE21)</f>
        <v>0</v>
      </c>
      <c r="YL22" s="477"/>
      <c r="YM22" s="481"/>
      <c r="YN22" s="485" t="s">
        <v>26</v>
      </c>
      <c r="YO22" s="486"/>
      <c r="YP22" s="69">
        <f ca="1">SUM(YP17:YP21)</f>
        <v>0</v>
      </c>
      <c r="YW22" s="477"/>
      <c r="YX22" s="481"/>
      <c r="YY22" s="485" t="s">
        <v>26</v>
      </c>
      <c r="YZ22" s="486"/>
      <c r="ZA22" s="69">
        <f ca="1">SUM(ZA17:ZA21)</f>
        <v>0</v>
      </c>
      <c r="ZH22" s="477"/>
      <c r="ZI22" s="481"/>
      <c r="ZJ22" s="485" t="s">
        <v>26</v>
      </c>
      <c r="ZK22" s="486"/>
      <c r="ZL22" s="69">
        <f ca="1">SUM(ZL17:ZL21)</f>
        <v>0</v>
      </c>
      <c r="ZS22" s="477"/>
      <c r="ZT22" s="481"/>
      <c r="ZU22" s="485" t="s">
        <v>26</v>
      </c>
      <c r="ZV22" s="486"/>
      <c r="ZW22" s="69">
        <f ca="1">SUM(ZW17:ZW21)</f>
        <v>0</v>
      </c>
      <c r="AAD22" s="477"/>
      <c r="AAE22" s="481"/>
      <c r="AAF22" s="485" t="s">
        <v>26</v>
      </c>
      <c r="AAG22" s="486"/>
      <c r="AAH22" s="69">
        <f ca="1">SUM(AAH17:AAH21)</f>
        <v>0</v>
      </c>
      <c r="AAO22" s="477"/>
      <c r="AAP22" s="481"/>
      <c r="AAQ22" s="485" t="s">
        <v>26</v>
      </c>
      <c r="AAR22" s="486"/>
      <c r="AAS22" s="69">
        <f ca="1">SUM(AAS17:AAS21)</f>
        <v>0</v>
      </c>
      <c r="AAZ22" s="477"/>
      <c r="ABA22" s="481"/>
      <c r="ABB22" s="485" t="s">
        <v>26</v>
      </c>
      <c r="ABC22" s="486"/>
      <c r="ABD22" s="69">
        <f ca="1">SUM(ABD17:ABD21)</f>
        <v>0</v>
      </c>
      <c r="ABK22" s="477"/>
      <c r="ABL22" s="481"/>
      <c r="ABM22" s="485" t="s">
        <v>26</v>
      </c>
      <c r="ABN22" s="486"/>
      <c r="ABO22" s="69">
        <f ca="1">SUM(ABO17:ABO21)</f>
        <v>0</v>
      </c>
      <c r="ABV22" s="477"/>
      <c r="ABW22" s="481"/>
      <c r="ABX22" s="485" t="s">
        <v>26</v>
      </c>
      <c r="ABY22" s="486"/>
      <c r="ABZ22" s="69">
        <f ca="1">SUM(ABZ17:ABZ21)</f>
        <v>0</v>
      </c>
      <c r="ACG22" s="477"/>
      <c r="ACH22" s="481"/>
      <c r="ACI22" s="485" t="s">
        <v>26</v>
      </c>
      <c r="ACJ22" s="486"/>
      <c r="ACK22" s="69">
        <f ca="1">SUM(ACK17:ACK21)</f>
        <v>0</v>
      </c>
      <c r="ACR22" s="477"/>
      <c r="ACS22" s="481"/>
      <c r="ACT22" s="485" t="s">
        <v>26</v>
      </c>
      <c r="ACU22" s="486"/>
      <c r="ACV22" s="69">
        <f ca="1">SUM(ACV17:ACV21)</f>
        <v>0</v>
      </c>
      <c r="ADC22" s="477"/>
      <c r="ADD22" s="481"/>
      <c r="ADE22" s="485" t="s">
        <v>26</v>
      </c>
      <c r="ADF22" s="486"/>
      <c r="ADG22" s="69">
        <f ca="1">SUM(ADG17:ADG21)</f>
        <v>0</v>
      </c>
      <c r="ADN22" s="477"/>
      <c r="ADO22" s="481"/>
      <c r="ADP22" s="485" t="s">
        <v>26</v>
      </c>
      <c r="ADQ22" s="486"/>
      <c r="ADR22" s="69">
        <f ca="1">SUM(ADR17:ADR21)</f>
        <v>0</v>
      </c>
      <c r="ADY22" s="477"/>
      <c r="ADZ22" s="481"/>
      <c r="AEA22" s="485" t="s">
        <v>26</v>
      </c>
      <c r="AEB22" s="486"/>
      <c r="AEC22" s="69">
        <f ca="1">SUM(AEC17:AEC21)</f>
        <v>0</v>
      </c>
      <c r="AEJ22" s="477"/>
      <c r="AEK22" s="481"/>
      <c r="AEL22" s="485" t="s">
        <v>26</v>
      </c>
      <c r="AEM22" s="486"/>
      <c r="AEN22" s="69">
        <f ca="1">SUM(AEN17:AEN21)</f>
        <v>0</v>
      </c>
      <c r="AEU22" s="477"/>
      <c r="AEV22" s="481"/>
      <c r="AEW22" s="485" t="s">
        <v>26</v>
      </c>
      <c r="AEX22" s="486"/>
      <c r="AEY22" s="69">
        <f ca="1">SUM(AEY17:AEY21)</f>
        <v>0</v>
      </c>
      <c r="AFF22" s="477"/>
      <c r="AFG22" s="481"/>
      <c r="AFH22" s="485" t="s">
        <v>26</v>
      </c>
      <c r="AFI22" s="486"/>
      <c r="AFJ22" s="69">
        <f ca="1">SUM(AFJ17:AFJ21)</f>
        <v>0</v>
      </c>
      <c r="AFQ22" s="477"/>
      <c r="AFR22" s="481"/>
      <c r="AFS22" s="485" t="s">
        <v>26</v>
      </c>
      <c r="AFT22" s="486"/>
      <c r="AFU22" s="69">
        <f ca="1">SUM(AFU17:AFU21)</f>
        <v>0</v>
      </c>
      <c r="AGB22" s="477"/>
      <c r="AGC22" s="481"/>
      <c r="AGD22" s="485" t="s">
        <v>26</v>
      </c>
      <c r="AGE22" s="486"/>
      <c r="AGF22" s="69">
        <f ca="1">SUM(AGF17:AGF21)</f>
        <v>0</v>
      </c>
      <c r="AGM22" s="477"/>
      <c r="AGN22" s="481"/>
      <c r="AGO22" s="485" t="s">
        <v>26</v>
      </c>
      <c r="AGP22" s="486"/>
      <c r="AGQ22" s="69">
        <f ca="1">SUM(AGQ17:AGQ21)</f>
        <v>0</v>
      </c>
      <c r="AGX22" s="477"/>
      <c r="AGY22" s="481"/>
      <c r="AGZ22" s="485" t="s">
        <v>26</v>
      </c>
      <c r="AHA22" s="486"/>
      <c r="AHB22" s="69">
        <f ca="1">SUM(AHB17:AHB21)</f>
        <v>0</v>
      </c>
      <c r="AHI22" s="477"/>
      <c r="AHJ22" s="481"/>
      <c r="AHK22" s="485" t="s">
        <v>26</v>
      </c>
      <c r="AHL22" s="486"/>
      <c r="AHM22" s="69">
        <f ca="1">SUM(AHM17:AHM21)</f>
        <v>0</v>
      </c>
      <c r="AHT22" s="477"/>
      <c r="AHU22" s="481"/>
      <c r="AHV22" s="485" t="s">
        <v>26</v>
      </c>
      <c r="AHW22" s="486"/>
      <c r="AHX22" s="69">
        <f ca="1">SUM(AHX17:AHX21)</f>
        <v>0</v>
      </c>
      <c r="AIE22" s="477"/>
      <c r="AIF22" s="481"/>
      <c r="AIG22" s="485" t="s">
        <v>26</v>
      </c>
      <c r="AIH22" s="486"/>
      <c r="AII22" s="69">
        <f ca="1">SUM(AII17:AII21)</f>
        <v>0</v>
      </c>
      <c r="AIP22" s="477"/>
      <c r="AIQ22" s="481"/>
      <c r="AIR22" s="485" t="s">
        <v>26</v>
      </c>
      <c r="AIS22" s="486"/>
      <c r="AIT22" s="69">
        <f ca="1">SUM(AIT17:AIT21)</f>
        <v>0</v>
      </c>
      <c r="AJA22" s="477"/>
      <c r="AJB22" s="481"/>
      <c r="AJC22" s="485" t="s">
        <v>26</v>
      </c>
      <c r="AJD22" s="486"/>
      <c r="AJE22" s="69">
        <f ca="1">SUM(AJE17:AJE21)</f>
        <v>0</v>
      </c>
      <c r="AJL22" s="477"/>
      <c r="AJM22" s="481"/>
      <c r="AJN22" s="485" t="s">
        <v>26</v>
      </c>
      <c r="AJO22" s="486"/>
      <c r="AJP22" s="69">
        <f ca="1">SUM(AJP17:AJP21)</f>
        <v>0</v>
      </c>
      <c r="AJW22" s="477"/>
      <c r="AJX22" s="481"/>
      <c r="AJY22" s="485" t="s">
        <v>26</v>
      </c>
      <c r="AJZ22" s="486"/>
      <c r="AKA22" s="69">
        <f ca="1">SUM(AKA17:AKA21)</f>
        <v>0</v>
      </c>
      <c r="AKH22" s="477"/>
      <c r="AKI22" s="481"/>
      <c r="AKJ22" s="485" t="s">
        <v>26</v>
      </c>
      <c r="AKK22" s="486"/>
      <c r="AKL22" s="69">
        <f ca="1">SUM(AKL17:AKL21)</f>
        <v>0</v>
      </c>
      <c r="AKS22" s="477"/>
      <c r="AKT22" s="481"/>
      <c r="AKU22" s="485" t="s">
        <v>26</v>
      </c>
      <c r="AKV22" s="486"/>
      <c r="AKW22" s="69">
        <f ca="1">SUM(AKW17:AKW21)</f>
        <v>0</v>
      </c>
      <c r="ALD22" s="477"/>
      <c r="ALE22" s="481"/>
      <c r="ALF22" s="485" t="s">
        <v>26</v>
      </c>
      <c r="ALG22" s="486"/>
      <c r="ALH22" s="69">
        <f ca="1">SUM(ALH17:ALH21)</f>
        <v>0</v>
      </c>
      <c r="ALO22" s="477"/>
      <c r="ALP22" s="481"/>
      <c r="ALQ22" s="485" t="s">
        <v>26</v>
      </c>
      <c r="ALR22" s="486"/>
      <c r="ALS22" s="69">
        <f ca="1">SUM(ALS17:ALS21)</f>
        <v>0</v>
      </c>
      <c r="ALZ22" s="477"/>
      <c r="AMA22" s="481"/>
      <c r="AMB22" s="485" t="s">
        <v>26</v>
      </c>
      <c r="AMC22" s="486"/>
      <c r="AMD22" s="69">
        <f ca="1">SUM(AMD17:AMD21)</f>
        <v>0</v>
      </c>
      <c r="AMK22" s="477"/>
      <c r="AML22" s="481"/>
      <c r="AMM22" s="485" t="s">
        <v>26</v>
      </c>
      <c r="AMN22" s="486"/>
      <c r="AMO22" s="69">
        <f ca="1">SUM(AMO17:AMO21)</f>
        <v>0</v>
      </c>
      <c r="AMV22" s="477"/>
      <c r="AMW22" s="481"/>
      <c r="AMX22" s="485" t="s">
        <v>26</v>
      </c>
      <c r="AMY22" s="486"/>
      <c r="AMZ22" s="69">
        <f ca="1">SUM(AMZ17:AMZ21)</f>
        <v>0</v>
      </c>
      <c r="ANG22" s="477"/>
      <c r="ANH22" s="481"/>
      <c r="ANI22" s="485" t="s">
        <v>26</v>
      </c>
      <c r="ANJ22" s="486"/>
      <c r="ANK22" s="69">
        <f ca="1">SUM(ANK17:ANK21)</f>
        <v>0</v>
      </c>
      <c r="ANR22" s="477"/>
      <c r="ANS22" s="481"/>
      <c r="ANT22" s="485" t="s">
        <v>26</v>
      </c>
      <c r="ANU22" s="486"/>
      <c r="ANV22" s="69">
        <f ca="1">SUM(ANV17:ANV21)</f>
        <v>0</v>
      </c>
      <c r="AOC22" s="477"/>
      <c r="AOD22" s="481"/>
      <c r="AOE22" s="485" t="s">
        <v>26</v>
      </c>
      <c r="AOF22" s="486"/>
      <c r="AOG22" s="69">
        <f ca="1">SUM(AOG17:AOG21)</f>
        <v>0</v>
      </c>
      <c r="AON22" s="477"/>
      <c r="AOO22" s="481"/>
      <c r="AOP22" s="485" t="s">
        <v>26</v>
      </c>
      <c r="AOQ22" s="486"/>
      <c r="AOR22" s="69">
        <f ca="1">SUM(AOR17:AOR21)</f>
        <v>0</v>
      </c>
      <c r="AOY22" s="477"/>
      <c r="AOZ22" s="481"/>
      <c r="APA22" s="485" t="s">
        <v>26</v>
      </c>
      <c r="APB22" s="486"/>
      <c r="APC22" s="69">
        <f ca="1">SUM(APC17:APC21)</f>
        <v>0</v>
      </c>
      <c r="APJ22" s="477"/>
      <c r="APK22" s="481"/>
      <c r="APL22" s="485" t="s">
        <v>26</v>
      </c>
      <c r="APM22" s="486"/>
      <c r="APN22" s="69">
        <f ca="1">SUM(APN17:APN21)</f>
        <v>0</v>
      </c>
      <c r="APU22" s="477"/>
      <c r="APV22" s="481"/>
      <c r="APW22" s="485" t="s">
        <v>26</v>
      </c>
      <c r="APX22" s="486"/>
      <c r="APY22" s="69">
        <f ca="1">SUM(APY17:APY21)</f>
        <v>0</v>
      </c>
      <c r="AQF22" s="477"/>
      <c r="AQG22" s="481"/>
      <c r="AQH22" s="485" t="s">
        <v>26</v>
      </c>
      <c r="AQI22" s="486"/>
      <c r="AQJ22" s="69">
        <f ca="1">SUM(AQJ17:AQJ21)</f>
        <v>0</v>
      </c>
      <c r="AQQ22" s="477"/>
      <c r="AQR22" s="481"/>
      <c r="AQS22" s="485" t="s">
        <v>26</v>
      </c>
      <c r="AQT22" s="486"/>
      <c r="AQU22" s="69">
        <f ca="1">SUM(AQU17:AQU21)</f>
        <v>0</v>
      </c>
      <c r="ARB22" s="477"/>
      <c r="ARC22" s="481"/>
      <c r="ARD22" s="485" t="s">
        <v>26</v>
      </c>
      <c r="ARE22" s="486"/>
      <c r="ARF22" s="69">
        <f ca="1">SUM(ARF17:ARF21)</f>
        <v>0</v>
      </c>
      <c r="ARM22" s="477"/>
      <c r="ARN22" s="481"/>
      <c r="ARO22" s="485" t="s">
        <v>26</v>
      </c>
      <c r="ARP22" s="486"/>
      <c r="ARQ22" s="69">
        <f ca="1">SUM(ARQ17:ARQ21)</f>
        <v>0</v>
      </c>
      <c r="ARX22" s="477"/>
      <c r="ARY22" s="481"/>
      <c r="ARZ22" s="485" t="s">
        <v>26</v>
      </c>
      <c r="ASA22" s="486"/>
      <c r="ASB22" s="69">
        <f ca="1">SUM(ASB17:ASB21)</f>
        <v>0</v>
      </c>
      <c r="ASI22" s="477"/>
      <c r="ASJ22" s="481"/>
      <c r="ASK22" s="485" t="s">
        <v>26</v>
      </c>
      <c r="ASL22" s="486"/>
      <c r="ASM22" s="69">
        <f ca="1">SUM(ASM17:ASM21)</f>
        <v>0</v>
      </c>
      <c r="AST22" s="477"/>
      <c r="ASU22" s="481"/>
      <c r="ASV22" s="485" t="s">
        <v>26</v>
      </c>
      <c r="ASW22" s="486"/>
      <c r="ASX22" s="69">
        <f ca="1">SUM(ASX17:ASX21)</f>
        <v>0</v>
      </c>
      <c r="ATE22" s="477"/>
      <c r="ATF22" s="481"/>
      <c r="ATG22" s="485" t="s">
        <v>26</v>
      </c>
      <c r="ATH22" s="486"/>
      <c r="ATI22" s="69">
        <f ca="1">SUM(ATI17:ATI21)</f>
        <v>0</v>
      </c>
      <c r="ATP22" s="477"/>
      <c r="ATQ22" s="481"/>
      <c r="ATR22" s="485" t="s">
        <v>26</v>
      </c>
      <c r="ATS22" s="486"/>
      <c r="ATT22" s="69">
        <f ca="1">SUM(ATT17:ATT21)</f>
        <v>0</v>
      </c>
      <c r="AUA22" s="477"/>
      <c r="AUB22" s="481"/>
      <c r="AUC22" s="485" t="s">
        <v>26</v>
      </c>
      <c r="AUD22" s="486"/>
      <c r="AUE22" s="69">
        <f ca="1">SUM(AUE17:AUE21)</f>
        <v>0</v>
      </c>
      <c r="AUL22" s="477"/>
      <c r="AUM22" s="481"/>
      <c r="AUN22" s="485" t="s">
        <v>26</v>
      </c>
      <c r="AUO22" s="486"/>
      <c r="AUP22" s="69">
        <f ca="1">SUM(AUP17:AUP21)</f>
        <v>0</v>
      </c>
      <c r="AUW22" s="477"/>
      <c r="AUX22" s="481"/>
      <c r="AUY22" s="485" t="s">
        <v>26</v>
      </c>
      <c r="AUZ22" s="486"/>
      <c r="AVA22" s="69">
        <f ca="1">SUM(AVA17:AVA21)</f>
        <v>0</v>
      </c>
      <c r="AVH22" s="477"/>
      <c r="AVI22" s="481"/>
      <c r="AVJ22" s="485" t="s">
        <v>26</v>
      </c>
      <c r="AVK22" s="486"/>
      <c r="AVL22" s="69">
        <f ca="1">SUM(AVL17:AVL21)</f>
        <v>0</v>
      </c>
      <c r="AVS22" s="477"/>
      <c r="AVT22" s="481"/>
      <c r="AVU22" s="485" t="s">
        <v>26</v>
      </c>
      <c r="AVV22" s="486"/>
      <c r="AVW22" s="69">
        <f ca="1">SUM(AVW17:AVW21)</f>
        <v>0</v>
      </c>
    </row>
    <row r="23" spans="2:1018 1025:1271" ht="18.75" customHeight="1">
      <c r="B23" s="510"/>
      <c r="C23" s="512" t="s">
        <v>27</v>
      </c>
      <c r="D23" s="513" t="s">
        <v>20</v>
      </c>
      <c r="E23" s="513"/>
      <c r="F23" s="514"/>
      <c r="M23" s="477"/>
      <c r="N23" s="479" t="s">
        <v>27</v>
      </c>
      <c r="O23" s="482" t="s">
        <v>20</v>
      </c>
      <c r="P23" s="483"/>
      <c r="Q23" s="484"/>
      <c r="X23" s="477"/>
      <c r="Y23" s="479" t="s">
        <v>27</v>
      </c>
      <c r="Z23" s="482" t="s">
        <v>20</v>
      </c>
      <c r="AA23" s="483"/>
      <c r="AB23" s="484"/>
      <c r="AI23" s="477"/>
      <c r="AJ23" s="479" t="s">
        <v>27</v>
      </c>
      <c r="AK23" s="482" t="s">
        <v>20</v>
      </c>
      <c r="AL23" s="483"/>
      <c r="AM23" s="484"/>
      <c r="AT23" s="477"/>
      <c r="AU23" s="479" t="s">
        <v>27</v>
      </c>
      <c r="AV23" s="482" t="s">
        <v>20</v>
      </c>
      <c r="AW23" s="483"/>
      <c r="AX23" s="484"/>
      <c r="BE23" s="477"/>
      <c r="BF23" s="479" t="s">
        <v>27</v>
      </c>
      <c r="BG23" s="482" t="s">
        <v>20</v>
      </c>
      <c r="BH23" s="483"/>
      <c r="BI23" s="484"/>
      <c r="BP23" s="477"/>
      <c r="BQ23" s="479" t="s">
        <v>27</v>
      </c>
      <c r="BR23" s="482" t="s">
        <v>20</v>
      </c>
      <c r="BS23" s="483"/>
      <c r="BT23" s="484"/>
      <c r="CA23" s="477"/>
      <c r="CB23" s="479" t="s">
        <v>27</v>
      </c>
      <c r="CC23" s="482" t="s">
        <v>20</v>
      </c>
      <c r="CD23" s="483"/>
      <c r="CE23" s="484"/>
      <c r="CL23" s="477"/>
      <c r="CM23" s="479" t="s">
        <v>27</v>
      </c>
      <c r="CN23" s="482" t="s">
        <v>20</v>
      </c>
      <c r="CO23" s="483"/>
      <c r="CP23" s="484"/>
      <c r="CW23" s="477"/>
      <c r="CX23" s="479" t="s">
        <v>27</v>
      </c>
      <c r="CY23" s="482" t="s">
        <v>20</v>
      </c>
      <c r="CZ23" s="483"/>
      <c r="DA23" s="484"/>
      <c r="DH23" s="477"/>
      <c r="DI23" s="479" t="s">
        <v>27</v>
      </c>
      <c r="DJ23" s="482" t="s">
        <v>20</v>
      </c>
      <c r="DK23" s="483"/>
      <c r="DL23" s="484"/>
      <c r="DS23" s="477"/>
      <c r="DT23" s="479" t="s">
        <v>27</v>
      </c>
      <c r="DU23" s="482" t="s">
        <v>20</v>
      </c>
      <c r="DV23" s="483"/>
      <c r="DW23" s="484"/>
      <c r="ED23" s="477"/>
      <c r="EE23" s="479" t="s">
        <v>27</v>
      </c>
      <c r="EF23" s="482" t="s">
        <v>20</v>
      </c>
      <c r="EG23" s="483"/>
      <c r="EH23" s="484"/>
      <c r="EO23" s="477"/>
      <c r="EP23" s="479" t="s">
        <v>27</v>
      </c>
      <c r="EQ23" s="482" t="s">
        <v>20</v>
      </c>
      <c r="ER23" s="483"/>
      <c r="ES23" s="484"/>
      <c r="EZ23" s="477"/>
      <c r="FA23" s="479" t="s">
        <v>27</v>
      </c>
      <c r="FB23" s="482" t="s">
        <v>20</v>
      </c>
      <c r="FC23" s="483"/>
      <c r="FD23" s="484"/>
      <c r="FK23" s="477"/>
      <c r="FL23" s="479" t="s">
        <v>27</v>
      </c>
      <c r="FM23" s="482" t="s">
        <v>20</v>
      </c>
      <c r="FN23" s="483"/>
      <c r="FO23" s="484"/>
      <c r="FV23" s="477"/>
      <c r="FW23" s="479" t="s">
        <v>27</v>
      </c>
      <c r="FX23" s="482" t="s">
        <v>20</v>
      </c>
      <c r="FY23" s="483"/>
      <c r="FZ23" s="484"/>
      <c r="GG23" s="477"/>
      <c r="GH23" s="479" t="s">
        <v>27</v>
      </c>
      <c r="GI23" s="482" t="s">
        <v>20</v>
      </c>
      <c r="GJ23" s="483"/>
      <c r="GK23" s="484"/>
      <c r="GR23" s="477"/>
      <c r="GS23" s="479" t="s">
        <v>27</v>
      </c>
      <c r="GT23" s="482" t="s">
        <v>20</v>
      </c>
      <c r="GU23" s="483"/>
      <c r="GV23" s="484"/>
      <c r="HC23" s="477"/>
      <c r="HD23" s="479" t="s">
        <v>27</v>
      </c>
      <c r="HE23" s="482" t="s">
        <v>20</v>
      </c>
      <c r="HF23" s="483"/>
      <c r="HG23" s="484"/>
      <c r="HN23" s="477"/>
      <c r="HO23" s="479" t="s">
        <v>27</v>
      </c>
      <c r="HP23" s="482" t="s">
        <v>20</v>
      </c>
      <c r="HQ23" s="483"/>
      <c r="HR23" s="484"/>
      <c r="HY23" s="477"/>
      <c r="HZ23" s="479" t="s">
        <v>27</v>
      </c>
      <c r="IA23" s="482" t="s">
        <v>20</v>
      </c>
      <c r="IB23" s="483"/>
      <c r="IC23" s="484"/>
      <c r="IJ23" s="477"/>
      <c r="IK23" s="479" t="s">
        <v>27</v>
      </c>
      <c r="IL23" s="482" t="s">
        <v>20</v>
      </c>
      <c r="IM23" s="483"/>
      <c r="IN23" s="484"/>
      <c r="IU23" s="477"/>
      <c r="IV23" s="479" t="s">
        <v>27</v>
      </c>
      <c r="IW23" s="482" t="s">
        <v>20</v>
      </c>
      <c r="IX23" s="483"/>
      <c r="IY23" s="484"/>
      <c r="JF23" s="477"/>
      <c r="JG23" s="479" t="s">
        <v>27</v>
      </c>
      <c r="JH23" s="482" t="s">
        <v>20</v>
      </c>
      <c r="JI23" s="483"/>
      <c r="JJ23" s="484"/>
      <c r="JQ23" s="477"/>
      <c r="JR23" s="479" t="s">
        <v>27</v>
      </c>
      <c r="JS23" s="482" t="s">
        <v>20</v>
      </c>
      <c r="JT23" s="483"/>
      <c r="JU23" s="484"/>
      <c r="KB23" s="477"/>
      <c r="KC23" s="479" t="s">
        <v>27</v>
      </c>
      <c r="KD23" s="482" t="s">
        <v>20</v>
      </c>
      <c r="KE23" s="483"/>
      <c r="KF23" s="484"/>
      <c r="KM23" s="477"/>
      <c r="KN23" s="479" t="s">
        <v>27</v>
      </c>
      <c r="KO23" s="482" t="s">
        <v>20</v>
      </c>
      <c r="KP23" s="483"/>
      <c r="KQ23" s="484"/>
      <c r="KX23" s="477"/>
      <c r="KY23" s="479" t="s">
        <v>27</v>
      </c>
      <c r="KZ23" s="482" t="s">
        <v>20</v>
      </c>
      <c r="LA23" s="483"/>
      <c r="LB23" s="484"/>
      <c r="LI23" s="477"/>
      <c r="LJ23" s="479" t="s">
        <v>27</v>
      </c>
      <c r="LK23" s="482" t="s">
        <v>20</v>
      </c>
      <c r="LL23" s="483"/>
      <c r="LM23" s="484"/>
      <c r="LT23" s="477"/>
      <c r="LU23" s="479" t="s">
        <v>27</v>
      </c>
      <c r="LV23" s="482" t="s">
        <v>20</v>
      </c>
      <c r="LW23" s="483"/>
      <c r="LX23" s="484"/>
      <c r="ME23" s="477"/>
      <c r="MF23" s="479" t="s">
        <v>27</v>
      </c>
      <c r="MG23" s="482" t="s">
        <v>20</v>
      </c>
      <c r="MH23" s="483"/>
      <c r="MI23" s="484"/>
      <c r="MP23" s="477"/>
      <c r="MQ23" s="479" t="s">
        <v>27</v>
      </c>
      <c r="MR23" s="482" t="s">
        <v>20</v>
      </c>
      <c r="MS23" s="483"/>
      <c r="MT23" s="484"/>
      <c r="NA23" s="477"/>
      <c r="NB23" s="479" t="s">
        <v>27</v>
      </c>
      <c r="NC23" s="482" t="s">
        <v>20</v>
      </c>
      <c r="ND23" s="483"/>
      <c r="NE23" s="484"/>
      <c r="NL23" s="477"/>
      <c r="NM23" s="479" t="s">
        <v>27</v>
      </c>
      <c r="NN23" s="482" t="s">
        <v>20</v>
      </c>
      <c r="NO23" s="483"/>
      <c r="NP23" s="484"/>
      <c r="NW23" s="477"/>
      <c r="NX23" s="479" t="s">
        <v>27</v>
      </c>
      <c r="NY23" s="482" t="s">
        <v>20</v>
      </c>
      <c r="NZ23" s="483"/>
      <c r="OA23" s="484"/>
      <c r="OH23" s="477"/>
      <c r="OI23" s="479" t="s">
        <v>27</v>
      </c>
      <c r="OJ23" s="482" t="s">
        <v>20</v>
      </c>
      <c r="OK23" s="483"/>
      <c r="OL23" s="484"/>
      <c r="OS23" s="477"/>
      <c r="OT23" s="479" t="s">
        <v>27</v>
      </c>
      <c r="OU23" s="482" t="s">
        <v>20</v>
      </c>
      <c r="OV23" s="483"/>
      <c r="OW23" s="484"/>
      <c r="PD23" s="477"/>
      <c r="PE23" s="479" t="s">
        <v>27</v>
      </c>
      <c r="PF23" s="482" t="s">
        <v>20</v>
      </c>
      <c r="PG23" s="483"/>
      <c r="PH23" s="484"/>
      <c r="PO23" s="477"/>
      <c r="PP23" s="479" t="s">
        <v>27</v>
      </c>
      <c r="PQ23" s="482" t="s">
        <v>20</v>
      </c>
      <c r="PR23" s="483"/>
      <c r="PS23" s="484"/>
      <c r="PZ23" s="477"/>
      <c r="QA23" s="479" t="s">
        <v>27</v>
      </c>
      <c r="QB23" s="482" t="s">
        <v>20</v>
      </c>
      <c r="QC23" s="483"/>
      <c r="QD23" s="484"/>
      <c r="QK23" s="477"/>
      <c r="QL23" s="479" t="s">
        <v>27</v>
      </c>
      <c r="QM23" s="482" t="s">
        <v>20</v>
      </c>
      <c r="QN23" s="483"/>
      <c r="QO23" s="484"/>
      <c r="QV23" s="477"/>
      <c r="QW23" s="479" t="s">
        <v>27</v>
      </c>
      <c r="QX23" s="482" t="s">
        <v>20</v>
      </c>
      <c r="QY23" s="483"/>
      <c r="QZ23" s="484"/>
      <c r="RG23" s="477"/>
      <c r="RH23" s="479" t="s">
        <v>27</v>
      </c>
      <c r="RI23" s="482" t="s">
        <v>20</v>
      </c>
      <c r="RJ23" s="483"/>
      <c r="RK23" s="484"/>
      <c r="RR23" s="477"/>
      <c r="RS23" s="479" t="s">
        <v>27</v>
      </c>
      <c r="RT23" s="482" t="s">
        <v>20</v>
      </c>
      <c r="RU23" s="483"/>
      <c r="RV23" s="484"/>
      <c r="SC23" s="477"/>
      <c r="SD23" s="479" t="s">
        <v>27</v>
      </c>
      <c r="SE23" s="482" t="s">
        <v>20</v>
      </c>
      <c r="SF23" s="483"/>
      <c r="SG23" s="484"/>
      <c r="SN23" s="477"/>
      <c r="SO23" s="479" t="s">
        <v>27</v>
      </c>
      <c r="SP23" s="482" t="s">
        <v>20</v>
      </c>
      <c r="SQ23" s="483"/>
      <c r="SR23" s="484"/>
      <c r="SY23" s="477"/>
      <c r="SZ23" s="479" t="s">
        <v>27</v>
      </c>
      <c r="TA23" s="482" t="s">
        <v>20</v>
      </c>
      <c r="TB23" s="483"/>
      <c r="TC23" s="484"/>
      <c r="TJ23" s="477"/>
      <c r="TK23" s="479" t="s">
        <v>27</v>
      </c>
      <c r="TL23" s="482" t="s">
        <v>20</v>
      </c>
      <c r="TM23" s="483"/>
      <c r="TN23" s="484"/>
      <c r="TU23" s="477"/>
      <c r="TV23" s="479" t="s">
        <v>27</v>
      </c>
      <c r="TW23" s="482" t="s">
        <v>20</v>
      </c>
      <c r="TX23" s="483"/>
      <c r="TY23" s="484"/>
      <c r="UF23" s="477"/>
      <c r="UG23" s="479" t="s">
        <v>27</v>
      </c>
      <c r="UH23" s="482" t="s">
        <v>20</v>
      </c>
      <c r="UI23" s="483"/>
      <c r="UJ23" s="484"/>
      <c r="UQ23" s="477"/>
      <c r="UR23" s="479" t="s">
        <v>27</v>
      </c>
      <c r="US23" s="482" t="s">
        <v>20</v>
      </c>
      <c r="UT23" s="483"/>
      <c r="UU23" s="484"/>
      <c r="VB23" s="477"/>
      <c r="VC23" s="479" t="s">
        <v>27</v>
      </c>
      <c r="VD23" s="482" t="s">
        <v>20</v>
      </c>
      <c r="VE23" s="483"/>
      <c r="VF23" s="484"/>
      <c r="VM23" s="477"/>
      <c r="VN23" s="479" t="s">
        <v>27</v>
      </c>
      <c r="VO23" s="482" t="s">
        <v>20</v>
      </c>
      <c r="VP23" s="483"/>
      <c r="VQ23" s="484"/>
      <c r="VX23" s="477"/>
      <c r="VY23" s="479" t="s">
        <v>27</v>
      </c>
      <c r="VZ23" s="482" t="s">
        <v>20</v>
      </c>
      <c r="WA23" s="483"/>
      <c r="WB23" s="484"/>
      <c r="WI23" s="477"/>
      <c r="WJ23" s="479" t="s">
        <v>27</v>
      </c>
      <c r="WK23" s="482" t="s">
        <v>20</v>
      </c>
      <c r="WL23" s="483"/>
      <c r="WM23" s="484"/>
      <c r="WT23" s="477"/>
      <c r="WU23" s="479" t="s">
        <v>27</v>
      </c>
      <c r="WV23" s="482" t="s">
        <v>20</v>
      </c>
      <c r="WW23" s="483"/>
      <c r="WX23" s="484"/>
      <c r="XE23" s="477"/>
      <c r="XF23" s="479" t="s">
        <v>27</v>
      </c>
      <c r="XG23" s="482" t="s">
        <v>20</v>
      </c>
      <c r="XH23" s="483"/>
      <c r="XI23" s="484"/>
      <c r="XP23" s="477"/>
      <c r="XQ23" s="479" t="s">
        <v>27</v>
      </c>
      <c r="XR23" s="482" t="s">
        <v>20</v>
      </c>
      <c r="XS23" s="483"/>
      <c r="XT23" s="484"/>
      <c r="YA23" s="477"/>
      <c r="YB23" s="479" t="s">
        <v>27</v>
      </c>
      <c r="YC23" s="482" t="s">
        <v>20</v>
      </c>
      <c r="YD23" s="483"/>
      <c r="YE23" s="484"/>
      <c r="YL23" s="477"/>
      <c r="YM23" s="479" t="s">
        <v>27</v>
      </c>
      <c r="YN23" s="482" t="s">
        <v>20</v>
      </c>
      <c r="YO23" s="483"/>
      <c r="YP23" s="484"/>
      <c r="YW23" s="477"/>
      <c r="YX23" s="479" t="s">
        <v>27</v>
      </c>
      <c r="YY23" s="482" t="s">
        <v>20</v>
      </c>
      <c r="YZ23" s="483"/>
      <c r="ZA23" s="484"/>
      <c r="ZH23" s="477"/>
      <c r="ZI23" s="479" t="s">
        <v>27</v>
      </c>
      <c r="ZJ23" s="482" t="s">
        <v>20</v>
      </c>
      <c r="ZK23" s="483"/>
      <c r="ZL23" s="484"/>
      <c r="ZS23" s="477"/>
      <c r="ZT23" s="479" t="s">
        <v>27</v>
      </c>
      <c r="ZU23" s="482" t="s">
        <v>20</v>
      </c>
      <c r="ZV23" s="483"/>
      <c r="ZW23" s="484"/>
      <c r="AAD23" s="477"/>
      <c r="AAE23" s="479" t="s">
        <v>27</v>
      </c>
      <c r="AAF23" s="482" t="s">
        <v>20</v>
      </c>
      <c r="AAG23" s="483"/>
      <c r="AAH23" s="484"/>
      <c r="AAO23" s="477"/>
      <c r="AAP23" s="479" t="s">
        <v>27</v>
      </c>
      <c r="AAQ23" s="482" t="s">
        <v>20</v>
      </c>
      <c r="AAR23" s="483"/>
      <c r="AAS23" s="484"/>
      <c r="AAZ23" s="477"/>
      <c r="ABA23" s="479" t="s">
        <v>27</v>
      </c>
      <c r="ABB23" s="482" t="s">
        <v>20</v>
      </c>
      <c r="ABC23" s="483"/>
      <c r="ABD23" s="484"/>
      <c r="ABK23" s="477"/>
      <c r="ABL23" s="479" t="s">
        <v>27</v>
      </c>
      <c r="ABM23" s="482" t="s">
        <v>20</v>
      </c>
      <c r="ABN23" s="483"/>
      <c r="ABO23" s="484"/>
      <c r="ABV23" s="477"/>
      <c r="ABW23" s="479" t="s">
        <v>27</v>
      </c>
      <c r="ABX23" s="482" t="s">
        <v>20</v>
      </c>
      <c r="ABY23" s="483"/>
      <c r="ABZ23" s="484"/>
      <c r="ACG23" s="477"/>
      <c r="ACH23" s="479" t="s">
        <v>27</v>
      </c>
      <c r="ACI23" s="482" t="s">
        <v>20</v>
      </c>
      <c r="ACJ23" s="483"/>
      <c r="ACK23" s="484"/>
      <c r="ACR23" s="477"/>
      <c r="ACS23" s="479" t="s">
        <v>27</v>
      </c>
      <c r="ACT23" s="482" t="s">
        <v>20</v>
      </c>
      <c r="ACU23" s="483"/>
      <c r="ACV23" s="484"/>
      <c r="ADC23" s="477"/>
      <c r="ADD23" s="479" t="s">
        <v>27</v>
      </c>
      <c r="ADE23" s="482" t="s">
        <v>20</v>
      </c>
      <c r="ADF23" s="483"/>
      <c r="ADG23" s="484"/>
      <c r="ADN23" s="477"/>
      <c r="ADO23" s="479" t="s">
        <v>27</v>
      </c>
      <c r="ADP23" s="482" t="s">
        <v>20</v>
      </c>
      <c r="ADQ23" s="483"/>
      <c r="ADR23" s="484"/>
      <c r="ADY23" s="477"/>
      <c r="ADZ23" s="479" t="s">
        <v>27</v>
      </c>
      <c r="AEA23" s="482" t="s">
        <v>20</v>
      </c>
      <c r="AEB23" s="483"/>
      <c r="AEC23" s="484"/>
      <c r="AEJ23" s="477"/>
      <c r="AEK23" s="479" t="s">
        <v>27</v>
      </c>
      <c r="AEL23" s="482" t="s">
        <v>20</v>
      </c>
      <c r="AEM23" s="483"/>
      <c r="AEN23" s="484"/>
      <c r="AEU23" s="477"/>
      <c r="AEV23" s="479" t="s">
        <v>27</v>
      </c>
      <c r="AEW23" s="482" t="s">
        <v>20</v>
      </c>
      <c r="AEX23" s="483"/>
      <c r="AEY23" s="484"/>
      <c r="AFF23" s="477"/>
      <c r="AFG23" s="479" t="s">
        <v>27</v>
      </c>
      <c r="AFH23" s="482" t="s">
        <v>20</v>
      </c>
      <c r="AFI23" s="483"/>
      <c r="AFJ23" s="484"/>
      <c r="AFQ23" s="477"/>
      <c r="AFR23" s="479" t="s">
        <v>27</v>
      </c>
      <c r="AFS23" s="482" t="s">
        <v>20</v>
      </c>
      <c r="AFT23" s="483"/>
      <c r="AFU23" s="484"/>
      <c r="AGB23" s="477"/>
      <c r="AGC23" s="479" t="s">
        <v>27</v>
      </c>
      <c r="AGD23" s="482" t="s">
        <v>20</v>
      </c>
      <c r="AGE23" s="483"/>
      <c r="AGF23" s="484"/>
      <c r="AGM23" s="477"/>
      <c r="AGN23" s="479" t="s">
        <v>27</v>
      </c>
      <c r="AGO23" s="482" t="s">
        <v>20</v>
      </c>
      <c r="AGP23" s="483"/>
      <c r="AGQ23" s="484"/>
      <c r="AGX23" s="477"/>
      <c r="AGY23" s="479" t="s">
        <v>27</v>
      </c>
      <c r="AGZ23" s="482" t="s">
        <v>20</v>
      </c>
      <c r="AHA23" s="483"/>
      <c r="AHB23" s="484"/>
      <c r="AHI23" s="477"/>
      <c r="AHJ23" s="479" t="s">
        <v>27</v>
      </c>
      <c r="AHK23" s="482" t="s">
        <v>20</v>
      </c>
      <c r="AHL23" s="483"/>
      <c r="AHM23" s="484"/>
      <c r="AHT23" s="477"/>
      <c r="AHU23" s="479" t="s">
        <v>27</v>
      </c>
      <c r="AHV23" s="482" t="s">
        <v>20</v>
      </c>
      <c r="AHW23" s="483"/>
      <c r="AHX23" s="484"/>
      <c r="AIE23" s="477"/>
      <c r="AIF23" s="479" t="s">
        <v>27</v>
      </c>
      <c r="AIG23" s="482" t="s">
        <v>20</v>
      </c>
      <c r="AIH23" s="483"/>
      <c r="AII23" s="484"/>
      <c r="AIP23" s="477"/>
      <c r="AIQ23" s="479" t="s">
        <v>27</v>
      </c>
      <c r="AIR23" s="482" t="s">
        <v>20</v>
      </c>
      <c r="AIS23" s="483"/>
      <c r="AIT23" s="484"/>
      <c r="AJA23" s="477"/>
      <c r="AJB23" s="479" t="s">
        <v>27</v>
      </c>
      <c r="AJC23" s="482" t="s">
        <v>20</v>
      </c>
      <c r="AJD23" s="483"/>
      <c r="AJE23" s="484"/>
      <c r="AJL23" s="477"/>
      <c r="AJM23" s="479" t="s">
        <v>27</v>
      </c>
      <c r="AJN23" s="482" t="s">
        <v>20</v>
      </c>
      <c r="AJO23" s="483"/>
      <c r="AJP23" s="484"/>
      <c r="AJW23" s="477"/>
      <c r="AJX23" s="479" t="s">
        <v>27</v>
      </c>
      <c r="AJY23" s="482" t="s">
        <v>20</v>
      </c>
      <c r="AJZ23" s="483"/>
      <c r="AKA23" s="484"/>
      <c r="AKH23" s="477"/>
      <c r="AKI23" s="479" t="s">
        <v>27</v>
      </c>
      <c r="AKJ23" s="482" t="s">
        <v>20</v>
      </c>
      <c r="AKK23" s="483"/>
      <c r="AKL23" s="484"/>
      <c r="AKS23" s="477"/>
      <c r="AKT23" s="479" t="s">
        <v>27</v>
      </c>
      <c r="AKU23" s="482" t="s">
        <v>20</v>
      </c>
      <c r="AKV23" s="483"/>
      <c r="AKW23" s="484"/>
      <c r="ALD23" s="477"/>
      <c r="ALE23" s="479" t="s">
        <v>27</v>
      </c>
      <c r="ALF23" s="482" t="s">
        <v>20</v>
      </c>
      <c r="ALG23" s="483"/>
      <c r="ALH23" s="484"/>
      <c r="ALO23" s="477"/>
      <c r="ALP23" s="479" t="s">
        <v>27</v>
      </c>
      <c r="ALQ23" s="482" t="s">
        <v>20</v>
      </c>
      <c r="ALR23" s="483"/>
      <c r="ALS23" s="484"/>
      <c r="ALZ23" s="477"/>
      <c r="AMA23" s="479" t="s">
        <v>27</v>
      </c>
      <c r="AMB23" s="482" t="s">
        <v>20</v>
      </c>
      <c r="AMC23" s="483"/>
      <c r="AMD23" s="484"/>
      <c r="AMK23" s="477"/>
      <c r="AML23" s="479" t="s">
        <v>27</v>
      </c>
      <c r="AMM23" s="482" t="s">
        <v>20</v>
      </c>
      <c r="AMN23" s="483"/>
      <c r="AMO23" s="484"/>
      <c r="AMV23" s="477"/>
      <c r="AMW23" s="479" t="s">
        <v>27</v>
      </c>
      <c r="AMX23" s="482" t="s">
        <v>20</v>
      </c>
      <c r="AMY23" s="483"/>
      <c r="AMZ23" s="484"/>
      <c r="ANG23" s="477"/>
      <c r="ANH23" s="479" t="s">
        <v>27</v>
      </c>
      <c r="ANI23" s="482" t="s">
        <v>20</v>
      </c>
      <c r="ANJ23" s="483"/>
      <c r="ANK23" s="484"/>
      <c r="ANR23" s="477"/>
      <c r="ANS23" s="479" t="s">
        <v>27</v>
      </c>
      <c r="ANT23" s="482" t="s">
        <v>20</v>
      </c>
      <c r="ANU23" s="483"/>
      <c r="ANV23" s="484"/>
      <c r="AOC23" s="477"/>
      <c r="AOD23" s="479" t="s">
        <v>27</v>
      </c>
      <c r="AOE23" s="482" t="s">
        <v>20</v>
      </c>
      <c r="AOF23" s="483"/>
      <c r="AOG23" s="484"/>
      <c r="AON23" s="477"/>
      <c r="AOO23" s="479" t="s">
        <v>27</v>
      </c>
      <c r="AOP23" s="482" t="s">
        <v>20</v>
      </c>
      <c r="AOQ23" s="483"/>
      <c r="AOR23" s="484"/>
      <c r="AOY23" s="477"/>
      <c r="AOZ23" s="479" t="s">
        <v>27</v>
      </c>
      <c r="APA23" s="482" t="s">
        <v>20</v>
      </c>
      <c r="APB23" s="483"/>
      <c r="APC23" s="484"/>
      <c r="APJ23" s="477"/>
      <c r="APK23" s="479" t="s">
        <v>27</v>
      </c>
      <c r="APL23" s="482" t="s">
        <v>20</v>
      </c>
      <c r="APM23" s="483"/>
      <c r="APN23" s="484"/>
      <c r="APU23" s="477"/>
      <c r="APV23" s="479" t="s">
        <v>27</v>
      </c>
      <c r="APW23" s="482" t="s">
        <v>20</v>
      </c>
      <c r="APX23" s="483"/>
      <c r="APY23" s="484"/>
      <c r="AQF23" s="477"/>
      <c r="AQG23" s="479" t="s">
        <v>27</v>
      </c>
      <c r="AQH23" s="482" t="s">
        <v>20</v>
      </c>
      <c r="AQI23" s="483"/>
      <c r="AQJ23" s="484"/>
      <c r="AQQ23" s="477"/>
      <c r="AQR23" s="479" t="s">
        <v>27</v>
      </c>
      <c r="AQS23" s="482" t="s">
        <v>20</v>
      </c>
      <c r="AQT23" s="483"/>
      <c r="AQU23" s="484"/>
      <c r="ARB23" s="477"/>
      <c r="ARC23" s="479" t="s">
        <v>27</v>
      </c>
      <c r="ARD23" s="482" t="s">
        <v>20</v>
      </c>
      <c r="ARE23" s="483"/>
      <c r="ARF23" s="484"/>
      <c r="ARM23" s="477"/>
      <c r="ARN23" s="479" t="s">
        <v>27</v>
      </c>
      <c r="ARO23" s="482" t="s">
        <v>20</v>
      </c>
      <c r="ARP23" s="483"/>
      <c r="ARQ23" s="484"/>
      <c r="ARX23" s="477"/>
      <c r="ARY23" s="479" t="s">
        <v>27</v>
      </c>
      <c r="ARZ23" s="482" t="s">
        <v>20</v>
      </c>
      <c r="ASA23" s="483"/>
      <c r="ASB23" s="484"/>
      <c r="ASI23" s="477"/>
      <c r="ASJ23" s="479" t="s">
        <v>27</v>
      </c>
      <c r="ASK23" s="482" t="s">
        <v>20</v>
      </c>
      <c r="ASL23" s="483"/>
      <c r="ASM23" s="484"/>
      <c r="AST23" s="477"/>
      <c r="ASU23" s="479" t="s">
        <v>27</v>
      </c>
      <c r="ASV23" s="482" t="s">
        <v>20</v>
      </c>
      <c r="ASW23" s="483"/>
      <c r="ASX23" s="484"/>
      <c r="ATE23" s="477"/>
      <c r="ATF23" s="479" t="s">
        <v>27</v>
      </c>
      <c r="ATG23" s="482" t="s">
        <v>20</v>
      </c>
      <c r="ATH23" s="483"/>
      <c r="ATI23" s="484"/>
      <c r="ATP23" s="477"/>
      <c r="ATQ23" s="479" t="s">
        <v>27</v>
      </c>
      <c r="ATR23" s="482" t="s">
        <v>20</v>
      </c>
      <c r="ATS23" s="483"/>
      <c r="ATT23" s="484"/>
      <c r="AUA23" s="477"/>
      <c r="AUB23" s="479" t="s">
        <v>27</v>
      </c>
      <c r="AUC23" s="482" t="s">
        <v>20</v>
      </c>
      <c r="AUD23" s="483"/>
      <c r="AUE23" s="484"/>
      <c r="AUL23" s="477"/>
      <c r="AUM23" s="479" t="s">
        <v>27</v>
      </c>
      <c r="AUN23" s="482" t="s">
        <v>20</v>
      </c>
      <c r="AUO23" s="483"/>
      <c r="AUP23" s="484"/>
      <c r="AUW23" s="477"/>
      <c r="AUX23" s="479" t="s">
        <v>27</v>
      </c>
      <c r="AUY23" s="482" t="s">
        <v>20</v>
      </c>
      <c r="AUZ23" s="483"/>
      <c r="AVA23" s="484"/>
      <c r="AVH23" s="477"/>
      <c r="AVI23" s="479" t="s">
        <v>27</v>
      </c>
      <c r="AVJ23" s="482" t="s">
        <v>20</v>
      </c>
      <c r="AVK23" s="483"/>
      <c r="AVL23" s="484"/>
      <c r="AVS23" s="477"/>
      <c r="AVT23" s="479" t="s">
        <v>27</v>
      </c>
      <c r="AVU23" s="482" t="s">
        <v>20</v>
      </c>
      <c r="AVV23" s="483"/>
      <c r="AVW23" s="484"/>
    </row>
    <row r="24" spans="2:1018 1025:1271">
      <c r="B24" s="510"/>
      <c r="C24" s="512"/>
      <c r="D24" s="18" t="s">
        <v>17</v>
      </c>
      <c r="E24" s="5" t="s">
        <v>18</v>
      </c>
      <c r="F24" s="17">
        <f ca="1">+F17*Giadatvaheso!C4</f>
        <v>59379999.999999993</v>
      </c>
      <c r="M24" s="477"/>
      <c r="N24" s="480"/>
      <c r="O24" s="18" t="s">
        <v>17</v>
      </c>
      <c r="P24" s="5" t="s">
        <v>18</v>
      </c>
      <c r="Q24" s="17">
        <f ca="1">Q17*Giadatvaheso!$C$4*Giadatvaheso!$C$11</f>
        <v>60090000</v>
      </c>
      <c r="X24" s="477"/>
      <c r="Y24" s="480"/>
      <c r="Z24" s="18" t="s">
        <v>17</v>
      </c>
      <c r="AA24" s="5" t="s">
        <v>18</v>
      </c>
      <c r="AB24" s="17">
        <f ca="1">AB17*Giadatvaheso!$C$4*Giadatvaheso!$C$11</f>
        <v>65420000.000000007</v>
      </c>
      <c r="AI24" s="477"/>
      <c r="AJ24" s="480"/>
      <c r="AK24" s="18" t="s">
        <v>17</v>
      </c>
      <c r="AL24" s="5" t="s">
        <v>18</v>
      </c>
      <c r="AM24" s="17">
        <f ca="1">AM17*Giadatvaheso!$C$4*Giadatvaheso!$C$11</f>
        <v>21700000</v>
      </c>
      <c r="AT24" s="477"/>
      <c r="AU24" s="480"/>
      <c r="AV24" s="18" t="s">
        <v>17</v>
      </c>
      <c r="AW24" s="5" t="s">
        <v>18</v>
      </c>
      <c r="AX24" s="17">
        <f ca="1">AX17*Giadatvaheso!$C$4*Giadatvaheso!$C$11</f>
        <v>13850000</v>
      </c>
      <c r="BE24" s="477"/>
      <c r="BF24" s="480"/>
      <c r="BG24" s="18" t="s">
        <v>17</v>
      </c>
      <c r="BH24" s="5" t="s">
        <v>18</v>
      </c>
      <c r="BI24" s="17">
        <f ca="1">BI17*Giadatvaheso!$C$4*Giadatvaheso!$C$11</f>
        <v>54700000</v>
      </c>
      <c r="BP24" s="477"/>
      <c r="BQ24" s="480"/>
      <c r="BR24" s="18" t="s">
        <v>17</v>
      </c>
      <c r="BS24" s="5" t="s">
        <v>18</v>
      </c>
      <c r="BT24" s="17">
        <f ca="1">BT17*Giadatvaheso!$C$4*Giadatvaheso!$C$11</f>
        <v>45200000</v>
      </c>
      <c r="CA24" s="477"/>
      <c r="CB24" s="480"/>
      <c r="CC24" s="18" t="s">
        <v>17</v>
      </c>
      <c r="CD24" s="5" t="s">
        <v>18</v>
      </c>
      <c r="CE24" s="17">
        <f ca="1">CE17*Giadatvaheso!$C$4*Giadatvaheso!$C$11</f>
        <v>27400000</v>
      </c>
      <c r="CL24" s="477"/>
      <c r="CM24" s="480"/>
      <c r="CN24" s="18" t="s">
        <v>17</v>
      </c>
      <c r="CO24" s="5" t="s">
        <v>18</v>
      </c>
      <c r="CP24" s="17">
        <f ca="1">CP17*Giadatvaheso!$C$4*Giadatvaheso!$C$11</f>
        <v>19400000</v>
      </c>
      <c r="CW24" s="477"/>
      <c r="CX24" s="480"/>
      <c r="CY24" s="18" t="s">
        <v>17</v>
      </c>
      <c r="CZ24" s="5" t="s">
        <v>18</v>
      </c>
      <c r="DA24" s="17">
        <f ca="1">DA17*Giadatvaheso!$C$4*Giadatvaheso!$C$11</f>
        <v>550000</v>
      </c>
      <c r="DH24" s="477"/>
      <c r="DI24" s="480"/>
      <c r="DJ24" s="18" t="s">
        <v>17</v>
      </c>
      <c r="DK24" s="5" t="s">
        <v>18</v>
      </c>
      <c r="DL24" s="17">
        <f ca="1">DL17*Giadatvaheso!$C$4*Giadatvaheso!$C$11</f>
        <v>0</v>
      </c>
      <c r="DS24" s="477"/>
      <c r="DT24" s="480"/>
      <c r="DU24" s="18" t="s">
        <v>17</v>
      </c>
      <c r="DV24" s="5" t="s">
        <v>18</v>
      </c>
      <c r="DW24" s="17">
        <f ca="1">DW17*Giadatvaheso!$C$4*Giadatvaheso!$C$11</f>
        <v>0</v>
      </c>
      <c r="ED24" s="477"/>
      <c r="EE24" s="480"/>
      <c r="EF24" s="18" t="s">
        <v>17</v>
      </c>
      <c r="EG24" s="5" t="s">
        <v>18</v>
      </c>
      <c r="EH24" s="17">
        <f ca="1">EH17*Giadatvaheso!$C$4*Giadatvaheso!$C$11</f>
        <v>0</v>
      </c>
      <c r="EO24" s="477"/>
      <c r="EP24" s="480"/>
      <c r="EQ24" s="18" t="s">
        <v>17</v>
      </c>
      <c r="ER24" s="5" t="s">
        <v>18</v>
      </c>
      <c r="ES24" s="17">
        <f ca="1">ES17*Giadatvaheso!$C$4*Giadatvaheso!$C$11</f>
        <v>0</v>
      </c>
      <c r="EZ24" s="477"/>
      <c r="FA24" s="480"/>
      <c r="FB24" s="18" t="s">
        <v>17</v>
      </c>
      <c r="FC24" s="5" t="s">
        <v>18</v>
      </c>
      <c r="FD24" s="17">
        <f ca="1">FD17*Giadatvaheso!$C$4*Giadatvaheso!$C$11</f>
        <v>0</v>
      </c>
      <c r="FK24" s="477"/>
      <c r="FL24" s="480"/>
      <c r="FM24" s="18" t="s">
        <v>17</v>
      </c>
      <c r="FN24" s="5" t="s">
        <v>18</v>
      </c>
      <c r="FO24" s="17">
        <f ca="1">FO17*Giadatvaheso!$C$4*Giadatvaheso!$C$11</f>
        <v>0</v>
      </c>
      <c r="FV24" s="477"/>
      <c r="FW24" s="480"/>
      <c r="FX24" s="18" t="s">
        <v>17</v>
      </c>
      <c r="FY24" s="5" t="s">
        <v>18</v>
      </c>
      <c r="FZ24" s="17">
        <f ca="1">FZ17*Giadatvaheso!$C$4*Giadatvaheso!$C$11</f>
        <v>0</v>
      </c>
      <c r="GG24" s="477"/>
      <c r="GH24" s="480"/>
      <c r="GI24" s="18" t="s">
        <v>17</v>
      </c>
      <c r="GJ24" s="5" t="s">
        <v>18</v>
      </c>
      <c r="GK24" s="17">
        <f ca="1">GK17*Giadatvaheso!$C$4*Giadatvaheso!$C$11</f>
        <v>0</v>
      </c>
      <c r="GR24" s="477"/>
      <c r="GS24" s="480"/>
      <c r="GT24" s="18" t="s">
        <v>17</v>
      </c>
      <c r="GU24" s="5" t="s">
        <v>18</v>
      </c>
      <c r="GV24" s="17">
        <f ca="1">GV17*Giadatvaheso!$C$4*Giadatvaheso!$C$11</f>
        <v>0</v>
      </c>
      <c r="HC24" s="477"/>
      <c r="HD24" s="480"/>
      <c r="HE24" s="18" t="s">
        <v>17</v>
      </c>
      <c r="HF24" s="5" t="s">
        <v>18</v>
      </c>
      <c r="HG24" s="17">
        <f ca="1">HG17*Giadatvaheso!$C$4*Giadatvaheso!$C$11</f>
        <v>0</v>
      </c>
      <c r="HN24" s="477"/>
      <c r="HO24" s="480"/>
      <c r="HP24" s="18" t="s">
        <v>17</v>
      </c>
      <c r="HQ24" s="5" t="s">
        <v>18</v>
      </c>
      <c r="HR24" s="17">
        <f ca="1">HR17*Giadatvaheso!$C$4*Giadatvaheso!$C$11</f>
        <v>0</v>
      </c>
      <c r="HY24" s="477"/>
      <c r="HZ24" s="480"/>
      <c r="IA24" s="18" t="s">
        <v>17</v>
      </c>
      <c r="IB24" s="5" t="s">
        <v>18</v>
      </c>
      <c r="IC24" s="17">
        <f ca="1">IC17*Giadatvaheso!$C$4*Giadatvaheso!$C$11</f>
        <v>0</v>
      </c>
      <c r="IJ24" s="477"/>
      <c r="IK24" s="480"/>
      <c r="IL24" s="18" t="s">
        <v>17</v>
      </c>
      <c r="IM24" s="5" t="s">
        <v>18</v>
      </c>
      <c r="IN24" s="17">
        <f ca="1">IN17*Giadatvaheso!$C$4*Giadatvaheso!$C$11</f>
        <v>0</v>
      </c>
      <c r="IU24" s="477"/>
      <c r="IV24" s="480"/>
      <c r="IW24" s="18" t="s">
        <v>17</v>
      </c>
      <c r="IX24" s="5" t="s">
        <v>18</v>
      </c>
      <c r="IY24" s="17">
        <f ca="1">IY17*Giadatvaheso!$C$4*Giadatvaheso!$C$11</f>
        <v>0</v>
      </c>
      <c r="JF24" s="477"/>
      <c r="JG24" s="480"/>
      <c r="JH24" s="18" t="s">
        <v>17</v>
      </c>
      <c r="JI24" s="5" t="s">
        <v>18</v>
      </c>
      <c r="JJ24" s="17">
        <f ca="1">JJ17*Giadatvaheso!$C$4*Giadatvaheso!$C$11</f>
        <v>0</v>
      </c>
      <c r="JQ24" s="477"/>
      <c r="JR24" s="480"/>
      <c r="JS24" s="18" t="s">
        <v>17</v>
      </c>
      <c r="JT24" s="5" t="s">
        <v>18</v>
      </c>
      <c r="JU24" s="17">
        <f ca="1">JU17*Giadatvaheso!$C$4*Giadatvaheso!$C$11</f>
        <v>0</v>
      </c>
      <c r="KB24" s="477"/>
      <c r="KC24" s="480"/>
      <c r="KD24" s="18" t="s">
        <v>17</v>
      </c>
      <c r="KE24" s="5" t="s">
        <v>18</v>
      </c>
      <c r="KF24" s="17">
        <f ca="1">KF17*Giadatvaheso!$C$4*Giadatvaheso!$C$11</f>
        <v>0</v>
      </c>
      <c r="KM24" s="477"/>
      <c r="KN24" s="480"/>
      <c r="KO24" s="18" t="s">
        <v>17</v>
      </c>
      <c r="KP24" s="5" t="s">
        <v>18</v>
      </c>
      <c r="KQ24" s="17">
        <f ca="1">KQ17*Giadatvaheso!$C$4*Giadatvaheso!$C$11</f>
        <v>0</v>
      </c>
      <c r="KX24" s="477"/>
      <c r="KY24" s="480"/>
      <c r="KZ24" s="18" t="s">
        <v>17</v>
      </c>
      <c r="LA24" s="5" t="s">
        <v>18</v>
      </c>
      <c r="LB24" s="17">
        <f ca="1">LB17*Giadatvaheso!$C$4*Giadatvaheso!$C$11</f>
        <v>0</v>
      </c>
      <c r="LI24" s="477"/>
      <c r="LJ24" s="480"/>
      <c r="LK24" s="18" t="s">
        <v>17</v>
      </c>
      <c r="LL24" s="5" t="s">
        <v>18</v>
      </c>
      <c r="LM24" s="17">
        <f ca="1">LM17*Giadatvaheso!$C$4*Giadatvaheso!$C$11</f>
        <v>0</v>
      </c>
      <c r="LT24" s="477"/>
      <c r="LU24" s="480"/>
      <c r="LV24" s="18" t="s">
        <v>17</v>
      </c>
      <c r="LW24" s="5" t="s">
        <v>18</v>
      </c>
      <c r="LX24" s="17">
        <f ca="1">LX17*Giadatvaheso!$C$4*Giadatvaheso!$C$11</f>
        <v>0</v>
      </c>
      <c r="ME24" s="477"/>
      <c r="MF24" s="480"/>
      <c r="MG24" s="18" t="s">
        <v>17</v>
      </c>
      <c r="MH24" s="5" t="s">
        <v>18</v>
      </c>
      <c r="MI24" s="17">
        <f ca="1">MI17*Giadatvaheso!$C$4*Giadatvaheso!$C$11</f>
        <v>0</v>
      </c>
      <c r="MP24" s="477"/>
      <c r="MQ24" s="480"/>
      <c r="MR24" s="18" t="s">
        <v>17</v>
      </c>
      <c r="MS24" s="5" t="s">
        <v>18</v>
      </c>
      <c r="MT24" s="17">
        <f ca="1">MT17*Giadatvaheso!$C$4*Giadatvaheso!$C$11</f>
        <v>0</v>
      </c>
      <c r="NA24" s="477"/>
      <c r="NB24" s="480"/>
      <c r="NC24" s="18" t="s">
        <v>17</v>
      </c>
      <c r="ND24" s="5" t="s">
        <v>18</v>
      </c>
      <c r="NE24" s="17">
        <f ca="1">NE17*Giadatvaheso!$C$4*Giadatvaheso!$C$11</f>
        <v>0</v>
      </c>
      <c r="NL24" s="477"/>
      <c r="NM24" s="480"/>
      <c r="NN24" s="18" t="s">
        <v>17</v>
      </c>
      <c r="NO24" s="5" t="s">
        <v>18</v>
      </c>
      <c r="NP24" s="17">
        <f ca="1">NP17*Giadatvaheso!$C$4*Giadatvaheso!$C$11</f>
        <v>0</v>
      </c>
      <c r="NW24" s="477"/>
      <c r="NX24" s="480"/>
      <c r="NY24" s="18" t="s">
        <v>17</v>
      </c>
      <c r="NZ24" s="5" t="s">
        <v>18</v>
      </c>
      <c r="OA24" s="17">
        <f ca="1">OA17*Giadatvaheso!$C$4*Giadatvaheso!$C$11</f>
        <v>0</v>
      </c>
      <c r="OH24" s="477"/>
      <c r="OI24" s="480"/>
      <c r="OJ24" s="18" t="s">
        <v>17</v>
      </c>
      <c r="OK24" s="5" t="s">
        <v>18</v>
      </c>
      <c r="OL24" s="17">
        <f ca="1">OL17*Giadatvaheso!$C$4*Giadatvaheso!$C$11</f>
        <v>0</v>
      </c>
      <c r="OS24" s="477"/>
      <c r="OT24" s="480"/>
      <c r="OU24" s="18" t="s">
        <v>17</v>
      </c>
      <c r="OV24" s="5" t="s">
        <v>18</v>
      </c>
      <c r="OW24" s="17">
        <f ca="1">OW17*Giadatvaheso!$C$4*Giadatvaheso!$C$11</f>
        <v>0</v>
      </c>
      <c r="PD24" s="477"/>
      <c r="PE24" s="480"/>
      <c r="PF24" s="18" t="s">
        <v>17</v>
      </c>
      <c r="PG24" s="5" t="s">
        <v>18</v>
      </c>
      <c r="PH24" s="17">
        <f ca="1">PH17*Giadatvaheso!$C$4*Giadatvaheso!$C$11</f>
        <v>0</v>
      </c>
      <c r="PO24" s="477"/>
      <c r="PP24" s="480"/>
      <c r="PQ24" s="18" t="s">
        <v>17</v>
      </c>
      <c r="PR24" s="5" t="s">
        <v>18</v>
      </c>
      <c r="PS24" s="17">
        <f ca="1">PS17*Giadatvaheso!$C$4*Giadatvaheso!$C$11</f>
        <v>0</v>
      </c>
      <c r="PZ24" s="477"/>
      <c r="QA24" s="480"/>
      <c r="QB24" s="18" t="s">
        <v>17</v>
      </c>
      <c r="QC24" s="5" t="s">
        <v>18</v>
      </c>
      <c r="QD24" s="17">
        <f ca="1">QD17*Giadatvaheso!$C$4*Giadatvaheso!$C$11</f>
        <v>0</v>
      </c>
      <c r="QK24" s="477"/>
      <c r="QL24" s="480"/>
      <c r="QM24" s="18" t="s">
        <v>17</v>
      </c>
      <c r="QN24" s="5" t="s">
        <v>18</v>
      </c>
      <c r="QO24" s="17">
        <f ca="1">QO17*Giadatvaheso!$C$4*Giadatvaheso!$C$11</f>
        <v>0</v>
      </c>
      <c r="QV24" s="477"/>
      <c r="QW24" s="480"/>
      <c r="QX24" s="18" t="s">
        <v>17</v>
      </c>
      <c r="QY24" s="5" t="s">
        <v>18</v>
      </c>
      <c r="QZ24" s="17">
        <f ca="1">QZ17*Giadatvaheso!$C$4*Giadatvaheso!$C$11</f>
        <v>0</v>
      </c>
      <c r="RG24" s="477"/>
      <c r="RH24" s="480"/>
      <c r="RI24" s="18" t="s">
        <v>17</v>
      </c>
      <c r="RJ24" s="5" t="s">
        <v>18</v>
      </c>
      <c r="RK24" s="17">
        <f ca="1">RK17*Giadatvaheso!$C$4*Giadatvaheso!$C$11</f>
        <v>0</v>
      </c>
      <c r="RR24" s="477"/>
      <c r="RS24" s="480"/>
      <c r="RT24" s="18" t="s">
        <v>17</v>
      </c>
      <c r="RU24" s="5" t="s">
        <v>18</v>
      </c>
      <c r="RV24" s="17">
        <f ca="1">RV17*Giadatvaheso!$C$4*Giadatvaheso!$C$11</f>
        <v>0</v>
      </c>
      <c r="SC24" s="477"/>
      <c r="SD24" s="480"/>
      <c r="SE24" s="18" t="s">
        <v>17</v>
      </c>
      <c r="SF24" s="5" t="s">
        <v>18</v>
      </c>
      <c r="SG24" s="17">
        <f ca="1">SG17*Giadatvaheso!$C$4*Giadatvaheso!$C$11</f>
        <v>0</v>
      </c>
      <c r="SN24" s="477"/>
      <c r="SO24" s="480"/>
      <c r="SP24" s="18" t="s">
        <v>17</v>
      </c>
      <c r="SQ24" s="5" t="s">
        <v>18</v>
      </c>
      <c r="SR24" s="17">
        <f ca="1">SR17*Giadatvaheso!$C$4*Giadatvaheso!$C$11</f>
        <v>0</v>
      </c>
      <c r="SY24" s="477"/>
      <c r="SZ24" s="480"/>
      <c r="TA24" s="18" t="s">
        <v>17</v>
      </c>
      <c r="TB24" s="5" t="s">
        <v>18</v>
      </c>
      <c r="TC24" s="17">
        <f ca="1">TC17*Giadatvaheso!$C$4*Giadatvaheso!$C$11</f>
        <v>0</v>
      </c>
      <c r="TJ24" s="477"/>
      <c r="TK24" s="480"/>
      <c r="TL24" s="18" t="s">
        <v>17</v>
      </c>
      <c r="TM24" s="5" t="s">
        <v>18</v>
      </c>
      <c r="TN24" s="17">
        <f ca="1">TN17*Giadatvaheso!$C$4*Giadatvaheso!$C$11</f>
        <v>0</v>
      </c>
      <c r="TU24" s="477"/>
      <c r="TV24" s="480"/>
      <c r="TW24" s="18" t="s">
        <v>17</v>
      </c>
      <c r="TX24" s="5" t="s">
        <v>18</v>
      </c>
      <c r="TY24" s="17">
        <f ca="1">TY17*Giadatvaheso!$C$4*Giadatvaheso!$C$11</f>
        <v>0</v>
      </c>
      <c r="UF24" s="477"/>
      <c r="UG24" s="480"/>
      <c r="UH24" s="18" t="s">
        <v>17</v>
      </c>
      <c r="UI24" s="5" t="s">
        <v>18</v>
      </c>
      <c r="UJ24" s="17">
        <f ca="1">UJ17*Giadatvaheso!$C$4*Giadatvaheso!$C$11</f>
        <v>0</v>
      </c>
      <c r="UQ24" s="477"/>
      <c r="UR24" s="480"/>
      <c r="US24" s="18" t="s">
        <v>17</v>
      </c>
      <c r="UT24" s="5" t="s">
        <v>18</v>
      </c>
      <c r="UU24" s="17">
        <f ca="1">UU17*Giadatvaheso!$C$4*Giadatvaheso!$C$11</f>
        <v>0</v>
      </c>
      <c r="VB24" s="477"/>
      <c r="VC24" s="480"/>
      <c r="VD24" s="18" t="s">
        <v>17</v>
      </c>
      <c r="VE24" s="5" t="s">
        <v>18</v>
      </c>
      <c r="VF24" s="17">
        <f ca="1">VF17*Giadatvaheso!$C$4*Giadatvaheso!$C$11</f>
        <v>0</v>
      </c>
      <c r="VM24" s="477"/>
      <c r="VN24" s="480"/>
      <c r="VO24" s="18" t="s">
        <v>17</v>
      </c>
      <c r="VP24" s="5" t="s">
        <v>18</v>
      </c>
      <c r="VQ24" s="17">
        <f ca="1">VQ17*Giadatvaheso!$C$4*Giadatvaheso!$C$11</f>
        <v>0</v>
      </c>
      <c r="VX24" s="477"/>
      <c r="VY24" s="480"/>
      <c r="VZ24" s="18" t="s">
        <v>17</v>
      </c>
      <c r="WA24" s="5" t="s">
        <v>18</v>
      </c>
      <c r="WB24" s="17">
        <f ca="1">WB17*Giadatvaheso!$C$4*Giadatvaheso!$C$11</f>
        <v>0</v>
      </c>
      <c r="WI24" s="477"/>
      <c r="WJ24" s="480"/>
      <c r="WK24" s="18" t="s">
        <v>17</v>
      </c>
      <c r="WL24" s="5" t="s">
        <v>18</v>
      </c>
      <c r="WM24" s="17">
        <f ca="1">WM17*Giadatvaheso!$C$4*Giadatvaheso!$C$11</f>
        <v>0</v>
      </c>
      <c r="WT24" s="477"/>
      <c r="WU24" s="480"/>
      <c r="WV24" s="18" t="s">
        <v>17</v>
      </c>
      <c r="WW24" s="5" t="s">
        <v>18</v>
      </c>
      <c r="WX24" s="17">
        <f ca="1">WX17*Giadatvaheso!$C$4*Giadatvaheso!$C$11</f>
        <v>0</v>
      </c>
      <c r="XE24" s="477"/>
      <c r="XF24" s="480"/>
      <c r="XG24" s="18" t="s">
        <v>17</v>
      </c>
      <c r="XH24" s="5" t="s">
        <v>18</v>
      </c>
      <c r="XI24" s="17">
        <f ca="1">XI17*Giadatvaheso!$C$4*Giadatvaheso!$C$11</f>
        <v>0</v>
      </c>
      <c r="XP24" s="477"/>
      <c r="XQ24" s="480"/>
      <c r="XR24" s="18" t="s">
        <v>17</v>
      </c>
      <c r="XS24" s="5" t="s">
        <v>18</v>
      </c>
      <c r="XT24" s="17">
        <f ca="1">XT17*Giadatvaheso!$C$4*Giadatvaheso!$C$11</f>
        <v>0</v>
      </c>
      <c r="YA24" s="477"/>
      <c r="YB24" s="480"/>
      <c r="YC24" s="18" t="s">
        <v>17</v>
      </c>
      <c r="YD24" s="5" t="s">
        <v>18</v>
      </c>
      <c r="YE24" s="17">
        <f ca="1">YE17*Giadatvaheso!$C$4*Giadatvaheso!$C$11</f>
        <v>0</v>
      </c>
      <c r="YL24" s="477"/>
      <c r="YM24" s="480"/>
      <c r="YN24" s="18" t="s">
        <v>17</v>
      </c>
      <c r="YO24" s="5" t="s">
        <v>18</v>
      </c>
      <c r="YP24" s="17">
        <f ca="1">YP17*Giadatvaheso!$C$4*Giadatvaheso!$C$11</f>
        <v>0</v>
      </c>
      <c r="YW24" s="477"/>
      <c r="YX24" s="480"/>
      <c r="YY24" s="18" t="s">
        <v>17</v>
      </c>
      <c r="YZ24" s="5" t="s">
        <v>18</v>
      </c>
      <c r="ZA24" s="17">
        <f ca="1">ZA17*Giadatvaheso!$C$4*Giadatvaheso!$C$11</f>
        <v>0</v>
      </c>
      <c r="ZH24" s="477"/>
      <c r="ZI24" s="480"/>
      <c r="ZJ24" s="18" t="s">
        <v>17</v>
      </c>
      <c r="ZK24" s="5" t="s">
        <v>18</v>
      </c>
      <c r="ZL24" s="17">
        <f ca="1">ZL17*Giadatvaheso!$C$4*Giadatvaheso!$C$11</f>
        <v>0</v>
      </c>
      <c r="ZS24" s="477"/>
      <c r="ZT24" s="480"/>
      <c r="ZU24" s="18" t="s">
        <v>17</v>
      </c>
      <c r="ZV24" s="5" t="s">
        <v>18</v>
      </c>
      <c r="ZW24" s="17">
        <f ca="1">ZW17*Giadatvaheso!$C$4*Giadatvaheso!$C$11</f>
        <v>0</v>
      </c>
      <c r="AAD24" s="477"/>
      <c r="AAE24" s="480"/>
      <c r="AAF24" s="18" t="s">
        <v>17</v>
      </c>
      <c r="AAG24" s="5" t="s">
        <v>18</v>
      </c>
      <c r="AAH24" s="17">
        <f ca="1">AAH17*Giadatvaheso!$C$4*Giadatvaheso!$C$11</f>
        <v>0</v>
      </c>
      <c r="AAO24" s="477"/>
      <c r="AAP24" s="480"/>
      <c r="AAQ24" s="18" t="s">
        <v>17</v>
      </c>
      <c r="AAR24" s="5" t="s">
        <v>18</v>
      </c>
      <c r="AAS24" s="17">
        <f ca="1">AAS17*Giadatvaheso!$C$4*Giadatvaheso!$C$11</f>
        <v>0</v>
      </c>
      <c r="AAZ24" s="477"/>
      <c r="ABA24" s="480"/>
      <c r="ABB24" s="18" t="s">
        <v>17</v>
      </c>
      <c r="ABC24" s="5" t="s">
        <v>18</v>
      </c>
      <c r="ABD24" s="17">
        <f ca="1">ABD17*Giadatvaheso!$C$4*Giadatvaheso!$C$11</f>
        <v>0</v>
      </c>
      <c r="ABK24" s="477"/>
      <c r="ABL24" s="480"/>
      <c r="ABM24" s="18" t="s">
        <v>17</v>
      </c>
      <c r="ABN24" s="5" t="s">
        <v>18</v>
      </c>
      <c r="ABO24" s="17">
        <f ca="1">ABO17*Giadatvaheso!$C$4*Giadatvaheso!$C$11</f>
        <v>0</v>
      </c>
      <c r="ABV24" s="477"/>
      <c r="ABW24" s="480"/>
      <c r="ABX24" s="18" t="s">
        <v>17</v>
      </c>
      <c r="ABY24" s="5" t="s">
        <v>18</v>
      </c>
      <c r="ABZ24" s="17">
        <f ca="1">ABZ17*Giadatvaheso!$C$4*Giadatvaheso!$C$11</f>
        <v>0</v>
      </c>
      <c r="ACG24" s="477"/>
      <c r="ACH24" s="480"/>
      <c r="ACI24" s="18" t="s">
        <v>17</v>
      </c>
      <c r="ACJ24" s="5" t="s">
        <v>18</v>
      </c>
      <c r="ACK24" s="17">
        <f ca="1">ACK17*Giadatvaheso!$C$4*Giadatvaheso!$C$11</f>
        <v>0</v>
      </c>
      <c r="ACR24" s="477"/>
      <c r="ACS24" s="480"/>
      <c r="ACT24" s="18" t="s">
        <v>17</v>
      </c>
      <c r="ACU24" s="5" t="s">
        <v>18</v>
      </c>
      <c r="ACV24" s="17">
        <f ca="1">ACV17*Giadatvaheso!$C$4*Giadatvaheso!$C$11</f>
        <v>0</v>
      </c>
      <c r="ADC24" s="477"/>
      <c r="ADD24" s="480"/>
      <c r="ADE24" s="18" t="s">
        <v>17</v>
      </c>
      <c r="ADF24" s="5" t="s">
        <v>18</v>
      </c>
      <c r="ADG24" s="17">
        <f ca="1">ADG17*Giadatvaheso!$C$4*Giadatvaheso!$C$11</f>
        <v>0</v>
      </c>
      <c r="ADN24" s="477"/>
      <c r="ADO24" s="480"/>
      <c r="ADP24" s="18" t="s">
        <v>17</v>
      </c>
      <c r="ADQ24" s="5" t="s">
        <v>18</v>
      </c>
      <c r="ADR24" s="17">
        <f ca="1">ADR17*Giadatvaheso!$C$4*Giadatvaheso!$C$11</f>
        <v>0</v>
      </c>
      <c r="ADY24" s="477"/>
      <c r="ADZ24" s="480"/>
      <c r="AEA24" s="18" t="s">
        <v>17</v>
      </c>
      <c r="AEB24" s="5" t="s">
        <v>18</v>
      </c>
      <c r="AEC24" s="17">
        <f ca="1">AEC17*Giadatvaheso!$C$4*Giadatvaheso!$C$11</f>
        <v>0</v>
      </c>
      <c r="AEJ24" s="477"/>
      <c r="AEK24" s="480"/>
      <c r="AEL24" s="18" t="s">
        <v>17</v>
      </c>
      <c r="AEM24" s="5" t="s">
        <v>18</v>
      </c>
      <c r="AEN24" s="17">
        <f ca="1">AEN17*Giadatvaheso!$C$4*Giadatvaheso!$C$11</f>
        <v>0</v>
      </c>
      <c r="AEU24" s="477"/>
      <c r="AEV24" s="480"/>
      <c r="AEW24" s="18" t="s">
        <v>17</v>
      </c>
      <c r="AEX24" s="5" t="s">
        <v>18</v>
      </c>
      <c r="AEY24" s="17">
        <f ca="1">AEY17*Giadatvaheso!$C$4*Giadatvaheso!$C$11</f>
        <v>0</v>
      </c>
      <c r="AFF24" s="477"/>
      <c r="AFG24" s="480"/>
      <c r="AFH24" s="18" t="s">
        <v>17</v>
      </c>
      <c r="AFI24" s="5" t="s">
        <v>18</v>
      </c>
      <c r="AFJ24" s="17">
        <f ca="1">AFJ17*Giadatvaheso!$C$4*Giadatvaheso!$C$11</f>
        <v>0</v>
      </c>
      <c r="AFQ24" s="477"/>
      <c r="AFR24" s="480"/>
      <c r="AFS24" s="18" t="s">
        <v>17</v>
      </c>
      <c r="AFT24" s="5" t="s">
        <v>18</v>
      </c>
      <c r="AFU24" s="17">
        <f ca="1">AFU17*Giadatvaheso!$C$4*Giadatvaheso!$C$11</f>
        <v>0</v>
      </c>
      <c r="AGB24" s="477"/>
      <c r="AGC24" s="480"/>
      <c r="AGD24" s="18" t="s">
        <v>17</v>
      </c>
      <c r="AGE24" s="5" t="s">
        <v>18</v>
      </c>
      <c r="AGF24" s="17">
        <f ca="1">AGF17*Giadatvaheso!$C$4*Giadatvaheso!$C$11</f>
        <v>0</v>
      </c>
      <c r="AGM24" s="477"/>
      <c r="AGN24" s="480"/>
      <c r="AGO24" s="18" t="s">
        <v>17</v>
      </c>
      <c r="AGP24" s="5" t="s">
        <v>18</v>
      </c>
      <c r="AGQ24" s="17">
        <f ca="1">AGQ17*Giadatvaheso!$C$4*Giadatvaheso!$C$11</f>
        <v>0</v>
      </c>
      <c r="AGX24" s="477"/>
      <c r="AGY24" s="480"/>
      <c r="AGZ24" s="18" t="s">
        <v>17</v>
      </c>
      <c r="AHA24" s="5" t="s">
        <v>18</v>
      </c>
      <c r="AHB24" s="17">
        <f ca="1">AHB17*Giadatvaheso!$C$4*Giadatvaheso!$C$11</f>
        <v>0</v>
      </c>
      <c r="AHI24" s="477"/>
      <c r="AHJ24" s="480"/>
      <c r="AHK24" s="18" t="s">
        <v>17</v>
      </c>
      <c r="AHL24" s="5" t="s">
        <v>18</v>
      </c>
      <c r="AHM24" s="17">
        <f ca="1">AHM17*Giadatvaheso!$C$4*Giadatvaheso!$C$11</f>
        <v>0</v>
      </c>
      <c r="AHT24" s="477"/>
      <c r="AHU24" s="480"/>
      <c r="AHV24" s="18" t="s">
        <v>17</v>
      </c>
      <c r="AHW24" s="5" t="s">
        <v>18</v>
      </c>
      <c r="AHX24" s="17">
        <f ca="1">AHX17*Giadatvaheso!$C$4*Giadatvaheso!$C$11</f>
        <v>0</v>
      </c>
      <c r="AIE24" s="477"/>
      <c r="AIF24" s="480"/>
      <c r="AIG24" s="18" t="s">
        <v>17</v>
      </c>
      <c r="AIH24" s="5" t="s">
        <v>18</v>
      </c>
      <c r="AII24" s="17">
        <f ca="1">AII17*Giadatvaheso!$C$4*Giadatvaheso!$C$11</f>
        <v>0</v>
      </c>
      <c r="AIP24" s="477"/>
      <c r="AIQ24" s="480"/>
      <c r="AIR24" s="18" t="s">
        <v>17</v>
      </c>
      <c r="AIS24" s="5" t="s">
        <v>18</v>
      </c>
      <c r="AIT24" s="17">
        <f ca="1">AIT17*Giadatvaheso!$C$4*Giadatvaheso!$C$11</f>
        <v>0</v>
      </c>
      <c r="AJA24" s="477"/>
      <c r="AJB24" s="480"/>
      <c r="AJC24" s="18" t="s">
        <v>17</v>
      </c>
      <c r="AJD24" s="5" t="s">
        <v>18</v>
      </c>
      <c r="AJE24" s="17">
        <f ca="1">AJE17*Giadatvaheso!$C$4*Giadatvaheso!$C$11</f>
        <v>0</v>
      </c>
      <c r="AJL24" s="477"/>
      <c r="AJM24" s="480"/>
      <c r="AJN24" s="18" t="s">
        <v>17</v>
      </c>
      <c r="AJO24" s="5" t="s">
        <v>18</v>
      </c>
      <c r="AJP24" s="17">
        <f ca="1">AJP17*Giadatvaheso!$C$4*Giadatvaheso!$C$11</f>
        <v>0</v>
      </c>
      <c r="AJW24" s="477"/>
      <c r="AJX24" s="480"/>
      <c r="AJY24" s="18" t="s">
        <v>17</v>
      </c>
      <c r="AJZ24" s="5" t="s">
        <v>18</v>
      </c>
      <c r="AKA24" s="17">
        <f ca="1">AKA17*Giadatvaheso!$C$4*Giadatvaheso!$C$11</f>
        <v>0</v>
      </c>
      <c r="AKH24" s="477"/>
      <c r="AKI24" s="480"/>
      <c r="AKJ24" s="18" t="s">
        <v>17</v>
      </c>
      <c r="AKK24" s="5" t="s">
        <v>18</v>
      </c>
      <c r="AKL24" s="17">
        <f ca="1">AKL17*Giadatvaheso!$C$4*Giadatvaheso!$C$11</f>
        <v>0</v>
      </c>
      <c r="AKS24" s="477"/>
      <c r="AKT24" s="480"/>
      <c r="AKU24" s="18" t="s">
        <v>17</v>
      </c>
      <c r="AKV24" s="5" t="s">
        <v>18</v>
      </c>
      <c r="AKW24" s="17">
        <f ca="1">AKW17*Giadatvaheso!$C$4*Giadatvaheso!$C$11</f>
        <v>0</v>
      </c>
      <c r="ALD24" s="477"/>
      <c r="ALE24" s="480"/>
      <c r="ALF24" s="18" t="s">
        <v>17</v>
      </c>
      <c r="ALG24" s="5" t="s">
        <v>18</v>
      </c>
      <c r="ALH24" s="17">
        <f ca="1">ALH17*Giadatvaheso!$C$4*Giadatvaheso!$C$11</f>
        <v>0</v>
      </c>
      <c r="ALO24" s="477"/>
      <c r="ALP24" s="480"/>
      <c r="ALQ24" s="18" t="s">
        <v>17</v>
      </c>
      <c r="ALR24" s="5" t="s">
        <v>18</v>
      </c>
      <c r="ALS24" s="17">
        <f ca="1">ALS17*Giadatvaheso!$C$4*Giadatvaheso!$C$11</f>
        <v>0</v>
      </c>
      <c r="ALZ24" s="477"/>
      <c r="AMA24" s="480"/>
      <c r="AMB24" s="18" t="s">
        <v>17</v>
      </c>
      <c r="AMC24" s="5" t="s">
        <v>18</v>
      </c>
      <c r="AMD24" s="17">
        <f ca="1">AMD17*Giadatvaheso!$C$4*Giadatvaheso!$C$11</f>
        <v>0</v>
      </c>
      <c r="AMK24" s="477"/>
      <c r="AML24" s="480"/>
      <c r="AMM24" s="18" t="s">
        <v>17</v>
      </c>
      <c r="AMN24" s="5" t="s">
        <v>18</v>
      </c>
      <c r="AMO24" s="17">
        <f ca="1">AMO17*Giadatvaheso!$C$4*Giadatvaheso!$C$11</f>
        <v>0</v>
      </c>
      <c r="AMV24" s="477"/>
      <c r="AMW24" s="480"/>
      <c r="AMX24" s="18" t="s">
        <v>17</v>
      </c>
      <c r="AMY24" s="5" t="s">
        <v>18</v>
      </c>
      <c r="AMZ24" s="17">
        <f ca="1">AMZ17*Giadatvaheso!$C$4*Giadatvaheso!$C$11</f>
        <v>0</v>
      </c>
      <c r="ANG24" s="477"/>
      <c r="ANH24" s="480"/>
      <c r="ANI24" s="18" t="s">
        <v>17</v>
      </c>
      <c r="ANJ24" s="5" t="s">
        <v>18</v>
      </c>
      <c r="ANK24" s="17">
        <f ca="1">ANK17*Giadatvaheso!$C$4*Giadatvaheso!$C$11</f>
        <v>0</v>
      </c>
      <c r="ANR24" s="477"/>
      <c r="ANS24" s="480"/>
      <c r="ANT24" s="18" t="s">
        <v>17</v>
      </c>
      <c r="ANU24" s="5" t="s">
        <v>18</v>
      </c>
      <c r="ANV24" s="17">
        <f ca="1">ANV17*Giadatvaheso!$C$4*Giadatvaheso!$C$11</f>
        <v>0</v>
      </c>
      <c r="AOC24" s="477"/>
      <c r="AOD24" s="480"/>
      <c r="AOE24" s="18" t="s">
        <v>17</v>
      </c>
      <c r="AOF24" s="5" t="s">
        <v>18</v>
      </c>
      <c r="AOG24" s="17">
        <f ca="1">AOG17*Giadatvaheso!$C$4*Giadatvaheso!$C$11</f>
        <v>0</v>
      </c>
      <c r="AON24" s="477"/>
      <c r="AOO24" s="480"/>
      <c r="AOP24" s="18" t="s">
        <v>17</v>
      </c>
      <c r="AOQ24" s="5" t="s">
        <v>18</v>
      </c>
      <c r="AOR24" s="17">
        <f ca="1">AOR17*Giadatvaheso!$C$4*Giadatvaheso!$C$11</f>
        <v>0</v>
      </c>
      <c r="AOY24" s="477"/>
      <c r="AOZ24" s="480"/>
      <c r="APA24" s="18" t="s">
        <v>17</v>
      </c>
      <c r="APB24" s="5" t="s">
        <v>18</v>
      </c>
      <c r="APC24" s="17">
        <f ca="1">APC17*Giadatvaheso!$C$4*Giadatvaheso!$C$11</f>
        <v>0</v>
      </c>
      <c r="APJ24" s="477"/>
      <c r="APK24" s="480"/>
      <c r="APL24" s="18" t="s">
        <v>17</v>
      </c>
      <c r="APM24" s="5" t="s">
        <v>18</v>
      </c>
      <c r="APN24" s="17">
        <f ca="1">APN17*Giadatvaheso!$C$4*Giadatvaheso!$C$11</f>
        <v>0</v>
      </c>
      <c r="APU24" s="477"/>
      <c r="APV24" s="480"/>
      <c r="APW24" s="18" t="s">
        <v>17</v>
      </c>
      <c r="APX24" s="5" t="s">
        <v>18</v>
      </c>
      <c r="APY24" s="17">
        <f ca="1">APY17*Giadatvaheso!$C$4*Giadatvaheso!$C$11</f>
        <v>0</v>
      </c>
      <c r="AQF24" s="477"/>
      <c r="AQG24" s="480"/>
      <c r="AQH24" s="18" t="s">
        <v>17</v>
      </c>
      <c r="AQI24" s="5" t="s">
        <v>18</v>
      </c>
      <c r="AQJ24" s="17">
        <f ca="1">AQJ17*Giadatvaheso!$C$4*Giadatvaheso!$C$11</f>
        <v>0</v>
      </c>
      <c r="AQQ24" s="477"/>
      <c r="AQR24" s="480"/>
      <c r="AQS24" s="18" t="s">
        <v>17</v>
      </c>
      <c r="AQT24" s="5" t="s">
        <v>18</v>
      </c>
      <c r="AQU24" s="17">
        <f ca="1">AQU17*Giadatvaheso!$C$4*Giadatvaheso!$C$11</f>
        <v>0</v>
      </c>
      <c r="ARB24" s="477"/>
      <c r="ARC24" s="480"/>
      <c r="ARD24" s="18" t="s">
        <v>17</v>
      </c>
      <c r="ARE24" s="5" t="s">
        <v>18</v>
      </c>
      <c r="ARF24" s="17">
        <f ca="1">ARF17*Giadatvaheso!$C$4*Giadatvaheso!$C$11</f>
        <v>0</v>
      </c>
      <c r="ARM24" s="477"/>
      <c r="ARN24" s="480"/>
      <c r="ARO24" s="18" t="s">
        <v>17</v>
      </c>
      <c r="ARP24" s="5" t="s">
        <v>18</v>
      </c>
      <c r="ARQ24" s="17">
        <f ca="1">ARQ17*Giadatvaheso!$C$4*Giadatvaheso!$C$11</f>
        <v>0</v>
      </c>
      <c r="ARX24" s="477"/>
      <c r="ARY24" s="480"/>
      <c r="ARZ24" s="18" t="s">
        <v>17</v>
      </c>
      <c r="ASA24" s="5" t="s">
        <v>18</v>
      </c>
      <c r="ASB24" s="17">
        <f ca="1">ASB17*Giadatvaheso!$C$4*Giadatvaheso!$C$11</f>
        <v>0</v>
      </c>
      <c r="ASI24" s="477"/>
      <c r="ASJ24" s="480"/>
      <c r="ASK24" s="18" t="s">
        <v>17</v>
      </c>
      <c r="ASL24" s="5" t="s">
        <v>18</v>
      </c>
      <c r="ASM24" s="17">
        <f ca="1">ASM17*Giadatvaheso!$C$4*Giadatvaheso!$C$11</f>
        <v>0</v>
      </c>
      <c r="AST24" s="477"/>
      <c r="ASU24" s="480"/>
      <c r="ASV24" s="18" t="s">
        <v>17</v>
      </c>
      <c r="ASW24" s="5" t="s">
        <v>18</v>
      </c>
      <c r="ASX24" s="17">
        <f ca="1">ASX17*Giadatvaheso!$C$4*Giadatvaheso!$C$11</f>
        <v>0</v>
      </c>
      <c r="ATE24" s="477"/>
      <c r="ATF24" s="480"/>
      <c r="ATG24" s="18" t="s">
        <v>17</v>
      </c>
      <c r="ATH24" s="5" t="s">
        <v>18</v>
      </c>
      <c r="ATI24" s="17">
        <f ca="1">ATI17*Giadatvaheso!$C$4*Giadatvaheso!$C$11</f>
        <v>0</v>
      </c>
      <c r="ATP24" s="477"/>
      <c r="ATQ24" s="480"/>
      <c r="ATR24" s="18" t="s">
        <v>17</v>
      </c>
      <c r="ATS24" s="5" t="s">
        <v>18</v>
      </c>
      <c r="ATT24" s="17">
        <f ca="1">ATT17*Giadatvaheso!$C$4*Giadatvaheso!$C$11</f>
        <v>0</v>
      </c>
      <c r="AUA24" s="477"/>
      <c r="AUB24" s="480"/>
      <c r="AUC24" s="18" t="s">
        <v>17</v>
      </c>
      <c r="AUD24" s="5" t="s">
        <v>18</v>
      </c>
      <c r="AUE24" s="17">
        <f ca="1">AUE17*Giadatvaheso!$C$4*Giadatvaheso!$C$11</f>
        <v>0</v>
      </c>
      <c r="AUL24" s="477"/>
      <c r="AUM24" s="480"/>
      <c r="AUN24" s="18" t="s">
        <v>17</v>
      </c>
      <c r="AUO24" s="5" t="s">
        <v>18</v>
      </c>
      <c r="AUP24" s="17">
        <f ca="1">AUP17*Giadatvaheso!$C$4*Giadatvaheso!$C$11</f>
        <v>0</v>
      </c>
      <c r="AUW24" s="477"/>
      <c r="AUX24" s="480"/>
      <c r="AUY24" s="18" t="s">
        <v>17</v>
      </c>
      <c r="AUZ24" s="5" t="s">
        <v>18</v>
      </c>
      <c r="AVA24" s="17">
        <f ca="1">AVA17*Giadatvaheso!$C$4*Giadatvaheso!$C$11</f>
        <v>0</v>
      </c>
      <c r="AVH24" s="477"/>
      <c r="AVI24" s="480"/>
      <c r="AVJ24" s="18" t="s">
        <v>17</v>
      </c>
      <c r="AVK24" s="5" t="s">
        <v>18</v>
      </c>
      <c r="AVL24" s="17">
        <f ca="1">AVL17*Giadatvaheso!$C$4*Giadatvaheso!$C$11</f>
        <v>0</v>
      </c>
      <c r="AVS24" s="477"/>
      <c r="AVT24" s="480"/>
      <c r="AVU24" s="18" t="s">
        <v>17</v>
      </c>
      <c r="AVV24" s="5" t="s">
        <v>18</v>
      </c>
      <c r="AVW24" s="17">
        <f ca="1">AVW17*Giadatvaheso!$C$4*Giadatvaheso!$C$11</f>
        <v>0</v>
      </c>
    </row>
    <row r="25" spans="2:1018 1025:1271">
      <c r="B25" s="510"/>
      <c r="C25" s="512"/>
      <c r="D25" s="18" t="s">
        <v>17</v>
      </c>
      <c r="E25" s="5" t="s">
        <v>21</v>
      </c>
      <c r="F25" s="17">
        <f ca="1">F18*Giadatvaheso!$C$4*Giadatvaheso!$C$12</f>
        <v>0</v>
      </c>
      <c r="M25" s="477"/>
      <c r="N25" s="480"/>
      <c r="O25" s="18" t="s">
        <v>17</v>
      </c>
      <c r="P25" s="5" t="s">
        <v>21</v>
      </c>
      <c r="Q25" s="17">
        <f ca="1">Q18*Giadatvaheso!$C$4*Giadatvaheso!$C$12</f>
        <v>0</v>
      </c>
      <c r="X25" s="477"/>
      <c r="Y25" s="480"/>
      <c r="Z25" s="18" t="s">
        <v>17</v>
      </c>
      <c r="AA25" s="5" t="s">
        <v>21</v>
      </c>
      <c r="AB25" s="17">
        <f ca="1">AB18*Giadatvaheso!$C$4*Giadatvaheso!$C$12</f>
        <v>0</v>
      </c>
      <c r="AI25" s="477"/>
      <c r="AJ25" s="480"/>
      <c r="AK25" s="18" t="s">
        <v>17</v>
      </c>
      <c r="AL25" s="5" t="s">
        <v>21</v>
      </c>
      <c r="AM25" s="17">
        <f ca="1">AM18*Giadatvaheso!$C$4*Giadatvaheso!$C$12</f>
        <v>0</v>
      </c>
      <c r="AT25" s="477"/>
      <c r="AU25" s="480"/>
      <c r="AV25" s="18" t="s">
        <v>17</v>
      </c>
      <c r="AW25" s="5" t="s">
        <v>21</v>
      </c>
      <c r="AX25" s="17">
        <f ca="1">AX18*Giadatvaheso!$C$4*Giadatvaheso!$C$12</f>
        <v>0</v>
      </c>
      <c r="BE25" s="477"/>
      <c r="BF25" s="480"/>
      <c r="BG25" s="18" t="s">
        <v>17</v>
      </c>
      <c r="BH25" s="5" t="s">
        <v>21</v>
      </c>
      <c r="BI25" s="17">
        <f ca="1">BI18*Giadatvaheso!$C$4*Giadatvaheso!$C$12</f>
        <v>0</v>
      </c>
      <c r="BP25" s="477"/>
      <c r="BQ25" s="480"/>
      <c r="BR25" s="18" t="s">
        <v>17</v>
      </c>
      <c r="BS25" s="5" t="s">
        <v>21</v>
      </c>
      <c r="BT25" s="17">
        <f ca="1">BT18*Giadatvaheso!$C$4*Giadatvaheso!$C$12</f>
        <v>0</v>
      </c>
      <c r="CA25" s="477"/>
      <c r="CB25" s="480"/>
      <c r="CC25" s="18" t="s">
        <v>17</v>
      </c>
      <c r="CD25" s="5" t="s">
        <v>21</v>
      </c>
      <c r="CE25" s="17">
        <f ca="1">CE18*Giadatvaheso!$C$4*Giadatvaheso!$C$12</f>
        <v>0</v>
      </c>
      <c r="CL25" s="477"/>
      <c r="CM25" s="480"/>
      <c r="CN25" s="18" t="s">
        <v>17</v>
      </c>
      <c r="CO25" s="5" t="s">
        <v>21</v>
      </c>
      <c r="CP25" s="17">
        <f ca="1">CP18*Giadatvaheso!$C$4*Giadatvaheso!$C$12</f>
        <v>0</v>
      </c>
      <c r="CW25" s="477"/>
      <c r="CX25" s="480"/>
      <c r="CY25" s="18" t="s">
        <v>17</v>
      </c>
      <c r="CZ25" s="5" t="s">
        <v>21</v>
      </c>
      <c r="DA25" s="17">
        <f ca="1">DA18*Giadatvaheso!$C$4*Giadatvaheso!$C$12</f>
        <v>0</v>
      </c>
      <c r="DH25" s="477"/>
      <c r="DI25" s="480"/>
      <c r="DJ25" s="18" t="s">
        <v>17</v>
      </c>
      <c r="DK25" s="5" t="s">
        <v>21</v>
      </c>
      <c r="DL25" s="17">
        <f ca="1">DL18*Giadatvaheso!$C$4*Giadatvaheso!$C$12</f>
        <v>0</v>
      </c>
      <c r="DS25" s="477"/>
      <c r="DT25" s="480"/>
      <c r="DU25" s="18" t="s">
        <v>17</v>
      </c>
      <c r="DV25" s="5" t="s">
        <v>21</v>
      </c>
      <c r="DW25" s="17">
        <f ca="1">DW18*Giadatvaheso!$C$4*Giadatvaheso!$C$12</f>
        <v>0</v>
      </c>
      <c r="ED25" s="477"/>
      <c r="EE25" s="480"/>
      <c r="EF25" s="18" t="s">
        <v>17</v>
      </c>
      <c r="EG25" s="5" t="s">
        <v>21</v>
      </c>
      <c r="EH25" s="17">
        <f ca="1">EH18*Giadatvaheso!$C$4*Giadatvaheso!$C$12</f>
        <v>0</v>
      </c>
      <c r="EO25" s="477"/>
      <c r="EP25" s="480"/>
      <c r="EQ25" s="18" t="s">
        <v>17</v>
      </c>
      <c r="ER25" s="5" t="s">
        <v>21</v>
      </c>
      <c r="ES25" s="17">
        <f ca="1">ES18*Giadatvaheso!$C$4*Giadatvaheso!$C$12</f>
        <v>0</v>
      </c>
      <c r="EZ25" s="477"/>
      <c r="FA25" s="480"/>
      <c r="FB25" s="18" t="s">
        <v>17</v>
      </c>
      <c r="FC25" s="5" t="s">
        <v>21</v>
      </c>
      <c r="FD25" s="17">
        <f ca="1">FD18*Giadatvaheso!$C$4*Giadatvaheso!$C$12</f>
        <v>0</v>
      </c>
      <c r="FK25" s="477"/>
      <c r="FL25" s="480"/>
      <c r="FM25" s="18" t="s">
        <v>17</v>
      </c>
      <c r="FN25" s="5" t="s">
        <v>21</v>
      </c>
      <c r="FO25" s="17">
        <f ca="1">FO18*Giadatvaheso!$C$4*Giadatvaheso!$C$12</f>
        <v>0</v>
      </c>
      <c r="FV25" s="477"/>
      <c r="FW25" s="480"/>
      <c r="FX25" s="18" t="s">
        <v>17</v>
      </c>
      <c r="FY25" s="5" t="s">
        <v>21</v>
      </c>
      <c r="FZ25" s="17">
        <f ca="1">FZ18*Giadatvaheso!$C$4*Giadatvaheso!$C$12</f>
        <v>0</v>
      </c>
      <c r="GG25" s="477"/>
      <c r="GH25" s="480"/>
      <c r="GI25" s="18" t="s">
        <v>17</v>
      </c>
      <c r="GJ25" s="5" t="s">
        <v>21</v>
      </c>
      <c r="GK25" s="17">
        <f ca="1">GK18*Giadatvaheso!$C$4*Giadatvaheso!$C$12</f>
        <v>0</v>
      </c>
      <c r="GR25" s="477"/>
      <c r="GS25" s="480"/>
      <c r="GT25" s="18" t="s">
        <v>17</v>
      </c>
      <c r="GU25" s="5" t="s">
        <v>21</v>
      </c>
      <c r="GV25" s="17">
        <f ca="1">GV18*Giadatvaheso!$C$4*Giadatvaheso!$C$12</f>
        <v>0</v>
      </c>
      <c r="HC25" s="477"/>
      <c r="HD25" s="480"/>
      <c r="HE25" s="18" t="s">
        <v>17</v>
      </c>
      <c r="HF25" s="5" t="s">
        <v>21</v>
      </c>
      <c r="HG25" s="17">
        <f ca="1">HG18*Giadatvaheso!$C$4*Giadatvaheso!$C$12</f>
        <v>0</v>
      </c>
      <c r="HN25" s="477"/>
      <c r="HO25" s="480"/>
      <c r="HP25" s="18" t="s">
        <v>17</v>
      </c>
      <c r="HQ25" s="5" t="s">
        <v>21</v>
      </c>
      <c r="HR25" s="17">
        <f ca="1">HR18*Giadatvaheso!$C$4*Giadatvaheso!$C$12</f>
        <v>0</v>
      </c>
      <c r="HY25" s="477"/>
      <c r="HZ25" s="480"/>
      <c r="IA25" s="18" t="s">
        <v>17</v>
      </c>
      <c r="IB25" s="5" t="s">
        <v>21</v>
      </c>
      <c r="IC25" s="17">
        <f ca="1">IC18*Giadatvaheso!$C$4*Giadatvaheso!$C$12</f>
        <v>0</v>
      </c>
      <c r="IJ25" s="477"/>
      <c r="IK25" s="480"/>
      <c r="IL25" s="18" t="s">
        <v>17</v>
      </c>
      <c r="IM25" s="5" t="s">
        <v>21</v>
      </c>
      <c r="IN25" s="17">
        <f ca="1">IN18*Giadatvaheso!$C$4*Giadatvaheso!$C$12</f>
        <v>0</v>
      </c>
      <c r="IU25" s="477"/>
      <c r="IV25" s="480"/>
      <c r="IW25" s="18" t="s">
        <v>17</v>
      </c>
      <c r="IX25" s="5" t="s">
        <v>21</v>
      </c>
      <c r="IY25" s="17">
        <f ca="1">IY18*Giadatvaheso!$C$4*Giadatvaheso!$C$12</f>
        <v>0</v>
      </c>
      <c r="JF25" s="477"/>
      <c r="JG25" s="480"/>
      <c r="JH25" s="18" t="s">
        <v>17</v>
      </c>
      <c r="JI25" s="5" t="s">
        <v>21</v>
      </c>
      <c r="JJ25" s="17">
        <f ca="1">JJ18*Giadatvaheso!$C$4*Giadatvaheso!$C$12</f>
        <v>0</v>
      </c>
      <c r="JQ25" s="477"/>
      <c r="JR25" s="480"/>
      <c r="JS25" s="18" t="s">
        <v>17</v>
      </c>
      <c r="JT25" s="5" t="s">
        <v>21</v>
      </c>
      <c r="JU25" s="17">
        <f ca="1">JU18*Giadatvaheso!$C$4*Giadatvaheso!$C$12</f>
        <v>0</v>
      </c>
      <c r="KB25" s="477"/>
      <c r="KC25" s="480"/>
      <c r="KD25" s="18" t="s">
        <v>17</v>
      </c>
      <c r="KE25" s="5" t="s">
        <v>21</v>
      </c>
      <c r="KF25" s="17">
        <f ca="1">KF18*Giadatvaheso!$C$4*Giadatvaheso!$C$12</f>
        <v>0</v>
      </c>
      <c r="KM25" s="477"/>
      <c r="KN25" s="480"/>
      <c r="KO25" s="18" t="s">
        <v>17</v>
      </c>
      <c r="KP25" s="5" t="s">
        <v>21</v>
      </c>
      <c r="KQ25" s="17">
        <f ca="1">KQ18*Giadatvaheso!$C$4*Giadatvaheso!$C$12</f>
        <v>0</v>
      </c>
      <c r="KX25" s="477"/>
      <c r="KY25" s="480"/>
      <c r="KZ25" s="18" t="s">
        <v>17</v>
      </c>
      <c r="LA25" s="5" t="s">
        <v>21</v>
      </c>
      <c r="LB25" s="17">
        <f ca="1">LB18*Giadatvaheso!$C$4*Giadatvaheso!$C$12</f>
        <v>0</v>
      </c>
      <c r="LI25" s="477"/>
      <c r="LJ25" s="480"/>
      <c r="LK25" s="18" t="s">
        <v>17</v>
      </c>
      <c r="LL25" s="5" t="s">
        <v>21</v>
      </c>
      <c r="LM25" s="17">
        <f ca="1">LM18*Giadatvaheso!$C$4*Giadatvaheso!$C$12</f>
        <v>0</v>
      </c>
      <c r="LT25" s="477"/>
      <c r="LU25" s="480"/>
      <c r="LV25" s="18" t="s">
        <v>17</v>
      </c>
      <c r="LW25" s="5" t="s">
        <v>21</v>
      </c>
      <c r="LX25" s="17">
        <f ca="1">LX18*Giadatvaheso!$C$4*Giadatvaheso!$C$12</f>
        <v>0</v>
      </c>
      <c r="ME25" s="477"/>
      <c r="MF25" s="480"/>
      <c r="MG25" s="18" t="s">
        <v>17</v>
      </c>
      <c r="MH25" s="5" t="s">
        <v>21</v>
      </c>
      <c r="MI25" s="17">
        <f ca="1">MI18*Giadatvaheso!$C$4*Giadatvaheso!$C$12</f>
        <v>0</v>
      </c>
      <c r="MP25" s="477"/>
      <c r="MQ25" s="480"/>
      <c r="MR25" s="18" t="s">
        <v>17</v>
      </c>
      <c r="MS25" s="5" t="s">
        <v>21</v>
      </c>
      <c r="MT25" s="17">
        <f ca="1">MT18*Giadatvaheso!$C$4*Giadatvaheso!$C$12</f>
        <v>0</v>
      </c>
      <c r="NA25" s="477"/>
      <c r="NB25" s="480"/>
      <c r="NC25" s="18" t="s">
        <v>17</v>
      </c>
      <c r="ND25" s="5" t="s">
        <v>21</v>
      </c>
      <c r="NE25" s="17">
        <f ca="1">NE18*Giadatvaheso!$C$4*Giadatvaheso!$C$12</f>
        <v>0</v>
      </c>
      <c r="NL25" s="477"/>
      <c r="NM25" s="480"/>
      <c r="NN25" s="18" t="s">
        <v>17</v>
      </c>
      <c r="NO25" s="5" t="s">
        <v>21</v>
      </c>
      <c r="NP25" s="17">
        <f ca="1">NP18*Giadatvaheso!$C$4*Giadatvaheso!$C$12</f>
        <v>0</v>
      </c>
      <c r="NW25" s="477"/>
      <c r="NX25" s="480"/>
      <c r="NY25" s="18" t="s">
        <v>17</v>
      </c>
      <c r="NZ25" s="5" t="s">
        <v>21</v>
      </c>
      <c r="OA25" s="17">
        <f ca="1">OA18*Giadatvaheso!$C$4*Giadatvaheso!$C$12</f>
        <v>0</v>
      </c>
      <c r="OH25" s="477"/>
      <c r="OI25" s="480"/>
      <c r="OJ25" s="18" t="s">
        <v>17</v>
      </c>
      <c r="OK25" s="5" t="s">
        <v>21</v>
      </c>
      <c r="OL25" s="17">
        <f ca="1">OL18*Giadatvaheso!$C$4*Giadatvaheso!$C$12</f>
        <v>0</v>
      </c>
      <c r="OS25" s="477"/>
      <c r="OT25" s="480"/>
      <c r="OU25" s="18" t="s">
        <v>17</v>
      </c>
      <c r="OV25" s="5" t="s">
        <v>21</v>
      </c>
      <c r="OW25" s="17">
        <f ca="1">OW18*Giadatvaheso!$C$4*Giadatvaheso!$C$12</f>
        <v>0</v>
      </c>
      <c r="PD25" s="477"/>
      <c r="PE25" s="480"/>
      <c r="PF25" s="18" t="s">
        <v>17</v>
      </c>
      <c r="PG25" s="5" t="s">
        <v>21</v>
      </c>
      <c r="PH25" s="17">
        <f ca="1">PH18*Giadatvaheso!$C$4*Giadatvaheso!$C$12</f>
        <v>0</v>
      </c>
      <c r="PO25" s="477"/>
      <c r="PP25" s="480"/>
      <c r="PQ25" s="18" t="s">
        <v>17</v>
      </c>
      <c r="PR25" s="5" t="s">
        <v>21</v>
      </c>
      <c r="PS25" s="17">
        <f ca="1">PS18*Giadatvaheso!$C$4*Giadatvaheso!$C$12</f>
        <v>0</v>
      </c>
      <c r="PZ25" s="477"/>
      <c r="QA25" s="480"/>
      <c r="QB25" s="18" t="s">
        <v>17</v>
      </c>
      <c r="QC25" s="5" t="s">
        <v>21</v>
      </c>
      <c r="QD25" s="17">
        <f ca="1">QD18*Giadatvaheso!$C$4*Giadatvaheso!$C$12</f>
        <v>0</v>
      </c>
      <c r="QK25" s="477"/>
      <c r="QL25" s="480"/>
      <c r="QM25" s="18" t="s">
        <v>17</v>
      </c>
      <c r="QN25" s="5" t="s">
        <v>21</v>
      </c>
      <c r="QO25" s="17">
        <f ca="1">QO18*Giadatvaheso!$C$4*Giadatvaheso!$C$12</f>
        <v>0</v>
      </c>
      <c r="QV25" s="477"/>
      <c r="QW25" s="480"/>
      <c r="QX25" s="18" t="s">
        <v>17</v>
      </c>
      <c r="QY25" s="5" t="s">
        <v>21</v>
      </c>
      <c r="QZ25" s="17">
        <f ca="1">QZ18*Giadatvaheso!$C$4*Giadatvaheso!$C$12</f>
        <v>0</v>
      </c>
      <c r="RG25" s="477"/>
      <c r="RH25" s="480"/>
      <c r="RI25" s="18" t="s">
        <v>17</v>
      </c>
      <c r="RJ25" s="5" t="s">
        <v>21</v>
      </c>
      <c r="RK25" s="17">
        <f ca="1">RK18*Giadatvaheso!$C$4*Giadatvaheso!$C$12</f>
        <v>0</v>
      </c>
      <c r="RR25" s="477"/>
      <c r="RS25" s="480"/>
      <c r="RT25" s="18" t="s">
        <v>17</v>
      </c>
      <c r="RU25" s="5" t="s">
        <v>21</v>
      </c>
      <c r="RV25" s="17">
        <f ca="1">RV18*Giadatvaheso!$C$4*Giadatvaheso!$C$12</f>
        <v>0</v>
      </c>
      <c r="SC25" s="477"/>
      <c r="SD25" s="480"/>
      <c r="SE25" s="18" t="s">
        <v>17</v>
      </c>
      <c r="SF25" s="5" t="s">
        <v>21</v>
      </c>
      <c r="SG25" s="17">
        <f ca="1">SG18*Giadatvaheso!$C$4*Giadatvaheso!$C$12</f>
        <v>0</v>
      </c>
      <c r="SN25" s="477"/>
      <c r="SO25" s="480"/>
      <c r="SP25" s="18" t="s">
        <v>17</v>
      </c>
      <c r="SQ25" s="5" t="s">
        <v>21</v>
      </c>
      <c r="SR25" s="17">
        <f ca="1">SR18*Giadatvaheso!$C$4*Giadatvaheso!$C$12</f>
        <v>0</v>
      </c>
      <c r="SY25" s="477"/>
      <c r="SZ25" s="480"/>
      <c r="TA25" s="18" t="s">
        <v>17</v>
      </c>
      <c r="TB25" s="5" t="s">
        <v>21</v>
      </c>
      <c r="TC25" s="17">
        <f ca="1">TC18*Giadatvaheso!$C$4*Giadatvaheso!$C$12</f>
        <v>0</v>
      </c>
      <c r="TJ25" s="477"/>
      <c r="TK25" s="480"/>
      <c r="TL25" s="18" t="s">
        <v>17</v>
      </c>
      <c r="TM25" s="5" t="s">
        <v>21</v>
      </c>
      <c r="TN25" s="17">
        <f ca="1">TN18*Giadatvaheso!$C$4*Giadatvaheso!$C$12</f>
        <v>0</v>
      </c>
      <c r="TU25" s="477"/>
      <c r="TV25" s="480"/>
      <c r="TW25" s="18" t="s">
        <v>17</v>
      </c>
      <c r="TX25" s="5" t="s">
        <v>21</v>
      </c>
      <c r="TY25" s="17">
        <f ca="1">TY18*Giadatvaheso!$C$4*Giadatvaheso!$C$12</f>
        <v>0</v>
      </c>
      <c r="UF25" s="477"/>
      <c r="UG25" s="480"/>
      <c r="UH25" s="18" t="s">
        <v>17</v>
      </c>
      <c r="UI25" s="5" t="s">
        <v>21</v>
      </c>
      <c r="UJ25" s="17">
        <f ca="1">UJ18*Giadatvaheso!$C$4*Giadatvaheso!$C$12</f>
        <v>0</v>
      </c>
      <c r="UQ25" s="477"/>
      <c r="UR25" s="480"/>
      <c r="US25" s="18" t="s">
        <v>17</v>
      </c>
      <c r="UT25" s="5" t="s">
        <v>21</v>
      </c>
      <c r="UU25" s="17">
        <f ca="1">UU18*Giadatvaheso!$C$4*Giadatvaheso!$C$12</f>
        <v>0</v>
      </c>
      <c r="VB25" s="477"/>
      <c r="VC25" s="480"/>
      <c r="VD25" s="18" t="s">
        <v>17</v>
      </c>
      <c r="VE25" s="5" t="s">
        <v>21</v>
      </c>
      <c r="VF25" s="17">
        <f ca="1">VF18*Giadatvaheso!$C$4*Giadatvaheso!$C$12</f>
        <v>0</v>
      </c>
      <c r="VM25" s="477"/>
      <c r="VN25" s="480"/>
      <c r="VO25" s="18" t="s">
        <v>17</v>
      </c>
      <c r="VP25" s="5" t="s">
        <v>21</v>
      </c>
      <c r="VQ25" s="17">
        <f ca="1">VQ18*Giadatvaheso!$C$4*Giadatvaheso!$C$12</f>
        <v>0</v>
      </c>
      <c r="VX25" s="477"/>
      <c r="VY25" s="480"/>
      <c r="VZ25" s="18" t="s">
        <v>17</v>
      </c>
      <c r="WA25" s="5" t="s">
        <v>21</v>
      </c>
      <c r="WB25" s="17">
        <f ca="1">WB18*Giadatvaheso!$C$4*Giadatvaheso!$C$12</f>
        <v>0</v>
      </c>
      <c r="WI25" s="477"/>
      <c r="WJ25" s="480"/>
      <c r="WK25" s="18" t="s">
        <v>17</v>
      </c>
      <c r="WL25" s="5" t="s">
        <v>21</v>
      </c>
      <c r="WM25" s="17">
        <f ca="1">WM18*Giadatvaheso!$C$4*Giadatvaheso!$C$12</f>
        <v>0</v>
      </c>
      <c r="WT25" s="477"/>
      <c r="WU25" s="480"/>
      <c r="WV25" s="18" t="s">
        <v>17</v>
      </c>
      <c r="WW25" s="5" t="s">
        <v>21</v>
      </c>
      <c r="WX25" s="17">
        <f ca="1">WX18*Giadatvaheso!$C$4*Giadatvaheso!$C$12</f>
        <v>0</v>
      </c>
      <c r="XE25" s="477"/>
      <c r="XF25" s="480"/>
      <c r="XG25" s="18" t="s">
        <v>17</v>
      </c>
      <c r="XH25" s="5" t="s">
        <v>21</v>
      </c>
      <c r="XI25" s="17">
        <f ca="1">XI18*Giadatvaheso!$C$4*Giadatvaheso!$C$12</f>
        <v>0</v>
      </c>
      <c r="XP25" s="477"/>
      <c r="XQ25" s="480"/>
      <c r="XR25" s="18" t="s">
        <v>17</v>
      </c>
      <c r="XS25" s="5" t="s">
        <v>21</v>
      </c>
      <c r="XT25" s="17">
        <f ca="1">XT18*Giadatvaheso!$C$4*Giadatvaheso!$C$12</f>
        <v>0</v>
      </c>
      <c r="YA25" s="477"/>
      <c r="YB25" s="480"/>
      <c r="YC25" s="18" t="s">
        <v>17</v>
      </c>
      <c r="YD25" s="5" t="s">
        <v>21</v>
      </c>
      <c r="YE25" s="17">
        <f ca="1">YE18*Giadatvaheso!$C$4*Giadatvaheso!$C$12</f>
        <v>0</v>
      </c>
      <c r="YL25" s="477"/>
      <c r="YM25" s="480"/>
      <c r="YN25" s="18" t="s">
        <v>17</v>
      </c>
      <c r="YO25" s="5" t="s">
        <v>21</v>
      </c>
      <c r="YP25" s="17">
        <f ca="1">YP18*Giadatvaheso!$C$4*Giadatvaheso!$C$12</f>
        <v>0</v>
      </c>
      <c r="YW25" s="477"/>
      <c r="YX25" s="480"/>
      <c r="YY25" s="18" t="s">
        <v>17</v>
      </c>
      <c r="YZ25" s="5" t="s">
        <v>21</v>
      </c>
      <c r="ZA25" s="17">
        <f ca="1">ZA18*Giadatvaheso!$C$4*Giadatvaheso!$C$12</f>
        <v>0</v>
      </c>
      <c r="ZH25" s="477"/>
      <c r="ZI25" s="480"/>
      <c r="ZJ25" s="18" t="s">
        <v>17</v>
      </c>
      <c r="ZK25" s="5" t="s">
        <v>21</v>
      </c>
      <c r="ZL25" s="17">
        <f ca="1">ZL18*Giadatvaheso!$C$4*Giadatvaheso!$C$12</f>
        <v>0</v>
      </c>
      <c r="ZS25" s="477"/>
      <c r="ZT25" s="480"/>
      <c r="ZU25" s="18" t="s">
        <v>17</v>
      </c>
      <c r="ZV25" s="5" t="s">
        <v>21</v>
      </c>
      <c r="ZW25" s="17">
        <f ca="1">ZW18*Giadatvaheso!$C$4*Giadatvaheso!$C$12</f>
        <v>0</v>
      </c>
      <c r="AAD25" s="477"/>
      <c r="AAE25" s="480"/>
      <c r="AAF25" s="18" t="s">
        <v>17</v>
      </c>
      <c r="AAG25" s="5" t="s">
        <v>21</v>
      </c>
      <c r="AAH25" s="17">
        <f ca="1">AAH18*Giadatvaheso!$C$4*Giadatvaheso!$C$12</f>
        <v>0</v>
      </c>
      <c r="AAO25" s="477"/>
      <c r="AAP25" s="480"/>
      <c r="AAQ25" s="18" t="s">
        <v>17</v>
      </c>
      <c r="AAR25" s="5" t="s">
        <v>21</v>
      </c>
      <c r="AAS25" s="17">
        <f ca="1">AAS18*Giadatvaheso!$C$4*Giadatvaheso!$C$12</f>
        <v>0</v>
      </c>
      <c r="AAZ25" s="477"/>
      <c r="ABA25" s="480"/>
      <c r="ABB25" s="18" t="s">
        <v>17</v>
      </c>
      <c r="ABC25" s="5" t="s">
        <v>21</v>
      </c>
      <c r="ABD25" s="17">
        <f ca="1">ABD18*Giadatvaheso!$C$4*Giadatvaheso!$C$12</f>
        <v>0</v>
      </c>
      <c r="ABK25" s="477"/>
      <c r="ABL25" s="480"/>
      <c r="ABM25" s="18" t="s">
        <v>17</v>
      </c>
      <c r="ABN25" s="5" t="s">
        <v>21</v>
      </c>
      <c r="ABO25" s="17">
        <f ca="1">ABO18*Giadatvaheso!$C$4*Giadatvaheso!$C$12</f>
        <v>0</v>
      </c>
      <c r="ABV25" s="477"/>
      <c r="ABW25" s="480"/>
      <c r="ABX25" s="18" t="s">
        <v>17</v>
      </c>
      <c r="ABY25" s="5" t="s">
        <v>21</v>
      </c>
      <c r="ABZ25" s="17">
        <f ca="1">ABZ18*Giadatvaheso!$C$4*Giadatvaheso!$C$12</f>
        <v>0</v>
      </c>
      <c r="ACG25" s="477"/>
      <c r="ACH25" s="480"/>
      <c r="ACI25" s="18" t="s">
        <v>17</v>
      </c>
      <c r="ACJ25" s="5" t="s">
        <v>21</v>
      </c>
      <c r="ACK25" s="17">
        <f ca="1">ACK18*Giadatvaheso!$C$4*Giadatvaheso!$C$12</f>
        <v>0</v>
      </c>
      <c r="ACR25" s="477"/>
      <c r="ACS25" s="480"/>
      <c r="ACT25" s="18" t="s">
        <v>17</v>
      </c>
      <c r="ACU25" s="5" t="s">
        <v>21</v>
      </c>
      <c r="ACV25" s="17">
        <f ca="1">ACV18*Giadatvaheso!$C$4*Giadatvaheso!$C$12</f>
        <v>0</v>
      </c>
      <c r="ADC25" s="477"/>
      <c r="ADD25" s="480"/>
      <c r="ADE25" s="18" t="s">
        <v>17</v>
      </c>
      <c r="ADF25" s="5" t="s">
        <v>21</v>
      </c>
      <c r="ADG25" s="17">
        <f ca="1">ADG18*Giadatvaheso!$C$4*Giadatvaheso!$C$12</f>
        <v>0</v>
      </c>
      <c r="ADN25" s="477"/>
      <c r="ADO25" s="480"/>
      <c r="ADP25" s="18" t="s">
        <v>17</v>
      </c>
      <c r="ADQ25" s="5" t="s">
        <v>21</v>
      </c>
      <c r="ADR25" s="17">
        <f ca="1">ADR18*Giadatvaheso!$C$4*Giadatvaheso!$C$12</f>
        <v>0</v>
      </c>
      <c r="ADY25" s="477"/>
      <c r="ADZ25" s="480"/>
      <c r="AEA25" s="18" t="s">
        <v>17</v>
      </c>
      <c r="AEB25" s="5" t="s">
        <v>21</v>
      </c>
      <c r="AEC25" s="17">
        <f ca="1">AEC18*Giadatvaheso!$C$4*Giadatvaheso!$C$12</f>
        <v>0</v>
      </c>
      <c r="AEJ25" s="477"/>
      <c r="AEK25" s="480"/>
      <c r="AEL25" s="18" t="s">
        <v>17</v>
      </c>
      <c r="AEM25" s="5" t="s">
        <v>21</v>
      </c>
      <c r="AEN25" s="17">
        <f ca="1">AEN18*Giadatvaheso!$C$4*Giadatvaheso!$C$12</f>
        <v>0</v>
      </c>
      <c r="AEU25" s="477"/>
      <c r="AEV25" s="480"/>
      <c r="AEW25" s="18" t="s">
        <v>17</v>
      </c>
      <c r="AEX25" s="5" t="s">
        <v>21</v>
      </c>
      <c r="AEY25" s="17">
        <f ca="1">AEY18*Giadatvaheso!$C$4*Giadatvaheso!$C$12</f>
        <v>0</v>
      </c>
      <c r="AFF25" s="477"/>
      <c r="AFG25" s="480"/>
      <c r="AFH25" s="18" t="s">
        <v>17</v>
      </c>
      <c r="AFI25" s="5" t="s">
        <v>21</v>
      </c>
      <c r="AFJ25" s="17">
        <f ca="1">AFJ18*Giadatvaheso!$C$4*Giadatvaheso!$C$12</f>
        <v>0</v>
      </c>
      <c r="AFQ25" s="477"/>
      <c r="AFR25" s="480"/>
      <c r="AFS25" s="18" t="s">
        <v>17</v>
      </c>
      <c r="AFT25" s="5" t="s">
        <v>21</v>
      </c>
      <c r="AFU25" s="17">
        <f ca="1">AFU18*Giadatvaheso!$C$4*Giadatvaheso!$C$12</f>
        <v>0</v>
      </c>
      <c r="AGB25" s="477"/>
      <c r="AGC25" s="480"/>
      <c r="AGD25" s="18" t="s">
        <v>17</v>
      </c>
      <c r="AGE25" s="5" t="s">
        <v>21</v>
      </c>
      <c r="AGF25" s="17">
        <f ca="1">AGF18*Giadatvaheso!$C$4*Giadatvaheso!$C$12</f>
        <v>0</v>
      </c>
      <c r="AGM25" s="477"/>
      <c r="AGN25" s="480"/>
      <c r="AGO25" s="18" t="s">
        <v>17</v>
      </c>
      <c r="AGP25" s="5" t="s">
        <v>21</v>
      </c>
      <c r="AGQ25" s="17">
        <f ca="1">AGQ18*Giadatvaheso!$C$4*Giadatvaheso!$C$12</f>
        <v>0</v>
      </c>
      <c r="AGX25" s="477"/>
      <c r="AGY25" s="480"/>
      <c r="AGZ25" s="18" t="s">
        <v>17</v>
      </c>
      <c r="AHA25" s="5" t="s">
        <v>21</v>
      </c>
      <c r="AHB25" s="17">
        <f ca="1">AHB18*Giadatvaheso!$C$4*Giadatvaheso!$C$12</f>
        <v>0</v>
      </c>
      <c r="AHI25" s="477"/>
      <c r="AHJ25" s="480"/>
      <c r="AHK25" s="18" t="s">
        <v>17</v>
      </c>
      <c r="AHL25" s="5" t="s">
        <v>21</v>
      </c>
      <c r="AHM25" s="17">
        <f ca="1">AHM18*Giadatvaheso!$C$4*Giadatvaheso!$C$12</f>
        <v>0</v>
      </c>
      <c r="AHT25" s="477"/>
      <c r="AHU25" s="480"/>
      <c r="AHV25" s="18" t="s">
        <v>17</v>
      </c>
      <c r="AHW25" s="5" t="s">
        <v>21</v>
      </c>
      <c r="AHX25" s="17">
        <f ca="1">AHX18*Giadatvaheso!$C$4*Giadatvaheso!$C$12</f>
        <v>0</v>
      </c>
      <c r="AIE25" s="477"/>
      <c r="AIF25" s="480"/>
      <c r="AIG25" s="18" t="s">
        <v>17</v>
      </c>
      <c r="AIH25" s="5" t="s">
        <v>21</v>
      </c>
      <c r="AII25" s="17">
        <f ca="1">AII18*Giadatvaheso!$C$4*Giadatvaheso!$C$12</f>
        <v>0</v>
      </c>
      <c r="AIP25" s="477"/>
      <c r="AIQ25" s="480"/>
      <c r="AIR25" s="18" t="s">
        <v>17</v>
      </c>
      <c r="AIS25" s="5" t="s">
        <v>21</v>
      </c>
      <c r="AIT25" s="17">
        <f ca="1">AIT18*Giadatvaheso!$C$4*Giadatvaheso!$C$12</f>
        <v>0</v>
      </c>
      <c r="AJA25" s="477"/>
      <c r="AJB25" s="480"/>
      <c r="AJC25" s="18" t="s">
        <v>17</v>
      </c>
      <c r="AJD25" s="5" t="s">
        <v>21</v>
      </c>
      <c r="AJE25" s="17">
        <f ca="1">AJE18*Giadatvaheso!$C$4*Giadatvaheso!$C$12</f>
        <v>0</v>
      </c>
      <c r="AJL25" s="477"/>
      <c r="AJM25" s="480"/>
      <c r="AJN25" s="18" t="s">
        <v>17</v>
      </c>
      <c r="AJO25" s="5" t="s">
        <v>21</v>
      </c>
      <c r="AJP25" s="17">
        <f ca="1">AJP18*Giadatvaheso!$C$4*Giadatvaheso!$C$12</f>
        <v>0</v>
      </c>
      <c r="AJW25" s="477"/>
      <c r="AJX25" s="480"/>
      <c r="AJY25" s="18" t="s">
        <v>17</v>
      </c>
      <c r="AJZ25" s="5" t="s">
        <v>21</v>
      </c>
      <c r="AKA25" s="17">
        <f ca="1">AKA18*Giadatvaheso!$C$4*Giadatvaheso!$C$12</f>
        <v>0</v>
      </c>
      <c r="AKH25" s="477"/>
      <c r="AKI25" s="480"/>
      <c r="AKJ25" s="18" t="s">
        <v>17</v>
      </c>
      <c r="AKK25" s="5" t="s">
        <v>21</v>
      </c>
      <c r="AKL25" s="17">
        <f ca="1">AKL18*Giadatvaheso!$C$4*Giadatvaheso!$C$12</f>
        <v>0</v>
      </c>
      <c r="AKS25" s="477"/>
      <c r="AKT25" s="480"/>
      <c r="AKU25" s="18" t="s">
        <v>17</v>
      </c>
      <c r="AKV25" s="5" t="s">
        <v>21</v>
      </c>
      <c r="AKW25" s="17">
        <f ca="1">AKW18*Giadatvaheso!$C$4*Giadatvaheso!$C$12</f>
        <v>0</v>
      </c>
      <c r="ALD25" s="477"/>
      <c r="ALE25" s="480"/>
      <c r="ALF25" s="18" t="s">
        <v>17</v>
      </c>
      <c r="ALG25" s="5" t="s">
        <v>21</v>
      </c>
      <c r="ALH25" s="17">
        <f ca="1">ALH18*Giadatvaheso!$C$4*Giadatvaheso!$C$12</f>
        <v>0</v>
      </c>
      <c r="ALO25" s="477"/>
      <c r="ALP25" s="480"/>
      <c r="ALQ25" s="18" t="s">
        <v>17</v>
      </c>
      <c r="ALR25" s="5" t="s">
        <v>21</v>
      </c>
      <c r="ALS25" s="17">
        <f ca="1">ALS18*Giadatvaheso!$C$4*Giadatvaheso!$C$12</f>
        <v>0</v>
      </c>
      <c r="ALZ25" s="477"/>
      <c r="AMA25" s="480"/>
      <c r="AMB25" s="18" t="s">
        <v>17</v>
      </c>
      <c r="AMC25" s="5" t="s">
        <v>21</v>
      </c>
      <c r="AMD25" s="17">
        <f ca="1">AMD18*Giadatvaheso!$C$4*Giadatvaheso!$C$12</f>
        <v>0</v>
      </c>
      <c r="AMK25" s="477"/>
      <c r="AML25" s="480"/>
      <c r="AMM25" s="18" t="s">
        <v>17</v>
      </c>
      <c r="AMN25" s="5" t="s">
        <v>21</v>
      </c>
      <c r="AMO25" s="17">
        <f ca="1">AMO18*Giadatvaheso!$C$4*Giadatvaheso!$C$12</f>
        <v>0</v>
      </c>
      <c r="AMV25" s="477"/>
      <c r="AMW25" s="480"/>
      <c r="AMX25" s="18" t="s">
        <v>17</v>
      </c>
      <c r="AMY25" s="5" t="s">
        <v>21</v>
      </c>
      <c r="AMZ25" s="17">
        <f ca="1">AMZ18*Giadatvaheso!$C$4*Giadatvaheso!$C$12</f>
        <v>0</v>
      </c>
      <c r="ANG25" s="477"/>
      <c r="ANH25" s="480"/>
      <c r="ANI25" s="18" t="s">
        <v>17</v>
      </c>
      <c r="ANJ25" s="5" t="s">
        <v>21</v>
      </c>
      <c r="ANK25" s="17">
        <f ca="1">ANK18*Giadatvaheso!$C$4*Giadatvaheso!$C$12</f>
        <v>0</v>
      </c>
      <c r="ANR25" s="477"/>
      <c r="ANS25" s="480"/>
      <c r="ANT25" s="18" t="s">
        <v>17</v>
      </c>
      <c r="ANU25" s="5" t="s">
        <v>21</v>
      </c>
      <c r="ANV25" s="17">
        <f ca="1">ANV18*Giadatvaheso!$C$4*Giadatvaheso!$C$12</f>
        <v>0</v>
      </c>
      <c r="AOC25" s="477"/>
      <c r="AOD25" s="480"/>
      <c r="AOE25" s="18" t="s">
        <v>17</v>
      </c>
      <c r="AOF25" s="5" t="s">
        <v>21</v>
      </c>
      <c r="AOG25" s="17">
        <f ca="1">AOG18*Giadatvaheso!$C$4*Giadatvaheso!$C$12</f>
        <v>0</v>
      </c>
      <c r="AON25" s="477"/>
      <c r="AOO25" s="480"/>
      <c r="AOP25" s="18" t="s">
        <v>17</v>
      </c>
      <c r="AOQ25" s="5" t="s">
        <v>21</v>
      </c>
      <c r="AOR25" s="17">
        <f ca="1">AOR18*Giadatvaheso!$C$4*Giadatvaheso!$C$12</f>
        <v>0</v>
      </c>
      <c r="AOY25" s="477"/>
      <c r="AOZ25" s="480"/>
      <c r="APA25" s="18" t="s">
        <v>17</v>
      </c>
      <c r="APB25" s="5" t="s">
        <v>21</v>
      </c>
      <c r="APC25" s="17">
        <f ca="1">APC18*Giadatvaheso!$C$4*Giadatvaheso!$C$12</f>
        <v>0</v>
      </c>
      <c r="APJ25" s="477"/>
      <c r="APK25" s="480"/>
      <c r="APL25" s="18" t="s">
        <v>17</v>
      </c>
      <c r="APM25" s="5" t="s">
        <v>21</v>
      </c>
      <c r="APN25" s="17">
        <f ca="1">APN18*Giadatvaheso!$C$4*Giadatvaheso!$C$12</f>
        <v>0</v>
      </c>
      <c r="APU25" s="477"/>
      <c r="APV25" s="480"/>
      <c r="APW25" s="18" t="s">
        <v>17</v>
      </c>
      <c r="APX25" s="5" t="s">
        <v>21</v>
      </c>
      <c r="APY25" s="17">
        <f ca="1">APY18*Giadatvaheso!$C$4*Giadatvaheso!$C$12</f>
        <v>0</v>
      </c>
      <c r="AQF25" s="477"/>
      <c r="AQG25" s="480"/>
      <c r="AQH25" s="18" t="s">
        <v>17</v>
      </c>
      <c r="AQI25" s="5" t="s">
        <v>21</v>
      </c>
      <c r="AQJ25" s="17">
        <f ca="1">AQJ18*Giadatvaheso!$C$4*Giadatvaheso!$C$12</f>
        <v>0</v>
      </c>
      <c r="AQQ25" s="477"/>
      <c r="AQR25" s="480"/>
      <c r="AQS25" s="18" t="s">
        <v>17</v>
      </c>
      <c r="AQT25" s="5" t="s">
        <v>21</v>
      </c>
      <c r="AQU25" s="17">
        <f ca="1">AQU18*Giadatvaheso!$C$4*Giadatvaheso!$C$12</f>
        <v>0</v>
      </c>
      <c r="ARB25" s="477"/>
      <c r="ARC25" s="480"/>
      <c r="ARD25" s="18" t="s">
        <v>17</v>
      </c>
      <c r="ARE25" s="5" t="s">
        <v>21</v>
      </c>
      <c r="ARF25" s="17">
        <f ca="1">ARF18*Giadatvaheso!$C$4*Giadatvaheso!$C$12</f>
        <v>0</v>
      </c>
      <c r="ARM25" s="477"/>
      <c r="ARN25" s="480"/>
      <c r="ARO25" s="18" t="s">
        <v>17</v>
      </c>
      <c r="ARP25" s="5" t="s">
        <v>21</v>
      </c>
      <c r="ARQ25" s="17">
        <f ca="1">ARQ18*Giadatvaheso!$C$4*Giadatvaheso!$C$12</f>
        <v>0</v>
      </c>
      <c r="ARX25" s="477"/>
      <c r="ARY25" s="480"/>
      <c r="ARZ25" s="18" t="s">
        <v>17</v>
      </c>
      <c r="ASA25" s="5" t="s">
        <v>21</v>
      </c>
      <c r="ASB25" s="17">
        <f ca="1">ASB18*Giadatvaheso!$C$4*Giadatvaheso!$C$12</f>
        <v>0</v>
      </c>
      <c r="ASI25" s="477"/>
      <c r="ASJ25" s="480"/>
      <c r="ASK25" s="18" t="s">
        <v>17</v>
      </c>
      <c r="ASL25" s="5" t="s">
        <v>21</v>
      </c>
      <c r="ASM25" s="17">
        <f ca="1">ASM18*Giadatvaheso!$C$4*Giadatvaheso!$C$12</f>
        <v>0</v>
      </c>
      <c r="AST25" s="477"/>
      <c r="ASU25" s="480"/>
      <c r="ASV25" s="18" t="s">
        <v>17</v>
      </c>
      <c r="ASW25" s="5" t="s">
        <v>21</v>
      </c>
      <c r="ASX25" s="17">
        <f ca="1">ASX18*Giadatvaheso!$C$4*Giadatvaheso!$C$12</f>
        <v>0</v>
      </c>
      <c r="ATE25" s="477"/>
      <c r="ATF25" s="480"/>
      <c r="ATG25" s="18" t="s">
        <v>17</v>
      </c>
      <c r="ATH25" s="5" t="s">
        <v>21</v>
      </c>
      <c r="ATI25" s="17">
        <f ca="1">ATI18*Giadatvaheso!$C$4*Giadatvaheso!$C$12</f>
        <v>0</v>
      </c>
      <c r="ATP25" s="477"/>
      <c r="ATQ25" s="480"/>
      <c r="ATR25" s="18" t="s">
        <v>17</v>
      </c>
      <c r="ATS25" s="5" t="s">
        <v>21</v>
      </c>
      <c r="ATT25" s="17">
        <f ca="1">ATT18*Giadatvaheso!$C$4*Giadatvaheso!$C$12</f>
        <v>0</v>
      </c>
      <c r="AUA25" s="477"/>
      <c r="AUB25" s="480"/>
      <c r="AUC25" s="18" t="s">
        <v>17</v>
      </c>
      <c r="AUD25" s="5" t="s">
        <v>21</v>
      </c>
      <c r="AUE25" s="17">
        <f ca="1">AUE18*Giadatvaheso!$C$4*Giadatvaheso!$C$12</f>
        <v>0</v>
      </c>
      <c r="AUL25" s="477"/>
      <c r="AUM25" s="480"/>
      <c r="AUN25" s="18" t="s">
        <v>17</v>
      </c>
      <c r="AUO25" s="5" t="s">
        <v>21</v>
      </c>
      <c r="AUP25" s="17">
        <f ca="1">AUP18*Giadatvaheso!$C$4*Giadatvaheso!$C$12</f>
        <v>0</v>
      </c>
      <c r="AUW25" s="477"/>
      <c r="AUX25" s="480"/>
      <c r="AUY25" s="18" t="s">
        <v>17</v>
      </c>
      <c r="AUZ25" s="5" t="s">
        <v>21</v>
      </c>
      <c r="AVA25" s="17">
        <f ca="1">AVA18*Giadatvaheso!$C$4*Giadatvaheso!$C$12</f>
        <v>0</v>
      </c>
      <c r="AVH25" s="477"/>
      <c r="AVI25" s="480"/>
      <c r="AVJ25" s="18" t="s">
        <v>17</v>
      </c>
      <c r="AVK25" s="5" t="s">
        <v>21</v>
      </c>
      <c r="AVL25" s="17">
        <f ca="1">AVL18*Giadatvaheso!$C$4*Giadatvaheso!$C$12</f>
        <v>0</v>
      </c>
      <c r="AVS25" s="477"/>
      <c r="AVT25" s="480"/>
      <c r="AVU25" s="18" t="s">
        <v>17</v>
      </c>
      <c r="AVV25" s="5" t="s">
        <v>21</v>
      </c>
      <c r="AVW25" s="17">
        <f ca="1">AVW18*Giadatvaheso!$C$4*Giadatvaheso!$C$12</f>
        <v>0</v>
      </c>
    </row>
    <row r="26" spans="2:1018 1025:1271">
      <c r="B26" s="510"/>
      <c r="C26" s="512"/>
      <c r="D26" s="18" t="s">
        <v>17</v>
      </c>
      <c r="E26" s="5" t="s">
        <v>22</v>
      </c>
      <c r="F26" s="17">
        <f ca="1">F19*Giadatvaheso!$C$4*Giadatvaheso!$C$12</f>
        <v>0</v>
      </c>
      <c r="M26" s="477"/>
      <c r="N26" s="480"/>
      <c r="O26" s="18" t="s">
        <v>17</v>
      </c>
      <c r="P26" s="5" t="s">
        <v>22</v>
      </c>
      <c r="Q26" s="17">
        <f ca="1">Q19*Giadatvaheso!$C$4*Giadatvaheso!$C$12</f>
        <v>0</v>
      </c>
      <c r="X26" s="477"/>
      <c r="Y26" s="480"/>
      <c r="Z26" s="18" t="s">
        <v>17</v>
      </c>
      <c r="AA26" s="5" t="s">
        <v>22</v>
      </c>
      <c r="AB26" s="17">
        <f ca="1">AB19*Giadatvaheso!$C$4*Giadatvaheso!$C$12</f>
        <v>0</v>
      </c>
      <c r="AI26" s="477"/>
      <c r="AJ26" s="480"/>
      <c r="AK26" s="18" t="s">
        <v>17</v>
      </c>
      <c r="AL26" s="5" t="s">
        <v>22</v>
      </c>
      <c r="AM26" s="17">
        <f ca="1">AM19*Giadatvaheso!$C$4*Giadatvaheso!$C$12</f>
        <v>0</v>
      </c>
      <c r="AT26" s="477"/>
      <c r="AU26" s="480"/>
      <c r="AV26" s="18" t="s">
        <v>17</v>
      </c>
      <c r="AW26" s="5" t="s">
        <v>22</v>
      </c>
      <c r="AX26" s="17">
        <f ca="1">AX19*Giadatvaheso!$C$4*Giadatvaheso!$C$12</f>
        <v>0</v>
      </c>
      <c r="BE26" s="477"/>
      <c r="BF26" s="480"/>
      <c r="BG26" s="18" t="s">
        <v>17</v>
      </c>
      <c r="BH26" s="5" t="s">
        <v>22</v>
      </c>
      <c r="BI26" s="17">
        <f ca="1">BI19*Giadatvaheso!$C$4*Giadatvaheso!$C$12</f>
        <v>0</v>
      </c>
      <c r="BP26" s="477"/>
      <c r="BQ26" s="480"/>
      <c r="BR26" s="18" t="s">
        <v>17</v>
      </c>
      <c r="BS26" s="5" t="s">
        <v>22</v>
      </c>
      <c r="BT26" s="17">
        <f ca="1">BT19*Giadatvaheso!$C$4*Giadatvaheso!$C$12</f>
        <v>0</v>
      </c>
      <c r="CA26" s="477"/>
      <c r="CB26" s="480"/>
      <c r="CC26" s="18" t="s">
        <v>17</v>
      </c>
      <c r="CD26" s="5" t="s">
        <v>22</v>
      </c>
      <c r="CE26" s="17">
        <f ca="1">CE19*Giadatvaheso!$C$4*Giadatvaheso!$C$12</f>
        <v>0</v>
      </c>
      <c r="CL26" s="477"/>
      <c r="CM26" s="480"/>
      <c r="CN26" s="18" t="s">
        <v>17</v>
      </c>
      <c r="CO26" s="5" t="s">
        <v>22</v>
      </c>
      <c r="CP26" s="17">
        <f ca="1">CP19*Giadatvaheso!$C$4*Giadatvaheso!$C$12</f>
        <v>0</v>
      </c>
      <c r="CW26" s="477"/>
      <c r="CX26" s="480"/>
      <c r="CY26" s="18" t="s">
        <v>17</v>
      </c>
      <c r="CZ26" s="5" t="s">
        <v>22</v>
      </c>
      <c r="DA26" s="17">
        <f ca="1">DA19*Giadatvaheso!$C$4*Giadatvaheso!$C$12</f>
        <v>0</v>
      </c>
      <c r="DH26" s="477"/>
      <c r="DI26" s="480"/>
      <c r="DJ26" s="18" t="s">
        <v>17</v>
      </c>
      <c r="DK26" s="5" t="s">
        <v>22</v>
      </c>
      <c r="DL26" s="17">
        <f ca="1">DL19*Giadatvaheso!$C$4*Giadatvaheso!$C$12</f>
        <v>0</v>
      </c>
      <c r="DS26" s="477"/>
      <c r="DT26" s="480"/>
      <c r="DU26" s="18" t="s">
        <v>17</v>
      </c>
      <c r="DV26" s="5" t="s">
        <v>22</v>
      </c>
      <c r="DW26" s="17">
        <f ca="1">DW19*Giadatvaheso!$C$4*Giadatvaheso!$C$12</f>
        <v>0</v>
      </c>
      <c r="ED26" s="477"/>
      <c r="EE26" s="480"/>
      <c r="EF26" s="18" t="s">
        <v>17</v>
      </c>
      <c r="EG26" s="5" t="s">
        <v>22</v>
      </c>
      <c r="EH26" s="17">
        <f ca="1">EH19*Giadatvaheso!$C$4*Giadatvaheso!$C$12</f>
        <v>0</v>
      </c>
      <c r="EO26" s="477"/>
      <c r="EP26" s="480"/>
      <c r="EQ26" s="18" t="s">
        <v>17</v>
      </c>
      <c r="ER26" s="5" t="s">
        <v>22</v>
      </c>
      <c r="ES26" s="17">
        <f ca="1">ES19*Giadatvaheso!$C$4*Giadatvaheso!$C$12</f>
        <v>0</v>
      </c>
      <c r="EZ26" s="477"/>
      <c r="FA26" s="480"/>
      <c r="FB26" s="18" t="s">
        <v>17</v>
      </c>
      <c r="FC26" s="5" t="s">
        <v>22</v>
      </c>
      <c r="FD26" s="17">
        <f ca="1">FD19*Giadatvaheso!$C$4*Giadatvaheso!$C$12</f>
        <v>0</v>
      </c>
      <c r="FK26" s="477"/>
      <c r="FL26" s="480"/>
      <c r="FM26" s="18" t="s">
        <v>17</v>
      </c>
      <c r="FN26" s="5" t="s">
        <v>22</v>
      </c>
      <c r="FO26" s="17">
        <f ca="1">FO19*Giadatvaheso!$C$4*Giadatvaheso!$C$12</f>
        <v>0</v>
      </c>
      <c r="FV26" s="477"/>
      <c r="FW26" s="480"/>
      <c r="FX26" s="18" t="s">
        <v>17</v>
      </c>
      <c r="FY26" s="5" t="s">
        <v>22</v>
      </c>
      <c r="FZ26" s="17">
        <f ca="1">FZ19*Giadatvaheso!$C$4*Giadatvaheso!$C$12</f>
        <v>0</v>
      </c>
      <c r="GG26" s="477"/>
      <c r="GH26" s="480"/>
      <c r="GI26" s="18" t="s">
        <v>17</v>
      </c>
      <c r="GJ26" s="5" t="s">
        <v>22</v>
      </c>
      <c r="GK26" s="17">
        <f ca="1">GK19*Giadatvaheso!$C$4*Giadatvaheso!$C$12</f>
        <v>0</v>
      </c>
      <c r="GR26" s="477"/>
      <c r="GS26" s="480"/>
      <c r="GT26" s="18" t="s">
        <v>17</v>
      </c>
      <c r="GU26" s="5" t="s">
        <v>22</v>
      </c>
      <c r="GV26" s="17">
        <f ca="1">GV19*Giadatvaheso!$C$4*Giadatvaheso!$C$12</f>
        <v>0</v>
      </c>
      <c r="HC26" s="477"/>
      <c r="HD26" s="480"/>
      <c r="HE26" s="18" t="s">
        <v>17</v>
      </c>
      <c r="HF26" s="5" t="s">
        <v>22</v>
      </c>
      <c r="HG26" s="17">
        <f ca="1">HG19*Giadatvaheso!$C$4*Giadatvaheso!$C$12</f>
        <v>0</v>
      </c>
      <c r="HN26" s="477"/>
      <c r="HO26" s="480"/>
      <c r="HP26" s="18" t="s">
        <v>17</v>
      </c>
      <c r="HQ26" s="5" t="s">
        <v>22</v>
      </c>
      <c r="HR26" s="17">
        <f ca="1">HR19*Giadatvaheso!$C$4*Giadatvaheso!$C$12</f>
        <v>0</v>
      </c>
      <c r="HY26" s="477"/>
      <c r="HZ26" s="480"/>
      <c r="IA26" s="18" t="s">
        <v>17</v>
      </c>
      <c r="IB26" s="5" t="s">
        <v>22</v>
      </c>
      <c r="IC26" s="17">
        <f ca="1">IC19*Giadatvaheso!$C$4*Giadatvaheso!$C$12</f>
        <v>0</v>
      </c>
      <c r="IJ26" s="477"/>
      <c r="IK26" s="480"/>
      <c r="IL26" s="18" t="s">
        <v>17</v>
      </c>
      <c r="IM26" s="5" t="s">
        <v>22</v>
      </c>
      <c r="IN26" s="17">
        <f ca="1">IN19*Giadatvaheso!$C$4*Giadatvaheso!$C$12</f>
        <v>0</v>
      </c>
      <c r="IU26" s="477"/>
      <c r="IV26" s="480"/>
      <c r="IW26" s="18" t="s">
        <v>17</v>
      </c>
      <c r="IX26" s="5" t="s">
        <v>22</v>
      </c>
      <c r="IY26" s="17">
        <f ca="1">IY19*Giadatvaheso!$C$4*Giadatvaheso!$C$12</f>
        <v>0</v>
      </c>
      <c r="JF26" s="477"/>
      <c r="JG26" s="480"/>
      <c r="JH26" s="18" t="s">
        <v>17</v>
      </c>
      <c r="JI26" s="5" t="s">
        <v>22</v>
      </c>
      <c r="JJ26" s="17">
        <f ca="1">JJ19*Giadatvaheso!$C$4*Giadatvaheso!$C$12</f>
        <v>0</v>
      </c>
      <c r="JQ26" s="477"/>
      <c r="JR26" s="480"/>
      <c r="JS26" s="18" t="s">
        <v>17</v>
      </c>
      <c r="JT26" s="5" t="s">
        <v>22</v>
      </c>
      <c r="JU26" s="17">
        <f ca="1">JU19*Giadatvaheso!$C$4*Giadatvaheso!$C$12</f>
        <v>0</v>
      </c>
      <c r="KB26" s="477"/>
      <c r="KC26" s="480"/>
      <c r="KD26" s="18" t="s">
        <v>17</v>
      </c>
      <c r="KE26" s="5" t="s">
        <v>22</v>
      </c>
      <c r="KF26" s="17">
        <f ca="1">KF19*Giadatvaheso!$C$4*Giadatvaheso!$C$12</f>
        <v>0</v>
      </c>
      <c r="KM26" s="477"/>
      <c r="KN26" s="480"/>
      <c r="KO26" s="18" t="s">
        <v>17</v>
      </c>
      <c r="KP26" s="5" t="s">
        <v>22</v>
      </c>
      <c r="KQ26" s="17">
        <f ca="1">KQ19*Giadatvaheso!$C$4*Giadatvaheso!$C$12</f>
        <v>0</v>
      </c>
      <c r="KX26" s="477"/>
      <c r="KY26" s="480"/>
      <c r="KZ26" s="18" t="s">
        <v>17</v>
      </c>
      <c r="LA26" s="5" t="s">
        <v>22</v>
      </c>
      <c r="LB26" s="17">
        <f ca="1">LB19*Giadatvaheso!$C$4*Giadatvaheso!$C$12</f>
        <v>0</v>
      </c>
      <c r="LI26" s="477"/>
      <c r="LJ26" s="480"/>
      <c r="LK26" s="18" t="s">
        <v>17</v>
      </c>
      <c r="LL26" s="5" t="s">
        <v>22</v>
      </c>
      <c r="LM26" s="17">
        <f ca="1">LM19*Giadatvaheso!$C$4*Giadatvaheso!$C$12</f>
        <v>0</v>
      </c>
      <c r="LT26" s="477"/>
      <c r="LU26" s="480"/>
      <c r="LV26" s="18" t="s">
        <v>17</v>
      </c>
      <c r="LW26" s="5" t="s">
        <v>22</v>
      </c>
      <c r="LX26" s="17">
        <f ca="1">LX19*Giadatvaheso!$C$4*Giadatvaheso!$C$12</f>
        <v>0</v>
      </c>
      <c r="ME26" s="477"/>
      <c r="MF26" s="480"/>
      <c r="MG26" s="18" t="s">
        <v>17</v>
      </c>
      <c r="MH26" s="5" t="s">
        <v>22</v>
      </c>
      <c r="MI26" s="17">
        <f ca="1">MI19*Giadatvaheso!$C$4*Giadatvaheso!$C$12</f>
        <v>0</v>
      </c>
      <c r="MP26" s="477"/>
      <c r="MQ26" s="480"/>
      <c r="MR26" s="18" t="s">
        <v>17</v>
      </c>
      <c r="MS26" s="5" t="s">
        <v>22</v>
      </c>
      <c r="MT26" s="17">
        <f ca="1">MT19*Giadatvaheso!$C$4*Giadatvaheso!$C$12</f>
        <v>0</v>
      </c>
      <c r="NA26" s="477"/>
      <c r="NB26" s="480"/>
      <c r="NC26" s="18" t="s">
        <v>17</v>
      </c>
      <c r="ND26" s="5" t="s">
        <v>22</v>
      </c>
      <c r="NE26" s="17">
        <f ca="1">NE19*Giadatvaheso!$C$4*Giadatvaheso!$C$12</f>
        <v>0</v>
      </c>
      <c r="NL26" s="477"/>
      <c r="NM26" s="480"/>
      <c r="NN26" s="18" t="s">
        <v>17</v>
      </c>
      <c r="NO26" s="5" t="s">
        <v>22</v>
      </c>
      <c r="NP26" s="17">
        <f ca="1">NP19*Giadatvaheso!$C$4*Giadatvaheso!$C$12</f>
        <v>0</v>
      </c>
      <c r="NW26" s="477"/>
      <c r="NX26" s="480"/>
      <c r="NY26" s="18" t="s">
        <v>17</v>
      </c>
      <c r="NZ26" s="5" t="s">
        <v>22</v>
      </c>
      <c r="OA26" s="17">
        <f ca="1">OA19*Giadatvaheso!$C$4*Giadatvaheso!$C$12</f>
        <v>0</v>
      </c>
      <c r="OH26" s="477"/>
      <c r="OI26" s="480"/>
      <c r="OJ26" s="18" t="s">
        <v>17</v>
      </c>
      <c r="OK26" s="5" t="s">
        <v>22</v>
      </c>
      <c r="OL26" s="17">
        <f ca="1">OL19*Giadatvaheso!$C$4*Giadatvaheso!$C$12</f>
        <v>0</v>
      </c>
      <c r="OS26" s="477"/>
      <c r="OT26" s="480"/>
      <c r="OU26" s="18" t="s">
        <v>17</v>
      </c>
      <c r="OV26" s="5" t="s">
        <v>22</v>
      </c>
      <c r="OW26" s="17">
        <f ca="1">OW19*Giadatvaheso!$C$4*Giadatvaheso!$C$12</f>
        <v>0</v>
      </c>
      <c r="PD26" s="477"/>
      <c r="PE26" s="480"/>
      <c r="PF26" s="18" t="s">
        <v>17</v>
      </c>
      <c r="PG26" s="5" t="s">
        <v>22</v>
      </c>
      <c r="PH26" s="17">
        <f ca="1">PH19*Giadatvaheso!$C$4*Giadatvaheso!$C$12</f>
        <v>0</v>
      </c>
      <c r="PO26" s="477"/>
      <c r="PP26" s="480"/>
      <c r="PQ26" s="18" t="s">
        <v>17</v>
      </c>
      <c r="PR26" s="5" t="s">
        <v>22</v>
      </c>
      <c r="PS26" s="17">
        <f ca="1">PS19*Giadatvaheso!$C$4*Giadatvaheso!$C$12</f>
        <v>0</v>
      </c>
      <c r="PZ26" s="477"/>
      <c r="QA26" s="480"/>
      <c r="QB26" s="18" t="s">
        <v>17</v>
      </c>
      <c r="QC26" s="5" t="s">
        <v>22</v>
      </c>
      <c r="QD26" s="17">
        <f ca="1">QD19*Giadatvaheso!$C$4*Giadatvaheso!$C$12</f>
        <v>0</v>
      </c>
      <c r="QK26" s="477"/>
      <c r="QL26" s="480"/>
      <c r="QM26" s="18" t="s">
        <v>17</v>
      </c>
      <c r="QN26" s="5" t="s">
        <v>22</v>
      </c>
      <c r="QO26" s="17">
        <f ca="1">QO19*Giadatvaheso!$C$4*Giadatvaheso!$C$12</f>
        <v>0</v>
      </c>
      <c r="QV26" s="477"/>
      <c r="QW26" s="480"/>
      <c r="QX26" s="18" t="s">
        <v>17</v>
      </c>
      <c r="QY26" s="5" t="s">
        <v>22</v>
      </c>
      <c r="QZ26" s="17">
        <f ca="1">QZ19*Giadatvaheso!$C$4*Giadatvaheso!$C$12</f>
        <v>0</v>
      </c>
      <c r="RG26" s="477"/>
      <c r="RH26" s="480"/>
      <c r="RI26" s="18" t="s">
        <v>17</v>
      </c>
      <c r="RJ26" s="5" t="s">
        <v>22</v>
      </c>
      <c r="RK26" s="17">
        <f ca="1">RK19*Giadatvaheso!$C$4*Giadatvaheso!$C$12</f>
        <v>0</v>
      </c>
      <c r="RR26" s="477"/>
      <c r="RS26" s="480"/>
      <c r="RT26" s="18" t="s">
        <v>17</v>
      </c>
      <c r="RU26" s="5" t="s">
        <v>22</v>
      </c>
      <c r="RV26" s="17">
        <f ca="1">RV19*Giadatvaheso!$C$4*Giadatvaheso!$C$12</f>
        <v>0</v>
      </c>
      <c r="SC26" s="477"/>
      <c r="SD26" s="480"/>
      <c r="SE26" s="18" t="s">
        <v>17</v>
      </c>
      <c r="SF26" s="5" t="s">
        <v>22</v>
      </c>
      <c r="SG26" s="17">
        <f ca="1">SG19*Giadatvaheso!$C$4*Giadatvaheso!$C$12</f>
        <v>0</v>
      </c>
      <c r="SN26" s="477"/>
      <c r="SO26" s="480"/>
      <c r="SP26" s="18" t="s">
        <v>17</v>
      </c>
      <c r="SQ26" s="5" t="s">
        <v>22</v>
      </c>
      <c r="SR26" s="17">
        <f ca="1">SR19*Giadatvaheso!$C$4*Giadatvaheso!$C$12</f>
        <v>0</v>
      </c>
      <c r="SY26" s="477"/>
      <c r="SZ26" s="480"/>
      <c r="TA26" s="18" t="s">
        <v>17</v>
      </c>
      <c r="TB26" s="5" t="s">
        <v>22</v>
      </c>
      <c r="TC26" s="17">
        <f ca="1">TC19*Giadatvaheso!$C$4*Giadatvaheso!$C$12</f>
        <v>0</v>
      </c>
      <c r="TJ26" s="477"/>
      <c r="TK26" s="480"/>
      <c r="TL26" s="18" t="s">
        <v>17</v>
      </c>
      <c r="TM26" s="5" t="s">
        <v>22</v>
      </c>
      <c r="TN26" s="17">
        <f ca="1">TN19*Giadatvaheso!$C$4*Giadatvaheso!$C$12</f>
        <v>0</v>
      </c>
      <c r="TU26" s="477"/>
      <c r="TV26" s="480"/>
      <c r="TW26" s="18" t="s">
        <v>17</v>
      </c>
      <c r="TX26" s="5" t="s">
        <v>22</v>
      </c>
      <c r="TY26" s="17">
        <f ca="1">TY19*Giadatvaheso!$C$4*Giadatvaheso!$C$12</f>
        <v>0</v>
      </c>
      <c r="UF26" s="477"/>
      <c r="UG26" s="480"/>
      <c r="UH26" s="18" t="s">
        <v>17</v>
      </c>
      <c r="UI26" s="5" t="s">
        <v>22</v>
      </c>
      <c r="UJ26" s="17">
        <f ca="1">UJ19*Giadatvaheso!$C$4*Giadatvaheso!$C$12</f>
        <v>0</v>
      </c>
      <c r="UQ26" s="477"/>
      <c r="UR26" s="480"/>
      <c r="US26" s="18" t="s">
        <v>17</v>
      </c>
      <c r="UT26" s="5" t="s">
        <v>22</v>
      </c>
      <c r="UU26" s="17">
        <f ca="1">UU19*Giadatvaheso!$C$4*Giadatvaheso!$C$12</f>
        <v>0</v>
      </c>
      <c r="VB26" s="477"/>
      <c r="VC26" s="480"/>
      <c r="VD26" s="18" t="s">
        <v>17</v>
      </c>
      <c r="VE26" s="5" t="s">
        <v>22</v>
      </c>
      <c r="VF26" s="17">
        <f ca="1">VF19*Giadatvaheso!$C$4*Giadatvaheso!$C$12</f>
        <v>0</v>
      </c>
      <c r="VM26" s="477"/>
      <c r="VN26" s="480"/>
      <c r="VO26" s="18" t="s">
        <v>17</v>
      </c>
      <c r="VP26" s="5" t="s">
        <v>22</v>
      </c>
      <c r="VQ26" s="17">
        <f ca="1">VQ19*Giadatvaheso!$C$4*Giadatvaheso!$C$12</f>
        <v>0</v>
      </c>
      <c r="VX26" s="477"/>
      <c r="VY26" s="480"/>
      <c r="VZ26" s="18" t="s">
        <v>17</v>
      </c>
      <c r="WA26" s="5" t="s">
        <v>22</v>
      </c>
      <c r="WB26" s="17">
        <f ca="1">WB19*Giadatvaheso!$C$4*Giadatvaheso!$C$12</f>
        <v>0</v>
      </c>
      <c r="WI26" s="477"/>
      <c r="WJ26" s="480"/>
      <c r="WK26" s="18" t="s">
        <v>17</v>
      </c>
      <c r="WL26" s="5" t="s">
        <v>22</v>
      </c>
      <c r="WM26" s="17">
        <f ca="1">WM19*Giadatvaheso!$C$4*Giadatvaheso!$C$12</f>
        <v>0</v>
      </c>
      <c r="WT26" s="477"/>
      <c r="WU26" s="480"/>
      <c r="WV26" s="18" t="s">
        <v>17</v>
      </c>
      <c r="WW26" s="5" t="s">
        <v>22</v>
      </c>
      <c r="WX26" s="17">
        <f ca="1">WX19*Giadatvaheso!$C$4*Giadatvaheso!$C$12</f>
        <v>0</v>
      </c>
      <c r="XE26" s="477"/>
      <c r="XF26" s="480"/>
      <c r="XG26" s="18" t="s">
        <v>17</v>
      </c>
      <c r="XH26" s="5" t="s">
        <v>22</v>
      </c>
      <c r="XI26" s="17">
        <f ca="1">XI19*Giadatvaheso!$C$4*Giadatvaheso!$C$12</f>
        <v>0</v>
      </c>
      <c r="XP26" s="477"/>
      <c r="XQ26" s="480"/>
      <c r="XR26" s="18" t="s">
        <v>17</v>
      </c>
      <c r="XS26" s="5" t="s">
        <v>22</v>
      </c>
      <c r="XT26" s="17">
        <f ca="1">XT19*Giadatvaheso!$C$4*Giadatvaheso!$C$12</f>
        <v>0</v>
      </c>
      <c r="YA26" s="477"/>
      <c r="YB26" s="480"/>
      <c r="YC26" s="18" t="s">
        <v>17</v>
      </c>
      <c r="YD26" s="5" t="s">
        <v>22</v>
      </c>
      <c r="YE26" s="17">
        <f ca="1">YE19*Giadatvaheso!$C$4*Giadatvaheso!$C$12</f>
        <v>0</v>
      </c>
      <c r="YL26" s="477"/>
      <c r="YM26" s="480"/>
      <c r="YN26" s="18" t="s">
        <v>17</v>
      </c>
      <c r="YO26" s="5" t="s">
        <v>22</v>
      </c>
      <c r="YP26" s="17">
        <f ca="1">YP19*Giadatvaheso!$C$4*Giadatvaheso!$C$12</f>
        <v>0</v>
      </c>
      <c r="YW26" s="477"/>
      <c r="YX26" s="480"/>
      <c r="YY26" s="18" t="s">
        <v>17</v>
      </c>
      <c r="YZ26" s="5" t="s">
        <v>22</v>
      </c>
      <c r="ZA26" s="17">
        <f ca="1">ZA19*Giadatvaheso!$C$4*Giadatvaheso!$C$12</f>
        <v>0</v>
      </c>
      <c r="ZH26" s="477"/>
      <c r="ZI26" s="480"/>
      <c r="ZJ26" s="18" t="s">
        <v>17</v>
      </c>
      <c r="ZK26" s="5" t="s">
        <v>22</v>
      </c>
      <c r="ZL26" s="17">
        <f ca="1">ZL19*Giadatvaheso!$C$4*Giadatvaheso!$C$12</f>
        <v>0</v>
      </c>
      <c r="ZS26" s="477"/>
      <c r="ZT26" s="480"/>
      <c r="ZU26" s="18" t="s">
        <v>17</v>
      </c>
      <c r="ZV26" s="5" t="s">
        <v>22</v>
      </c>
      <c r="ZW26" s="17">
        <f ca="1">ZW19*Giadatvaheso!$C$4*Giadatvaheso!$C$12</f>
        <v>0</v>
      </c>
      <c r="AAD26" s="477"/>
      <c r="AAE26" s="480"/>
      <c r="AAF26" s="18" t="s">
        <v>17</v>
      </c>
      <c r="AAG26" s="5" t="s">
        <v>22</v>
      </c>
      <c r="AAH26" s="17">
        <f ca="1">AAH19*Giadatvaheso!$C$4*Giadatvaheso!$C$12</f>
        <v>0</v>
      </c>
      <c r="AAO26" s="477"/>
      <c r="AAP26" s="480"/>
      <c r="AAQ26" s="18" t="s">
        <v>17</v>
      </c>
      <c r="AAR26" s="5" t="s">
        <v>22</v>
      </c>
      <c r="AAS26" s="17">
        <f ca="1">AAS19*Giadatvaheso!$C$4*Giadatvaheso!$C$12</f>
        <v>0</v>
      </c>
      <c r="AAZ26" s="477"/>
      <c r="ABA26" s="480"/>
      <c r="ABB26" s="18" t="s">
        <v>17</v>
      </c>
      <c r="ABC26" s="5" t="s">
        <v>22</v>
      </c>
      <c r="ABD26" s="17">
        <f ca="1">ABD19*Giadatvaheso!$C$4*Giadatvaheso!$C$12</f>
        <v>0</v>
      </c>
      <c r="ABK26" s="477"/>
      <c r="ABL26" s="480"/>
      <c r="ABM26" s="18" t="s">
        <v>17</v>
      </c>
      <c r="ABN26" s="5" t="s">
        <v>22</v>
      </c>
      <c r="ABO26" s="17">
        <f ca="1">ABO19*Giadatvaheso!$C$4*Giadatvaheso!$C$12</f>
        <v>0</v>
      </c>
      <c r="ABV26" s="477"/>
      <c r="ABW26" s="480"/>
      <c r="ABX26" s="18" t="s">
        <v>17</v>
      </c>
      <c r="ABY26" s="5" t="s">
        <v>22</v>
      </c>
      <c r="ABZ26" s="17">
        <f ca="1">ABZ19*Giadatvaheso!$C$4*Giadatvaheso!$C$12</f>
        <v>0</v>
      </c>
      <c r="ACG26" s="477"/>
      <c r="ACH26" s="480"/>
      <c r="ACI26" s="18" t="s">
        <v>17</v>
      </c>
      <c r="ACJ26" s="5" t="s">
        <v>22</v>
      </c>
      <c r="ACK26" s="17">
        <f ca="1">ACK19*Giadatvaheso!$C$4*Giadatvaheso!$C$12</f>
        <v>0</v>
      </c>
      <c r="ACR26" s="477"/>
      <c r="ACS26" s="480"/>
      <c r="ACT26" s="18" t="s">
        <v>17</v>
      </c>
      <c r="ACU26" s="5" t="s">
        <v>22</v>
      </c>
      <c r="ACV26" s="17">
        <f ca="1">ACV19*Giadatvaheso!$C$4*Giadatvaheso!$C$12</f>
        <v>0</v>
      </c>
      <c r="ADC26" s="477"/>
      <c r="ADD26" s="480"/>
      <c r="ADE26" s="18" t="s">
        <v>17</v>
      </c>
      <c r="ADF26" s="5" t="s">
        <v>22</v>
      </c>
      <c r="ADG26" s="17">
        <f ca="1">ADG19*Giadatvaheso!$C$4*Giadatvaheso!$C$12</f>
        <v>0</v>
      </c>
      <c r="ADN26" s="477"/>
      <c r="ADO26" s="480"/>
      <c r="ADP26" s="18" t="s">
        <v>17</v>
      </c>
      <c r="ADQ26" s="5" t="s">
        <v>22</v>
      </c>
      <c r="ADR26" s="17">
        <f ca="1">ADR19*Giadatvaheso!$C$4*Giadatvaheso!$C$12</f>
        <v>0</v>
      </c>
      <c r="ADY26" s="477"/>
      <c r="ADZ26" s="480"/>
      <c r="AEA26" s="18" t="s">
        <v>17</v>
      </c>
      <c r="AEB26" s="5" t="s">
        <v>22</v>
      </c>
      <c r="AEC26" s="17">
        <f ca="1">AEC19*Giadatvaheso!$C$4*Giadatvaheso!$C$12</f>
        <v>0</v>
      </c>
      <c r="AEJ26" s="477"/>
      <c r="AEK26" s="480"/>
      <c r="AEL26" s="18" t="s">
        <v>17</v>
      </c>
      <c r="AEM26" s="5" t="s">
        <v>22</v>
      </c>
      <c r="AEN26" s="17">
        <f ca="1">AEN19*Giadatvaheso!$C$4*Giadatvaheso!$C$12</f>
        <v>0</v>
      </c>
      <c r="AEU26" s="477"/>
      <c r="AEV26" s="480"/>
      <c r="AEW26" s="18" t="s">
        <v>17</v>
      </c>
      <c r="AEX26" s="5" t="s">
        <v>22</v>
      </c>
      <c r="AEY26" s="17">
        <f ca="1">AEY19*Giadatvaheso!$C$4*Giadatvaheso!$C$12</f>
        <v>0</v>
      </c>
      <c r="AFF26" s="477"/>
      <c r="AFG26" s="480"/>
      <c r="AFH26" s="18" t="s">
        <v>17</v>
      </c>
      <c r="AFI26" s="5" t="s">
        <v>22</v>
      </c>
      <c r="AFJ26" s="17">
        <f ca="1">AFJ19*Giadatvaheso!$C$4*Giadatvaheso!$C$12</f>
        <v>0</v>
      </c>
      <c r="AFQ26" s="477"/>
      <c r="AFR26" s="480"/>
      <c r="AFS26" s="18" t="s">
        <v>17</v>
      </c>
      <c r="AFT26" s="5" t="s">
        <v>22</v>
      </c>
      <c r="AFU26" s="17">
        <f ca="1">AFU19*Giadatvaheso!$C$4*Giadatvaheso!$C$12</f>
        <v>0</v>
      </c>
      <c r="AGB26" s="477"/>
      <c r="AGC26" s="480"/>
      <c r="AGD26" s="18" t="s">
        <v>17</v>
      </c>
      <c r="AGE26" s="5" t="s">
        <v>22</v>
      </c>
      <c r="AGF26" s="17">
        <f ca="1">AGF19*Giadatvaheso!$C$4*Giadatvaheso!$C$12</f>
        <v>0</v>
      </c>
      <c r="AGM26" s="477"/>
      <c r="AGN26" s="480"/>
      <c r="AGO26" s="18" t="s">
        <v>17</v>
      </c>
      <c r="AGP26" s="5" t="s">
        <v>22</v>
      </c>
      <c r="AGQ26" s="17">
        <f ca="1">AGQ19*Giadatvaheso!$C$4*Giadatvaheso!$C$12</f>
        <v>0</v>
      </c>
      <c r="AGX26" s="477"/>
      <c r="AGY26" s="480"/>
      <c r="AGZ26" s="18" t="s">
        <v>17</v>
      </c>
      <c r="AHA26" s="5" t="s">
        <v>22</v>
      </c>
      <c r="AHB26" s="17">
        <f ca="1">AHB19*Giadatvaheso!$C$4*Giadatvaheso!$C$12</f>
        <v>0</v>
      </c>
      <c r="AHI26" s="477"/>
      <c r="AHJ26" s="480"/>
      <c r="AHK26" s="18" t="s">
        <v>17</v>
      </c>
      <c r="AHL26" s="5" t="s">
        <v>22</v>
      </c>
      <c r="AHM26" s="17">
        <f ca="1">AHM19*Giadatvaheso!$C$4*Giadatvaheso!$C$12</f>
        <v>0</v>
      </c>
      <c r="AHT26" s="477"/>
      <c r="AHU26" s="480"/>
      <c r="AHV26" s="18" t="s">
        <v>17</v>
      </c>
      <c r="AHW26" s="5" t="s">
        <v>22</v>
      </c>
      <c r="AHX26" s="17">
        <f ca="1">AHX19*Giadatvaheso!$C$4*Giadatvaheso!$C$12</f>
        <v>0</v>
      </c>
      <c r="AIE26" s="477"/>
      <c r="AIF26" s="480"/>
      <c r="AIG26" s="18" t="s">
        <v>17</v>
      </c>
      <c r="AIH26" s="5" t="s">
        <v>22</v>
      </c>
      <c r="AII26" s="17">
        <f ca="1">AII19*Giadatvaheso!$C$4*Giadatvaheso!$C$12</f>
        <v>0</v>
      </c>
      <c r="AIP26" s="477"/>
      <c r="AIQ26" s="480"/>
      <c r="AIR26" s="18" t="s">
        <v>17</v>
      </c>
      <c r="AIS26" s="5" t="s">
        <v>22</v>
      </c>
      <c r="AIT26" s="17">
        <f ca="1">AIT19*Giadatvaheso!$C$4*Giadatvaheso!$C$12</f>
        <v>0</v>
      </c>
      <c r="AJA26" s="477"/>
      <c r="AJB26" s="480"/>
      <c r="AJC26" s="18" t="s">
        <v>17</v>
      </c>
      <c r="AJD26" s="5" t="s">
        <v>22</v>
      </c>
      <c r="AJE26" s="17">
        <f ca="1">AJE19*Giadatvaheso!$C$4*Giadatvaheso!$C$12</f>
        <v>0</v>
      </c>
      <c r="AJL26" s="477"/>
      <c r="AJM26" s="480"/>
      <c r="AJN26" s="18" t="s">
        <v>17</v>
      </c>
      <c r="AJO26" s="5" t="s">
        <v>22</v>
      </c>
      <c r="AJP26" s="17">
        <f ca="1">AJP19*Giadatvaheso!$C$4*Giadatvaheso!$C$12</f>
        <v>0</v>
      </c>
      <c r="AJW26" s="477"/>
      <c r="AJX26" s="480"/>
      <c r="AJY26" s="18" t="s">
        <v>17</v>
      </c>
      <c r="AJZ26" s="5" t="s">
        <v>22</v>
      </c>
      <c r="AKA26" s="17">
        <f ca="1">AKA19*Giadatvaheso!$C$4*Giadatvaheso!$C$12</f>
        <v>0</v>
      </c>
      <c r="AKH26" s="477"/>
      <c r="AKI26" s="480"/>
      <c r="AKJ26" s="18" t="s">
        <v>17</v>
      </c>
      <c r="AKK26" s="5" t="s">
        <v>22</v>
      </c>
      <c r="AKL26" s="17">
        <f ca="1">AKL19*Giadatvaheso!$C$4*Giadatvaheso!$C$12</f>
        <v>0</v>
      </c>
      <c r="AKS26" s="477"/>
      <c r="AKT26" s="480"/>
      <c r="AKU26" s="18" t="s">
        <v>17</v>
      </c>
      <c r="AKV26" s="5" t="s">
        <v>22</v>
      </c>
      <c r="AKW26" s="17">
        <f ca="1">AKW19*Giadatvaheso!$C$4*Giadatvaheso!$C$12</f>
        <v>0</v>
      </c>
      <c r="ALD26" s="477"/>
      <c r="ALE26" s="480"/>
      <c r="ALF26" s="18" t="s">
        <v>17</v>
      </c>
      <c r="ALG26" s="5" t="s">
        <v>22</v>
      </c>
      <c r="ALH26" s="17">
        <f ca="1">ALH19*Giadatvaheso!$C$4*Giadatvaheso!$C$12</f>
        <v>0</v>
      </c>
      <c r="ALO26" s="477"/>
      <c r="ALP26" s="480"/>
      <c r="ALQ26" s="18" t="s">
        <v>17</v>
      </c>
      <c r="ALR26" s="5" t="s">
        <v>22</v>
      </c>
      <c r="ALS26" s="17">
        <f ca="1">ALS19*Giadatvaheso!$C$4*Giadatvaheso!$C$12</f>
        <v>0</v>
      </c>
      <c r="ALZ26" s="477"/>
      <c r="AMA26" s="480"/>
      <c r="AMB26" s="18" t="s">
        <v>17</v>
      </c>
      <c r="AMC26" s="5" t="s">
        <v>22</v>
      </c>
      <c r="AMD26" s="17">
        <f ca="1">AMD19*Giadatvaheso!$C$4*Giadatvaheso!$C$12</f>
        <v>0</v>
      </c>
      <c r="AMK26" s="477"/>
      <c r="AML26" s="480"/>
      <c r="AMM26" s="18" t="s">
        <v>17</v>
      </c>
      <c r="AMN26" s="5" t="s">
        <v>22</v>
      </c>
      <c r="AMO26" s="17">
        <f ca="1">AMO19*Giadatvaheso!$C$4*Giadatvaheso!$C$12</f>
        <v>0</v>
      </c>
      <c r="AMV26" s="477"/>
      <c r="AMW26" s="480"/>
      <c r="AMX26" s="18" t="s">
        <v>17</v>
      </c>
      <c r="AMY26" s="5" t="s">
        <v>22</v>
      </c>
      <c r="AMZ26" s="17">
        <f ca="1">AMZ19*Giadatvaheso!$C$4*Giadatvaheso!$C$12</f>
        <v>0</v>
      </c>
      <c r="ANG26" s="477"/>
      <c r="ANH26" s="480"/>
      <c r="ANI26" s="18" t="s">
        <v>17</v>
      </c>
      <c r="ANJ26" s="5" t="s">
        <v>22</v>
      </c>
      <c r="ANK26" s="17">
        <f ca="1">ANK19*Giadatvaheso!$C$4*Giadatvaheso!$C$12</f>
        <v>0</v>
      </c>
      <c r="ANR26" s="477"/>
      <c r="ANS26" s="480"/>
      <c r="ANT26" s="18" t="s">
        <v>17</v>
      </c>
      <c r="ANU26" s="5" t="s">
        <v>22</v>
      </c>
      <c r="ANV26" s="17">
        <f ca="1">ANV19*Giadatvaheso!$C$4*Giadatvaheso!$C$12</f>
        <v>0</v>
      </c>
      <c r="AOC26" s="477"/>
      <c r="AOD26" s="480"/>
      <c r="AOE26" s="18" t="s">
        <v>17</v>
      </c>
      <c r="AOF26" s="5" t="s">
        <v>22</v>
      </c>
      <c r="AOG26" s="17">
        <f ca="1">AOG19*Giadatvaheso!$C$4*Giadatvaheso!$C$12</f>
        <v>0</v>
      </c>
      <c r="AON26" s="477"/>
      <c r="AOO26" s="480"/>
      <c r="AOP26" s="18" t="s">
        <v>17</v>
      </c>
      <c r="AOQ26" s="5" t="s">
        <v>22</v>
      </c>
      <c r="AOR26" s="17">
        <f ca="1">AOR19*Giadatvaheso!$C$4*Giadatvaheso!$C$12</f>
        <v>0</v>
      </c>
      <c r="AOY26" s="477"/>
      <c r="AOZ26" s="480"/>
      <c r="APA26" s="18" t="s">
        <v>17</v>
      </c>
      <c r="APB26" s="5" t="s">
        <v>22</v>
      </c>
      <c r="APC26" s="17">
        <f ca="1">APC19*Giadatvaheso!$C$4*Giadatvaheso!$C$12</f>
        <v>0</v>
      </c>
      <c r="APJ26" s="477"/>
      <c r="APK26" s="480"/>
      <c r="APL26" s="18" t="s">
        <v>17</v>
      </c>
      <c r="APM26" s="5" t="s">
        <v>22</v>
      </c>
      <c r="APN26" s="17">
        <f ca="1">APN19*Giadatvaheso!$C$4*Giadatvaheso!$C$12</f>
        <v>0</v>
      </c>
      <c r="APU26" s="477"/>
      <c r="APV26" s="480"/>
      <c r="APW26" s="18" t="s">
        <v>17</v>
      </c>
      <c r="APX26" s="5" t="s">
        <v>22</v>
      </c>
      <c r="APY26" s="17">
        <f ca="1">APY19*Giadatvaheso!$C$4*Giadatvaheso!$C$12</f>
        <v>0</v>
      </c>
      <c r="AQF26" s="477"/>
      <c r="AQG26" s="480"/>
      <c r="AQH26" s="18" t="s">
        <v>17</v>
      </c>
      <c r="AQI26" s="5" t="s">
        <v>22</v>
      </c>
      <c r="AQJ26" s="17">
        <f ca="1">AQJ19*Giadatvaheso!$C$4*Giadatvaheso!$C$12</f>
        <v>0</v>
      </c>
      <c r="AQQ26" s="477"/>
      <c r="AQR26" s="480"/>
      <c r="AQS26" s="18" t="s">
        <v>17</v>
      </c>
      <c r="AQT26" s="5" t="s">
        <v>22</v>
      </c>
      <c r="AQU26" s="17">
        <f ca="1">AQU19*Giadatvaheso!$C$4*Giadatvaheso!$C$12</f>
        <v>0</v>
      </c>
      <c r="ARB26" s="477"/>
      <c r="ARC26" s="480"/>
      <c r="ARD26" s="18" t="s">
        <v>17</v>
      </c>
      <c r="ARE26" s="5" t="s">
        <v>22</v>
      </c>
      <c r="ARF26" s="17">
        <f ca="1">ARF19*Giadatvaheso!$C$4*Giadatvaheso!$C$12</f>
        <v>0</v>
      </c>
      <c r="ARM26" s="477"/>
      <c r="ARN26" s="480"/>
      <c r="ARO26" s="18" t="s">
        <v>17</v>
      </c>
      <c r="ARP26" s="5" t="s">
        <v>22</v>
      </c>
      <c r="ARQ26" s="17">
        <f ca="1">ARQ19*Giadatvaheso!$C$4*Giadatvaheso!$C$12</f>
        <v>0</v>
      </c>
      <c r="ARX26" s="477"/>
      <c r="ARY26" s="480"/>
      <c r="ARZ26" s="18" t="s">
        <v>17</v>
      </c>
      <c r="ASA26" s="5" t="s">
        <v>22</v>
      </c>
      <c r="ASB26" s="17">
        <f ca="1">ASB19*Giadatvaheso!$C$4*Giadatvaheso!$C$12</f>
        <v>0</v>
      </c>
      <c r="ASI26" s="477"/>
      <c r="ASJ26" s="480"/>
      <c r="ASK26" s="18" t="s">
        <v>17</v>
      </c>
      <c r="ASL26" s="5" t="s">
        <v>22</v>
      </c>
      <c r="ASM26" s="17">
        <f ca="1">ASM19*Giadatvaheso!$C$4*Giadatvaheso!$C$12</f>
        <v>0</v>
      </c>
      <c r="AST26" s="477"/>
      <c r="ASU26" s="480"/>
      <c r="ASV26" s="18" t="s">
        <v>17</v>
      </c>
      <c r="ASW26" s="5" t="s">
        <v>22</v>
      </c>
      <c r="ASX26" s="17">
        <f ca="1">ASX19*Giadatvaheso!$C$4*Giadatvaheso!$C$12</f>
        <v>0</v>
      </c>
      <c r="ATE26" s="477"/>
      <c r="ATF26" s="480"/>
      <c r="ATG26" s="18" t="s">
        <v>17</v>
      </c>
      <c r="ATH26" s="5" t="s">
        <v>22</v>
      </c>
      <c r="ATI26" s="17">
        <f ca="1">ATI19*Giadatvaheso!$C$4*Giadatvaheso!$C$12</f>
        <v>0</v>
      </c>
      <c r="ATP26" s="477"/>
      <c r="ATQ26" s="480"/>
      <c r="ATR26" s="18" t="s">
        <v>17</v>
      </c>
      <c r="ATS26" s="5" t="s">
        <v>22</v>
      </c>
      <c r="ATT26" s="17">
        <f ca="1">ATT19*Giadatvaheso!$C$4*Giadatvaheso!$C$12</f>
        <v>0</v>
      </c>
      <c r="AUA26" s="477"/>
      <c r="AUB26" s="480"/>
      <c r="AUC26" s="18" t="s">
        <v>17</v>
      </c>
      <c r="AUD26" s="5" t="s">
        <v>22</v>
      </c>
      <c r="AUE26" s="17">
        <f ca="1">AUE19*Giadatvaheso!$C$4*Giadatvaheso!$C$12</f>
        <v>0</v>
      </c>
      <c r="AUL26" s="477"/>
      <c r="AUM26" s="480"/>
      <c r="AUN26" s="18" t="s">
        <v>17</v>
      </c>
      <c r="AUO26" s="5" t="s">
        <v>22</v>
      </c>
      <c r="AUP26" s="17">
        <f ca="1">AUP19*Giadatvaheso!$C$4*Giadatvaheso!$C$12</f>
        <v>0</v>
      </c>
      <c r="AUW26" s="477"/>
      <c r="AUX26" s="480"/>
      <c r="AUY26" s="18" t="s">
        <v>17</v>
      </c>
      <c r="AUZ26" s="5" t="s">
        <v>22</v>
      </c>
      <c r="AVA26" s="17">
        <f ca="1">AVA19*Giadatvaheso!$C$4*Giadatvaheso!$C$12</f>
        <v>0</v>
      </c>
      <c r="AVH26" s="477"/>
      <c r="AVI26" s="480"/>
      <c r="AVJ26" s="18" t="s">
        <v>17</v>
      </c>
      <c r="AVK26" s="5" t="s">
        <v>22</v>
      </c>
      <c r="AVL26" s="17">
        <f ca="1">AVL19*Giadatvaheso!$C$4*Giadatvaheso!$C$12</f>
        <v>0</v>
      </c>
      <c r="AVS26" s="477"/>
      <c r="AVT26" s="480"/>
      <c r="AVU26" s="18" t="s">
        <v>17</v>
      </c>
      <c r="AVV26" s="5" t="s">
        <v>22</v>
      </c>
      <c r="AVW26" s="17">
        <f ca="1">AVW19*Giadatvaheso!$C$4*Giadatvaheso!$C$12</f>
        <v>0</v>
      </c>
    </row>
    <row r="27" spans="2:1018 1025:1271">
      <c r="B27" s="510"/>
      <c r="C27" s="512"/>
      <c r="D27" s="18" t="s">
        <v>17</v>
      </c>
      <c r="E27" s="5" t="s">
        <v>23</v>
      </c>
      <c r="F27" s="17">
        <f ca="1">F20*Giadatvaheso!$C$4*Giadatvaheso!$C$12</f>
        <v>0</v>
      </c>
      <c r="M27" s="477"/>
      <c r="N27" s="480"/>
      <c r="O27" s="18" t="s">
        <v>17</v>
      </c>
      <c r="P27" s="5" t="s">
        <v>23</v>
      </c>
      <c r="Q27" s="17">
        <f ca="1">Q20*Giadatvaheso!$C$4*Giadatvaheso!$C$12</f>
        <v>0</v>
      </c>
      <c r="X27" s="477"/>
      <c r="Y27" s="480"/>
      <c r="Z27" s="18" t="s">
        <v>17</v>
      </c>
      <c r="AA27" s="5" t="s">
        <v>23</v>
      </c>
      <c r="AB27" s="17">
        <f ca="1">AB20*Giadatvaheso!$C$4*Giadatvaheso!$C$12</f>
        <v>0</v>
      </c>
      <c r="AI27" s="477"/>
      <c r="AJ27" s="480"/>
      <c r="AK27" s="18" t="s">
        <v>17</v>
      </c>
      <c r="AL27" s="5" t="s">
        <v>23</v>
      </c>
      <c r="AM27" s="17">
        <f ca="1">AM20*Giadatvaheso!$C$4*Giadatvaheso!$C$12</f>
        <v>0</v>
      </c>
      <c r="AT27" s="477"/>
      <c r="AU27" s="480"/>
      <c r="AV27" s="18" t="s">
        <v>17</v>
      </c>
      <c r="AW27" s="5" t="s">
        <v>23</v>
      </c>
      <c r="AX27" s="17">
        <f ca="1">AX20*Giadatvaheso!$C$4*Giadatvaheso!$C$12</f>
        <v>0</v>
      </c>
      <c r="BE27" s="477"/>
      <c r="BF27" s="480"/>
      <c r="BG27" s="18" t="s">
        <v>17</v>
      </c>
      <c r="BH27" s="5" t="s">
        <v>23</v>
      </c>
      <c r="BI27" s="17">
        <f ca="1">BI20*Giadatvaheso!$C$4*Giadatvaheso!$C$12</f>
        <v>0</v>
      </c>
      <c r="BP27" s="477"/>
      <c r="BQ27" s="480"/>
      <c r="BR27" s="18" t="s">
        <v>17</v>
      </c>
      <c r="BS27" s="5" t="s">
        <v>23</v>
      </c>
      <c r="BT27" s="17">
        <f ca="1">BT20*Giadatvaheso!$C$4*Giadatvaheso!$C$12</f>
        <v>0</v>
      </c>
      <c r="CA27" s="477"/>
      <c r="CB27" s="480"/>
      <c r="CC27" s="18" t="s">
        <v>17</v>
      </c>
      <c r="CD27" s="5" t="s">
        <v>23</v>
      </c>
      <c r="CE27" s="17">
        <f ca="1">CE20*Giadatvaheso!$C$4*Giadatvaheso!$C$12</f>
        <v>0</v>
      </c>
      <c r="CL27" s="477"/>
      <c r="CM27" s="480"/>
      <c r="CN27" s="18" t="s">
        <v>17</v>
      </c>
      <c r="CO27" s="5" t="s">
        <v>23</v>
      </c>
      <c r="CP27" s="17">
        <f ca="1">CP20*Giadatvaheso!$C$4*Giadatvaheso!$C$12</f>
        <v>0</v>
      </c>
      <c r="CW27" s="477"/>
      <c r="CX27" s="480"/>
      <c r="CY27" s="18" t="s">
        <v>17</v>
      </c>
      <c r="CZ27" s="5" t="s">
        <v>23</v>
      </c>
      <c r="DA27" s="17">
        <f ca="1">DA20*Giadatvaheso!$C$4*Giadatvaheso!$C$12</f>
        <v>0</v>
      </c>
      <c r="DH27" s="477"/>
      <c r="DI27" s="480"/>
      <c r="DJ27" s="18" t="s">
        <v>17</v>
      </c>
      <c r="DK27" s="5" t="s">
        <v>23</v>
      </c>
      <c r="DL27" s="17">
        <f ca="1">DL20*Giadatvaheso!$C$4*Giadatvaheso!$C$12</f>
        <v>0</v>
      </c>
      <c r="DS27" s="477"/>
      <c r="DT27" s="480"/>
      <c r="DU27" s="18" t="s">
        <v>17</v>
      </c>
      <c r="DV27" s="5" t="s">
        <v>23</v>
      </c>
      <c r="DW27" s="17">
        <f ca="1">DW20*Giadatvaheso!$C$4*Giadatvaheso!$C$12</f>
        <v>0</v>
      </c>
      <c r="ED27" s="477"/>
      <c r="EE27" s="480"/>
      <c r="EF27" s="18" t="s">
        <v>17</v>
      </c>
      <c r="EG27" s="5" t="s">
        <v>23</v>
      </c>
      <c r="EH27" s="17">
        <f ca="1">EH20*Giadatvaheso!$C$4*Giadatvaheso!$C$12</f>
        <v>0</v>
      </c>
      <c r="EO27" s="477"/>
      <c r="EP27" s="480"/>
      <c r="EQ27" s="18" t="s">
        <v>17</v>
      </c>
      <c r="ER27" s="5" t="s">
        <v>23</v>
      </c>
      <c r="ES27" s="17">
        <f ca="1">ES20*Giadatvaheso!$C$4*Giadatvaheso!$C$12</f>
        <v>0</v>
      </c>
      <c r="EZ27" s="477"/>
      <c r="FA27" s="480"/>
      <c r="FB27" s="18" t="s">
        <v>17</v>
      </c>
      <c r="FC27" s="5" t="s">
        <v>23</v>
      </c>
      <c r="FD27" s="17">
        <f ca="1">FD20*Giadatvaheso!$C$4*Giadatvaheso!$C$12</f>
        <v>0</v>
      </c>
      <c r="FK27" s="477"/>
      <c r="FL27" s="480"/>
      <c r="FM27" s="18" t="s">
        <v>17</v>
      </c>
      <c r="FN27" s="5" t="s">
        <v>23</v>
      </c>
      <c r="FO27" s="17">
        <f ca="1">FO20*Giadatvaheso!$C$4*Giadatvaheso!$C$12</f>
        <v>0</v>
      </c>
      <c r="FV27" s="477"/>
      <c r="FW27" s="480"/>
      <c r="FX27" s="18" t="s">
        <v>17</v>
      </c>
      <c r="FY27" s="5" t="s">
        <v>23</v>
      </c>
      <c r="FZ27" s="17">
        <f ca="1">FZ20*Giadatvaheso!$C$4*Giadatvaheso!$C$12</f>
        <v>0</v>
      </c>
      <c r="GG27" s="477"/>
      <c r="GH27" s="480"/>
      <c r="GI27" s="18" t="s">
        <v>17</v>
      </c>
      <c r="GJ27" s="5" t="s">
        <v>23</v>
      </c>
      <c r="GK27" s="17">
        <f ca="1">GK20*Giadatvaheso!$C$4*Giadatvaheso!$C$12</f>
        <v>0</v>
      </c>
      <c r="GR27" s="477"/>
      <c r="GS27" s="480"/>
      <c r="GT27" s="18" t="s">
        <v>17</v>
      </c>
      <c r="GU27" s="5" t="s">
        <v>23</v>
      </c>
      <c r="GV27" s="17">
        <f ca="1">GV20*Giadatvaheso!$C$4*Giadatvaheso!$C$12</f>
        <v>0</v>
      </c>
      <c r="HC27" s="477"/>
      <c r="HD27" s="480"/>
      <c r="HE27" s="18" t="s">
        <v>17</v>
      </c>
      <c r="HF27" s="5" t="s">
        <v>23</v>
      </c>
      <c r="HG27" s="17">
        <f ca="1">HG20*Giadatvaheso!$C$4*Giadatvaheso!$C$12</f>
        <v>0</v>
      </c>
      <c r="HN27" s="477"/>
      <c r="HO27" s="480"/>
      <c r="HP27" s="18" t="s">
        <v>17</v>
      </c>
      <c r="HQ27" s="5" t="s">
        <v>23</v>
      </c>
      <c r="HR27" s="17">
        <f ca="1">HR20*Giadatvaheso!$C$4*Giadatvaheso!$C$12</f>
        <v>0</v>
      </c>
      <c r="HY27" s="477"/>
      <c r="HZ27" s="480"/>
      <c r="IA27" s="18" t="s">
        <v>17</v>
      </c>
      <c r="IB27" s="5" t="s">
        <v>23</v>
      </c>
      <c r="IC27" s="17">
        <f ca="1">IC20*Giadatvaheso!$C$4*Giadatvaheso!$C$12</f>
        <v>0</v>
      </c>
      <c r="IJ27" s="477"/>
      <c r="IK27" s="480"/>
      <c r="IL27" s="18" t="s">
        <v>17</v>
      </c>
      <c r="IM27" s="5" t="s">
        <v>23</v>
      </c>
      <c r="IN27" s="17">
        <f ca="1">IN20*Giadatvaheso!$C$4*Giadatvaheso!$C$12</f>
        <v>0</v>
      </c>
      <c r="IU27" s="477"/>
      <c r="IV27" s="480"/>
      <c r="IW27" s="18" t="s">
        <v>17</v>
      </c>
      <c r="IX27" s="5" t="s">
        <v>23</v>
      </c>
      <c r="IY27" s="17">
        <f ca="1">IY20*Giadatvaheso!$C$4*Giadatvaheso!$C$12</f>
        <v>0</v>
      </c>
      <c r="JF27" s="477"/>
      <c r="JG27" s="480"/>
      <c r="JH27" s="18" t="s">
        <v>17</v>
      </c>
      <c r="JI27" s="5" t="s">
        <v>23</v>
      </c>
      <c r="JJ27" s="17">
        <f ca="1">JJ20*Giadatvaheso!$C$4*Giadatvaheso!$C$12</f>
        <v>0</v>
      </c>
      <c r="JQ27" s="477"/>
      <c r="JR27" s="480"/>
      <c r="JS27" s="18" t="s">
        <v>17</v>
      </c>
      <c r="JT27" s="5" t="s">
        <v>23</v>
      </c>
      <c r="JU27" s="17">
        <f ca="1">JU20*Giadatvaheso!$C$4*Giadatvaheso!$C$12</f>
        <v>0</v>
      </c>
      <c r="KB27" s="477"/>
      <c r="KC27" s="480"/>
      <c r="KD27" s="18" t="s">
        <v>17</v>
      </c>
      <c r="KE27" s="5" t="s">
        <v>23</v>
      </c>
      <c r="KF27" s="17">
        <f ca="1">KF20*Giadatvaheso!$C$4*Giadatvaheso!$C$12</f>
        <v>0</v>
      </c>
      <c r="KM27" s="477"/>
      <c r="KN27" s="480"/>
      <c r="KO27" s="18" t="s">
        <v>17</v>
      </c>
      <c r="KP27" s="5" t="s">
        <v>23</v>
      </c>
      <c r="KQ27" s="17">
        <f ca="1">KQ20*Giadatvaheso!$C$4*Giadatvaheso!$C$12</f>
        <v>0</v>
      </c>
      <c r="KX27" s="477"/>
      <c r="KY27" s="480"/>
      <c r="KZ27" s="18" t="s">
        <v>17</v>
      </c>
      <c r="LA27" s="5" t="s">
        <v>23</v>
      </c>
      <c r="LB27" s="17">
        <f ca="1">LB20*Giadatvaheso!$C$4*Giadatvaheso!$C$12</f>
        <v>0</v>
      </c>
      <c r="LI27" s="477"/>
      <c r="LJ27" s="480"/>
      <c r="LK27" s="18" t="s">
        <v>17</v>
      </c>
      <c r="LL27" s="5" t="s">
        <v>23</v>
      </c>
      <c r="LM27" s="17">
        <f ca="1">LM20*Giadatvaheso!$C$4*Giadatvaheso!$C$12</f>
        <v>0</v>
      </c>
      <c r="LT27" s="477"/>
      <c r="LU27" s="480"/>
      <c r="LV27" s="18" t="s">
        <v>17</v>
      </c>
      <c r="LW27" s="5" t="s">
        <v>23</v>
      </c>
      <c r="LX27" s="17">
        <f ca="1">LX20*Giadatvaheso!$C$4*Giadatvaheso!$C$12</f>
        <v>0</v>
      </c>
      <c r="ME27" s="477"/>
      <c r="MF27" s="480"/>
      <c r="MG27" s="18" t="s">
        <v>17</v>
      </c>
      <c r="MH27" s="5" t="s">
        <v>23</v>
      </c>
      <c r="MI27" s="17">
        <f ca="1">MI20*Giadatvaheso!$C$4*Giadatvaheso!$C$12</f>
        <v>0</v>
      </c>
      <c r="MP27" s="477"/>
      <c r="MQ27" s="480"/>
      <c r="MR27" s="18" t="s">
        <v>17</v>
      </c>
      <c r="MS27" s="5" t="s">
        <v>23</v>
      </c>
      <c r="MT27" s="17">
        <f ca="1">MT20*Giadatvaheso!$C$4*Giadatvaheso!$C$12</f>
        <v>0</v>
      </c>
      <c r="NA27" s="477"/>
      <c r="NB27" s="480"/>
      <c r="NC27" s="18" t="s">
        <v>17</v>
      </c>
      <c r="ND27" s="5" t="s">
        <v>23</v>
      </c>
      <c r="NE27" s="17">
        <f ca="1">NE20*Giadatvaheso!$C$4*Giadatvaheso!$C$12</f>
        <v>0</v>
      </c>
      <c r="NL27" s="477"/>
      <c r="NM27" s="480"/>
      <c r="NN27" s="18" t="s">
        <v>17</v>
      </c>
      <c r="NO27" s="5" t="s">
        <v>23</v>
      </c>
      <c r="NP27" s="17">
        <f ca="1">NP20*Giadatvaheso!$C$4*Giadatvaheso!$C$12</f>
        <v>0</v>
      </c>
      <c r="NW27" s="477"/>
      <c r="NX27" s="480"/>
      <c r="NY27" s="18" t="s">
        <v>17</v>
      </c>
      <c r="NZ27" s="5" t="s">
        <v>23</v>
      </c>
      <c r="OA27" s="17">
        <f ca="1">OA20*Giadatvaheso!$C$4*Giadatvaheso!$C$12</f>
        <v>0</v>
      </c>
      <c r="OH27" s="477"/>
      <c r="OI27" s="480"/>
      <c r="OJ27" s="18" t="s">
        <v>17</v>
      </c>
      <c r="OK27" s="5" t="s">
        <v>23</v>
      </c>
      <c r="OL27" s="17">
        <f ca="1">OL20*Giadatvaheso!$C$4*Giadatvaheso!$C$12</f>
        <v>0</v>
      </c>
      <c r="OS27" s="477"/>
      <c r="OT27" s="480"/>
      <c r="OU27" s="18" t="s">
        <v>17</v>
      </c>
      <c r="OV27" s="5" t="s">
        <v>23</v>
      </c>
      <c r="OW27" s="17">
        <f ca="1">OW20*Giadatvaheso!$C$4*Giadatvaheso!$C$12</f>
        <v>0</v>
      </c>
      <c r="PD27" s="477"/>
      <c r="PE27" s="480"/>
      <c r="PF27" s="18" t="s">
        <v>17</v>
      </c>
      <c r="PG27" s="5" t="s">
        <v>23</v>
      </c>
      <c r="PH27" s="17">
        <f ca="1">PH20*Giadatvaheso!$C$4*Giadatvaheso!$C$12</f>
        <v>0</v>
      </c>
      <c r="PO27" s="477"/>
      <c r="PP27" s="480"/>
      <c r="PQ27" s="18" t="s">
        <v>17</v>
      </c>
      <c r="PR27" s="5" t="s">
        <v>23</v>
      </c>
      <c r="PS27" s="17">
        <f ca="1">PS20*Giadatvaheso!$C$4*Giadatvaheso!$C$12</f>
        <v>0</v>
      </c>
      <c r="PZ27" s="477"/>
      <c r="QA27" s="480"/>
      <c r="QB27" s="18" t="s">
        <v>17</v>
      </c>
      <c r="QC27" s="5" t="s">
        <v>23</v>
      </c>
      <c r="QD27" s="17">
        <f ca="1">QD20*Giadatvaheso!$C$4*Giadatvaheso!$C$12</f>
        <v>0</v>
      </c>
      <c r="QK27" s="477"/>
      <c r="QL27" s="480"/>
      <c r="QM27" s="18" t="s">
        <v>17</v>
      </c>
      <c r="QN27" s="5" t="s">
        <v>23</v>
      </c>
      <c r="QO27" s="17">
        <f ca="1">QO20*Giadatvaheso!$C$4*Giadatvaheso!$C$12</f>
        <v>0</v>
      </c>
      <c r="QV27" s="477"/>
      <c r="QW27" s="480"/>
      <c r="QX27" s="18" t="s">
        <v>17</v>
      </c>
      <c r="QY27" s="5" t="s">
        <v>23</v>
      </c>
      <c r="QZ27" s="17">
        <f ca="1">QZ20*Giadatvaheso!$C$4*Giadatvaheso!$C$12</f>
        <v>0</v>
      </c>
      <c r="RG27" s="477"/>
      <c r="RH27" s="480"/>
      <c r="RI27" s="18" t="s">
        <v>17</v>
      </c>
      <c r="RJ27" s="5" t="s">
        <v>23</v>
      </c>
      <c r="RK27" s="17">
        <f ca="1">RK20*Giadatvaheso!$C$4*Giadatvaheso!$C$12</f>
        <v>0</v>
      </c>
      <c r="RR27" s="477"/>
      <c r="RS27" s="480"/>
      <c r="RT27" s="18" t="s">
        <v>17</v>
      </c>
      <c r="RU27" s="5" t="s">
        <v>23</v>
      </c>
      <c r="RV27" s="17">
        <f ca="1">RV20*Giadatvaheso!$C$4*Giadatvaheso!$C$12</f>
        <v>0</v>
      </c>
      <c r="SC27" s="477"/>
      <c r="SD27" s="480"/>
      <c r="SE27" s="18" t="s">
        <v>17</v>
      </c>
      <c r="SF27" s="5" t="s">
        <v>23</v>
      </c>
      <c r="SG27" s="17">
        <f ca="1">SG20*Giadatvaheso!$C$4*Giadatvaheso!$C$12</f>
        <v>0</v>
      </c>
      <c r="SN27" s="477"/>
      <c r="SO27" s="480"/>
      <c r="SP27" s="18" t="s">
        <v>17</v>
      </c>
      <c r="SQ27" s="5" t="s">
        <v>23</v>
      </c>
      <c r="SR27" s="17">
        <f ca="1">SR20*Giadatvaheso!$C$4*Giadatvaheso!$C$12</f>
        <v>0</v>
      </c>
      <c r="SY27" s="477"/>
      <c r="SZ27" s="480"/>
      <c r="TA27" s="18" t="s">
        <v>17</v>
      </c>
      <c r="TB27" s="5" t="s">
        <v>23</v>
      </c>
      <c r="TC27" s="17">
        <f ca="1">TC20*Giadatvaheso!$C$4*Giadatvaheso!$C$12</f>
        <v>0</v>
      </c>
      <c r="TJ27" s="477"/>
      <c r="TK27" s="480"/>
      <c r="TL27" s="18" t="s">
        <v>17</v>
      </c>
      <c r="TM27" s="5" t="s">
        <v>23</v>
      </c>
      <c r="TN27" s="17">
        <f ca="1">TN20*Giadatvaheso!$C$4*Giadatvaheso!$C$12</f>
        <v>0</v>
      </c>
      <c r="TU27" s="477"/>
      <c r="TV27" s="480"/>
      <c r="TW27" s="18" t="s">
        <v>17</v>
      </c>
      <c r="TX27" s="5" t="s">
        <v>23</v>
      </c>
      <c r="TY27" s="17">
        <f ca="1">TY20*Giadatvaheso!$C$4*Giadatvaheso!$C$12</f>
        <v>0</v>
      </c>
      <c r="UF27" s="477"/>
      <c r="UG27" s="480"/>
      <c r="UH27" s="18" t="s">
        <v>17</v>
      </c>
      <c r="UI27" s="5" t="s">
        <v>23</v>
      </c>
      <c r="UJ27" s="17">
        <f ca="1">UJ20*Giadatvaheso!$C$4*Giadatvaheso!$C$12</f>
        <v>0</v>
      </c>
      <c r="UQ27" s="477"/>
      <c r="UR27" s="480"/>
      <c r="US27" s="18" t="s">
        <v>17</v>
      </c>
      <c r="UT27" s="5" t="s">
        <v>23</v>
      </c>
      <c r="UU27" s="17">
        <f ca="1">UU20*Giadatvaheso!$C$4*Giadatvaheso!$C$12</f>
        <v>0</v>
      </c>
      <c r="VB27" s="477"/>
      <c r="VC27" s="480"/>
      <c r="VD27" s="18" t="s">
        <v>17</v>
      </c>
      <c r="VE27" s="5" t="s">
        <v>23</v>
      </c>
      <c r="VF27" s="17">
        <f ca="1">VF20*Giadatvaheso!$C$4*Giadatvaheso!$C$12</f>
        <v>0</v>
      </c>
      <c r="VM27" s="477"/>
      <c r="VN27" s="480"/>
      <c r="VO27" s="18" t="s">
        <v>17</v>
      </c>
      <c r="VP27" s="5" t="s">
        <v>23</v>
      </c>
      <c r="VQ27" s="17">
        <f ca="1">VQ20*Giadatvaheso!$C$4*Giadatvaheso!$C$12</f>
        <v>0</v>
      </c>
      <c r="VX27" s="477"/>
      <c r="VY27" s="480"/>
      <c r="VZ27" s="18" t="s">
        <v>17</v>
      </c>
      <c r="WA27" s="5" t="s">
        <v>23</v>
      </c>
      <c r="WB27" s="17">
        <f ca="1">WB20*Giadatvaheso!$C$4*Giadatvaheso!$C$12</f>
        <v>0</v>
      </c>
      <c r="WI27" s="477"/>
      <c r="WJ27" s="480"/>
      <c r="WK27" s="18" t="s">
        <v>17</v>
      </c>
      <c r="WL27" s="5" t="s">
        <v>23</v>
      </c>
      <c r="WM27" s="17">
        <f ca="1">WM20*Giadatvaheso!$C$4*Giadatvaheso!$C$12</f>
        <v>0</v>
      </c>
      <c r="WT27" s="477"/>
      <c r="WU27" s="480"/>
      <c r="WV27" s="18" t="s">
        <v>17</v>
      </c>
      <c r="WW27" s="5" t="s">
        <v>23</v>
      </c>
      <c r="WX27" s="17">
        <f ca="1">WX20*Giadatvaheso!$C$4*Giadatvaheso!$C$12</f>
        <v>0</v>
      </c>
      <c r="XE27" s="477"/>
      <c r="XF27" s="480"/>
      <c r="XG27" s="18" t="s">
        <v>17</v>
      </c>
      <c r="XH27" s="5" t="s">
        <v>23</v>
      </c>
      <c r="XI27" s="17">
        <f ca="1">XI20*Giadatvaheso!$C$4*Giadatvaheso!$C$12</f>
        <v>0</v>
      </c>
      <c r="XP27" s="477"/>
      <c r="XQ27" s="480"/>
      <c r="XR27" s="18" t="s">
        <v>17</v>
      </c>
      <c r="XS27" s="5" t="s">
        <v>23</v>
      </c>
      <c r="XT27" s="17">
        <f ca="1">XT20*Giadatvaheso!$C$4*Giadatvaheso!$C$12</f>
        <v>0</v>
      </c>
      <c r="YA27" s="477"/>
      <c r="YB27" s="480"/>
      <c r="YC27" s="18" t="s">
        <v>17</v>
      </c>
      <c r="YD27" s="5" t="s">
        <v>23</v>
      </c>
      <c r="YE27" s="17">
        <f ca="1">YE20*Giadatvaheso!$C$4*Giadatvaheso!$C$12</f>
        <v>0</v>
      </c>
      <c r="YL27" s="477"/>
      <c r="YM27" s="480"/>
      <c r="YN27" s="18" t="s">
        <v>17</v>
      </c>
      <c r="YO27" s="5" t="s">
        <v>23</v>
      </c>
      <c r="YP27" s="17">
        <f ca="1">YP20*Giadatvaheso!$C$4*Giadatvaheso!$C$12</f>
        <v>0</v>
      </c>
      <c r="YW27" s="477"/>
      <c r="YX27" s="480"/>
      <c r="YY27" s="18" t="s">
        <v>17</v>
      </c>
      <c r="YZ27" s="5" t="s">
        <v>23</v>
      </c>
      <c r="ZA27" s="17">
        <f ca="1">ZA20*Giadatvaheso!$C$4*Giadatvaheso!$C$12</f>
        <v>0</v>
      </c>
      <c r="ZH27" s="477"/>
      <c r="ZI27" s="480"/>
      <c r="ZJ27" s="18" t="s">
        <v>17</v>
      </c>
      <c r="ZK27" s="5" t="s">
        <v>23</v>
      </c>
      <c r="ZL27" s="17">
        <f ca="1">ZL20*Giadatvaheso!$C$4*Giadatvaheso!$C$12</f>
        <v>0</v>
      </c>
      <c r="ZS27" s="477"/>
      <c r="ZT27" s="480"/>
      <c r="ZU27" s="18" t="s">
        <v>17</v>
      </c>
      <c r="ZV27" s="5" t="s">
        <v>23</v>
      </c>
      <c r="ZW27" s="17">
        <f ca="1">ZW20*Giadatvaheso!$C$4*Giadatvaheso!$C$12</f>
        <v>0</v>
      </c>
      <c r="AAD27" s="477"/>
      <c r="AAE27" s="480"/>
      <c r="AAF27" s="18" t="s">
        <v>17</v>
      </c>
      <c r="AAG27" s="5" t="s">
        <v>23</v>
      </c>
      <c r="AAH27" s="17">
        <f ca="1">AAH20*Giadatvaheso!$C$4*Giadatvaheso!$C$12</f>
        <v>0</v>
      </c>
      <c r="AAO27" s="477"/>
      <c r="AAP27" s="480"/>
      <c r="AAQ27" s="18" t="s">
        <v>17</v>
      </c>
      <c r="AAR27" s="5" t="s">
        <v>23</v>
      </c>
      <c r="AAS27" s="17">
        <f ca="1">AAS20*Giadatvaheso!$C$4*Giadatvaheso!$C$12</f>
        <v>0</v>
      </c>
      <c r="AAZ27" s="477"/>
      <c r="ABA27" s="480"/>
      <c r="ABB27" s="18" t="s">
        <v>17</v>
      </c>
      <c r="ABC27" s="5" t="s">
        <v>23</v>
      </c>
      <c r="ABD27" s="17">
        <f ca="1">ABD20*Giadatvaheso!$C$4*Giadatvaheso!$C$12</f>
        <v>0</v>
      </c>
      <c r="ABK27" s="477"/>
      <c r="ABL27" s="480"/>
      <c r="ABM27" s="18" t="s">
        <v>17</v>
      </c>
      <c r="ABN27" s="5" t="s">
        <v>23</v>
      </c>
      <c r="ABO27" s="17">
        <f ca="1">ABO20*Giadatvaheso!$C$4*Giadatvaheso!$C$12</f>
        <v>0</v>
      </c>
      <c r="ABV27" s="477"/>
      <c r="ABW27" s="480"/>
      <c r="ABX27" s="18" t="s">
        <v>17</v>
      </c>
      <c r="ABY27" s="5" t="s">
        <v>23</v>
      </c>
      <c r="ABZ27" s="17">
        <f ca="1">ABZ20*Giadatvaheso!$C$4*Giadatvaheso!$C$12</f>
        <v>0</v>
      </c>
      <c r="ACG27" s="477"/>
      <c r="ACH27" s="480"/>
      <c r="ACI27" s="18" t="s">
        <v>17</v>
      </c>
      <c r="ACJ27" s="5" t="s">
        <v>23</v>
      </c>
      <c r="ACK27" s="17">
        <f ca="1">ACK20*Giadatvaheso!$C$4*Giadatvaheso!$C$12</f>
        <v>0</v>
      </c>
      <c r="ACR27" s="477"/>
      <c r="ACS27" s="480"/>
      <c r="ACT27" s="18" t="s">
        <v>17</v>
      </c>
      <c r="ACU27" s="5" t="s">
        <v>23</v>
      </c>
      <c r="ACV27" s="17">
        <f ca="1">ACV20*Giadatvaheso!$C$4*Giadatvaheso!$C$12</f>
        <v>0</v>
      </c>
      <c r="ADC27" s="477"/>
      <c r="ADD27" s="480"/>
      <c r="ADE27" s="18" t="s">
        <v>17</v>
      </c>
      <c r="ADF27" s="5" t="s">
        <v>23</v>
      </c>
      <c r="ADG27" s="17">
        <f ca="1">ADG20*Giadatvaheso!$C$4*Giadatvaheso!$C$12</f>
        <v>0</v>
      </c>
      <c r="ADN27" s="477"/>
      <c r="ADO27" s="480"/>
      <c r="ADP27" s="18" t="s">
        <v>17</v>
      </c>
      <c r="ADQ27" s="5" t="s">
        <v>23</v>
      </c>
      <c r="ADR27" s="17">
        <f ca="1">ADR20*Giadatvaheso!$C$4*Giadatvaheso!$C$12</f>
        <v>0</v>
      </c>
      <c r="ADY27" s="477"/>
      <c r="ADZ27" s="480"/>
      <c r="AEA27" s="18" t="s">
        <v>17</v>
      </c>
      <c r="AEB27" s="5" t="s">
        <v>23</v>
      </c>
      <c r="AEC27" s="17">
        <f ca="1">AEC20*Giadatvaheso!$C$4*Giadatvaheso!$C$12</f>
        <v>0</v>
      </c>
      <c r="AEJ27" s="477"/>
      <c r="AEK27" s="480"/>
      <c r="AEL27" s="18" t="s">
        <v>17</v>
      </c>
      <c r="AEM27" s="5" t="s">
        <v>23</v>
      </c>
      <c r="AEN27" s="17">
        <f ca="1">AEN20*Giadatvaheso!$C$4*Giadatvaheso!$C$12</f>
        <v>0</v>
      </c>
      <c r="AEU27" s="477"/>
      <c r="AEV27" s="480"/>
      <c r="AEW27" s="18" t="s">
        <v>17</v>
      </c>
      <c r="AEX27" s="5" t="s">
        <v>23</v>
      </c>
      <c r="AEY27" s="17">
        <f ca="1">AEY20*Giadatvaheso!$C$4*Giadatvaheso!$C$12</f>
        <v>0</v>
      </c>
      <c r="AFF27" s="477"/>
      <c r="AFG27" s="480"/>
      <c r="AFH27" s="18" t="s">
        <v>17</v>
      </c>
      <c r="AFI27" s="5" t="s">
        <v>23</v>
      </c>
      <c r="AFJ27" s="17">
        <f ca="1">AFJ20*Giadatvaheso!$C$4*Giadatvaheso!$C$12</f>
        <v>0</v>
      </c>
      <c r="AFQ27" s="477"/>
      <c r="AFR27" s="480"/>
      <c r="AFS27" s="18" t="s">
        <v>17</v>
      </c>
      <c r="AFT27" s="5" t="s">
        <v>23</v>
      </c>
      <c r="AFU27" s="17">
        <f ca="1">AFU20*Giadatvaheso!$C$4*Giadatvaheso!$C$12</f>
        <v>0</v>
      </c>
      <c r="AGB27" s="477"/>
      <c r="AGC27" s="480"/>
      <c r="AGD27" s="18" t="s">
        <v>17</v>
      </c>
      <c r="AGE27" s="5" t="s">
        <v>23</v>
      </c>
      <c r="AGF27" s="17">
        <f ca="1">AGF20*Giadatvaheso!$C$4*Giadatvaheso!$C$12</f>
        <v>0</v>
      </c>
      <c r="AGM27" s="477"/>
      <c r="AGN27" s="480"/>
      <c r="AGO27" s="18" t="s">
        <v>17</v>
      </c>
      <c r="AGP27" s="5" t="s">
        <v>23</v>
      </c>
      <c r="AGQ27" s="17">
        <f ca="1">AGQ20*Giadatvaheso!$C$4*Giadatvaheso!$C$12</f>
        <v>0</v>
      </c>
      <c r="AGX27" s="477"/>
      <c r="AGY27" s="480"/>
      <c r="AGZ27" s="18" t="s">
        <v>17</v>
      </c>
      <c r="AHA27" s="5" t="s">
        <v>23</v>
      </c>
      <c r="AHB27" s="17">
        <f ca="1">AHB20*Giadatvaheso!$C$4*Giadatvaheso!$C$12</f>
        <v>0</v>
      </c>
      <c r="AHI27" s="477"/>
      <c r="AHJ27" s="480"/>
      <c r="AHK27" s="18" t="s">
        <v>17</v>
      </c>
      <c r="AHL27" s="5" t="s">
        <v>23</v>
      </c>
      <c r="AHM27" s="17">
        <f ca="1">AHM20*Giadatvaheso!$C$4*Giadatvaheso!$C$12</f>
        <v>0</v>
      </c>
      <c r="AHT27" s="477"/>
      <c r="AHU27" s="480"/>
      <c r="AHV27" s="18" t="s">
        <v>17</v>
      </c>
      <c r="AHW27" s="5" t="s">
        <v>23</v>
      </c>
      <c r="AHX27" s="17">
        <f ca="1">AHX20*Giadatvaheso!$C$4*Giadatvaheso!$C$12</f>
        <v>0</v>
      </c>
      <c r="AIE27" s="477"/>
      <c r="AIF27" s="480"/>
      <c r="AIG27" s="18" t="s">
        <v>17</v>
      </c>
      <c r="AIH27" s="5" t="s">
        <v>23</v>
      </c>
      <c r="AII27" s="17">
        <f ca="1">AII20*Giadatvaheso!$C$4*Giadatvaheso!$C$12</f>
        <v>0</v>
      </c>
      <c r="AIP27" s="477"/>
      <c r="AIQ27" s="480"/>
      <c r="AIR27" s="18" t="s">
        <v>17</v>
      </c>
      <c r="AIS27" s="5" t="s">
        <v>23</v>
      </c>
      <c r="AIT27" s="17">
        <f ca="1">AIT20*Giadatvaheso!$C$4*Giadatvaheso!$C$12</f>
        <v>0</v>
      </c>
      <c r="AJA27" s="477"/>
      <c r="AJB27" s="480"/>
      <c r="AJC27" s="18" t="s">
        <v>17</v>
      </c>
      <c r="AJD27" s="5" t="s">
        <v>23</v>
      </c>
      <c r="AJE27" s="17">
        <f ca="1">AJE20*Giadatvaheso!$C$4*Giadatvaheso!$C$12</f>
        <v>0</v>
      </c>
      <c r="AJL27" s="477"/>
      <c r="AJM27" s="480"/>
      <c r="AJN27" s="18" t="s">
        <v>17</v>
      </c>
      <c r="AJO27" s="5" t="s">
        <v>23</v>
      </c>
      <c r="AJP27" s="17">
        <f ca="1">AJP20*Giadatvaheso!$C$4*Giadatvaheso!$C$12</f>
        <v>0</v>
      </c>
      <c r="AJW27" s="477"/>
      <c r="AJX27" s="480"/>
      <c r="AJY27" s="18" t="s">
        <v>17</v>
      </c>
      <c r="AJZ27" s="5" t="s">
        <v>23</v>
      </c>
      <c r="AKA27" s="17">
        <f ca="1">AKA20*Giadatvaheso!$C$4*Giadatvaheso!$C$12</f>
        <v>0</v>
      </c>
      <c r="AKH27" s="477"/>
      <c r="AKI27" s="480"/>
      <c r="AKJ27" s="18" t="s">
        <v>17</v>
      </c>
      <c r="AKK27" s="5" t="s">
        <v>23</v>
      </c>
      <c r="AKL27" s="17">
        <f ca="1">AKL20*Giadatvaheso!$C$4*Giadatvaheso!$C$12</f>
        <v>0</v>
      </c>
      <c r="AKS27" s="477"/>
      <c r="AKT27" s="480"/>
      <c r="AKU27" s="18" t="s">
        <v>17</v>
      </c>
      <c r="AKV27" s="5" t="s">
        <v>23</v>
      </c>
      <c r="AKW27" s="17">
        <f ca="1">AKW20*Giadatvaheso!$C$4*Giadatvaheso!$C$12</f>
        <v>0</v>
      </c>
      <c r="ALD27" s="477"/>
      <c r="ALE27" s="480"/>
      <c r="ALF27" s="18" t="s">
        <v>17</v>
      </c>
      <c r="ALG27" s="5" t="s">
        <v>23</v>
      </c>
      <c r="ALH27" s="17">
        <f ca="1">ALH20*Giadatvaheso!$C$4*Giadatvaheso!$C$12</f>
        <v>0</v>
      </c>
      <c r="ALO27" s="477"/>
      <c r="ALP27" s="480"/>
      <c r="ALQ27" s="18" t="s">
        <v>17</v>
      </c>
      <c r="ALR27" s="5" t="s">
        <v>23</v>
      </c>
      <c r="ALS27" s="17">
        <f ca="1">ALS20*Giadatvaheso!$C$4*Giadatvaheso!$C$12</f>
        <v>0</v>
      </c>
      <c r="ALZ27" s="477"/>
      <c r="AMA27" s="480"/>
      <c r="AMB27" s="18" t="s">
        <v>17</v>
      </c>
      <c r="AMC27" s="5" t="s">
        <v>23</v>
      </c>
      <c r="AMD27" s="17">
        <f ca="1">AMD20*Giadatvaheso!$C$4*Giadatvaheso!$C$12</f>
        <v>0</v>
      </c>
      <c r="AMK27" s="477"/>
      <c r="AML27" s="480"/>
      <c r="AMM27" s="18" t="s">
        <v>17</v>
      </c>
      <c r="AMN27" s="5" t="s">
        <v>23</v>
      </c>
      <c r="AMO27" s="17">
        <f ca="1">AMO20*Giadatvaheso!$C$4*Giadatvaheso!$C$12</f>
        <v>0</v>
      </c>
      <c r="AMV27" s="477"/>
      <c r="AMW27" s="480"/>
      <c r="AMX27" s="18" t="s">
        <v>17</v>
      </c>
      <c r="AMY27" s="5" t="s">
        <v>23</v>
      </c>
      <c r="AMZ27" s="17">
        <f ca="1">AMZ20*Giadatvaheso!$C$4*Giadatvaheso!$C$12</f>
        <v>0</v>
      </c>
      <c r="ANG27" s="477"/>
      <c r="ANH27" s="480"/>
      <c r="ANI27" s="18" t="s">
        <v>17</v>
      </c>
      <c r="ANJ27" s="5" t="s">
        <v>23</v>
      </c>
      <c r="ANK27" s="17">
        <f ca="1">ANK20*Giadatvaheso!$C$4*Giadatvaheso!$C$12</f>
        <v>0</v>
      </c>
      <c r="ANR27" s="477"/>
      <c r="ANS27" s="480"/>
      <c r="ANT27" s="18" t="s">
        <v>17</v>
      </c>
      <c r="ANU27" s="5" t="s">
        <v>23</v>
      </c>
      <c r="ANV27" s="17">
        <f ca="1">ANV20*Giadatvaheso!$C$4*Giadatvaheso!$C$12</f>
        <v>0</v>
      </c>
      <c r="AOC27" s="477"/>
      <c r="AOD27" s="480"/>
      <c r="AOE27" s="18" t="s">
        <v>17</v>
      </c>
      <c r="AOF27" s="5" t="s">
        <v>23</v>
      </c>
      <c r="AOG27" s="17">
        <f ca="1">AOG20*Giadatvaheso!$C$4*Giadatvaheso!$C$12</f>
        <v>0</v>
      </c>
      <c r="AON27" s="477"/>
      <c r="AOO27" s="480"/>
      <c r="AOP27" s="18" t="s">
        <v>17</v>
      </c>
      <c r="AOQ27" s="5" t="s">
        <v>23</v>
      </c>
      <c r="AOR27" s="17">
        <f ca="1">AOR20*Giadatvaheso!$C$4*Giadatvaheso!$C$12</f>
        <v>0</v>
      </c>
      <c r="AOY27" s="477"/>
      <c r="AOZ27" s="480"/>
      <c r="APA27" s="18" t="s">
        <v>17</v>
      </c>
      <c r="APB27" s="5" t="s">
        <v>23</v>
      </c>
      <c r="APC27" s="17">
        <f ca="1">APC20*Giadatvaheso!$C$4*Giadatvaheso!$C$12</f>
        <v>0</v>
      </c>
      <c r="APJ27" s="477"/>
      <c r="APK27" s="480"/>
      <c r="APL27" s="18" t="s">
        <v>17</v>
      </c>
      <c r="APM27" s="5" t="s">
        <v>23</v>
      </c>
      <c r="APN27" s="17">
        <f ca="1">APN20*Giadatvaheso!$C$4*Giadatvaheso!$C$12</f>
        <v>0</v>
      </c>
      <c r="APU27" s="477"/>
      <c r="APV27" s="480"/>
      <c r="APW27" s="18" t="s">
        <v>17</v>
      </c>
      <c r="APX27" s="5" t="s">
        <v>23</v>
      </c>
      <c r="APY27" s="17">
        <f ca="1">APY20*Giadatvaheso!$C$4*Giadatvaheso!$C$12</f>
        <v>0</v>
      </c>
      <c r="AQF27" s="477"/>
      <c r="AQG27" s="480"/>
      <c r="AQH27" s="18" t="s">
        <v>17</v>
      </c>
      <c r="AQI27" s="5" t="s">
        <v>23</v>
      </c>
      <c r="AQJ27" s="17">
        <f ca="1">AQJ20*Giadatvaheso!$C$4*Giadatvaheso!$C$12</f>
        <v>0</v>
      </c>
      <c r="AQQ27" s="477"/>
      <c r="AQR27" s="480"/>
      <c r="AQS27" s="18" t="s">
        <v>17</v>
      </c>
      <c r="AQT27" s="5" t="s">
        <v>23</v>
      </c>
      <c r="AQU27" s="17">
        <f ca="1">AQU20*Giadatvaheso!$C$4*Giadatvaheso!$C$12</f>
        <v>0</v>
      </c>
      <c r="ARB27" s="477"/>
      <c r="ARC27" s="480"/>
      <c r="ARD27" s="18" t="s">
        <v>17</v>
      </c>
      <c r="ARE27" s="5" t="s">
        <v>23</v>
      </c>
      <c r="ARF27" s="17">
        <f ca="1">ARF20*Giadatvaheso!$C$4*Giadatvaheso!$C$12</f>
        <v>0</v>
      </c>
      <c r="ARM27" s="477"/>
      <c r="ARN27" s="480"/>
      <c r="ARO27" s="18" t="s">
        <v>17</v>
      </c>
      <c r="ARP27" s="5" t="s">
        <v>23</v>
      </c>
      <c r="ARQ27" s="17">
        <f ca="1">ARQ20*Giadatvaheso!$C$4*Giadatvaheso!$C$12</f>
        <v>0</v>
      </c>
      <c r="ARX27" s="477"/>
      <c r="ARY27" s="480"/>
      <c r="ARZ27" s="18" t="s">
        <v>17</v>
      </c>
      <c r="ASA27" s="5" t="s">
        <v>23</v>
      </c>
      <c r="ASB27" s="17">
        <f ca="1">ASB20*Giadatvaheso!$C$4*Giadatvaheso!$C$12</f>
        <v>0</v>
      </c>
      <c r="ASI27" s="477"/>
      <c r="ASJ27" s="480"/>
      <c r="ASK27" s="18" t="s">
        <v>17</v>
      </c>
      <c r="ASL27" s="5" t="s">
        <v>23</v>
      </c>
      <c r="ASM27" s="17">
        <f ca="1">ASM20*Giadatvaheso!$C$4*Giadatvaheso!$C$12</f>
        <v>0</v>
      </c>
      <c r="AST27" s="477"/>
      <c r="ASU27" s="480"/>
      <c r="ASV27" s="18" t="s">
        <v>17</v>
      </c>
      <c r="ASW27" s="5" t="s">
        <v>23</v>
      </c>
      <c r="ASX27" s="17">
        <f ca="1">ASX20*Giadatvaheso!$C$4*Giadatvaheso!$C$12</f>
        <v>0</v>
      </c>
      <c r="ATE27" s="477"/>
      <c r="ATF27" s="480"/>
      <c r="ATG27" s="18" t="s">
        <v>17</v>
      </c>
      <c r="ATH27" s="5" t="s">
        <v>23</v>
      </c>
      <c r="ATI27" s="17">
        <f ca="1">ATI20*Giadatvaheso!$C$4*Giadatvaheso!$C$12</f>
        <v>0</v>
      </c>
      <c r="ATP27" s="477"/>
      <c r="ATQ27" s="480"/>
      <c r="ATR27" s="18" t="s">
        <v>17</v>
      </c>
      <c r="ATS27" s="5" t="s">
        <v>23</v>
      </c>
      <c r="ATT27" s="17">
        <f ca="1">ATT20*Giadatvaheso!$C$4*Giadatvaheso!$C$12</f>
        <v>0</v>
      </c>
      <c r="AUA27" s="477"/>
      <c r="AUB27" s="480"/>
      <c r="AUC27" s="18" t="s">
        <v>17</v>
      </c>
      <c r="AUD27" s="5" t="s">
        <v>23</v>
      </c>
      <c r="AUE27" s="17">
        <f ca="1">AUE20*Giadatvaheso!$C$4*Giadatvaheso!$C$12</f>
        <v>0</v>
      </c>
      <c r="AUL27" s="477"/>
      <c r="AUM27" s="480"/>
      <c r="AUN27" s="18" t="s">
        <v>17</v>
      </c>
      <c r="AUO27" s="5" t="s">
        <v>23</v>
      </c>
      <c r="AUP27" s="17">
        <f ca="1">AUP20*Giadatvaheso!$C$4*Giadatvaheso!$C$12</f>
        <v>0</v>
      </c>
      <c r="AUW27" s="477"/>
      <c r="AUX27" s="480"/>
      <c r="AUY27" s="18" t="s">
        <v>17</v>
      </c>
      <c r="AUZ27" s="5" t="s">
        <v>23</v>
      </c>
      <c r="AVA27" s="17">
        <f ca="1">AVA20*Giadatvaheso!$C$4*Giadatvaheso!$C$12</f>
        <v>0</v>
      </c>
      <c r="AVH27" s="477"/>
      <c r="AVI27" s="480"/>
      <c r="AVJ27" s="18" t="s">
        <v>17</v>
      </c>
      <c r="AVK27" s="5" t="s">
        <v>23</v>
      </c>
      <c r="AVL27" s="17">
        <f ca="1">AVL20*Giadatvaheso!$C$4*Giadatvaheso!$C$12</f>
        <v>0</v>
      </c>
      <c r="AVS27" s="477"/>
      <c r="AVT27" s="480"/>
      <c r="AVU27" s="18" t="s">
        <v>17</v>
      </c>
      <c r="AVV27" s="5" t="s">
        <v>23</v>
      </c>
      <c r="AVW27" s="17">
        <f ca="1">AVW20*Giadatvaheso!$C$4*Giadatvaheso!$C$12</f>
        <v>0</v>
      </c>
    </row>
    <row r="28" spans="2:1018 1025:1271">
      <c r="B28" s="510"/>
      <c r="C28" s="512"/>
      <c r="D28" s="18" t="s">
        <v>17</v>
      </c>
      <c r="E28" s="5" t="s">
        <v>24</v>
      </c>
      <c r="F28" s="17">
        <f ca="1">F21*Giadatvaheso!$C$4*Giadatvaheso!$C$12</f>
        <v>0</v>
      </c>
      <c r="M28" s="477"/>
      <c r="N28" s="480"/>
      <c r="O28" s="18" t="s">
        <v>17</v>
      </c>
      <c r="P28" s="5" t="s">
        <v>24</v>
      </c>
      <c r="Q28" s="17">
        <f ca="1">Q21*Giadatvaheso!$C$6*Giadatvaheso!$C$12</f>
        <v>0</v>
      </c>
      <c r="X28" s="477"/>
      <c r="Y28" s="480"/>
      <c r="Z28" s="18" t="s">
        <v>17</v>
      </c>
      <c r="AA28" s="5" t="s">
        <v>24</v>
      </c>
      <c r="AB28" s="17">
        <f ca="1">AB21*Giadatvaheso!$C$6*Giadatvaheso!$C$12</f>
        <v>0</v>
      </c>
      <c r="AI28" s="477"/>
      <c r="AJ28" s="480"/>
      <c r="AK28" s="18" t="s">
        <v>17</v>
      </c>
      <c r="AL28" s="5" t="s">
        <v>24</v>
      </c>
      <c r="AM28" s="17">
        <f ca="1">AM21*Giadatvaheso!$C$6*Giadatvaheso!$C$12</f>
        <v>0</v>
      </c>
      <c r="AT28" s="477"/>
      <c r="AU28" s="480"/>
      <c r="AV28" s="18" t="s">
        <v>17</v>
      </c>
      <c r="AW28" s="5" t="s">
        <v>24</v>
      </c>
      <c r="AX28" s="17">
        <f ca="1">AX21*Giadatvaheso!$C$6*Giadatvaheso!$C$12</f>
        <v>0</v>
      </c>
      <c r="BE28" s="477"/>
      <c r="BF28" s="480"/>
      <c r="BG28" s="18" t="s">
        <v>17</v>
      </c>
      <c r="BH28" s="5" t="s">
        <v>24</v>
      </c>
      <c r="BI28" s="17">
        <f ca="1">BI21*Giadatvaheso!$C$6*Giadatvaheso!$C$12</f>
        <v>0</v>
      </c>
      <c r="BP28" s="477"/>
      <c r="BQ28" s="480"/>
      <c r="BR28" s="18" t="s">
        <v>17</v>
      </c>
      <c r="BS28" s="5" t="s">
        <v>24</v>
      </c>
      <c r="BT28" s="17">
        <f ca="1">BT21*Giadatvaheso!$C$6*Giadatvaheso!$C$12</f>
        <v>0</v>
      </c>
      <c r="CA28" s="477"/>
      <c r="CB28" s="480"/>
      <c r="CC28" s="18" t="s">
        <v>17</v>
      </c>
      <c r="CD28" s="5" t="s">
        <v>24</v>
      </c>
      <c r="CE28" s="17">
        <f ca="1">CE21*Giadatvaheso!$C$6*Giadatvaheso!$C$12</f>
        <v>0</v>
      </c>
      <c r="CL28" s="477"/>
      <c r="CM28" s="480"/>
      <c r="CN28" s="18" t="s">
        <v>17</v>
      </c>
      <c r="CO28" s="5" t="s">
        <v>24</v>
      </c>
      <c r="CP28" s="17">
        <f ca="1">CP21*Giadatvaheso!$C$6*Giadatvaheso!$C$12</f>
        <v>0</v>
      </c>
      <c r="CW28" s="477"/>
      <c r="CX28" s="480"/>
      <c r="CY28" s="18" t="s">
        <v>17</v>
      </c>
      <c r="CZ28" s="5" t="s">
        <v>24</v>
      </c>
      <c r="DA28" s="17">
        <f ca="1">DA21*Giadatvaheso!$C$6*Giadatvaheso!$C$12</f>
        <v>0</v>
      </c>
      <c r="DH28" s="477"/>
      <c r="DI28" s="480"/>
      <c r="DJ28" s="18" t="s">
        <v>17</v>
      </c>
      <c r="DK28" s="5" t="s">
        <v>24</v>
      </c>
      <c r="DL28" s="17">
        <f ca="1">DL21*Giadatvaheso!$C$6*Giadatvaheso!$C$12</f>
        <v>0</v>
      </c>
      <c r="DS28" s="477"/>
      <c r="DT28" s="480"/>
      <c r="DU28" s="18" t="s">
        <v>17</v>
      </c>
      <c r="DV28" s="5" t="s">
        <v>24</v>
      </c>
      <c r="DW28" s="17">
        <f ca="1">DW21*Giadatvaheso!$C$6*Giadatvaheso!$C$12</f>
        <v>0</v>
      </c>
      <c r="ED28" s="477"/>
      <c r="EE28" s="480"/>
      <c r="EF28" s="18" t="s">
        <v>17</v>
      </c>
      <c r="EG28" s="5" t="s">
        <v>24</v>
      </c>
      <c r="EH28" s="17">
        <f ca="1">EH21*Giadatvaheso!$C$6*Giadatvaheso!$C$12</f>
        <v>0</v>
      </c>
      <c r="EO28" s="477"/>
      <c r="EP28" s="480"/>
      <c r="EQ28" s="18" t="s">
        <v>17</v>
      </c>
      <c r="ER28" s="5" t="s">
        <v>24</v>
      </c>
      <c r="ES28" s="17">
        <f ca="1">ES21*Giadatvaheso!$C$6*Giadatvaheso!$C$12</f>
        <v>0</v>
      </c>
      <c r="EZ28" s="477"/>
      <c r="FA28" s="480"/>
      <c r="FB28" s="18" t="s">
        <v>17</v>
      </c>
      <c r="FC28" s="5" t="s">
        <v>24</v>
      </c>
      <c r="FD28" s="17">
        <f ca="1">FD21*Giadatvaheso!$C$6*Giadatvaheso!$C$12</f>
        <v>0</v>
      </c>
      <c r="FK28" s="477"/>
      <c r="FL28" s="480"/>
      <c r="FM28" s="18" t="s">
        <v>17</v>
      </c>
      <c r="FN28" s="5" t="s">
        <v>24</v>
      </c>
      <c r="FO28" s="17">
        <f ca="1">FO21*Giadatvaheso!$C$6*Giadatvaheso!$C$12</f>
        <v>0</v>
      </c>
      <c r="FV28" s="477"/>
      <c r="FW28" s="480"/>
      <c r="FX28" s="18" t="s">
        <v>17</v>
      </c>
      <c r="FY28" s="5" t="s">
        <v>24</v>
      </c>
      <c r="FZ28" s="17">
        <f ca="1">FZ21*Giadatvaheso!$C$6*Giadatvaheso!$C$12</f>
        <v>0</v>
      </c>
      <c r="GG28" s="477"/>
      <c r="GH28" s="480"/>
      <c r="GI28" s="18" t="s">
        <v>17</v>
      </c>
      <c r="GJ28" s="5" t="s">
        <v>24</v>
      </c>
      <c r="GK28" s="17">
        <f ca="1">GK21*Giadatvaheso!$C$6*Giadatvaheso!$C$12</f>
        <v>0</v>
      </c>
      <c r="GR28" s="477"/>
      <c r="GS28" s="480"/>
      <c r="GT28" s="18" t="s">
        <v>17</v>
      </c>
      <c r="GU28" s="5" t="s">
        <v>24</v>
      </c>
      <c r="GV28" s="17">
        <f ca="1">GV21*Giadatvaheso!$C$6*Giadatvaheso!$C$12</f>
        <v>0</v>
      </c>
      <c r="HC28" s="477"/>
      <c r="HD28" s="480"/>
      <c r="HE28" s="18" t="s">
        <v>17</v>
      </c>
      <c r="HF28" s="5" t="s">
        <v>24</v>
      </c>
      <c r="HG28" s="17">
        <f ca="1">HG21*Giadatvaheso!$C$6*Giadatvaheso!$C$12</f>
        <v>0</v>
      </c>
      <c r="HN28" s="477"/>
      <c r="HO28" s="480"/>
      <c r="HP28" s="18" t="s">
        <v>17</v>
      </c>
      <c r="HQ28" s="5" t="s">
        <v>24</v>
      </c>
      <c r="HR28" s="17">
        <f ca="1">HR21*Giadatvaheso!$C$6*Giadatvaheso!$C$12</f>
        <v>0</v>
      </c>
      <c r="HY28" s="477"/>
      <c r="HZ28" s="480"/>
      <c r="IA28" s="18" t="s">
        <v>17</v>
      </c>
      <c r="IB28" s="5" t="s">
        <v>24</v>
      </c>
      <c r="IC28" s="17">
        <f ca="1">IC21*Giadatvaheso!$C$6*Giadatvaheso!$C$12</f>
        <v>0</v>
      </c>
      <c r="IJ28" s="477"/>
      <c r="IK28" s="480"/>
      <c r="IL28" s="18" t="s">
        <v>17</v>
      </c>
      <c r="IM28" s="5" t="s">
        <v>24</v>
      </c>
      <c r="IN28" s="17">
        <f ca="1">IN21*Giadatvaheso!$C$6*Giadatvaheso!$C$12</f>
        <v>0</v>
      </c>
      <c r="IU28" s="477"/>
      <c r="IV28" s="480"/>
      <c r="IW28" s="18" t="s">
        <v>17</v>
      </c>
      <c r="IX28" s="5" t="s">
        <v>24</v>
      </c>
      <c r="IY28" s="17">
        <f ca="1">IY21*Giadatvaheso!$C$6*Giadatvaheso!$C$12</f>
        <v>0</v>
      </c>
      <c r="JF28" s="477"/>
      <c r="JG28" s="480"/>
      <c r="JH28" s="18" t="s">
        <v>17</v>
      </c>
      <c r="JI28" s="5" t="s">
        <v>24</v>
      </c>
      <c r="JJ28" s="17">
        <f ca="1">JJ21*Giadatvaheso!$C$6*Giadatvaheso!$C$12</f>
        <v>0</v>
      </c>
      <c r="JQ28" s="477"/>
      <c r="JR28" s="480"/>
      <c r="JS28" s="18" t="s">
        <v>17</v>
      </c>
      <c r="JT28" s="5" t="s">
        <v>24</v>
      </c>
      <c r="JU28" s="17">
        <f ca="1">JU21*Giadatvaheso!$C$6*Giadatvaheso!$C$12</f>
        <v>0</v>
      </c>
      <c r="KB28" s="477"/>
      <c r="KC28" s="480"/>
      <c r="KD28" s="18" t="s">
        <v>17</v>
      </c>
      <c r="KE28" s="5" t="s">
        <v>24</v>
      </c>
      <c r="KF28" s="17">
        <f ca="1">KF21*Giadatvaheso!$C$6*Giadatvaheso!$C$12</f>
        <v>0</v>
      </c>
      <c r="KM28" s="477"/>
      <c r="KN28" s="480"/>
      <c r="KO28" s="18" t="s">
        <v>17</v>
      </c>
      <c r="KP28" s="5" t="s">
        <v>24</v>
      </c>
      <c r="KQ28" s="17">
        <f ca="1">KQ21*Giadatvaheso!$C$6*Giadatvaheso!$C$12</f>
        <v>0</v>
      </c>
      <c r="KX28" s="477"/>
      <c r="KY28" s="480"/>
      <c r="KZ28" s="18" t="s">
        <v>17</v>
      </c>
      <c r="LA28" s="5" t="s">
        <v>24</v>
      </c>
      <c r="LB28" s="17">
        <f ca="1">LB21*Giadatvaheso!$C$6*Giadatvaheso!$C$12</f>
        <v>0</v>
      </c>
      <c r="LI28" s="477"/>
      <c r="LJ28" s="480"/>
      <c r="LK28" s="18" t="s">
        <v>17</v>
      </c>
      <c r="LL28" s="5" t="s">
        <v>24</v>
      </c>
      <c r="LM28" s="17">
        <f ca="1">LM21*Giadatvaheso!$C$6*Giadatvaheso!$C$12</f>
        <v>0</v>
      </c>
      <c r="LT28" s="477"/>
      <c r="LU28" s="480"/>
      <c r="LV28" s="18" t="s">
        <v>17</v>
      </c>
      <c r="LW28" s="5" t="s">
        <v>24</v>
      </c>
      <c r="LX28" s="17">
        <f ca="1">LX21*Giadatvaheso!$C$6*Giadatvaheso!$C$12</f>
        <v>0</v>
      </c>
      <c r="ME28" s="477"/>
      <c r="MF28" s="480"/>
      <c r="MG28" s="18" t="s">
        <v>17</v>
      </c>
      <c r="MH28" s="5" t="s">
        <v>24</v>
      </c>
      <c r="MI28" s="17">
        <f ca="1">MI21*Giadatvaheso!$C$6*Giadatvaheso!$C$12</f>
        <v>0</v>
      </c>
      <c r="MP28" s="477"/>
      <c r="MQ28" s="480"/>
      <c r="MR28" s="18" t="s">
        <v>17</v>
      </c>
      <c r="MS28" s="5" t="s">
        <v>24</v>
      </c>
      <c r="MT28" s="17">
        <f ca="1">MT21*Giadatvaheso!$C$6*Giadatvaheso!$C$12</f>
        <v>0</v>
      </c>
      <c r="NA28" s="477"/>
      <c r="NB28" s="480"/>
      <c r="NC28" s="18" t="s">
        <v>17</v>
      </c>
      <c r="ND28" s="5" t="s">
        <v>24</v>
      </c>
      <c r="NE28" s="17">
        <f ca="1">NE21*Giadatvaheso!$C$6*Giadatvaheso!$C$12</f>
        <v>0</v>
      </c>
      <c r="NL28" s="477"/>
      <c r="NM28" s="480"/>
      <c r="NN28" s="18" t="s">
        <v>17</v>
      </c>
      <c r="NO28" s="5" t="s">
        <v>24</v>
      </c>
      <c r="NP28" s="17">
        <f ca="1">NP21*Giadatvaheso!$C$6*Giadatvaheso!$C$12</f>
        <v>0</v>
      </c>
      <c r="NW28" s="477"/>
      <c r="NX28" s="480"/>
      <c r="NY28" s="18" t="s">
        <v>17</v>
      </c>
      <c r="NZ28" s="5" t="s">
        <v>24</v>
      </c>
      <c r="OA28" s="17">
        <f ca="1">OA21*Giadatvaheso!$C$6*Giadatvaheso!$C$12</f>
        <v>0</v>
      </c>
      <c r="OH28" s="477"/>
      <c r="OI28" s="480"/>
      <c r="OJ28" s="18" t="s">
        <v>17</v>
      </c>
      <c r="OK28" s="5" t="s">
        <v>24</v>
      </c>
      <c r="OL28" s="17">
        <f ca="1">OL21*Giadatvaheso!$C$6*Giadatvaheso!$C$12</f>
        <v>0</v>
      </c>
      <c r="OS28" s="477"/>
      <c r="OT28" s="480"/>
      <c r="OU28" s="18" t="s">
        <v>17</v>
      </c>
      <c r="OV28" s="5" t="s">
        <v>24</v>
      </c>
      <c r="OW28" s="17">
        <f ca="1">OW21*Giadatvaheso!$C$6*Giadatvaheso!$C$12</f>
        <v>0</v>
      </c>
      <c r="PD28" s="477"/>
      <c r="PE28" s="480"/>
      <c r="PF28" s="18" t="s">
        <v>17</v>
      </c>
      <c r="PG28" s="5" t="s">
        <v>24</v>
      </c>
      <c r="PH28" s="17">
        <f ca="1">PH21*Giadatvaheso!$C$6*Giadatvaheso!$C$12</f>
        <v>0</v>
      </c>
      <c r="PO28" s="477"/>
      <c r="PP28" s="480"/>
      <c r="PQ28" s="18" t="s">
        <v>17</v>
      </c>
      <c r="PR28" s="5" t="s">
        <v>24</v>
      </c>
      <c r="PS28" s="17">
        <f ca="1">PS21*Giadatvaheso!$C$6*Giadatvaheso!$C$12</f>
        <v>0</v>
      </c>
      <c r="PZ28" s="477"/>
      <c r="QA28" s="480"/>
      <c r="QB28" s="18" t="s">
        <v>17</v>
      </c>
      <c r="QC28" s="5" t="s">
        <v>24</v>
      </c>
      <c r="QD28" s="17">
        <f ca="1">QD21*Giadatvaheso!$C$6*Giadatvaheso!$C$12</f>
        <v>0</v>
      </c>
      <c r="QK28" s="477"/>
      <c r="QL28" s="480"/>
      <c r="QM28" s="18" t="s">
        <v>17</v>
      </c>
      <c r="QN28" s="5" t="s">
        <v>24</v>
      </c>
      <c r="QO28" s="17">
        <f ca="1">QO21*Giadatvaheso!$C$6*Giadatvaheso!$C$12</f>
        <v>0</v>
      </c>
      <c r="QV28" s="477"/>
      <c r="QW28" s="480"/>
      <c r="QX28" s="18" t="s">
        <v>17</v>
      </c>
      <c r="QY28" s="5" t="s">
        <v>24</v>
      </c>
      <c r="QZ28" s="17">
        <f ca="1">QZ21*Giadatvaheso!$C$6*Giadatvaheso!$C$12</f>
        <v>0</v>
      </c>
      <c r="RG28" s="477"/>
      <c r="RH28" s="480"/>
      <c r="RI28" s="18" t="s">
        <v>17</v>
      </c>
      <c r="RJ28" s="5" t="s">
        <v>24</v>
      </c>
      <c r="RK28" s="17">
        <f ca="1">RK21*Giadatvaheso!$C$6*Giadatvaheso!$C$12</f>
        <v>0</v>
      </c>
      <c r="RR28" s="477"/>
      <c r="RS28" s="480"/>
      <c r="RT28" s="18" t="s">
        <v>17</v>
      </c>
      <c r="RU28" s="5" t="s">
        <v>24</v>
      </c>
      <c r="RV28" s="17">
        <f ca="1">RV21*Giadatvaheso!$C$6*Giadatvaheso!$C$12</f>
        <v>0</v>
      </c>
      <c r="SC28" s="477"/>
      <c r="SD28" s="480"/>
      <c r="SE28" s="18" t="s">
        <v>17</v>
      </c>
      <c r="SF28" s="5" t="s">
        <v>24</v>
      </c>
      <c r="SG28" s="17">
        <f ca="1">SG21*Giadatvaheso!$C$6*Giadatvaheso!$C$12</f>
        <v>0</v>
      </c>
      <c r="SN28" s="477"/>
      <c r="SO28" s="480"/>
      <c r="SP28" s="18" t="s">
        <v>17</v>
      </c>
      <c r="SQ28" s="5" t="s">
        <v>24</v>
      </c>
      <c r="SR28" s="17">
        <f ca="1">SR21*Giadatvaheso!$C$6*Giadatvaheso!$C$12</f>
        <v>0</v>
      </c>
      <c r="SY28" s="477"/>
      <c r="SZ28" s="480"/>
      <c r="TA28" s="18" t="s">
        <v>17</v>
      </c>
      <c r="TB28" s="5" t="s">
        <v>24</v>
      </c>
      <c r="TC28" s="17">
        <f ca="1">TC21*Giadatvaheso!$C$6*Giadatvaheso!$C$12</f>
        <v>0</v>
      </c>
      <c r="TJ28" s="477"/>
      <c r="TK28" s="480"/>
      <c r="TL28" s="18" t="s">
        <v>17</v>
      </c>
      <c r="TM28" s="5" t="s">
        <v>24</v>
      </c>
      <c r="TN28" s="17">
        <f ca="1">TN21*Giadatvaheso!$C$6*Giadatvaheso!$C$12</f>
        <v>0</v>
      </c>
      <c r="TU28" s="477"/>
      <c r="TV28" s="480"/>
      <c r="TW28" s="18" t="s">
        <v>17</v>
      </c>
      <c r="TX28" s="5" t="s">
        <v>24</v>
      </c>
      <c r="TY28" s="17">
        <f ca="1">TY21*Giadatvaheso!$C$6*Giadatvaheso!$C$12</f>
        <v>0</v>
      </c>
      <c r="UF28" s="477"/>
      <c r="UG28" s="480"/>
      <c r="UH28" s="18" t="s">
        <v>17</v>
      </c>
      <c r="UI28" s="5" t="s">
        <v>24</v>
      </c>
      <c r="UJ28" s="17">
        <f ca="1">UJ21*Giadatvaheso!$C$6*Giadatvaheso!$C$12</f>
        <v>0</v>
      </c>
      <c r="UQ28" s="477"/>
      <c r="UR28" s="480"/>
      <c r="US28" s="18" t="s">
        <v>17</v>
      </c>
      <c r="UT28" s="5" t="s">
        <v>24</v>
      </c>
      <c r="UU28" s="17">
        <f ca="1">UU21*Giadatvaheso!$C$6*Giadatvaheso!$C$12</f>
        <v>0</v>
      </c>
      <c r="VB28" s="477"/>
      <c r="VC28" s="480"/>
      <c r="VD28" s="18" t="s">
        <v>17</v>
      </c>
      <c r="VE28" s="5" t="s">
        <v>24</v>
      </c>
      <c r="VF28" s="17">
        <f ca="1">VF21*Giadatvaheso!$C$6*Giadatvaheso!$C$12</f>
        <v>0</v>
      </c>
      <c r="VM28" s="477"/>
      <c r="VN28" s="480"/>
      <c r="VO28" s="18" t="s">
        <v>17</v>
      </c>
      <c r="VP28" s="5" t="s">
        <v>24</v>
      </c>
      <c r="VQ28" s="17">
        <f ca="1">VQ21*Giadatvaheso!$C$6*Giadatvaheso!$C$12</f>
        <v>0</v>
      </c>
      <c r="VX28" s="477"/>
      <c r="VY28" s="480"/>
      <c r="VZ28" s="18" t="s">
        <v>17</v>
      </c>
      <c r="WA28" s="5" t="s">
        <v>24</v>
      </c>
      <c r="WB28" s="17">
        <f ca="1">WB21*Giadatvaheso!$C$6*Giadatvaheso!$C$12</f>
        <v>0</v>
      </c>
      <c r="WI28" s="477"/>
      <c r="WJ28" s="480"/>
      <c r="WK28" s="18" t="s">
        <v>17</v>
      </c>
      <c r="WL28" s="5" t="s">
        <v>24</v>
      </c>
      <c r="WM28" s="17">
        <f ca="1">WM21*Giadatvaheso!$C$6*Giadatvaheso!$C$12</f>
        <v>0</v>
      </c>
      <c r="WT28" s="477"/>
      <c r="WU28" s="480"/>
      <c r="WV28" s="18" t="s">
        <v>17</v>
      </c>
      <c r="WW28" s="5" t="s">
        <v>24</v>
      </c>
      <c r="WX28" s="17">
        <f ca="1">WX21*Giadatvaheso!$C$6*Giadatvaheso!$C$12</f>
        <v>0</v>
      </c>
      <c r="XE28" s="477"/>
      <c r="XF28" s="480"/>
      <c r="XG28" s="18" t="s">
        <v>17</v>
      </c>
      <c r="XH28" s="5" t="s">
        <v>24</v>
      </c>
      <c r="XI28" s="17">
        <f ca="1">XI21*Giadatvaheso!$C$6*Giadatvaheso!$C$12</f>
        <v>0</v>
      </c>
      <c r="XP28" s="477"/>
      <c r="XQ28" s="480"/>
      <c r="XR28" s="18" t="s">
        <v>17</v>
      </c>
      <c r="XS28" s="5" t="s">
        <v>24</v>
      </c>
      <c r="XT28" s="17">
        <f ca="1">XT21*Giadatvaheso!$C$6*Giadatvaheso!$C$12</f>
        <v>0</v>
      </c>
      <c r="YA28" s="477"/>
      <c r="YB28" s="480"/>
      <c r="YC28" s="18" t="s">
        <v>17</v>
      </c>
      <c r="YD28" s="5" t="s">
        <v>24</v>
      </c>
      <c r="YE28" s="17">
        <f ca="1">YE21*Giadatvaheso!$C$6*Giadatvaheso!$C$12</f>
        <v>0</v>
      </c>
      <c r="YL28" s="477"/>
      <c r="YM28" s="480"/>
      <c r="YN28" s="18" t="s">
        <v>17</v>
      </c>
      <c r="YO28" s="5" t="s">
        <v>24</v>
      </c>
      <c r="YP28" s="17">
        <f ca="1">YP21*Giadatvaheso!$C$6*Giadatvaheso!$C$12</f>
        <v>0</v>
      </c>
      <c r="YW28" s="477"/>
      <c r="YX28" s="480"/>
      <c r="YY28" s="18" t="s">
        <v>17</v>
      </c>
      <c r="YZ28" s="5" t="s">
        <v>24</v>
      </c>
      <c r="ZA28" s="17">
        <f ca="1">ZA21*Giadatvaheso!$C$6*Giadatvaheso!$C$12</f>
        <v>0</v>
      </c>
      <c r="ZH28" s="477"/>
      <c r="ZI28" s="480"/>
      <c r="ZJ28" s="18" t="s">
        <v>17</v>
      </c>
      <c r="ZK28" s="5" t="s">
        <v>24</v>
      </c>
      <c r="ZL28" s="17">
        <f ca="1">ZL21*Giadatvaheso!$C$6*Giadatvaheso!$C$12</f>
        <v>0</v>
      </c>
      <c r="ZS28" s="477"/>
      <c r="ZT28" s="480"/>
      <c r="ZU28" s="18" t="s">
        <v>17</v>
      </c>
      <c r="ZV28" s="5" t="s">
        <v>24</v>
      </c>
      <c r="ZW28" s="17">
        <f ca="1">ZW21*Giadatvaheso!$C$6*Giadatvaheso!$C$12</f>
        <v>0</v>
      </c>
      <c r="AAD28" s="477"/>
      <c r="AAE28" s="480"/>
      <c r="AAF28" s="18" t="s">
        <v>17</v>
      </c>
      <c r="AAG28" s="5" t="s">
        <v>24</v>
      </c>
      <c r="AAH28" s="17">
        <f ca="1">AAH21*Giadatvaheso!$C$6*Giadatvaheso!$C$12</f>
        <v>0</v>
      </c>
      <c r="AAO28" s="477"/>
      <c r="AAP28" s="480"/>
      <c r="AAQ28" s="18" t="s">
        <v>17</v>
      </c>
      <c r="AAR28" s="5" t="s">
        <v>24</v>
      </c>
      <c r="AAS28" s="17">
        <f ca="1">AAS21*Giadatvaheso!$C$6*Giadatvaheso!$C$12</f>
        <v>0</v>
      </c>
      <c r="AAZ28" s="477"/>
      <c r="ABA28" s="480"/>
      <c r="ABB28" s="18" t="s">
        <v>17</v>
      </c>
      <c r="ABC28" s="5" t="s">
        <v>24</v>
      </c>
      <c r="ABD28" s="17">
        <f ca="1">ABD21*Giadatvaheso!$C$6*Giadatvaheso!$C$12</f>
        <v>0</v>
      </c>
      <c r="ABK28" s="477"/>
      <c r="ABL28" s="480"/>
      <c r="ABM28" s="18" t="s">
        <v>17</v>
      </c>
      <c r="ABN28" s="5" t="s">
        <v>24</v>
      </c>
      <c r="ABO28" s="17">
        <f ca="1">ABO21*Giadatvaheso!$C$6*Giadatvaheso!$C$12</f>
        <v>0</v>
      </c>
      <c r="ABV28" s="477"/>
      <c r="ABW28" s="480"/>
      <c r="ABX28" s="18" t="s">
        <v>17</v>
      </c>
      <c r="ABY28" s="5" t="s">
        <v>24</v>
      </c>
      <c r="ABZ28" s="17">
        <f ca="1">ABZ21*Giadatvaheso!$C$6*Giadatvaheso!$C$12</f>
        <v>0</v>
      </c>
      <c r="ACG28" s="477"/>
      <c r="ACH28" s="480"/>
      <c r="ACI28" s="18" t="s">
        <v>17</v>
      </c>
      <c r="ACJ28" s="5" t="s">
        <v>24</v>
      </c>
      <c r="ACK28" s="17">
        <f ca="1">ACK21*Giadatvaheso!$C$6*Giadatvaheso!$C$12</f>
        <v>0</v>
      </c>
      <c r="ACR28" s="477"/>
      <c r="ACS28" s="480"/>
      <c r="ACT28" s="18" t="s">
        <v>17</v>
      </c>
      <c r="ACU28" s="5" t="s">
        <v>24</v>
      </c>
      <c r="ACV28" s="17">
        <f ca="1">ACV21*Giadatvaheso!$C$6*Giadatvaheso!$C$12</f>
        <v>0</v>
      </c>
      <c r="ADC28" s="477"/>
      <c r="ADD28" s="480"/>
      <c r="ADE28" s="18" t="s">
        <v>17</v>
      </c>
      <c r="ADF28" s="5" t="s">
        <v>24</v>
      </c>
      <c r="ADG28" s="17">
        <f ca="1">ADG21*Giadatvaheso!$C$6*Giadatvaheso!$C$12</f>
        <v>0</v>
      </c>
      <c r="ADN28" s="477"/>
      <c r="ADO28" s="480"/>
      <c r="ADP28" s="18" t="s">
        <v>17</v>
      </c>
      <c r="ADQ28" s="5" t="s">
        <v>24</v>
      </c>
      <c r="ADR28" s="17">
        <f ca="1">ADR21*Giadatvaheso!$C$6*Giadatvaheso!$C$12</f>
        <v>0</v>
      </c>
      <c r="ADY28" s="477"/>
      <c r="ADZ28" s="480"/>
      <c r="AEA28" s="18" t="s">
        <v>17</v>
      </c>
      <c r="AEB28" s="5" t="s">
        <v>24</v>
      </c>
      <c r="AEC28" s="17">
        <f ca="1">AEC21*Giadatvaheso!$C$6*Giadatvaheso!$C$12</f>
        <v>0</v>
      </c>
      <c r="AEJ28" s="477"/>
      <c r="AEK28" s="480"/>
      <c r="AEL28" s="18" t="s">
        <v>17</v>
      </c>
      <c r="AEM28" s="5" t="s">
        <v>24</v>
      </c>
      <c r="AEN28" s="17">
        <f ca="1">AEN21*Giadatvaheso!$C$6*Giadatvaheso!$C$12</f>
        <v>0</v>
      </c>
      <c r="AEU28" s="477"/>
      <c r="AEV28" s="480"/>
      <c r="AEW28" s="18" t="s">
        <v>17</v>
      </c>
      <c r="AEX28" s="5" t="s">
        <v>24</v>
      </c>
      <c r="AEY28" s="17">
        <f ca="1">AEY21*Giadatvaheso!$C$6*Giadatvaheso!$C$12</f>
        <v>0</v>
      </c>
      <c r="AFF28" s="477"/>
      <c r="AFG28" s="480"/>
      <c r="AFH28" s="18" t="s">
        <v>17</v>
      </c>
      <c r="AFI28" s="5" t="s">
        <v>24</v>
      </c>
      <c r="AFJ28" s="17">
        <f ca="1">AFJ21*Giadatvaheso!$C$6*Giadatvaheso!$C$12</f>
        <v>0</v>
      </c>
      <c r="AFQ28" s="477"/>
      <c r="AFR28" s="480"/>
      <c r="AFS28" s="18" t="s">
        <v>17</v>
      </c>
      <c r="AFT28" s="5" t="s">
        <v>24</v>
      </c>
      <c r="AFU28" s="17">
        <f ca="1">AFU21*Giadatvaheso!$C$6*Giadatvaheso!$C$12</f>
        <v>0</v>
      </c>
      <c r="AGB28" s="477"/>
      <c r="AGC28" s="480"/>
      <c r="AGD28" s="18" t="s">
        <v>17</v>
      </c>
      <c r="AGE28" s="5" t="s">
        <v>24</v>
      </c>
      <c r="AGF28" s="17">
        <f ca="1">AGF21*Giadatvaheso!$C$6*Giadatvaheso!$C$12</f>
        <v>0</v>
      </c>
      <c r="AGM28" s="477"/>
      <c r="AGN28" s="480"/>
      <c r="AGO28" s="18" t="s">
        <v>17</v>
      </c>
      <c r="AGP28" s="5" t="s">
        <v>24</v>
      </c>
      <c r="AGQ28" s="17">
        <f ca="1">AGQ21*Giadatvaheso!$C$6*Giadatvaheso!$C$12</f>
        <v>0</v>
      </c>
      <c r="AGX28" s="477"/>
      <c r="AGY28" s="480"/>
      <c r="AGZ28" s="18" t="s">
        <v>17</v>
      </c>
      <c r="AHA28" s="5" t="s">
        <v>24</v>
      </c>
      <c r="AHB28" s="17">
        <f ca="1">AHB21*Giadatvaheso!$C$6*Giadatvaheso!$C$12</f>
        <v>0</v>
      </c>
      <c r="AHI28" s="477"/>
      <c r="AHJ28" s="480"/>
      <c r="AHK28" s="18" t="s">
        <v>17</v>
      </c>
      <c r="AHL28" s="5" t="s">
        <v>24</v>
      </c>
      <c r="AHM28" s="17">
        <f ca="1">AHM21*Giadatvaheso!$C$6*Giadatvaheso!$C$12</f>
        <v>0</v>
      </c>
      <c r="AHT28" s="477"/>
      <c r="AHU28" s="480"/>
      <c r="AHV28" s="18" t="s">
        <v>17</v>
      </c>
      <c r="AHW28" s="5" t="s">
        <v>24</v>
      </c>
      <c r="AHX28" s="17">
        <f ca="1">AHX21*Giadatvaheso!$C$6*Giadatvaheso!$C$12</f>
        <v>0</v>
      </c>
      <c r="AIE28" s="477"/>
      <c r="AIF28" s="480"/>
      <c r="AIG28" s="18" t="s">
        <v>17</v>
      </c>
      <c r="AIH28" s="5" t="s">
        <v>24</v>
      </c>
      <c r="AII28" s="17">
        <f ca="1">AII21*Giadatvaheso!$C$6*Giadatvaheso!$C$12</f>
        <v>0</v>
      </c>
      <c r="AIP28" s="477"/>
      <c r="AIQ28" s="480"/>
      <c r="AIR28" s="18" t="s">
        <v>17</v>
      </c>
      <c r="AIS28" s="5" t="s">
        <v>24</v>
      </c>
      <c r="AIT28" s="17">
        <f ca="1">AIT21*Giadatvaheso!$C$6*Giadatvaheso!$C$12</f>
        <v>0</v>
      </c>
      <c r="AJA28" s="477"/>
      <c r="AJB28" s="480"/>
      <c r="AJC28" s="18" t="s">
        <v>17</v>
      </c>
      <c r="AJD28" s="5" t="s">
        <v>24</v>
      </c>
      <c r="AJE28" s="17">
        <f ca="1">AJE21*Giadatvaheso!$C$6*Giadatvaheso!$C$12</f>
        <v>0</v>
      </c>
      <c r="AJL28" s="477"/>
      <c r="AJM28" s="480"/>
      <c r="AJN28" s="18" t="s">
        <v>17</v>
      </c>
      <c r="AJO28" s="5" t="s">
        <v>24</v>
      </c>
      <c r="AJP28" s="17">
        <f ca="1">AJP21*Giadatvaheso!$C$6*Giadatvaheso!$C$12</f>
        <v>0</v>
      </c>
      <c r="AJW28" s="477"/>
      <c r="AJX28" s="480"/>
      <c r="AJY28" s="18" t="s">
        <v>17</v>
      </c>
      <c r="AJZ28" s="5" t="s">
        <v>24</v>
      </c>
      <c r="AKA28" s="17">
        <f ca="1">AKA21*Giadatvaheso!$C$6*Giadatvaheso!$C$12</f>
        <v>0</v>
      </c>
      <c r="AKH28" s="477"/>
      <c r="AKI28" s="480"/>
      <c r="AKJ28" s="18" t="s">
        <v>17</v>
      </c>
      <c r="AKK28" s="5" t="s">
        <v>24</v>
      </c>
      <c r="AKL28" s="17">
        <f ca="1">AKL21*Giadatvaheso!$C$6*Giadatvaheso!$C$12</f>
        <v>0</v>
      </c>
      <c r="AKS28" s="477"/>
      <c r="AKT28" s="480"/>
      <c r="AKU28" s="18" t="s">
        <v>17</v>
      </c>
      <c r="AKV28" s="5" t="s">
        <v>24</v>
      </c>
      <c r="AKW28" s="17">
        <f ca="1">AKW21*Giadatvaheso!$C$6*Giadatvaheso!$C$12</f>
        <v>0</v>
      </c>
      <c r="ALD28" s="477"/>
      <c r="ALE28" s="480"/>
      <c r="ALF28" s="18" t="s">
        <v>17</v>
      </c>
      <c r="ALG28" s="5" t="s">
        <v>24</v>
      </c>
      <c r="ALH28" s="17">
        <f ca="1">ALH21*Giadatvaheso!$C$6*Giadatvaheso!$C$12</f>
        <v>0</v>
      </c>
      <c r="ALO28" s="477"/>
      <c r="ALP28" s="480"/>
      <c r="ALQ28" s="18" t="s">
        <v>17</v>
      </c>
      <c r="ALR28" s="5" t="s">
        <v>24</v>
      </c>
      <c r="ALS28" s="17">
        <f ca="1">ALS21*Giadatvaheso!$C$6*Giadatvaheso!$C$12</f>
        <v>0</v>
      </c>
      <c r="ALZ28" s="477"/>
      <c r="AMA28" s="480"/>
      <c r="AMB28" s="18" t="s">
        <v>17</v>
      </c>
      <c r="AMC28" s="5" t="s">
        <v>24</v>
      </c>
      <c r="AMD28" s="17">
        <f ca="1">AMD21*Giadatvaheso!$C$6*Giadatvaheso!$C$12</f>
        <v>0</v>
      </c>
      <c r="AMK28" s="477"/>
      <c r="AML28" s="480"/>
      <c r="AMM28" s="18" t="s">
        <v>17</v>
      </c>
      <c r="AMN28" s="5" t="s">
        <v>24</v>
      </c>
      <c r="AMO28" s="17">
        <f ca="1">AMO21*Giadatvaheso!$C$6*Giadatvaheso!$C$12</f>
        <v>0</v>
      </c>
      <c r="AMV28" s="477"/>
      <c r="AMW28" s="480"/>
      <c r="AMX28" s="18" t="s">
        <v>17</v>
      </c>
      <c r="AMY28" s="5" t="s">
        <v>24</v>
      </c>
      <c r="AMZ28" s="17">
        <f ca="1">AMZ21*Giadatvaheso!$C$6*Giadatvaheso!$C$12</f>
        <v>0</v>
      </c>
      <c r="ANG28" s="477"/>
      <c r="ANH28" s="480"/>
      <c r="ANI28" s="18" t="s">
        <v>17</v>
      </c>
      <c r="ANJ28" s="5" t="s">
        <v>24</v>
      </c>
      <c r="ANK28" s="17">
        <f ca="1">ANK21*Giadatvaheso!$C$6*Giadatvaheso!$C$12</f>
        <v>0</v>
      </c>
      <c r="ANR28" s="477"/>
      <c r="ANS28" s="480"/>
      <c r="ANT28" s="18" t="s">
        <v>17</v>
      </c>
      <c r="ANU28" s="5" t="s">
        <v>24</v>
      </c>
      <c r="ANV28" s="17">
        <f ca="1">ANV21*Giadatvaheso!$C$6*Giadatvaheso!$C$12</f>
        <v>0</v>
      </c>
      <c r="AOC28" s="477"/>
      <c r="AOD28" s="480"/>
      <c r="AOE28" s="18" t="s">
        <v>17</v>
      </c>
      <c r="AOF28" s="5" t="s">
        <v>24</v>
      </c>
      <c r="AOG28" s="17">
        <f ca="1">AOG21*Giadatvaheso!$C$6*Giadatvaheso!$C$12</f>
        <v>0</v>
      </c>
      <c r="AON28" s="477"/>
      <c r="AOO28" s="480"/>
      <c r="AOP28" s="18" t="s">
        <v>17</v>
      </c>
      <c r="AOQ28" s="5" t="s">
        <v>24</v>
      </c>
      <c r="AOR28" s="17">
        <f ca="1">AOR21*Giadatvaheso!$C$6*Giadatvaheso!$C$12</f>
        <v>0</v>
      </c>
      <c r="AOY28" s="477"/>
      <c r="AOZ28" s="480"/>
      <c r="APA28" s="18" t="s">
        <v>17</v>
      </c>
      <c r="APB28" s="5" t="s">
        <v>24</v>
      </c>
      <c r="APC28" s="17">
        <f ca="1">APC21*Giadatvaheso!$C$6*Giadatvaheso!$C$12</f>
        <v>0</v>
      </c>
      <c r="APJ28" s="477"/>
      <c r="APK28" s="480"/>
      <c r="APL28" s="18" t="s">
        <v>17</v>
      </c>
      <c r="APM28" s="5" t="s">
        <v>24</v>
      </c>
      <c r="APN28" s="17">
        <f ca="1">APN21*Giadatvaheso!$C$6*Giadatvaheso!$C$12</f>
        <v>0</v>
      </c>
      <c r="APU28" s="477"/>
      <c r="APV28" s="480"/>
      <c r="APW28" s="18" t="s">
        <v>17</v>
      </c>
      <c r="APX28" s="5" t="s">
        <v>24</v>
      </c>
      <c r="APY28" s="17">
        <f ca="1">APY21*Giadatvaheso!$C$6*Giadatvaheso!$C$12</f>
        <v>0</v>
      </c>
      <c r="AQF28" s="477"/>
      <c r="AQG28" s="480"/>
      <c r="AQH28" s="18" t="s">
        <v>17</v>
      </c>
      <c r="AQI28" s="5" t="s">
        <v>24</v>
      </c>
      <c r="AQJ28" s="17">
        <f ca="1">AQJ21*Giadatvaheso!$C$6*Giadatvaheso!$C$12</f>
        <v>0</v>
      </c>
      <c r="AQQ28" s="477"/>
      <c r="AQR28" s="480"/>
      <c r="AQS28" s="18" t="s">
        <v>17</v>
      </c>
      <c r="AQT28" s="5" t="s">
        <v>24</v>
      </c>
      <c r="AQU28" s="17">
        <f ca="1">AQU21*Giadatvaheso!$C$6*Giadatvaheso!$C$12</f>
        <v>0</v>
      </c>
      <c r="ARB28" s="477"/>
      <c r="ARC28" s="480"/>
      <c r="ARD28" s="18" t="s">
        <v>17</v>
      </c>
      <c r="ARE28" s="5" t="s">
        <v>24</v>
      </c>
      <c r="ARF28" s="17">
        <f ca="1">ARF21*Giadatvaheso!$C$6*Giadatvaheso!$C$12</f>
        <v>0</v>
      </c>
      <c r="ARM28" s="477"/>
      <c r="ARN28" s="480"/>
      <c r="ARO28" s="18" t="s">
        <v>17</v>
      </c>
      <c r="ARP28" s="5" t="s">
        <v>24</v>
      </c>
      <c r="ARQ28" s="17">
        <f ca="1">ARQ21*Giadatvaheso!$C$6*Giadatvaheso!$C$12</f>
        <v>0</v>
      </c>
      <c r="ARX28" s="477"/>
      <c r="ARY28" s="480"/>
      <c r="ARZ28" s="18" t="s">
        <v>17</v>
      </c>
      <c r="ASA28" s="5" t="s">
        <v>24</v>
      </c>
      <c r="ASB28" s="17">
        <f ca="1">ASB21*Giadatvaheso!$C$6*Giadatvaheso!$C$12</f>
        <v>0</v>
      </c>
      <c r="ASI28" s="477"/>
      <c r="ASJ28" s="480"/>
      <c r="ASK28" s="18" t="s">
        <v>17</v>
      </c>
      <c r="ASL28" s="5" t="s">
        <v>24</v>
      </c>
      <c r="ASM28" s="17">
        <f ca="1">ASM21*Giadatvaheso!$C$6*Giadatvaheso!$C$12</f>
        <v>0</v>
      </c>
      <c r="AST28" s="477"/>
      <c r="ASU28" s="480"/>
      <c r="ASV28" s="18" t="s">
        <v>17</v>
      </c>
      <c r="ASW28" s="5" t="s">
        <v>24</v>
      </c>
      <c r="ASX28" s="17">
        <f ca="1">ASX21*Giadatvaheso!$C$6*Giadatvaheso!$C$12</f>
        <v>0</v>
      </c>
      <c r="ATE28" s="477"/>
      <c r="ATF28" s="480"/>
      <c r="ATG28" s="18" t="s">
        <v>17</v>
      </c>
      <c r="ATH28" s="5" t="s">
        <v>24</v>
      </c>
      <c r="ATI28" s="17">
        <f ca="1">ATI21*Giadatvaheso!$C$6*Giadatvaheso!$C$12</f>
        <v>0</v>
      </c>
      <c r="ATP28" s="477"/>
      <c r="ATQ28" s="480"/>
      <c r="ATR28" s="18" t="s">
        <v>17</v>
      </c>
      <c r="ATS28" s="5" t="s">
        <v>24</v>
      </c>
      <c r="ATT28" s="17">
        <f ca="1">ATT21*Giadatvaheso!$C$6*Giadatvaheso!$C$12</f>
        <v>0</v>
      </c>
      <c r="AUA28" s="477"/>
      <c r="AUB28" s="480"/>
      <c r="AUC28" s="18" t="s">
        <v>17</v>
      </c>
      <c r="AUD28" s="5" t="s">
        <v>24</v>
      </c>
      <c r="AUE28" s="17">
        <f ca="1">AUE21*Giadatvaheso!$C$6*Giadatvaheso!$C$12</f>
        <v>0</v>
      </c>
      <c r="AUL28" s="477"/>
      <c r="AUM28" s="480"/>
      <c r="AUN28" s="18" t="s">
        <v>17</v>
      </c>
      <c r="AUO28" s="5" t="s">
        <v>24</v>
      </c>
      <c r="AUP28" s="17">
        <f ca="1">AUP21*Giadatvaheso!$C$6*Giadatvaheso!$C$12</f>
        <v>0</v>
      </c>
      <c r="AUW28" s="477"/>
      <c r="AUX28" s="480"/>
      <c r="AUY28" s="18" t="s">
        <v>17</v>
      </c>
      <c r="AUZ28" s="5" t="s">
        <v>24</v>
      </c>
      <c r="AVA28" s="17">
        <f ca="1">AVA21*Giadatvaheso!$C$6*Giadatvaheso!$C$12</f>
        <v>0</v>
      </c>
      <c r="AVH28" s="477"/>
      <c r="AVI28" s="480"/>
      <c r="AVJ28" s="18" t="s">
        <v>17</v>
      </c>
      <c r="AVK28" s="5" t="s">
        <v>24</v>
      </c>
      <c r="AVL28" s="17">
        <f ca="1">AVL21*Giadatvaheso!$C$6*Giadatvaheso!$C$12</f>
        <v>0</v>
      </c>
      <c r="AVS28" s="477"/>
      <c r="AVT28" s="480"/>
      <c r="AVU28" s="18" t="s">
        <v>17</v>
      </c>
      <c r="AVV28" s="5" t="s">
        <v>24</v>
      </c>
      <c r="AVW28" s="17">
        <f ca="1">AVW21*Giadatvaheso!$C$6*Giadatvaheso!$C$12</f>
        <v>0</v>
      </c>
    </row>
    <row r="29" spans="2:1018 1025:1271">
      <c r="B29" s="510"/>
      <c r="C29" s="512"/>
      <c r="D29" s="516" t="s">
        <v>26</v>
      </c>
      <c r="E29" s="516"/>
      <c r="F29" s="91">
        <f ca="1">SUM(F24:F28)</f>
        <v>59379999.999999993</v>
      </c>
      <c r="M29" s="491"/>
      <c r="N29" s="481"/>
      <c r="O29" s="485" t="s">
        <v>26</v>
      </c>
      <c r="P29" s="486"/>
      <c r="Q29" s="91">
        <f ca="1">SUM(Q24:Q28)</f>
        <v>60090000</v>
      </c>
      <c r="X29" s="491"/>
      <c r="Y29" s="481"/>
      <c r="Z29" s="485" t="s">
        <v>26</v>
      </c>
      <c r="AA29" s="486"/>
      <c r="AB29" s="91">
        <f ca="1">SUM(AB24:AB28)</f>
        <v>65420000.000000007</v>
      </c>
      <c r="AI29" s="491"/>
      <c r="AJ29" s="481"/>
      <c r="AK29" s="485" t="s">
        <v>26</v>
      </c>
      <c r="AL29" s="486"/>
      <c r="AM29" s="91">
        <f ca="1">SUM(AM24:AM28)</f>
        <v>21700000</v>
      </c>
      <c r="AT29" s="491"/>
      <c r="AU29" s="481"/>
      <c r="AV29" s="485" t="s">
        <v>26</v>
      </c>
      <c r="AW29" s="486"/>
      <c r="AX29" s="91">
        <f ca="1">SUM(AX24:AX28)</f>
        <v>13850000</v>
      </c>
      <c r="BE29" s="491"/>
      <c r="BF29" s="481"/>
      <c r="BG29" s="485" t="s">
        <v>26</v>
      </c>
      <c r="BH29" s="486"/>
      <c r="BI29" s="91">
        <f ca="1">SUM(BI24:BI28)</f>
        <v>54700000</v>
      </c>
      <c r="BP29" s="491"/>
      <c r="BQ29" s="481"/>
      <c r="BR29" s="485" t="s">
        <v>26</v>
      </c>
      <c r="BS29" s="486"/>
      <c r="BT29" s="91">
        <f ca="1">SUM(BT24:BT28)</f>
        <v>45200000</v>
      </c>
      <c r="CA29" s="491"/>
      <c r="CB29" s="481"/>
      <c r="CC29" s="485" t="s">
        <v>26</v>
      </c>
      <c r="CD29" s="486"/>
      <c r="CE29" s="91">
        <f ca="1">SUM(CE24:CE28)</f>
        <v>27400000</v>
      </c>
      <c r="CL29" s="491"/>
      <c r="CM29" s="481"/>
      <c r="CN29" s="485" t="s">
        <v>26</v>
      </c>
      <c r="CO29" s="486"/>
      <c r="CP29" s="91">
        <f ca="1">SUM(CP24:CP28)</f>
        <v>19400000</v>
      </c>
      <c r="CW29" s="491"/>
      <c r="CX29" s="481"/>
      <c r="CY29" s="485" t="s">
        <v>26</v>
      </c>
      <c r="CZ29" s="486"/>
      <c r="DA29" s="91">
        <f ca="1">SUM(DA24:DA28)</f>
        <v>550000</v>
      </c>
      <c r="DH29" s="491"/>
      <c r="DI29" s="481"/>
      <c r="DJ29" s="485" t="s">
        <v>26</v>
      </c>
      <c r="DK29" s="486"/>
      <c r="DL29" s="91">
        <f ca="1">SUM(DL24:DL28)</f>
        <v>0</v>
      </c>
      <c r="DS29" s="491"/>
      <c r="DT29" s="481"/>
      <c r="DU29" s="485" t="s">
        <v>26</v>
      </c>
      <c r="DV29" s="486"/>
      <c r="DW29" s="91">
        <f ca="1">SUM(DW24:DW28)</f>
        <v>0</v>
      </c>
      <c r="ED29" s="491"/>
      <c r="EE29" s="481"/>
      <c r="EF29" s="485" t="s">
        <v>26</v>
      </c>
      <c r="EG29" s="486"/>
      <c r="EH29" s="91">
        <f ca="1">SUM(EH24:EH28)</f>
        <v>0</v>
      </c>
      <c r="EO29" s="491"/>
      <c r="EP29" s="481"/>
      <c r="EQ29" s="485" t="s">
        <v>26</v>
      </c>
      <c r="ER29" s="486"/>
      <c r="ES29" s="91">
        <f ca="1">SUM(ES24:ES28)</f>
        <v>0</v>
      </c>
      <c r="EZ29" s="491"/>
      <c r="FA29" s="481"/>
      <c r="FB29" s="485" t="s">
        <v>26</v>
      </c>
      <c r="FC29" s="486"/>
      <c r="FD29" s="91">
        <f ca="1">SUM(FD24:FD28)</f>
        <v>0</v>
      </c>
      <c r="FK29" s="491"/>
      <c r="FL29" s="481"/>
      <c r="FM29" s="485" t="s">
        <v>26</v>
      </c>
      <c r="FN29" s="486"/>
      <c r="FO29" s="91">
        <f ca="1">SUM(FO24:FO28)</f>
        <v>0</v>
      </c>
      <c r="FV29" s="491"/>
      <c r="FW29" s="481"/>
      <c r="FX29" s="485" t="s">
        <v>26</v>
      </c>
      <c r="FY29" s="486"/>
      <c r="FZ29" s="91">
        <f ca="1">SUM(FZ24:FZ28)</f>
        <v>0</v>
      </c>
      <c r="GG29" s="491"/>
      <c r="GH29" s="481"/>
      <c r="GI29" s="485" t="s">
        <v>26</v>
      </c>
      <c r="GJ29" s="486"/>
      <c r="GK29" s="91">
        <f ca="1">SUM(GK24:GK28)</f>
        <v>0</v>
      </c>
      <c r="GR29" s="491"/>
      <c r="GS29" s="481"/>
      <c r="GT29" s="485" t="s">
        <v>26</v>
      </c>
      <c r="GU29" s="486"/>
      <c r="GV29" s="91">
        <f ca="1">SUM(GV24:GV28)</f>
        <v>0</v>
      </c>
      <c r="HC29" s="491"/>
      <c r="HD29" s="481"/>
      <c r="HE29" s="485" t="s">
        <v>26</v>
      </c>
      <c r="HF29" s="486"/>
      <c r="HG29" s="91">
        <f ca="1">SUM(HG24:HG28)</f>
        <v>0</v>
      </c>
      <c r="HN29" s="491"/>
      <c r="HO29" s="481"/>
      <c r="HP29" s="485" t="s">
        <v>26</v>
      </c>
      <c r="HQ29" s="486"/>
      <c r="HR29" s="91">
        <f ca="1">SUM(HR24:HR28)</f>
        <v>0</v>
      </c>
      <c r="HY29" s="491"/>
      <c r="HZ29" s="481"/>
      <c r="IA29" s="485" t="s">
        <v>26</v>
      </c>
      <c r="IB29" s="486"/>
      <c r="IC29" s="91">
        <f ca="1">SUM(IC24:IC28)</f>
        <v>0</v>
      </c>
      <c r="IJ29" s="491"/>
      <c r="IK29" s="481"/>
      <c r="IL29" s="485" t="s">
        <v>26</v>
      </c>
      <c r="IM29" s="486"/>
      <c r="IN29" s="91">
        <f ca="1">SUM(IN24:IN28)</f>
        <v>0</v>
      </c>
      <c r="IU29" s="491"/>
      <c r="IV29" s="481"/>
      <c r="IW29" s="485" t="s">
        <v>26</v>
      </c>
      <c r="IX29" s="486"/>
      <c r="IY29" s="91">
        <f ca="1">SUM(IY24:IY28)</f>
        <v>0</v>
      </c>
      <c r="JF29" s="491"/>
      <c r="JG29" s="481"/>
      <c r="JH29" s="485" t="s">
        <v>26</v>
      </c>
      <c r="JI29" s="486"/>
      <c r="JJ29" s="91">
        <f ca="1">SUM(JJ24:JJ28)</f>
        <v>0</v>
      </c>
      <c r="JQ29" s="491"/>
      <c r="JR29" s="481"/>
      <c r="JS29" s="485" t="s">
        <v>26</v>
      </c>
      <c r="JT29" s="486"/>
      <c r="JU29" s="91">
        <f ca="1">SUM(JU24:JU28)</f>
        <v>0</v>
      </c>
      <c r="KB29" s="491"/>
      <c r="KC29" s="481"/>
      <c r="KD29" s="485" t="s">
        <v>26</v>
      </c>
      <c r="KE29" s="486"/>
      <c r="KF29" s="91">
        <f ca="1">SUM(KF24:KF28)</f>
        <v>0</v>
      </c>
      <c r="KM29" s="491"/>
      <c r="KN29" s="481"/>
      <c r="KO29" s="485" t="s">
        <v>26</v>
      </c>
      <c r="KP29" s="486"/>
      <c r="KQ29" s="91">
        <f ca="1">SUM(KQ24:KQ28)</f>
        <v>0</v>
      </c>
      <c r="KX29" s="491"/>
      <c r="KY29" s="481"/>
      <c r="KZ29" s="485" t="s">
        <v>26</v>
      </c>
      <c r="LA29" s="486"/>
      <c r="LB29" s="91">
        <f ca="1">SUM(LB24:LB28)</f>
        <v>0</v>
      </c>
      <c r="LI29" s="491"/>
      <c r="LJ29" s="481"/>
      <c r="LK29" s="485" t="s">
        <v>26</v>
      </c>
      <c r="LL29" s="486"/>
      <c r="LM29" s="91">
        <f ca="1">SUM(LM24:LM28)</f>
        <v>0</v>
      </c>
      <c r="LT29" s="491"/>
      <c r="LU29" s="481"/>
      <c r="LV29" s="485" t="s">
        <v>26</v>
      </c>
      <c r="LW29" s="486"/>
      <c r="LX29" s="91">
        <f ca="1">SUM(LX24:LX28)</f>
        <v>0</v>
      </c>
      <c r="ME29" s="491"/>
      <c r="MF29" s="481"/>
      <c r="MG29" s="485" t="s">
        <v>26</v>
      </c>
      <c r="MH29" s="486"/>
      <c r="MI29" s="91">
        <f ca="1">SUM(MI24:MI28)</f>
        <v>0</v>
      </c>
      <c r="MP29" s="491"/>
      <c r="MQ29" s="481"/>
      <c r="MR29" s="485" t="s">
        <v>26</v>
      </c>
      <c r="MS29" s="486"/>
      <c r="MT29" s="91">
        <f ca="1">SUM(MT24:MT28)</f>
        <v>0</v>
      </c>
      <c r="NA29" s="491"/>
      <c r="NB29" s="481"/>
      <c r="NC29" s="485" t="s">
        <v>26</v>
      </c>
      <c r="ND29" s="486"/>
      <c r="NE29" s="91">
        <f ca="1">SUM(NE24:NE28)</f>
        <v>0</v>
      </c>
      <c r="NL29" s="491"/>
      <c r="NM29" s="481"/>
      <c r="NN29" s="485" t="s">
        <v>26</v>
      </c>
      <c r="NO29" s="486"/>
      <c r="NP29" s="91">
        <f ca="1">SUM(NP24:NP28)</f>
        <v>0</v>
      </c>
      <c r="NW29" s="491"/>
      <c r="NX29" s="481"/>
      <c r="NY29" s="485" t="s">
        <v>26</v>
      </c>
      <c r="NZ29" s="486"/>
      <c r="OA29" s="91">
        <f ca="1">SUM(OA24:OA28)</f>
        <v>0</v>
      </c>
      <c r="OH29" s="491"/>
      <c r="OI29" s="481"/>
      <c r="OJ29" s="485" t="s">
        <v>26</v>
      </c>
      <c r="OK29" s="486"/>
      <c r="OL29" s="91">
        <f ca="1">SUM(OL24:OL28)</f>
        <v>0</v>
      </c>
      <c r="OS29" s="491"/>
      <c r="OT29" s="481"/>
      <c r="OU29" s="485" t="s">
        <v>26</v>
      </c>
      <c r="OV29" s="486"/>
      <c r="OW29" s="91">
        <f ca="1">SUM(OW24:OW28)</f>
        <v>0</v>
      </c>
      <c r="PD29" s="491"/>
      <c r="PE29" s="481"/>
      <c r="PF29" s="485" t="s">
        <v>26</v>
      </c>
      <c r="PG29" s="486"/>
      <c r="PH29" s="91">
        <f ca="1">SUM(PH24:PH28)</f>
        <v>0</v>
      </c>
      <c r="PO29" s="491"/>
      <c r="PP29" s="481"/>
      <c r="PQ29" s="485" t="s">
        <v>26</v>
      </c>
      <c r="PR29" s="486"/>
      <c r="PS29" s="91">
        <f ca="1">SUM(PS24:PS28)</f>
        <v>0</v>
      </c>
      <c r="PZ29" s="491"/>
      <c r="QA29" s="481"/>
      <c r="QB29" s="485" t="s">
        <v>26</v>
      </c>
      <c r="QC29" s="486"/>
      <c r="QD29" s="91">
        <f ca="1">SUM(QD24:QD28)</f>
        <v>0</v>
      </c>
      <c r="QK29" s="491"/>
      <c r="QL29" s="481"/>
      <c r="QM29" s="485" t="s">
        <v>26</v>
      </c>
      <c r="QN29" s="486"/>
      <c r="QO29" s="91">
        <f ca="1">SUM(QO24:QO28)</f>
        <v>0</v>
      </c>
      <c r="QV29" s="491"/>
      <c r="QW29" s="481"/>
      <c r="QX29" s="485" t="s">
        <v>26</v>
      </c>
      <c r="QY29" s="486"/>
      <c r="QZ29" s="91">
        <f ca="1">SUM(QZ24:QZ28)</f>
        <v>0</v>
      </c>
      <c r="RG29" s="491"/>
      <c r="RH29" s="481"/>
      <c r="RI29" s="485" t="s">
        <v>26</v>
      </c>
      <c r="RJ29" s="486"/>
      <c r="RK29" s="91">
        <f ca="1">SUM(RK24:RK28)</f>
        <v>0</v>
      </c>
      <c r="RR29" s="491"/>
      <c r="RS29" s="481"/>
      <c r="RT29" s="485" t="s">
        <v>26</v>
      </c>
      <c r="RU29" s="486"/>
      <c r="RV29" s="91">
        <f ca="1">SUM(RV24:RV28)</f>
        <v>0</v>
      </c>
      <c r="SC29" s="491"/>
      <c r="SD29" s="481"/>
      <c r="SE29" s="485" t="s">
        <v>26</v>
      </c>
      <c r="SF29" s="486"/>
      <c r="SG29" s="91">
        <f ca="1">SUM(SG24:SG28)</f>
        <v>0</v>
      </c>
      <c r="SN29" s="491"/>
      <c r="SO29" s="481"/>
      <c r="SP29" s="485" t="s">
        <v>26</v>
      </c>
      <c r="SQ29" s="486"/>
      <c r="SR29" s="91">
        <f ca="1">SUM(SR24:SR28)</f>
        <v>0</v>
      </c>
      <c r="SY29" s="491"/>
      <c r="SZ29" s="481"/>
      <c r="TA29" s="485" t="s">
        <v>26</v>
      </c>
      <c r="TB29" s="486"/>
      <c r="TC29" s="91">
        <f ca="1">SUM(TC24:TC28)</f>
        <v>0</v>
      </c>
      <c r="TJ29" s="491"/>
      <c r="TK29" s="481"/>
      <c r="TL29" s="485" t="s">
        <v>26</v>
      </c>
      <c r="TM29" s="486"/>
      <c r="TN29" s="91">
        <f ca="1">SUM(TN24:TN28)</f>
        <v>0</v>
      </c>
      <c r="TU29" s="491"/>
      <c r="TV29" s="481"/>
      <c r="TW29" s="485" t="s">
        <v>26</v>
      </c>
      <c r="TX29" s="486"/>
      <c r="TY29" s="91">
        <f ca="1">SUM(TY24:TY28)</f>
        <v>0</v>
      </c>
      <c r="UF29" s="491"/>
      <c r="UG29" s="481"/>
      <c r="UH29" s="485" t="s">
        <v>26</v>
      </c>
      <c r="UI29" s="486"/>
      <c r="UJ29" s="91">
        <f ca="1">SUM(UJ24:UJ28)</f>
        <v>0</v>
      </c>
      <c r="UQ29" s="491"/>
      <c r="UR29" s="481"/>
      <c r="US29" s="485" t="s">
        <v>26</v>
      </c>
      <c r="UT29" s="486"/>
      <c r="UU29" s="91">
        <f ca="1">SUM(UU24:UU28)</f>
        <v>0</v>
      </c>
      <c r="VB29" s="491"/>
      <c r="VC29" s="481"/>
      <c r="VD29" s="485" t="s">
        <v>26</v>
      </c>
      <c r="VE29" s="486"/>
      <c r="VF29" s="91">
        <f ca="1">SUM(VF24:VF28)</f>
        <v>0</v>
      </c>
      <c r="VM29" s="491"/>
      <c r="VN29" s="481"/>
      <c r="VO29" s="485" t="s">
        <v>26</v>
      </c>
      <c r="VP29" s="486"/>
      <c r="VQ29" s="91">
        <f ca="1">SUM(VQ24:VQ28)</f>
        <v>0</v>
      </c>
      <c r="VX29" s="491"/>
      <c r="VY29" s="481"/>
      <c r="VZ29" s="485" t="s">
        <v>26</v>
      </c>
      <c r="WA29" s="486"/>
      <c r="WB29" s="91">
        <f ca="1">SUM(WB24:WB28)</f>
        <v>0</v>
      </c>
      <c r="WI29" s="491"/>
      <c r="WJ29" s="481"/>
      <c r="WK29" s="485" t="s">
        <v>26</v>
      </c>
      <c r="WL29" s="486"/>
      <c r="WM29" s="91">
        <f ca="1">SUM(WM24:WM28)</f>
        <v>0</v>
      </c>
      <c r="WT29" s="491"/>
      <c r="WU29" s="481"/>
      <c r="WV29" s="485" t="s">
        <v>26</v>
      </c>
      <c r="WW29" s="486"/>
      <c r="WX29" s="91">
        <f ca="1">SUM(WX24:WX28)</f>
        <v>0</v>
      </c>
      <c r="XE29" s="491"/>
      <c r="XF29" s="481"/>
      <c r="XG29" s="485" t="s">
        <v>26</v>
      </c>
      <c r="XH29" s="486"/>
      <c r="XI29" s="91">
        <f ca="1">SUM(XI24:XI28)</f>
        <v>0</v>
      </c>
      <c r="XP29" s="491"/>
      <c r="XQ29" s="481"/>
      <c r="XR29" s="485" t="s">
        <v>26</v>
      </c>
      <c r="XS29" s="486"/>
      <c r="XT29" s="91">
        <f ca="1">SUM(XT24:XT28)</f>
        <v>0</v>
      </c>
      <c r="YA29" s="491"/>
      <c r="YB29" s="481"/>
      <c r="YC29" s="485" t="s">
        <v>26</v>
      </c>
      <c r="YD29" s="486"/>
      <c r="YE29" s="91">
        <f ca="1">SUM(YE24:YE28)</f>
        <v>0</v>
      </c>
      <c r="YL29" s="491"/>
      <c r="YM29" s="481"/>
      <c r="YN29" s="485" t="s">
        <v>26</v>
      </c>
      <c r="YO29" s="486"/>
      <c r="YP29" s="91">
        <f ca="1">SUM(YP24:YP28)</f>
        <v>0</v>
      </c>
      <c r="YW29" s="491"/>
      <c r="YX29" s="481"/>
      <c r="YY29" s="485" t="s">
        <v>26</v>
      </c>
      <c r="YZ29" s="486"/>
      <c r="ZA29" s="91">
        <f ca="1">SUM(ZA24:ZA28)</f>
        <v>0</v>
      </c>
      <c r="ZH29" s="491"/>
      <c r="ZI29" s="481"/>
      <c r="ZJ29" s="485" t="s">
        <v>26</v>
      </c>
      <c r="ZK29" s="486"/>
      <c r="ZL29" s="91">
        <f ca="1">SUM(ZL24:ZL28)</f>
        <v>0</v>
      </c>
      <c r="ZS29" s="491"/>
      <c r="ZT29" s="481"/>
      <c r="ZU29" s="485" t="s">
        <v>26</v>
      </c>
      <c r="ZV29" s="486"/>
      <c r="ZW29" s="91">
        <f ca="1">SUM(ZW24:ZW28)</f>
        <v>0</v>
      </c>
      <c r="AAD29" s="491"/>
      <c r="AAE29" s="481"/>
      <c r="AAF29" s="485" t="s">
        <v>26</v>
      </c>
      <c r="AAG29" s="486"/>
      <c r="AAH29" s="91">
        <f ca="1">SUM(AAH24:AAH28)</f>
        <v>0</v>
      </c>
      <c r="AAO29" s="491"/>
      <c r="AAP29" s="481"/>
      <c r="AAQ29" s="485" t="s">
        <v>26</v>
      </c>
      <c r="AAR29" s="486"/>
      <c r="AAS29" s="91">
        <f ca="1">SUM(AAS24:AAS28)</f>
        <v>0</v>
      </c>
      <c r="AAZ29" s="491"/>
      <c r="ABA29" s="481"/>
      <c r="ABB29" s="485" t="s">
        <v>26</v>
      </c>
      <c r="ABC29" s="486"/>
      <c r="ABD29" s="91">
        <f ca="1">SUM(ABD24:ABD28)</f>
        <v>0</v>
      </c>
      <c r="ABK29" s="491"/>
      <c r="ABL29" s="481"/>
      <c r="ABM29" s="485" t="s">
        <v>26</v>
      </c>
      <c r="ABN29" s="486"/>
      <c r="ABO29" s="91">
        <f ca="1">SUM(ABO24:ABO28)</f>
        <v>0</v>
      </c>
      <c r="ABV29" s="491"/>
      <c r="ABW29" s="481"/>
      <c r="ABX29" s="485" t="s">
        <v>26</v>
      </c>
      <c r="ABY29" s="486"/>
      <c r="ABZ29" s="91">
        <f ca="1">SUM(ABZ24:ABZ28)</f>
        <v>0</v>
      </c>
      <c r="ACG29" s="491"/>
      <c r="ACH29" s="481"/>
      <c r="ACI29" s="485" t="s">
        <v>26</v>
      </c>
      <c r="ACJ29" s="486"/>
      <c r="ACK29" s="91">
        <f ca="1">SUM(ACK24:ACK28)</f>
        <v>0</v>
      </c>
      <c r="ACR29" s="491"/>
      <c r="ACS29" s="481"/>
      <c r="ACT29" s="485" t="s">
        <v>26</v>
      </c>
      <c r="ACU29" s="486"/>
      <c r="ACV29" s="91">
        <f ca="1">SUM(ACV24:ACV28)</f>
        <v>0</v>
      </c>
      <c r="ADC29" s="491"/>
      <c r="ADD29" s="481"/>
      <c r="ADE29" s="485" t="s">
        <v>26</v>
      </c>
      <c r="ADF29" s="486"/>
      <c r="ADG29" s="91">
        <f ca="1">SUM(ADG24:ADG28)</f>
        <v>0</v>
      </c>
      <c r="ADN29" s="491"/>
      <c r="ADO29" s="481"/>
      <c r="ADP29" s="485" t="s">
        <v>26</v>
      </c>
      <c r="ADQ29" s="486"/>
      <c r="ADR29" s="91">
        <f ca="1">SUM(ADR24:ADR28)</f>
        <v>0</v>
      </c>
      <c r="ADY29" s="491"/>
      <c r="ADZ29" s="481"/>
      <c r="AEA29" s="485" t="s">
        <v>26</v>
      </c>
      <c r="AEB29" s="486"/>
      <c r="AEC29" s="91">
        <f ca="1">SUM(AEC24:AEC28)</f>
        <v>0</v>
      </c>
      <c r="AEJ29" s="491"/>
      <c r="AEK29" s="481"/>
      <c r="AEL29" s="485" t="s">
        <v>26</v>
      </c>
      <c r="AEM29" s="486"/>
      <c r="AEN29" s="91">
        <f ca="1">SUM(AEN24:AEN28)</f>
        <v>0</v>
      </c>
      <c r="AEU29" s="491"/>
      <c r="AEV29" s="481"/>
      <c r="AEW29" s="485" t="s">
        <v>26</v>
      </c>
      <c r="AEX29" s="486"/>
      <c r="AEY29" s="91">
        <f ca="1">SUM(AEY24:AEY28)</f>
        <v>0</v>
      </c>
      <c r="AFF29" s="491"/>
      <c r="AFG29" s="481"/>
      <c r="AFH29" s="485" t="s">
        <v>26</v>
      </c>
      <c r="AFI29" s="486"/>
      <c r="AFJ29" s="91">
        <f ca="1">SUM(AFJ24:AFJ28)</f>
        <v>0</v>
      </c>
      <c r="AFQ29" s="491"/>
      <c r="AFR29" s="481"/>
      <c r="AFS29" s="485" t="s">
        <v>26</v>
      </c>
      <c r="AFT29" s="486"/>
      <c r="AFU29" s="91">
        <f ca="1">SUM(AFU24:AFU28)</f>
        <v>0</v>
      </c>
      <c r="AGB29" s="491"/>
      <c r="AGC29" s="481"/>
      <c r="AGD29" s="485" t="s">
        <v>26</v>
      </c>
      <c r="AGE29" s="486"/>
      <c r="AGF29" s="91">
        <f ca="1">SUM(AGF24:AGF28)</f>
        <v>0</v>
      </c>
      <c r="AGM29" s="491"/>
      <c r="AGN29" s="481"/>
      <c r="AGO29" s="485" t="s">
        <v>26</v>
      </c>
      <c r="AGP29" s="486"/>
      <c r="AGQ29" s="91">
        <f ca="1">SUM(AGQ24:AGQ28)</f>
        <v>0</v>
      </c>
      <c r="AGX29" s="491"/>
      <c r="AGY29" s="481"/>
      <c r="AGZ29" s="485" t="s">
        <v>26</v>
      </c>
      <c r="AHA29" s="486"/>
      <c r="AHB29" s="91">
        <f ca="1">SUM(AHB24:AHB28)</f>
        <v>0</v>
      </c>
      <c r="AHI29" s="491"/>
      <c r="AHJ29" s="481"/>
      <c r="AHK29" s="485" t="s">
        <v>26</v>
      </c>
      <c r="AHL29" s="486"/>
      <c r="AHM29" s="91">
        <f ca="1">SUM(AHM24:AHM28)</f>
        <v>0</v>
      </c>
      <c r="AHT29" s="491"/>
      <c r="AHU29" s="481"/>
      <c r="AHV29" s="485" t="s">
        <v>26</v>
      </c>
      <c r="AHW29" s="486"/>
      <c r="AHX29" s="91">
        <f ca="1">SUM(AHX24:AHX28)</f>
        <v>0</v>
      </c>
      <c r="AIE29" s="491"/>
      <c r="AIF29" s="481"/>
      <c r="AIG29" s="485" t="s">
        <v>26</v>
      </c>
      <c r="AIH29" s="486"/>
      <c r="AII29" s="91">
        <f ca="1">SUM(AII24:AII28)</f>
        <v>0</v>
      </c>
      <c r="AIP29" s="491"/>
      <c r="AIQ29" s="481"/>
      <c r="AIR29" s="485" t="s">
        <v>26</v>
      </c>
      <c r="AIS29" s="486"/>
      <c r="AIT29" s="91">
        <f ca="1">SUM(AIT24:AIT28)</f>
        <v>0</v>
      </c>
      <c r="AJA29" s="491"/>
      <c r="AJB29" s="481"/>
      <c r="AJC29" s="485" t="s">
        <v>26</v>
      </c>
      <c r="AJD29" s="486"/>
      <c r="AJE29" s="91">
        <f ca="1">SUM(AJE24:AJE28)</f>
        <v>0</v>
      </c>
      <c r="AJL29" s="491"/>
      <c r="AJM29" s="481"/>
      <c r="AJN29" s="485" t="s">
        <v>26</v>
      </c>
      <c r="AJO29" s="486"/>
      <c r="AJP29" s="91">
        <f ca="1">SUM(AJP24:AJP28)</f>
        <v>0</v>
      </c>
      <c r="AJW29" s="491"/>
      <c r="AJX29" s="481"/>
      <c r="AJY29" s="485" t="s">
        <v>26</v>
      </c>
      <c r="AJZ29" s="486"/>
      <c r="AKA29" s="91">
        <f ca="1">SUM(AKA24:AKA28)</f>
        <v>0</v>
      </c>
      <c r="AKH29" s="491"/>
      <c r="AKI29" s="481"/>
      <c r="AKJ29" s="485" t="s">
        <v>26</v>
      </c>
      <c r="AKK29" s="486"/>
      <c r="AKL29" s="91">
        <f ca="1">SUM(AKL24:AKL28)</f>
        <v>0</v>
      </c>
      <c r="AKS29" s="491"/>
      <c r="AKT29" s="481"/>
      <c r="AKU29" s="485" t="s">
        <v>26</v>
      </c>
      <c r="AKV29" s="486"/>
      <c r="AKW29" s="91">
        <f ca="1">SUM(AKW24:AKW28)</f>
        <v>0</v>
      </c>
      <c r="ALD29" s="491"/>
      <c r="ALE29" s="481"/>
      <c r="ALF29" s="485" t="s">
        <v>26</v>
      </c>
      <c r="ALG29" s="486"/>
      <c r="ALH29" s="91">
        <f ca="1">SUM(ALH24:ALH28)</f>
        <v>0</v>
      </c>
      <c r="ALO29" s="491"/>
      <c r="ALP29" s="481"/>
      <c r="ALQ29" s="485" t="s">
        <v>26</v>
      </c>
      <c r="ALR29" s="486"/>
      <c r="ALS29" s="91">
        <f ca="1">SUM(ALS24:ALS28)</f>
        <v>0</v>
      </c>
      <c r="ALZ29" s="491"/>
      <c r="AMA29" s="481"/>
      <c r="AMB29" s="485" t="s">
        <v>26</v>
      </c>
      <c r="AMC29" s="486"/>
      <c r="AMD29" s="91">
        <f ca="1">SUM(AMD24:AMD28)</f>
        <v>0</v>
      </c>
      <c r="AMK29" s="491"/>
      <c r="AML29" s="481"/>
      <c r="AMM29" s="485" t="s">
        <v>26</v>
      </c>
      <c r="AMN29" s="486"/>
      <c r="AMO29" s="91">
        <f ca="1">SUM(AMO24:AMO28)</f>
        <v>0</v>
      </c>
      <c r="AMV29" s="491"/>
      <c r="AMW29" s="481"/>
      <c r="AMX29" s="485" t="s">
        <v>26</v>
      </c>
      <c r="AMY29" s="486"/>
      <c r="AMZ29" s="91">
        <f ca="1">SUM(AMZ24:AMZ28)</f>
        <v>0</v>
      </c>
      <c r="ANG29" s="491"/>
      <c r="ANH29" s="481"/>
      <c r="ANI29" s="485" t="s">
        <v>26</v>
      </c>
      <c r="ANJ29" s="486"/>
      <c r="ANK29" s="91">
        <f ca="1">SUM(ANK24:ANK28)</f>
        <v>0</v>
      </c>
      <c r="ANR29" s="491"/>
      <c r="ANS29" s="481"/>
      <c r="ANT29" s="485" t="s">
        <v>26</v>
      </c>
      <c r="ANU29" s="486"/>
      <c r="ANV29" s="91">
        <f ca="1">SUM(ANV24:ANV28)</f>
        <v>0</v>
      </c>
      <c r="AOC29" s="491"/>
      <c r="AOD29" s="481"/>
      <c r="AOE29" s="485" t="s">
        <v>26</v>
      </c>
      <c r="AOF29" s="486"/>
      <c r="AOG29" s="91">
        <f ca="1">SUM(AOG24:AOG28)</f>
        <v>0</v>
      </c>
      <c r="AON29" s="491"/>
      <c r="AOO29" s="481"/>
      <c r="AOP29" s="485" t="s">
        <v>26</v>
      </c>
      <c r="AOQ29" s="486"/>
      <c r="AOR29" s="91">
        <f ca="1">SUM(AOR24:AOR28)</f>
        <v>0</v>
      </c>
      <c r="AOY29" s="491"/>
      <c r="AOZ29" s="481"/>
      <c r="APA29" s="485" t="s">
        <v>26</v>
      </c>
      <c r="APB29" s="486"/>
      <c r="APC29" s="91">
        <f ca="1">SUM(APC24:APC28)</f>
        <v>0</v>
      </c>
      <c r="APJ29" s="491"/>
      <c r="APK29" s="481"/>
      <c r="APL29" s="485" t="s">
        <v>26</v>
      </c>
      <c r="APM29" s="486"/>
      <c r="APN29" s="91">
        <f ca="1">SUM(APN24:APN28)</f>
        <v>0</v>
      </c>
      <c r="APU29" s="491"/>
      <c r="APV29" s="481"/>
      <c r="APW29" s="485" t="s">
        <v>26</v>
      </c>
      <c r="APX29" s="486"/>
      <c r="APY29" s="91">
        <f ca="1">SUM(APY24:APY28)</f>
        <v>0</v>
      </c>
      <c r="AQF29" s="491"/>
      <c r="AQG29" s="481"/>
      <c r="AQH29" s="485" t="s">
        <v>26</v>
      </c>
      <c r="AQI29" s="486"/>
      <c r="AQJ29" s="91">
        <f ca="1">SUM(AQJ24:AQJ28)</f>
        <v>0</v>
      </c>
      <c r="AQQ29" s="491"/>
      <c r="AQR29" s="481"/>
      <c r="AQS29" s="485" t="s">
        <v>26</v>
      </c>
      <c r="AQT29" s="486"/>
      <c r="AQU29" s="91">
        <f ca="1">SUM(AQU24:AQU28)</f>
        <v>0</v>
      </c>
      <c r="ARB29" s="491"/>
      <c r="ARC29" s="481"/>
      <c r="ARD29" s="485" t="s">
        <v>26</v>
      </c>
      <c r="ARE29" s="486"/>
      <c r="ARF29" s="91">
        <f ca="1">SUM(ARF24:ARF28)</f>
        <v>0</v>
      </c>
      <c r="ARM29" s="491"/>
      <c r="ARN29" s="481"/>
      <c r="ARO29" s="485" t="s">
        <v>26</v>
      </c>
      <c r="ARP29" s="486"/>
      <c r="ARQ29" s="91">
        <f ca="1">SUM(ARQ24:ARQ28)</f>
        <v>0</v>
      </c>
      <c r="ARX29" s="491"/>
      <c r="ARY29" s="481"/>
      <c r="ARZ29" s="485" t="s">
        <v>26</v>
      </c>
      <c r="ASA29" s="486"/>
      <c r="ASB29" s="91">
        <f ca="1">SUM(ASB24:ASB28)</f>
        <v>0</v>
      </c>
      <c r="ASI29" s="491"/>
      <c r="ASJ29" s="481"/>
      <c r="ASK29" s="485" t="s">
        <v>26</v>
      </c>
      <c r="ASL29" s="486"/>
      <c r="ASM29" s="91">
        <f ca="1">SUM(ASM24:ASM28)</f>
        <v>0</v>
      </c>
      <c r="AST29" s="491"/>
      <c r="ASU29" s="481"/>
      <c r="ASV29" s="485" t="s">
        <v>26</v>
      </c>
      <c r="ASW29" s="486"/>
      <c r="ASX29" s="91">
        <f ca="1">SUM(ASX24:ASX28)</f>
        <v>0</v>
      </c>
      <c r="ATE29" s="491"/>
      <c r="ATF29" s="481"/>
      <c r="ATG29" s="485" t="s">
        <v>26</v>
      </c>
      <c r="ATH29" s="486"/>
      <c r="ATI29" s="91">
        <f ca="1">SUM(ATI24:ATI28)</f>
        <v>0</v>
      </c>
      <c r="ATP29" s="491"/>
      <c r="ATQ29" s="481"/>
      <c r="ATR29" s="485" t="s">
        <v>26</v>
      </c>
      <c r="ATS29" s="486"/>
      <c r="ATT29" s="91">
        <f ca="1">SUM(ATT24:ATT28)</f>
        <v>0</v>
      </c>
      <c r="AUA29" s="491"/>
      <c r="AUB29" s="481"/>
      <c r="AUC29" s="485" t="s">
        <v>26</v>
      </c>
      <c r="AUD29" s="486"/>
      <c r="AUE29" s="91">
        <f ca="1">SUM(AUE24:AUE28)</f>
        <v>0</v>
      </c>
      <c r="AUL29" s="491"/>
      <c r="AUM29" s="481"/>
      <c r="AUN29" s="485" t="s">
        <v>26</v>
      </c>
      <c r="AUO29" s="486"/>
      <c r="AUP29" s="91">
        <f ca="1">SUM(AUP24:AUP28)</f>
        <v>0</v>
      </c>
      <c r="AUW29" s="491"/>
      <c r="AUX29" s="481"/>
      <c r="AUY29" s="485" t="s">
        <v>26</v>
      </c>
      <c r="AUZ29" s="486"/>
      <c r="AVA29" s="91">
        <f ca="1">SUM(AVA24:AVA28)</f>
        <v>0</v>
      </c>
      <c r="AVH29" s="491"/>
      <c r="AVI29" s="481"/>
      <c r="AVJ29" s="485" t="s">
        <v>26</v>
      </c>
      <c r="AVK29" s="486"/>
      <c r="AVL29" s="91">
        <f ca="1">SUM(AVL24:AVL28)</f>
        <v>0</v>
      </c>
      <c r="AVS29" s="491"/>
      <c r="AVT29" s="481"/>
      <c r="AVU29" s="485" t="s">
        <v>26</v>
      </c>
      <c r="AVV29" s="486"/>
      <c r="AVW29" s="91">
        <f ca="1">SUM(AVW24:AVW28)</f>
        <v>0</v>
      </c>
    </row>
    <row r="30" spans="2:1018 1025:1271" ht="18.75" customHeight="1">
      <c r="B30" s="510" t="s">
        <v>202</v>
      </c>
      <c r="C30" s="512" t="s">
        <v>25</v>
      </c>
      <c r="D30" s="513" t="s">
        <v>20</v>
      </c>
      <c r="E30" s="513"/>
      <c r="F30" s="514"/>
      <c r="M30" s="476" t="s">
        <v>202</v>
      </c>
      <c r="N30" s="479" t="s">
        <v>25</v>
      </c>
      <c r="O30" s="482" t="s">
        <v>20</v>
      </c>
      <c r="P30" s="483"/>
      <c r="Q30" s="484"/>
      <c r="X30" s="476" t="s">
        <v>202</v>
      </c>
      <c r="Y30" s="479" t="s">
        <v>25</v>
      </c>
      <c r="Z30" s="482" t="s">
        <v>20</v>
      </c>
      <c r="AA30" s="483"/>
      <c r="AB30" s="484"/>
      <c r="AI30" s="476" t="s">
        <v>202</v>
      </c>
      <c r="AJ30" s="479" t="s">
        <v>25</v>
      </c>
      <c r="AK30" s="482" t="s">
        <v>20</v>
      </c>
      <c r="AL30" s="483"/>
      <c r="AM30" s="484"/>
      <c r="AT30" s="476" t="s">
        <v>202</v>
      </c>
      <c r="AU30" s="479" t="s">
        <v>25</v>
      </c>
      <c r="AV30" s="482" t="s">
        <v>20</v>
      </c>
      <c r="AW30" s="483"/>
      <c r="AX30" s="484"/>
      <c r="BE30" s="476" t="s">
        <v>202</v>
      </c>
      <c r="BF30" s="479" t="s">
        <v>25</v>
      </c>
      <c r="BG30" s="482" t="s">
        <v>20</v>
      </c>
      <c r="BH30" s="483"/>
      <c r="BI30" s="484"/>
      <c r="BP30" s="476" t="s">
        <v>202</v>
      </c>
      <c r="BQ30" s="479" t="s">
        <v>25</v>
      </c>
      <c r="BR30" s="482" t="s">
        <v>20</v>
      </c>
      <c r="BS30" s="483"/>
      <c r="BT30" s="484"/>
      <c r="CA30" s="476" t="s">
        <v>202</v>
      </c>
      <c r="CB30" s="479" t="s">
        <v>25</v>
      </c>
      <c r="CC30" s="482" t="s">
        <v>20</v>
      </c>
      <c r="CD30" s="483"/>
      <c r="CE30" s="484"/>
      <c r="CL30" s="476" t="s">
        <v>202</v>
      </c>
      <c r="CM30" s="479" t="s">
        <v>25</v>
      </c>
      <c r="CN30" s="482" t="s">
        <v>20</v>
      </c>
      <c r="CO30" s="483"/>
      <c r="CP30" s="484"/>
      <c r="CW30" s="476" t="s">
        <v>202</v>
      </c>
      <c r="CX30" s="479" t="s">
        <v>25</v>
      </c>
      <c r="CY30" s="482" t="s">
        <v>20</v>
      </c>
      <c r="CZ30" s="483"/>
      <c r="DA30" s="484"/>
      <c r="DH30" s="476" t="s">
        <v>202</v>
      </c>
      <c r="DI30" s="479" t="s">
        <v>25</v>
      </c>
      <c r="DJ30" s="482" t="s">
        <v>20</v>
      </c>
      <c r="DK30" s="483"/>
      <c r="DL30" s="484"/>
      <c r="DS30" s="476" t="s">
        <v>202</v>
      </c>
      <c r="DT30" s="479" t="s">
        <v>25</v>
      </c>
      <c r="DU30" s="482" t="s">
        <v>20</v>
      </c>
      <c r="DV30" s="483"/>
      <c r="DW30" s="484"/>
      <c r="ED30" s="476" t="s">
        <v>202</v>
      </c>
      <c r="EE30" s="479" t="s">
        <v>25</v>
      </c>
      <c r="EF30" s="482" t="s">
        <v>20</v>
      </c>
      <c r="EG30" s="483"/>
      <c r="EH30" s="484"/>
      <c r="EO30" s="476" t="s">
        <v>202</v>
      </c>
      <c r="EP30" s="479" t="s">
        <v>25</v>
      </c>
      <c r="EQ30" s="482" t="s">
        <v>20</v>
      </c>
      <c r="ER30" s="483"/>
      <c r="ES30" s="484"/>
      <c r="EZ30" s="476" t="s">
        <v>202</v>
      </c>
      <c r="FA30" s="479" t="s">
        <v>25</v>
      </c>
      <c r="FB30" s="482" t="s">
        <v>20</v>
      </c>
      <c r="FC30" s="483"/>
      <c r="FD30" s="484"/>
      <c r="FK30" s="476" t="s">
        <v>202</v>
      </c>
      <c r="FL30" s="479" t="s">
        <v>25</v>
      </c>
      <c r="FM30" s="482" t="s">
        <v>20</v>
      </c>
      <c r="FN30" s="483"/>
      <c r="FO30" s="484"/>
      <c r="FV30" s="476" t="s">
        <v>202</v>
      </c>
      <c r="FW30" s="479" t="s">
        <v>25</v>
      </c>
      <c r="FX30" s="482" t="s">
        <v>20</v>
      </c>
      <c r="FY30" s="483"/>
      <c r="FZ30" s="484"/>
      <c r="GG30" s="476" t="s">
        <v>202</v>
      </c>
      <c r="GH30" s="479" t="s">
        <v>25</v>
      </c>
      <c r="GI30" s="482" t="s">
        <v>20</v>
      </c>
      <c r="GJ30" s="483"/>
      <c r="GK30" s="484"/>
      <c r="GR30" s="476" t="s">
        <v>202</v>
      </c>
      <c r="GS30" s="479" t="s">
        <v>25</v>
      </c>
      <c r="GT30" s="482" t="s">
        <v>20</v>
      </c>
      <c r="GU30" s="483"/>
      <c r="GV30" s="484"/>
      <c r="HC30" s="476" t="s">
        <v>202</v>
      </c>
      <c r="HD30" s="479" t="s">
        <v>25</v>
      </c>
      <c r="HE30" s="482" t="s">
        <v>20</v>
      </c>
      <c r="HF30" s="483"/>
      <c r="HG30" s="484"/>
      <c r="HN30" s="476" t="s">
        <v>202</v>
      </c>
      <c r="HO30" s="479" t="s">
        <v>25</v>
      </c>
      <c r="HP30" s="482" t="s">
        <v>20</v>
      </c>
      <c r="HQ30" s="483"/>
      <c r="HR30" s="484"/>
      <c r="HY30" s="476" t="s">
        <v>202</v>
      </c>
      <c r="HZ30" s="479" t="s">
        <v>25</v>
      </c>
      <c r="IA30" s="482" t="s">
        <v>20</v>
      </c>
      <c r="IB30" s="483"/>
      <c r="IC30" s="484"/>
      <c r="IJ30" s="476" t="s">
        <v>202</v>
      </c>
      <c r="IK30" s="479" t="s">
        <v>25</v>
      </c>
      <c r="IL30" s="482" t="s">
        <v>20</v>
      </c>
      <c r="IM30" s="483"/>
      <c r="IN30" s="484"/>
      <c r="IU30" s="476" t="s">
        <v>202</v>
      </c>
      <c r="IV30" s="479" t="s">
        <v>25</v>
      </c>
      <c r="IW30" s="482" t="s">
        <v>20</v>
      </c>
      <c r="IX30" s="483"/>
      <c r="IY30" s="484"/>
      <c r="JF30" s="476" t="s">
        <v>202</v>
      </c>
      <c r="JG30" s="479" t="s">
        <v>25</v>
      </c>
      <c r="JH30" s="482" t="s">
        <v>20</v>
      </c>
      <c r="JI30" s="483"/>
      <c r="JJ30" s="484"/>
      <c r="JQ30" s="476" t="s">
        <v>202</v>
      </c>
      <c r="JR30" s="479" t="s">
        <v>25</v>
      </c>
      <c r="JS30" s="482" t="s">
        <v>20</v>
      </c>
      <c r="JT30" s="483"/>
      <c r="JU30" s="484"/>
      <c r="KB30" s="476" t="s">
        <v>202</v>
      </c>
      <c r="KC30" s="479" t="s">
        <v>25</v>
      </c>
      <c r="KD30" s="482" t="s">
        <v>20</v>
      </c>
      <c r="KE30" s="483"/>
      <c r="KF30" s="484"/>
      <c r="KM30" s="476" t="s">
        <v>202</v>
      </c>
      <c r="KN30" s="479" t="s">
        <v>25</v>
      </c>
      <c r="KO30" s="482" t="s">
        <v>20</v>
      </c>
      <c r="KP30" s="483"/>
      <c r="KQ30" s="484"/>
      <c r="KX30" s="476" t="s">
        <v>202</v>
      </c>
      <c r="KY30" s="479" t="s">
        <v>25</v>
      </c>
      <c r="KZ30" s="482" t="s">
        <v>20</v>
      </c>
      <c r="LA30" s="483"/>
      <c r="LB30" s="484"/>
      <c r="LI30" s="476" t="s">
        <v>202</v>
      </c>
      <c r="LJ30" s="479" t="s">
        <v>25</v>
      </c>
      <c r="LK30" s="482" t="s">
        <v>20</v>
      </c>
      <c r="LL30" s="483"/>
      <c r="LM30" s="484"/>
      <c r="LT30" s="476" t="s">
        <v>202</v>
      </c>
      <c r="LU30" s="479" t="s">
        <v>25</v>
      </c>
      <c r="LV30" s="482" t="s">
        <v>20</v>
      </c>
      <c r="LW30" s="483"/>
      <c r="LX30" s="484"/>
      <c r="ME30" s="476" t="s">
        <v>202</v>
      </c>
      <c r="MF30" s="479" t="s">
        <v>25</v>
      </c>
      <c r="MG30" s="482" t="s">
        <v>20</v>
      </c>
      <c r="MH30" s="483"/>
      <c r="MI30" s="484"/>
      <c r="MP30" s="476" t="s">
        <v>202</v>
      </c>
      <c r="MQ30" s="479" t="s">
        <v>25</v>
      </c>
      <c r="MR30" s="482" t="s">
        <v>20</v>
      </c>
      <c r="MS30" s="483"/>
      <c r="MT30" s="484"/>
      <c r="NA30" s="476" t="s">
        <v>202</v>
      </c>
      <c r="NB30" s="479" t="s">
        <v>25</v>
      </c>
      <c r="NC30" s="482" t="s">
        <v>20</v>
      </c>
      <c r="ND30" s="483"/>
      <c r="NE30" s="484"/>
      <c r="NL30" s="476" t="s">
        <v>202</v>
      </c>
      <c r="NM30" s="479" t="s">
        <v>25</v>
      </c>
      <c r="NN30" s="482" t="s">
        <v>20</v>
      </c>
      <c r="NO30" s="483"/>
      <c r="NP30" s="484"/>
      <c r="NW30" s="476" t="s">
        <v>202</v>
      </c>
      <c r="NX30" s="479" t="s">
        <v>25</v>
      </c>
      <c r="NY30" s="482" t="s">
        <v>20</v>
      </c>
      <c r="NZ30" s="483"/>
      <c r="OA30" s="484"/>
      <c r="OH30" s="476" t="s">
        <v>202</v>
      </c>
      <c r="OI30" s="479" t="s">
        <v>25</v>
      </c>
      <c r="OJ30" s="482" t="s">
        <v>20</v>
      </c>
      <c r="OK30" s="483"/>
      <c r="OL30" s="484"/>
      <c r="OS30" s="476" t="s">
        <v>202</v>
      </c>
      <c r="OT30" s="479" t="s">
        <v>25</v>
      </c>
      <c r="OU30" s="482" t="s">
        <v>20</v>
      </c>
      <c r="OV30" s="483"/>
      <c r="OW30" s="484"/>
      <c r="PD30" s="476" t="s">
        <v>202</v>
      </c>
      <c r="PE30" s="479" t="s">
        <v>25</v>
      </c>
      <c r="PF30" s="482" t="s">
        <v>20</v>
      </c>
      <c r="PG30" s="483"/>
      <c r="PH30" s="484"/>
      <c r="PO30" s="476" t="s">
        <v>202</v>
      </c>
      <c r="PP30" s="479" t="s">
        <v>25</v>
      </c>
      <c r="PQ30" s="482" t="s">
        <v>20</v>
      </c>
      <c r="PR30" s="483"/>
      <c r="PS30" s="484"/>
      <c r="PZ30" s="476" t="s">
        <v>202</v>
      </c>
      <c r="QA30" s="479" t="s">
        <v>25</v>
      </c>
      <c r="QB30" s="482" t="s">
        <v>20</v>
      </c>
      <c r="QC30" s="483"/>
      <c r="QD30" s="484"/>
      <c r="QK30" s="476" t="s">
        <v>202</v>
      </c>
      <c r="QL30" s="479" t="s">
        <v>25</v>
      </c>
      <c r="QM30" s="482" t="s">
        <v>20</v>
      </c>
      <c r="QN30" s="483"/>
      <c r="QO30" s="484"/>
      <c r="QV30" s="476" t="s">
        <v>202</v>
      </c>
      <c r="QW30" s="479" t="s">
        <v>25</v>
      </c>
      <c r="QX30" s="482" t="s">
        <v>20</v>
      </c>
      <c r="QY30" s="483"/>
      <c r="QZ30" s="484"/>
      <c r="RG30" s="476" t="s">
        <v>202</v>
      </c>
      <c r="RH30" s="479" t="s">
        <v>25</v>
      </c>
      <c r="RI30" s="482" t="s">
        <v>20</v>
      </c>
      <c r="RJ30" s="483"/>
      <c r="RK30" s="484"/>
      <c r="RR30" s="476" t="s">
        <v>202</v>
      </c>
      <c r="RS30" s="479" t="s">
        <v>25</v>
      </c>
      <c r="RT30" s="482" t="s">
        <v>20</v>
      </c>
      <c r="RU30" s="483"/>
      <c r="RV30" s="484"/>
      <c r="SC30" s="476" t="s">
        <v>202</v>
      </c>
      <c r="SD30" s="479" t="s">
        <v>25</v>
      </c>
      <c r="SE30" s="482" t="s">
        <v>20</v>
      </c>
      <c r="SF30" s="483"/>
      <c r="SG30" s="484"/>
      <c r="SN30" s="476" t="s">
        <v>202</v>
      </c>
      <c r="SO30" s="479" t="s">
        <v>25</v>
      </c>
      <c r="SP30" s="482" t="s">
        <v>20</v>
      </c>
      <c r="SQ30" s="483"/>
      <c r="SR30" s="484"/>
      <c r="SY30" s="476" t="s">
        <v>202</v>
      </c>
      <c r="SZ30" s="479" t="s">
        <v>25</v>
      </c>
      <c r="TA30" s="482" t="s">
        <v>20</v>
      </c>
      <c r="TB30" s="483"/>
      <c r="TC30" s="484"/>
      <c r="TJ30" s="476" t="s">
        <v>202</v>
      </c>
      <c r="TK30" s="479" t="s">
        <v>25</v>
      </c>
      <c r="TL30" s="482" t="s">
        <v>20</v>
      </c>
      <c r="TM30" s="483"/>
      <c r="TN30" s="484"/>
      <c r="TU30" s="476" t="s">
        <v>202</v>
      </c>
      <c r="TV30" s="479" t="s">
        <v>25</v>
      </c>
      <c r="TW30" s="482" t="s">
        <v>20</v>
      </c>
      <c r="TX30" s="483"/>
      <c r="TY30" s="484"/>
      <c r="UF30" s="476" t="s">
        <v>202</v>
      </c>
      <c r="UG30" s="479" t="s">
        <v>25</v>
      </c>
      <c r="UH30" s="482" t="s">
        <v>20</v>
      </c>
      <c r="UI30" s="483"/>
      <c r="UJ30" s="484"/>
      <c r="UQ30" s="476" t="s">
        <v>202</v>
      </c>
      <c r="UR30" s="479" t="s">
        <v>25</v>
      </c>
      <c r="US30" s="482" t="s">
        <v>20</v>
      </c>
      <c r="UT30" s="483"/>
      <c r="UU30" s="484"/>
      <c r="VB30" s="476" t="s">
        <v>202</v>
      </c>
      <c r="VC30" s="479" t="s">
        <v>25</v>
      </c>
      <c r="VD30" s="482" t="s">
        <v>20</v>
      </c>
      <c r="VE30" s="483"/>
      <c r="VF30" s="484"/>
      <c r="VM30" s="476" t="s">
        <v>202</v>
      </c>
      <c r="VN30" s="479" t="s">
        <v>25</v>
      </c>
      <c r="VO30" s="482" t="s">
        <v>20</v>
      </c>
      <c r="VP30" s="483"/>
      <c r="VQ30" s="484"/>
      <c r="VX30" s="476" t="s">
        <v>202</v>
      </c>
      <c r="VY30" s="479" t="s">
        <v>25</v>
      </c>
      <c r="VZ30" s="482" t="s">
        <v>20</v>
      </c>
      <c r="WA30" s="483"/>
      <c r="WB30" s="484"/>
      <c r="WI30" s="476" t="s">
        <v>202</v>
      </c>
      <c r="WJ30" s="479" t="s">
        <v>25</v>
      </c>
      <c r="WK30" s="482" t="s">
        <v>20</v>
      </c>
      <c r="WL30" s="483"/>
      <c r="WM30" s="484"/>
      <c r="WT30" s="476" t="s">
        <v>202</v>
      </c>
      <c r="WU30" s="479" t="s">
        <v>25</v>
      </c>
      <c r="WV30" s="482" t="s">
        <v>20</v>
      </c>
      <c r="WW30" s="483"/>
      <c r="WX30" s="484"/>
      <c r="XE30" s="476" t="s">
        <v>202</v>
      </c>
      <c r="XF30" s="479" t="s">
        <v>25</v>
      </c>
      <c r="XG30" s="482" t="s">
        <v>20</v>
      </c>
      <c r="XH30" s="483"/>
      <c r="XI30" s="484"/>
      <c r="XP30" s="476" t="s">
        <v>202</v>
      </c>
      <c r="XQ30" s="479" t="s">
        <v>25</v>
      </c>
      <c r="XR30" s="482" t="s">
        <v>20</v>
      </c>
      <c r="XS30" s="483"/>
      <c r="XT30" s="484"/>
      <c r="YA30" s="476" t="s">
        <v>202</v>
      </c>
      <c r="YB30" s="479" t="s">
        <v>25</v>
      </c>
      <c r="YC30" s="482" t="s">
        <v>20</v>
      </c>
      <c r="YD30" s="483"/>
      <c r="YE30" s="484"/>
      <c r="YL30" s="476" t="s">
        <v>202</v>
      </c>
      <c r="YM30" s="479" t="s">
        <v>25</v>
      </c>
      <c r="YN30" s="482" t="s">
        <v>20</v>
      </c>
      <c r="YO30" s="483"/>
      <c r="YP30" s="484"/>
      <c r="YW30" s="476" t="s">
        <v>202</v>
      </c>
      <c r="YX30" s="479" t="s">
        <v>25</v>
      </c>
      <c r="YY30" s="482" t="s">
        <v>20</v>
      </c>
      <c r="YZ30" s="483"/>
      <c r="ZA30" s="484"/>
      <c r="ZH30" s="476" t="s">
        <v>202</v>
      </c>
      <c r="ZI30" s="479" t="s">
        <v>25</v>
      </c>
      <c r="ZJ30" s="482" t="s">
        <v>20</v>
      </c>
      <c r="ZK30" s="483"/>
      <c r="ZL30" s="484"/>
      <c r="ZS30" s="476" t="s">
        <v>202</v>
      </c>
      <c r="ZT30" s="479" t="s">
        <v>25</v>
      </c>
      <c r="ZU30" s="482" t="s">
        <v>20</v>
      </c>
      <c r="ZV30" s="483"/>
      <c r="ZW30" s="484"/>
      <c r="AAD30" s="476" t="s">
        <v>202</v>
      </c>
      <c r="AAE30" s="479" t="s">
        <v>25</v>
      </c>
      <c r="AAF30" s="482" t="s">
        <v>20</v>
      </c>
      <c r="AAG30" s="483"/>
      <c r="AAH30" s="484"/>
      <c r="AAO30" s="476" t="s">
        <v>202</v>
      </c>
      <c r="AAP30" s="479" t="s">
        <v>25</v>
      </c>
      <c r="AAQ30" s="482" t="s">
        <v>20</v>
      </c>
      <c r="AAR30" s="483"/>
      <c r="AAS30" s="484"/>
      <c r="AAZ30" s="476" t="s">
        <v>202</v>
      </c>
      <c r="ABA30" s="479" t="s">
        <v>25</v>
      </c>
      <c r="ABB30" s="482" t="s">
        <v>20</v>
      </c>
      <c r="ABC30" s="483"/>
      <c r="ABD30" s="484"/>
      <c r="ABK30" s="476" t="s">
        <v>202</v>
      </c>
      <c r="ABL30" s="479" t="s">
        <v>25</v>
      </c>
      <c r="ABM30" s="482" t="s">
        <v>20</v>
      </c>
      <c r="ABN30" s="483"/>
      <c r="ABO30" s="484"/>
      <c r="ABV30" s="476" t="s">
        <v>202</v>
      </c>
      <c r="ABW30" s="479" t="s">
        <v>25</v>
      </c>
      <c r="ABX30" s="482" t="s">
        <v>20</v>
      </c>
      <c r="ABY30" s="483"/>
      <c r="ABZ30" s="484"/>
      <c r="ACG30" s="476" t="s">
        <v>202</v>
      </c>
      <c r="ACH30" s="479" t="s">
        <v>25</v>
      </c>
      <c r="ACI30" s="482" t="s">
        <v>20</v>
      </c>
      <c r="ACJ30" s="483"/>
      <c r="ACK30" s="484"/>
      <c r="ACR30" s="476" t="s">
        <v>202</v>
      </c>
      <c r="ACS30" s="479" t="s">
        <v>25</v>
      </c>
      <c r="ACT30" s="482" t="s">
        <v>20</v>
      </c>
      <c r="ACU30" s="483"/>
      <c r="ACV30" s="484"/>
      <c r="ADC30" s="476" t="s">
        <v>202</v>
      </c>
      <c r="ADD30" s="479" t="s">
        <v>25</v>
      </c>
      <c r="ADE30" s="482" t="s">
        <v>20</v>
      </c>
      <c r="ADF30" s="483"/>
      <c r="ADG30" s="484"/>
      <c r="ADN30" s="476" t="s">
        <v>202</v>
      </c>
      <c r="ADO30" s="479" t="s">
        <v>25</v>
      </c>
      <c r="ADP30" s="482" t="s">
        <v>20</v>
      </c>
      <c r="ADQ30" s="483"/>
      <c r="ADR30" s="484"/>
      <c r="ADY30" s="476" t="s">
        <v>202</v>
      </c>
      <c r="ADZ30" s="479" t="s">
        <v>25</v>
      </c>
      <c r="AEA30" s="482" t="s">
        <v>20</v>
      </c>
      <c r="AEB30" s="483"/>
      <c r="AEC30" s="484"/>
      <c r="AEJ30" s="476" t="s">
        <v>202</v>
      </c>
      <c r="AEK30" s="479" t="s">
        <v>25</v>
      </c>
      <c r="AEL30" s="482" t="s">
        <v>20</v>
      </c>
      <c r="AEM30" s="483"/>
      <c r="AEN30" s="484"/>
      <c r="AEU30" s="476" t="s">
        <v>202</v>
      </c>
      <c r="AEV30" s="479" t="s">
        <v>25</v>
      </c>
      <c r="AEW30" s="482" t="s">
        <v>20</v>
      </c>
      <c r="AEX30" s="483"/>
      <c r="AEY30" s="484"/>
      <c r="AFF30" s="476" t="s">
        <v>202</v>
      </c>
      <c r="AFG30" s="479" t="s">
        <v>25</v>
      </c>
      <c r="AFH30" s="482" t="s">
        <v>20</v>
      </c>
      <c r="AFI30" s="483"/>
      <c r="AFJ30" s="484"/>
      <c r="AFQ30" s="476" t="s">
        <v>202</v>
      </c>
      <c r="AFR30" s="479" t="s">
        <v>25</v>
      </c>
      <c r="AFS30" s="482" t="s">
        <v>20</v>
      </c>
      <c r="AFT30" s="483"/>
      <c r="AFU30" s="484"/>
      <c r="AGB30" s="476" t="s">
        <v>202</v>
      </c>
      <c r="AGC30" s="479" t="s">
        <v>25</v>
      </c>
      <c r="AGD30" s="482" t="s">
        <v>20</v>
      </c>
      <c r="AGE30" s="483"/>
      <c r="AGF30" s="484"/>
      <c r="AGM30" s="476" t="s">
        <v>202</v>
      </c>
      <c r="AGN30" s="479" t="s">
        <v>25</v>
      </c>
      <c r="AGO30" s="482" t="s">
        <v>20</v>
      </c>
      <c r="AGP30" s="483"/>
      <c r="AGQ30" s="484"/>
      <c r="AGX30" s="476" t="s">
        <v>202</v>
      </c>
      <c r="AGY30" s="479" t="s">
        <v>25</v>
      </c>
      <c r="AGZ30" s="482" t="s">
        <v>20</v>
      </c>
      <c r="AHA30" s="483"/>
      <c r="AHB30" s="484"/>
      <c r="AHI30" s="476" t="s">
        <v>202</v>
      </c>
      <c r="AHJ30" s="479" t="s">
        <v>25</v>
      </c>
      <c r="AHK30" s="482" t="s">
        <v>20</v>
      </c>
      <c r="AHL30" s="483"/>
      <c r="AHM30" s="484"/>
      <c r="AHT30" s="476" t="s">
        <v>202</v>
      </c>
      <c r="AHU30" s="479" t="s">
        <v>25</v>
      </c>
      <c r="AHV30" s="482" t="s">
        <v>20</v>
      </c>
      <c r="AHW30" s="483"/>
      <c r="AHX30" s="484"/>
      <c r="AIE30" s="476" t="s">
        <v>202</v>
      </c>
      <c r="AIF30" s="479" t="s">
        <v>25</v>
      </c>
      <c r="AIG30" s="482" t="s">
        <v>20</v>
      </c>
      <c r="AIH30" s="483"/>
      <c r="AII30" s="484"/>
      <c r="AIP30" s="476" t="s">
        <v>202</v>
      </c>
      <c r="AIQ30" s="479" t="s">
        <v>25</v>
      </c>
      <c r="AIR30" s="482" t="s">
        <v>20</v>
      </c>
      <c r="AIS30" s="483"/>
      <c r="AIT30" s="484"/>
      <c r="AJA30" s="476" t="s">
        <v>202</v>
      </c>
      <c r="AJB30" s="479" t="s">
        <v>25</v>
      </c>
      <c r="AJC30" s="482" t="s">
        <v>20</v>
      </c>
      <c r="AJD30" s="483"/>
      <c r="AJE30" s="484"/>
      <c r="AJL30" s="476" t="s">
        <v>202</v>
      </c>
      <c r="AJM30" s="479" t="s">
        <v>25</v>
      </c>
      <c r="AJN30" s="482" t="s">
        <v>20</v>
      </c>
      <c r="AJO30" s="483"/>
      <c r="AJP30" s="484"/>
      <c r="AJW30" s="476" t="s">
        <v>202</v>
      </c>
      <c r="AJX30" s="479" t="s">
        <v>25</v>
      </c>
      <c r="AJY30" s="482" t="s">
        <v>20</v>
      </c>
      <c r="AJZ30" s="483"/>
      <c r="AKA30" s="484"/>
      <c r="AKH30" s="476" t="s">
        <v>202</v>
      </c>
      <c r="AKI30" s="479" t="s">
        <v>25</v>
      </c>
      <c r="AKJ30" s="482" t="s">
        <v>20</v>
      </c>
      <c r="AKK30" s="483"/>
      <c r="AKL30" s="484"/>
      <c r="AKS30" s="476" t="s">
        <v>202</v>
      </c>
      <c r="AKT30" s="479" t="s">
        <v>25</v>
      </c>
      <c r="AKU30" s="482" t="s">
        <v>20</v>
      </c>
      <c r="AKV30" s="483"/>
      <c r="AKW30" s="484"/>
      <c r="ALD30" s="476" t="s">
        <v>202</v>
      </c>
      <c r="ALE30" s="479" t="s">
        <v>25</v>
      </c>
      <c r="ALF30" s="482" t="s">
        <v>20</v>
      </c>
      <c r="ALG30" s="483"/>
      <c r="ALH30" s="484"/>
      <c r="ALO30" s="476" t="s">
        <v>202</v>
      </c>
      <c r="ALP30" s="479" t="s">
        <v>25</v>
      </c>
      <c r="ALQ30" s="482" t="s">
        <v>20</v>
      </c>
      <c r="ALR30" s="483"/>
      <c r="ALS30" s="484"/>
      <c r="ALZ30" s="476" t="s">
        <v>202</v>
      </c>
      <c r="AMA30" s="479" t="s">
        <v>25</v>
      </c>
      <c r="AMB30" s="482" t="s">
        <v>20</v>
      </c>
      <c r="AMC30" s="483"/>
      <c r="AMD30" s="484"/>
      <c r="AMK30" s="476" t="s">
        <v>202</v>
      </c>
      <c r="AML30" s="479" t="s">
        <v>25</v>
      </c>
      <c r="AMM30" s="482" t="s">
        <v>20</v>
      </c>
      <c r="AMN30" s="483"/>
      <c r="AMO30" s="484"/>
      <c r="AMV30" s="476" t="s">
        <v>202</v>
      </c>
      <c r="AMW30" s="479" t="s">
        <v>25</v>
      </c>
      <c r="AMX30" s="482" t="s">
        <v>20</v>
      </c>
      <c r="AMY30" s="483"/>
      <c r="AMZ30" s="484"/>
      <c r="ANG30" s="476" t="s">
        <v>202</v>
      </c>
      <c r="ANH30" s="479" t="s">
        <v>25</v>
      </c>
      <c r="ANI30" s="482" t="s">
        <v>20</v>
      </c>
      <c r="ANJ30" s="483"/>
      <c r="ANK30" s="484"/>
      <c r="ANR30" s="476" t="s">
        <v>202</v>
      </c>
      <c r="ANS30" s="479" t="s">
        <v>25</v>
      </c>
      <c r="ANT30" s="482" t="s">
        <v>20</v>
      </c>
      <c r="ANU30" s="483"/>
      <c r="ANV30" s="484"/>
      <c r="AOC30" s="476" t="s">
        <v>202</v>
      </c>
      <c r="AOD30" s="479" t="s">
        <v>25</v>
      </c>
      <c r="AOE30" s="482" t="s">
        <v>20</v>
      </c>
      <c r="AOF30" s="483"/>
      <c r="AOG30" s="484"/>
      <c r="AON30" s="476" t="s">
        <v>202</v>
      </c>
      <c r="AOO30" s="479" t="s">
        <v>25</v>
      </c>
      <c r="AOP30" s="482" t="s">
        <v>20</v>
      </c>
      <c r="AOQ30" s="483"/>
      <c r="AOR30" s="484"/>
      <c r="AOY30" s="476" t="s">
        <v>202</v>
      </c>
      <c r="AOZ30" s="479" t="s">
        <v>25</v>
      </c>
      <c r="APA30" s="482" t="s">
        <v>20</v>
      </c>
      <c r="APB30" s="483"/>
      <c r="APC30" s="484"/>
      <c r="APJ30" s="476" t="s">
        <v>202</v>
      </c>
      <c r="APK30" s="479" t="s">
        <v>25</v>
      </c>
      <c r="APL30" s="482" t="s">
        <v>20</v>
      </c>
      <c r="APM30" s="483"/>
      <c r="APN30" s="484"/>
      <c r="APU30" s="476" t="s">
        <v>202</v>
      </c>
      <c r="APV30" s="479" t="s">
        <v>25</v>
      </c>
      <c r="APW30" s="482" t="s">
        <v>20</v>
      </c>
      <c r="APX30" s="483"/>
      <c r="APY30" s="484"/>
      <c r="AQF30" s="476" t="s">
        <v>202</v>
      </c>
      <c r="AQG30" s="479" t="s">
        <v>25</v>
      </c>
      <c r="AQH30" s="482" t="s">
        <v>20</v>
      </c>
      <c r="AQI30" s="483"/>
      <c r="AQJ30" s="484"/>
      <c r="AQQ30" s="476" t="s">
        <v>202</v>
      </c>
      <c r="AQR30" s="479" t="s">
        <v>25</v>
      </c>
      <c r="AQS30" s="482" t="s">
        <v>20</v>
      </c>
      <c r="AQT30" s="483"/>
      <c r="AQU30" s="484"/>
      <c r="ARB30" s="476" t="s">
        <v>202</v>
      </c>
      <c r="ARC30" s="479" t="s">
        <v>25</v>
      </c>
      <c r="ARD30" s="482" t="s">
        <v>20</v>
      </c>
      <c r="ARE30" s="483"/>
      <c r="ARF30" s="484"/>
      <c r="ARM30" s="476" t="s">
        <v>202</v>
      </c>
      <c r="ARN30" s="479" t="s">
        <v>25</v>
      </c>
      <c r="ARO30" s="482" t="s">
        <v>20</v>
      </c>
      <c r="ARP30" s="483"/>
      <c r="ARQ30" s="484"/>
      <c r="ARX30" s="476" t="s">
        <v>202</v>
      </c>
      <c r="ARY30" s="479" t="s">
        <v>25</v>
      </c>
      <c r="ARZ30" s="482" t="s">
        <v>20</v>
      </c>
      <c r="ASA30" s="483"/>
      <c r="ASB30" s="484"/>
      <c r="ASI30" s="476" t="s">
        <v>202</v>
      </c>
      <c r="ASJ30" s="479" t="s">
        <v>25</v>
      </c>
      <c r="ASK30" s="482" t="s">
        <v>20</v>
      </c>
      <c r="ASL30" s="483"/>
      <c r="ASM30" s="484"/>
      <c r="AST30" s="476" t="s">
        <v>202</v>
      </c>
      <c r="ASU30" s="479" t="s">
        <v>25</v>
      </c>
      <c r="ASV30" s="482" t="s">
        <v>20</v>
      </c>
      <c r="ASW30" s="483"/>
      <c r="ASX30" s="484"/>
      <c r="ATE30" s="476" t="s">
        <v>202</v>
      </c>
      <c r="ATF30" s="479" t="s">
        <v>25</v>
      </c>
      <c r="ATG30" s="482" t="s">
        <v>20</v>
      </c>
      <c r="ATH30" s="483"/>
      <c r="ATI30" s="484"/>
      <c r="ATP30" s="476" t="s">
        <v>202</v>
      </c>
      <c r="ATQ30" s="479" t="s">
        <v>25</v>
      </c>
      <c r="ATR30" s="482" t="s">
        <v>20</v>
      </c>
      <c r="ATS30" s="483"/>
      <c r="ATT30" s="484"/>
      <c r="AUA30" s="476" t="s">
        <v>202</v>
      </c>
      <c r="AUB30" s="479" t="s">
        <v>25</v>
      </c>
      <c r="AUC30" s="482" t="s">
        <v>20</v>
      </c>
      <c r="AUD30" s="483"/>
      <c r="AUE30" s="484"/>
      <c r="AUL30" s="476" t="s">
        <v>202</v>
      </c>
      <c r="AUM30" s="479" t="s">
        <v>25</v>
      </c>
      <c r="AUN30" s="482" t="s">
        <v>20</v>
      </c>
      <c r="AUO30" s="483"/>
      <c r="AUP30" s="484"/>
      <c r="AUW30" s="476" t="s">
        <v>202</v>
      </c>
      <c r="AUX30" s="479" t="s">
        <v>25</v>
      </c>
      <c r="AUY30" s="482" t="s">
        <v>20</v>
      </c>
      <c r="AUZ30" s="483"/>
      <c r="AVA30" s="484"/>
      <c r="AVH30" s="476" t="s">
        <v>202</v>
      </c>
      <c r="AVI30" s="479" t="s">
        <v>25</v>
      </c>
      <c r="AVJ30" s="482" t="s">
        <v>20</v>
      </c>
      <c r="AVK30" s="483"/>
      <c r="AVL30" s="484"/>
      <c r="AVS30" s="476" t="s">
        <v>202</v>
      </c>
      <c r="AVT30" s="479" t="s">
        <v>25</v>
      </c>
      <c r="AVU30" s="482" t="s">
        <v>20</v>
      </c>
      <c r="AVV30" s="483"/>
      <c r="AVW30" s="484"/>
    </row>
    <row r="31" spans="2:1018 1025:1271">
      <c r="B31" s="510"/>
      <c r="C31" s="512"/>
      <c r="D31" s="18" t="s">
        <v>201</v>
      </c>
      <c r="E31" s="5" t="s">
        <v>18</v>
      </c>
      <c r="F31" s="66">
        <f ca="1">SUMIFS(E47:E59,I47:I59,D31,J47:J59,E31)</f>
        <v>0</v>
      </c>
      <c r="M31" s="477"/>
      <c r="N31" s="480"/>
      <c r="O31" s="18" t="s">
        <v>201</v>
      </c>
      <c r="P31" s="5" t="s">
        <v>18</v>
      </c>
      <c r="Q31" s="66">
        <f ca="1">SUMIFS(P47:P59,T47:T59,O31,U47:U59,P31)</f>
        <v>0</v>
      </c>
      <c r="X31" s="477"/>
      <c r="Y31" s="480"/>
      <c r="Z31" s="18" t="s">
        <v>201</v>
      </c>
      <c r="AA31" s="5" t="s">
        <v>18</v>
      </c>
      <c r="AB31" s="66">
        <f ca="1">SUMIFS(AA47:AA59,AE47:AE59,Z31,AF47:AF59,AA31)</f>
        <v>0</v>
      </c>
      <c r="AI31" s="477"/>
      <c r="AJ31" s="480"/>
      <c r="AK31" s="18" t="s">
        <v>201</v>
      </c>
      <c r="AL31" s="5" t="s">
        <v>18</v>
      </c>
      <c r="AM31" s="66">
        <f ca="1">SUMIFS(AL47:AL59,AP47:AP59,AK31,AQ47:AQ59,AL31)</f>
        <v>0</v>
      </c>
      <c r="AT31" s="477"/>
      <c r="AU31" s="480"/>
      <c r="AV31" s="18" t="s">
        <v>201</v>
      </c>
      <c r="AW31" s="5" t="s">
        <v>18</v>
      </c>
      <c r="AX31" s="66">
        <f ca="1">SUMIFS(AW47:AW59,BA47:BA59,AV31,BB47:BB59,AW31)</f>
        <v>0</v>
      </c>
      <c r="BE31" s="477"/>
      <c r="BF31" s="480"/>
      <c r="BG31" s="18" t="s">
        <v>201</v>
      </c>
      <c r="BH31" s="5" t="s">
        <v>18</v>
      </c>
      <c r="BI31" s="66">
        <f ca="1">SUMIFS(BH47:BH59,BL47:BL59,BG31,BM47:BM59,BH31)</f>
        <v>0</v>
      </c>
      <c r="BP31" s="477"/>
      <c r="BQ31" s="480"/>
      <c r="BR31" s="18" t="s">
        <v>201</v>
      </c>
      <c r="BS31" s="5" t="s">
        <v>18</v>
      </c>
      <c r="BT31" s="66">
        <f ca="1">SUMIFS(BS47:BS59,BW47:BW59,BR31,BX47:BX59,BS31)</f>
        <v>0</v>
      </c>
      <c r="CA31" s="477"/>
      <c r="CB31" s="480"/>
      <c r="CC31" s="18" t="s">
        <v>201</v>
      </c>
      <c r="CD31" s="5" t="s">
        <v>18</v>
      </c>
      <c r="CE31" s="66">
        <f ca="1">SUMIFS(CD47:CD59,CH47:CH59,CC31,CI47:CI59,CD31)</f>
        <v>0</v>
      </c>
      <c r="CL31" s="477"/>
      <c r="CM31" s="480"/>
      <c r="CN31" s="18" t="s">
        <v>201</v>
      </c>
      <c r="CO31" s="5" t="s">
        <v>18</v>
      </c>
      <c r="CP31" s="66">
        <f ca="1">SUMIFS(CO47:CO59,CS47:CS59,CN31,CT47:CT59,CO31)</f>
        <v>0</v>
      </c>
      <c r="CW31" s="477"/>
      <c r="CX31" s="480"/>
      <c r="CY31" s="18" t="s">
        <v>201</v>
      </c>
      <c r="CZ31" s="5" t="s">
        <v>18</v>
      </c>
      <c r="DA31" s="66">
        <f ca="1">SUMIFS(CZ47:CZ59,DD47:DD59,CY31,DE47:DE59,CZ31)</f>
        <v>0</v>
      </c>
      <c r="DH31" s="477"/>
      <c r="DI31" s="480"/>
      <c r="DJ31" s="18" t="s">
        <v>201</v>
      </c>
      <c r="DK31" s="5" t="s">
        <v>18</v>
      </c>
      <c r="DL31" s="66">
        <f ca="1">SUMIFS(DK47:DK59,DO47:DO59,DJ31,DP47:DP59,DK31)</f>
        <v>0</v>
      </c>
      <c r="DS31" s="477"/>
      <c r="DT31" s="480"/>
      <c r="DU31" s="18" t="s">
        <v>201</v>
      </c>
      <c r="DV31" s="5" t="s">
        <v>18</v>
      </c>
      <c r="DW31" s="66">
        <f ca="1">SUMIFS(DV47:DV59,DZ47:DZ59,DU31,EA47:EA59,DV31)</f>
        <v>0</v>
      </c>
      <c r="ED31" s="477"/>
      <c r="EE31" s="480"/>
      <c r="EF31" s="18" t="s">
        <v>201</v>
      </c>
      <c r="EG31" s="5" t="s">
        <v>18</v>
      </c>
      <c r="EH31" s="66">
        <f ca="1">SUMIFS(EG47:EG59,EK47:EK59,EF31,EL47:EL59,EG31)</f>
        <v>0</v>
      </c>
      <c r="EO31" s="477"/>
      <c r="EP31" s="480"/>
      <c r="EQ31" s="18" t="s">
        <v>201</v>
      </c>
      <c r="ER31" s="5" t="s">
        <v>18</v>
      </c>
      <c r="ES31" s="66">
        <f ca="1">SUMIFS(ER47:ER59,EV47:EV59,EQ31,EW47:EW59,ER31)</f>
        <v>0</v>
      </c>
      <c r="EZ31" s="477"/>
      <c r="FA31" s="480"/>
      <c r="FB31" s="18" t="s">
        <v>201</v>
      </c>
      <c r="FC31" s="5" t="s">
        <v>18</v>
      </c>
      <c r="FD31" s="66">
        <f ca="1">SUMIFS(FC47:FC59,FG47:FG59,FB31,FH47:FH59,FC31)</f>
        <v>0</v>
      </c>
      <c r="FK31" s="477"/>
      <c r="FL31" s="480"/>
      <c r="FM31" s="18" t="s">
        <v>201</v>
      </c>
      <c r="FN31" s="5" t="s">
        <v>18</v>
      </c>
      <c r="FO31" s="66">
        <f ca="1">SUMIFS(FN47:FN59,FR47:FR59,FM31,FS47:FS59,FN31)</f>
        <v>0</v>
      </c>
      <c r="FV31" s="477"/>
      <c r="FW31" s="480"/>
      <c r="FX31" s="18" t="s">
        <v>201</v>
      </c>
      <c r="FY31" s="5" t="s">
        <v>18</v>
      </c>
      <c r="FZ31" s="66">
        <f ca="1">SUMIFS(FY47:FY59,GC47:GC59,FX31,GD47:GD59,FY31)</f>
        <v>0</v>
      </c>
      <c r="GG31" s="477"/>
      <c r="GH31" s="480"/>
      <c r="GI31" s="18" t="s">
        <v>201</v>
      </c>
      <c r="GJ31" s="5" t="s">
        <v>18</v>
      </c>
      <c r="GK31" s="66">
        <f ca="1">SUMIFS(GJ47:GJ59,GN47:GN59,GI31,GO47:GO59,GJ31)</f>
        <v>0</v>
      </c>
      <c r="GR31" s="477"/>
      <c r="GS31" s="480"/>
      <c r="GT31" s="18" t="s">
        <v>201</v>
      </c>
      <c r="GU31" s="5" t="s">
        <v>18</v>
      </c>
      <c r="GV31" s="66">
        <f ca="1">SUMIFS(GU47:GU59,GY47:GY59,GT31,GZ47:GZ59,GU31)</f>
        <v>0</v>
      </c>
      <c r="HC31" s="477"/>
      <c r="HD31" s="480"/>
      <c r="HE31" s="18" t="s">
        <v>201</v>
      </c>
      <c r="HF31" s="5" t="s">
        <v>18</v>
      </c>
      <c r="HG31" s="66">
        <f ca="1">SUMIFS(HF47:HF59,HJ47:HJ59,HE31,HK47:HK59,HF31)</f>
        <v>0</v>
      </c>
      <c r="HN31" s="477"/>
      <c r="HO31" s="480"/>
      <c r="HP31" s="18" t="s">
        <v>201</v>
      </c>
      <c r="HQ31" s="5" t="s">
        <v>18</v>
      </c>
      <c r="HR31" s="66">
        <f ca="1">SUMIFS(HQ47:HQ59,HU47:HU59,HP31,HV47:HV59,HQ31)</f>
        <v>0</v>
      </c>
      <c r="HY31" s="477"/>
      <c r="HZ31" s="480"/>
      <c r="IA31" s="18" t="s">
        <v>201</v>
      </c>
      <c r="IB31" s="5" t="s">
        <v>18</v>
      </c>
      <c r="IC31" s="66">
        <f ca="1">SUMIFS(IB47:IB59,IF47:IF59,IA31,IG47:IG59,IB31)</f>
        <v>0</v>
      </c>
      <c r="IJ31" s="477"/>
      <c r="IK31" s="480"/>
      <c r="IL31" s="18" t="s">
        <v>201</v>
      </c>
      <c r="IM31" s="5" t="s">
        <v>18</v>
      </c>
      <c r="IN31" s="66">
        <f ca="1">SUMIFS(IM47:IM59,IQ47:IQ59,IL31,IR47:IR59,IM31)</f>
        <v>0</v>
      </c>
      <c r="IU31" s="477"/>
      <c r="IV31" s="480"/>
      <c r="IW31" s="18" t="s">
        <v>201</v>
      </c>
      <c r="IX31" s="5" t="s">
        <v>18</v>
      </c>
      <c r="IY31" s="66">
        <f ca="1">SUMIFS(IX47:IX59,JB47:JB59,IW31,JC47:JC59,IX31)</f>
        <v>0</v>
      </c>
      <c r="JF31" s="477"/>
      <c r="JG31" s="480"/>
      <c r="JH31" s="18" t="s">
        <v>201</v>
      </c>
      <c r="JI31" s="5" t="s">
        <v>18</v>
      </c>
      <c r="JJ31" s="66">
        <f ca="1">SUMIFS(JI47:JI59,JM47:JM59,JH31,JN47:JN59,JI31)</f>
        <v>0</v>
      </c>
      <c r="JQ31" s="477"/>
      <c r="JR31" s="480"/>
      <c r="JS31" s="18" t="s">
        <v>201</v>
      </c>
      <c r="JT31" s="5" t="s">
        <v>18</v>
      </c>
      <c r="JU31" s="66">
        <f ca="1">SUMIFS(JT47:JT59,JX47:JX59,JS31,JY47:JY59,JT31)</f>
        <v>0</v>
      </c>
      <c r="KB31" s="477"/>
      <c r="KC31" s="480"/>
      <c r="KD31" s="18" t="s">
        <v>201</v>
      </c>
      <c r="KE31" s="5" t="s">
        <v>18</v>
      </c>
      <c r="KF31" s="66">
        <f ca="1">SUMIFS(KE47:KE59,KI47:KI59,KD31,KJ47:KJ59,KE31)</f>
        <v>0</v>
      </c>
      <c r="KM31" s="477"/>
      <c r="KN31" s="480"/>
      <c r="KO31" s="18" t="s">
        <v>201</v>
      </c>
      <c r="KP31" s="5" t="s">
        <v>18</v>
      </c>
      <c r="KQ31" s="66">
        <f ca="1">SUMIFS(KP47:KP59,KT47:KT59,KO31,KU47:KU59,KP31)</f>
        <v>0</v>
      </c>
      <c r="KX31" s="477"/>
      <c r="KY31" s="480"/>
      <c r="KZ31" s="18" t="s">
        <v>201</v>
      </c>
      <c r="LA31" s="5" t="s">
        <v>18</v>
      </c>
      <c r="LB31" s="66">
        <f ca="1">SUMIFS(LA47:LA59,LE47:LE59,KZ31,LF47:LF59,LA31)</f>
        <v>0</v>
      </c>
      <c r="LI31" s="477"/>
      <c r="LJ31" s="480"/>
      <c r="LK31" s="18" t="s">
        <v>201</v>
      </c>
      <c r="LL31" s="5" t="s">
        <v>18</v>
      </c>
      <c r="LM31" s="66">
        <f ca="1">SUMIFS(LL47:LL59,LP47:LP59,LK31,LQ47:LQ59,LL31)</f>
        <v>0</v>
      </c>
      <c r="LT31" s="477"/>
      <c r="LU31" s="480"/>
      <c r="LV31" s="18" t="s">
        <v>201</v>
      </c>
      <c r="LW31" s="5" t="s">
        <v>18</v>
      </c>
      <c r="LX31" s="66">
        <f ca="1">SUMIFS(LW47:LW59,MA47:MA59,LV31,MB47:MB59,LW31)</f>
        <v>0</v>
      </c>
      <c r="ME31" s="477"/>
      <c r="MF31" s="480"/>
      <c r="MG31" s="18" t="s">
        <v>201</v>
      </c>
      <c r="MH31" s="5" t="s">
        <v>18</v>
      </c>
      <c r="MI31" s="66">
        <f ca="1">SUMIFS(MH47:MH59,ML47:ML59,MG31,MM47:MM59,MH31)</f>
        <v>0</v>
      </c>
      <c r="MP31" s="477"/>
      <c r="MQ31" s="480"/>
      <c r="MR31" s="18" t="s">
        <v>201</v>
      </c>
      <c r="MS31" s="5" t="s">
        <v>18</v>
      </c>
      <c r="MT31" s="66">
        <f ca="1">SUMIFS(MS47:MS59,MW47:MW59,MR31,MX47:MX59,MS31)</f>
        <v>0</v>
      </c>
      <c r="NA31" s="477"/>
      <c r="NB31" s="480"/>
      <c r="NC31" s="18" t="s">
        <v>201</v>
      </c>
      <c r="ND31" s="5" t="s">
        <v>18</v>
      </c>
      <c r="NE31" s="66">
        <f ca="1">SUMIFS(ND47:ND59,NH47:NH59,NC31,NI47:NI59,ND31)</f>
        <v>0</v>
      </c>
      <c r="NL31" s="477"/>
      <c r="NM31" s="480"/>
      <c r="NN31" s="18" t="s">
        <v>201</v>
      </c>
      <c r="NO31" s="5" t="s">
        <v>18</v>
      </c>
      <c r="NP31" s="66">
        <f ca="1">SUMIFS(NO47:NO59,NS47:NS59,NN31,NT47:NT59,NO31)</f>
        <v>0</v>
      </c>
      <c r="NW31" s="477"/>
      <c r="NX31" s="480"/>
      <c r="NY31" s="18" t="s">
        <v>201</v>
      </c>
      <c r="NZ31" s="5" t="s">
        <v>18</v>
      </c>
      <c r="OA31" s="66">
        <f ca="1">SUMIFS(NZ47:NZ59,OD47:OD59,NY31,OE47:OE59,NZ31)</f>
        <v>0</v>
      </c>
      <c r="OH31" s="477"/>
      <c r="OI31" s="480"/>
      <c r="OJ31" s="18" t="s">
        <v>201</v>
      </c>
      <c r="OK31" s="5" t="s">
        <v>18</v>
      </c>
      <c r="OL31" s="66">
        <f ca="1">SUMIFS(OK47:OK59,OO47:OO59,OJ31,OP47:OP59,OK31)</f>
        <v>0</v>
      </c>
      <c r="OS31" s="477"/>
      <c r="OT31" s="480"/>
      <c r="OU31" s="18" t="s">
        <v>201</v>
      </c>
      <c r="OV31" s="5" t="s">
        <v>18</v>
      </c>
      <c r="OW31" s="66">
        <f ca="1">SUMIFS(OV47:OV59,OZ47:OZ59,OU31,PA47:PA59,OV31)</f>
        <v>0</v>
      </c>
      <c r="PD31" s="477"/>
      <c r="PE31" s="480"/>
      <c r="PF31" s="18" t="s">
        <v>201</v>
      </c>
      <c r="PG31" s="5" t="s">
        <v>18</v>
      </c>
      <c r="PH31" s="66">
        <f ca="1">SUMIFS(PG47:PG59,PK47:PK59,PF31,PL47:PL59,PG31)</f>
        <v>0</v>
      </c>
      <c r="PO31" s="477"/>
      <c r="PP31" s="480"/>
      <c r="PQ31" s="18" t="s">
        <v>201</v>
      </c>
      <c r="PR31" s="5" t="s">
        <v>18</v>
      </c>
      <c r="PS31" s="66">
        <f ca="1">SUMIFS(PR47:PR59,PV47:PV59,PQ31,PW47:PW59,PR31)</f>
        <v>0</v>
      </c>
      <c r="PZ31" s="477"/>
      <c r="QA31" s="480"/>
      <c r="QB31" s="18" t="s">
        <v>201</v>
      </c>
      <c r="QC31" s="5" t="s">
        <v>18</v>
      </c>
      <c r="QD31" s="66">
        <f ca="1">SUMIFS(QC47:QC59,QG47:QG59,QB31,QH47:QH59,QC31)</f>
        <v>0</v>
      </c>
      <c r="QK31" s="477"/>
      <c r="QL31" s="480"/>
      <c r="QM31" s="18" t="s">
        <v>201</v>
      </c>
      <c r="QN31" s="5" t="s">
        <v>18</v>
      </c>
      <c r="QO31" s="66">
        <f ca="1">SUMIFS(QN47:QN59,QR47:QR59,QM31,QS47:QS59,QN31)</f>
        <v>0</v>
      </c>
      <c r="QV31" s="477"/>
      <c r="QW31" s="480"/>
      <c r="QX31" s="18" t="s">
        <v>201</v>
      </c>
      <c r="QY31" s="5" t="s">
        <v>18</v>
      </c>
      <c r="QZ31" s="66">
        <f ca="1">SUMIFS(QY47:QY59,RC47:RC59,QX31,RD47:RD59,QY31)</f>
        <v>0</v>
      </c>
      <c r="RG31" s="477"/>
      <c r="RH31" s="480"/>
      <c r="RI31" s="18" t="s">
        <v>201</v>
      </c>
      <c r="RJ31" s="5" t="s">
        <v>18</v>
      </c>
      <c r="RK31" s="66">
        <f ca="1">SUMIFS(RJ47:RJ59,RN47:RN59,RI31,RO47:RO59,RJ31)</f>
        <v>0</v>
      </c>
      <c r="RR31" s="477"/>
      <c r="RS31" s="480"/>
      <c r="RT31" s="18" t="s">
        <v>201</v>
      </c>
      <c r="RU31" s="5" t="s">
        <v>18</v>
      </c>
      <c r="RV31" s="66">
        <f ca="1">SUMIFS(RU47:RU59,RY47:RY59,RT31,RZ47:RZ59,RU31)</f>
        <v>0</v>
      </c>
      <c r="SC31" s="477"/>
      <c r="SD31" s="480"/>
      <c r="SE31" s="18" t="s">
        <v>201</v>
      </c>
      <c r="SF31" s="5" t="s">
        <v>18</v>
      </c>
      <c r="SG31" s="66">
        <f ca="1">SUMIFS(SF47:SF59,SJ47:SJ59,SE31,SK47:SK59,SF31)</f>
        <v>0</v>
      </c>
      <c r="SN31" s="477"/>
      <c r="SO31" s="480"/>
      <c r="SP31" s="18" t="s">
        <v>201</v>
      </c>
      <c r="SQ31" s="5" t="s">
        <v>18</v>
      </c>
      <c r="SR31" s="66">
        <f ca="1">SUMIFS(SQ47:SQ59,SU47:SU59,SP31,SV47:SV59,SQ31)</f>
        <v>0</v>
      </c>
      <c r="SY31" s="477"/>
      <c r="SZ31" s="480"/>
      <c r="TA31" s="18" t="s">
        <v>201</v>
      </c>
      <c r="TB31" s="5" t="s">
        <v>18</v>
      </c>
      <c r="TC31" s="66">
        <f ca="1">SUMIFS(TB47:TB59,TF47:TF59,TA31,TG47:TG59,TB31)</f>
        <v>0</v>
      </c>
      <c r="TJ31" s="477"/>
      <c r="TK31" s="480"/>
      <c r="TL31" s="18" t="s">
        <v>201</v>
      </c>
      <c r="TM31" s="5" t="s">
        <v>18</v>
      </c>
      <c r="TN31" s="66">
        <f ca="1">SUMIFS(TM47:TM59,TQ47:TQ59,TL31,TR47:TR59,TM31)</f>
        <v>0</v>
      </c>
      <c r="TU31" s="477"/>
      <c r="TV31" s="480"/>
      <c r="TW31" s="18" t="s">
        <v>201</v>
      </c>
      <c r="TX31" s="5" t="s">
        <v>18</v>
      </c>
      <c r="TY31" s="66">
        <f ca="1">SUMIFS(TX47:TX59,UB47:UB59,TW31,UC47:UC59,TX31)</f>
        <v>0</v>
      </c>
      <c r="UF31" s="477"/>
      <c r="UG31" s="480"/>
      <c r="UH31" s="18" t="s">
        <v>201</v>
      </c>
      <c r="UI31" s="5" t="s">
        <v>18</v>
      </c>
      <c r="UJ31" s="66">
        <f ca="1">SUMIFS(UI47:UI59,UM47:UM59,UH31,UN47:UN59,UI31)</f>
        <v>0</v>
      </c>
      <c r="UQ31" s="477"/>
      <c r="UR31" s="480"/>
      <c r="US31" s="18" t="s">
        <v>201</v>
      </c>
      <c r="UT31" s="5" t="s">
        <v>18</v>
      </c>
      <c r="UU31" s="66">
        <f ca="1">SUMIFS(UT47:UT59,UX47:UX59,US31,UY47:UY59,UT31)</f>
        <v>0</v>
      </c>
      <c r="VB31" s="477"/>
      <c r="VC31" s="480"/>
      <c r="VD31" s="18" t="s">
        <v>201</v>
      </c>
      <c r="VE31" s="5" t="s">
        <v>18</v>
      </c>
      <c r="VF31" s="66">
        <f ca="1">SUMIFS(VE47:VE59,VI47:VI59,VD31,VJ47:VJ59,VE31)</f>
        <v>0</v>
      </c>
      <c r="VM31" s="477"/>
      <c r="VN31" s="480"/>
      <c r="VO31" s="18" t="s">
        <v>201</v>
      </c>
      <c r="VP31" s="5" t="s">
        <v>18</v>
      </c>
      <c r="VQ31" s="66">
        <f ca="1">SUMIFS(VP47:VP59,VT47:VT59,VO31,VU47:VU59,VP31)</f>
        <v>0</v>
      </c>
      <c r="VX31" s="477"/>
      <c r="VY31" s="480"/>
      <c r="VZ31" s="18" t="s">
        <v>201</v>
      </c>
      <c r="WA31" s="5" t="s">
        <v>18</v>
      </c>
      <c r="WB31" s="66">
        <f ca="1">SUMIFS(WA47:WA59,WE47:WE59,VZ31,WF47:WF59,WA31)</f>
        <v>0</v>
      </c>
      <c r="WI31" s="477"/>
      <c r="WJ31" s="480"/>
      <c r="WK31" s="18" t="s">
        <v>201</v>
      </c>
      <c r="WL31" s="5" t="s">
        <v>18</v>
      </c>
      <c r="WM31" s="66">
        <f ca="1">SUMIFS(WL47:WL59,WP47:WP59,WK31,WQ47:WQ59,WL31)</f>
        <v>0</v>
      </c>
      <c r="WT31" s="477"/>
      <c r="WU31" s="480"/>
      <c r="WV31" s="18" t="s">
        <v>201</v>
      </c>
      <c r="WW31" s="5" t="s">
        <v>18</v>
      </c>
      <c r="WX31" s="66">
        <f ca="1">SUMIFS(WW47:WW59,XA47:XA59,WV31,XB47:XB59,WW31)</f>
        <v>0</v>
      </c>
      <c r="XE31" s="477"/>
      <c r="XF31" s="480"/>
      <c r="XG31" s="18" t="s">
        <v>201</v>
      </c>
      <c r="XH31" s="5" t="s">
        <v>18</v>
      </c>
      <c r="XI31" s="66">
        <f ca="1">SUMIFS(XH47:XH59,XL47:XL59,XG31,XM47:XM59,XH31)</f>
        <v>0</v>
      </c>
      <c r="XP31" s="477"/>
      <c r="XQ31" s="480"/>
      <c r="XR31" s="18" t="s">
        <v>201</v>
      </c>
      <c r="XS31" s="5" t="s">
        <v>18</v>
      </c>
      <c r="XT31" s="66">
        <f ca="1">SUMIFS(XS47:XS59,XW47:XW59,XR31,XX47:XX59,XS31)</f>
        <v>0</v>
      </c>
      <c r="YA31" s="477"/>
      <c r="YB31" s="480"/>
      <c r="YC31" s="18" t="s">
        <v>201</v>
      </c>
      <c r="YD31" s="5" t="s">
        <v>18</v>
      </c>
      <c r="YE31" s="66">
        <f ca="1">SUMIFS(YD47:YD59,YH47:YH59,YC31,YI47:YI59,YD31)</f>
        <v>0</v>
      </c>
      <c r="YL31" s="477"/>
      <c r="YM31" s="480"/>
      <c r="YN31" s="18" t="s">
        <v>201</v>
      </c>
      <c r="YO31" s="5" t="s">
        <v>18</v>
      </c>
      <c r="YP31" s="66">
        <f ca="1">SUMIFS(YO47:YO59,YS47:YS59,YN31,YT47:YT59,YO31)</f>
        <v>0</v>
      </c>
      <c r="YW31" s="477"/>
      <c r="YX31" s="480"/>
      <c r="YY31" s="18" t="s">
        <v>201</v>
      </c>
      <c r="YZ31" s="5" t="s">
        <v>18</v>
      </c>
      <c r="ZA31" s="66">
        <f ca="1">SUMIFS(YZ47:YZ59,ZD47:ZD59,YY31,ZE47:ZE59,YZ31)</f>
        <v>0</v>
      </c>
      <c r="ZH31" s="477"/>
      <c r="ZI31" s="480"/>
      <c r="ZJ31" s="18" t="s">
        <v>201</v>
      </c>
      <c r="ZK31" s="5" t="s">
        <v>18</v>
      </c>
      <c r="ZL31" s="66">
        <f ca="1">SUMIFS(ZK47:ZK59,ZO47:ZO59,ZJ31,ZP47:ZP59,ZK31)</f>
        <v>0</v>
      </c>
      <c r="ZS31" s="477"/>
      <c r="ZT31" s="480"/>
      <c r="ZU31" s="18" t="s">
        <v>201</v>
      </c>
      <c r="ZV31" s="5" t="s">
        <v>18</v>
      </c>
      <c r="ZW31" s="66">
        <f ca="1">SUMIFS(ZV47:ZV59,ZZ47:ZZ59,ZU31,AAA47:AAA59,ZV31)</f>
        <v>0</v>
      </c>
      <c r="AAD31" s="477"/>
      <c r="AAE31" s="480"/>
      <c r="AAF31" s="18" t="s">
        <v>201</v>
      </c>
      <c r="AAG31" s="5" t="s">
        <v>18</v>
      </c>
      <c r="AAH31" s="66">
        <f ca="1">SUMIFS(AAG47:AAG59,AAK47:AAK59,AAF31,AAL47:AAL59,AAG31)</f>
        <v>0</v>
      </c>
      <c r="AAO31" s="477"/>
      <c r="AAP31" s="480"/>
      <c r="AAQ31" s="18" t="s">
        <v>201</v>
      </c>
      <c r="AAR31" s="5" t="s">
        <v>18</v>
      </c>
      <c r="AAS31" s="66">
        <f ca="1">SUMIFS(AAR47:AAR59,AAV47:AAV59,AAQ31,AAW47:AAW59,AAR31)</f>
        <v>0</v>
      </c>
      <c r="AAZ31" s="477"/>
      <c r="ABA31" s="480"/>
      <c r="ABB31" s="18" t="s">
        <v>201</v>
      </c>
      <c r="ABC31" s="5" t="s">
        <v>18</v>
      </c>
      <c r="ABD31" s="66">
        <f ca="1">SUMIFS(ABC47:ABC59,ABG47:ABG59,ABB31,ABH47:ABH59,ABC31)</f>
        <v>0</v>
      </c>
      <c r="ABK31" s="477"/>
      <c r="ABL31" s="480"/>
      <c r="ABM31" s="18" t="s">
        <v>201</v>
      </c>
      <c r="ABN31" s="5" t="s">
        <v>18</v>
      </c>
      <c r="ABO31" s="66">
        <f ca="1">SUMIFS(ABN47:ABN59,ABR47:ABR59,ABM31,ABS47:ABS59,ABN31)</f>
        <v>0</v>
      </c>
      <c r="ABV31" s="477"/>
      <c r="ABW31" s="480"/>
      <c r="ABX31" s="18" t="s">
        <v>201</v>
      </c>
      <c r="ABY31" s="5" t="s">
        <v>18</v>
      </c>
      <c r="ABZ31" s="66">
        <f ca="1">SUMIFS(ABY47:ABY59,ACC47:ACC59,ABX31,ACD47:ACD59,ABY31)</f>
        <v>0</v>
      </c>
      <c r="ACG31" s="477"/>
      <c r="ACH31" s="480"/>
      <c r="ACI31" s="18" t="s">
        <v>201</v>
      </c>
      <c r="ACJ31" s="5" t="s">
        <v>18</v>
      </c>
      <c r="ACK31" s="66">
        <f ca="1">SUMIFS(ACJ47:ACJ59,ACN47:ACN59,ACI31,ACO47:ACO59,ACJ31)</f>
        <v>0</v>
      </c>
      <c r="ACR31" s="477"/>
      <c r="ACS31" s="480"/>
      <c r="ACT31" s="18" t="s">
        <v>201</v>
      </c>
      <c r="ACU31" s="5" t="s">
        <v>18</v>
      </c>
      <c r="ACV31" s="66">
        <f ca="1">SUMIFS(ACU47:ACU59,ACY47:ACY59,ACT31,ACZ47:ACZ59,ACU31)</f>
        <v>0</v>
      </c>
      <c r="ADC31" s="477"/>
      <c r="ADD31" s="480"/>
      <c r="ADE31" s="18" t="s">
        <v>201</v>
      </c>
      <c r="ADF31" s="5" t="s">
        <v>18</v>
      </c>
      <c r="ADG31" s="66">
        <f ca="1">SUMIFS(ADF47:ADF59,ADJ47:ADJ59,ADE31,ADK47:ADK59,ADF31)</f>
        <v>0</v>
      </c>
      <c r="ADN31" s="477"/>
      <c r="ADO31" s="480"/>
      <c r="ADP31" s="18" t="s">
        <v>201</v>
      </c>
      <c r="ADQ31" s="5" t="s">
        <v>18</v>
      </c>
      <c r="ADR31" s="66">
        <f ca="1">SUMIFS(ADQ47:ADQ59,ADU47:ADU59,ADP31,ADV47:ADV59,ADQ31)</f>
        <v>0</v>
      </c>
      <c r="ADY31" s="477"/>
      <c r="ADZ31" s="480"/>
      <c r="AEA31" s="18" t="s">
        <v>201</v>
      </c>
      <c r="AEB31" s="5" t="s">
        <v>18</v>
      </c>
      <c r="AEC31" s="66">
        <f ca="1">SUMIFS(AEB47:AEB59,AEF47:AEF59,AEA31,AEG47:AEG59,AEB31)</f>
        <v>0</v>
      </c>
      <c r="AEJ31" s="477"/>
      <c r="AEK31" s="480"/>
      <c r="AEL31" s="18" t="s">
        <v>201</v>
      </c>
      <c r="AEM31" s="5" t="s">
        <v>18</v>
      </c>
      <c r="AEN31" s="66">
        <f ca="1">SUMIFS(AEM47:AEM59,AEQ47:AEQ59,AEL31,AER47:AER59,AEM31)</f>
        <v>0</v>
      </c>
      <c r="AEU31" s="477"/>
      <c r="AEV31" s="480"/>
      <c r="AEW31" s="18" t="s">
        <v>201</v>
      </c>
      <c r="AEX31" s="5" t="s">
        <v>18</v>
      </c>
      <c r="AEY31" s="66">
        <f ca="1">SUMIFS(AEX47:AEX59,AFB47:AFB59,AEW31,AFC47:AFC59,AEX31)</f>
        <v>0</v>
      </c>
      <c r="AFF31" s="477"/>
      <c r="AFG31" s="480"/>
      <c r="AFH31" s="18" t="s">
        <v>201</v>
      </c>
      <c r="AFI31" s="5" t="s">
        <v>18</v>
      </c>
      <c r="AFJ31" s="66">
        <f ca="1">SUMIFS(AFI47:AFI59,AFM47:AFM59,AFH31,AFN47:AFN59,AFI31)</f>
        <v>0</v>
      </c>
      <c r="AFQ31" s="477"/>
      <c r="AFR31" s="480"/>
      <c r="AFS31" s="18" t="s">
        <v>201</v>
      </c>
      <c r="AFT31" s="5" t="s">
        <v>18</v>
      </c>
      <c r="AFU31" s="66">
        <f ca="1">SUMIFS(AFT47:AFT59,AFX47:AFX59,AFS31,AFY47:AFY59,AFT31)</f>
        <v>0</v>
      </c>
      <c r="AGB31" s="477"/>
      <c r="AGC31" s="480"/>
      <c r="AGD31" s="18" t="s">
        <v>201</v>
      </c>
      <c r="AGE31" s="5" t="s">
        <v>18</v>
      </c>
      <c r="AGF31" s="66">
        <f ca="1">SUMIFS(AGE47:AGE59,AGI47:AGI59,AGD31,AGJ47:AGJ59,AGE31)</f>
        <v>0</v>
      </c>
      <c r="AGM31" s="477"/>
      <c r="AGN31" s="480"/>
      <c r="AGO31" s="18" t="s">
        <v>201</v>
      </c>
      <c r="AGP31" s="5" t="s">
        <v>18</v>
      </c>
      <c r="AGQ31" s="66">
        <f ca="1">SUMIFS(AGP47:AGP59,AGT47:AGT59,AGO31,AGU47:AGU59,AGP31)</f>
        <v>0</v>
      </c>
      <c r="AGX31" s="477"/>
      <c r="AGY31" s="480"/>
      <c r="AGZ31" s="18" t="s">
        <v>201</v>
      </c>
      <c r="AHA31" s="5" t="s">
        <v>18</v>
      </c>
      <c r="AHB31" s="66">
        <f ca="1">SUMIFS(AHA47:AHA59,AHE47:AHE59,AGZ31,AHF47:AHF59,AHA31)</f>
        <v>0</v>
      </c>
      <c r="AHI31" s="477"/>
      <c r="AHJ31" s="480"/>
      <c r="AHK31" s="18" t="s">
        <v>201</v>
      </c>
      <c r="AHL31" s="5" t="s">
        <v>18</v>
      </c>
      <c r="AHM31" s="66">
        <f ca="1">SUMIFS(AHL47:AHL59,AHP47:AHP59,AHK31,AHQ47:AHQ59,AHL31)</f>
        <v>0</v>
      </c>
      <c r="AHT31" s="477"/>
      <c r="AHU31" s="480"/>
      <c r="AHV31" s="18" t="s">
        <v>201</v>
      </c>
      <c r="AHW31" s="5" t="s">
        <v>18</v>
      </c>
      <c r="AHX31" s="66">
        <f ca="1">SUMIFS(AHW47:AHW59,AIA47:AIA59,AHV31,AIB47:AIB59,AHW31)</f>
        <v>0</v>
      </c>
      <c r="AIE31" s="477"/>
      <c r="AIF31" s="480"/>
      <c r="AIG31" s="18" t="s">
        <v>201</v>
      </c>
      <c r="AIH31" s="5" t="s">
        <v>18</v>
      </c>
      <c r="AII31" s="66">
        <f ca="1">SUMIFS(AIH47:AIH59,AIL47:AIL59,AIG31,AIM47:AIM59,AIH31)</f>
        <v>0</v>
      </c>
      <c r="AIP31" s="477"/>
      <c r="AIQ31" s="480"/>
      <c r="AIR31" s="18" t="s">
        <v>201</v>
      </c>
      <c r="AIS31" s="5" t="s">
        <v>18</v>
      </c>
      <c r="AIT31" s="66">
        <f ca="1">SUMIFS(AIS47:AIS59,AIW47:AIW59,AIR31,AIX47:AIX59,AIS31)</f>
        <v>0</v>
      </c>
      <c r="AJA31" s="477"/>
      <c r="AJB31" s="480"/>
      <c r="AJC31" s="18" t="s">
        <v>201</v>
      </c>
      <c r="AJD31" s="5" t="s">
        <v>18</v>
      </c>
      <c r="AJE31" s="66">
        <f ca="1">SUMIFS(AJD47:AJD59,AJH47:AJH59,AJC31,AJI47:AJI59,AJD31)</f>
        <v>0</v>
      </c>
      <c r="AJL31" s="477"/>
      <c r="AJM31" s="480"/>
      <c r="AJN31" s="18" t="s">
        <v>201</v>
      </c>
      <c r="AJO31" s="5" t="s">
        <v>18</v>
      </c>
      <c r="AJP31" s="66">
        <f ca="1">SUMIFS(AJO47:AJO59,AJS47:AJS59,AJN31,AJT47:AJT59,AJO31)</f>
        <v>0</v>
      </c>
      <c r="AJW31" s="477"/>
      <c r="AJX31" s="480"/>
      <c r="AJY31" s="18" t="s">
        <v>201</v>
      </c>
      <c r="AJZ31" s="5" t="s">
        <v>18</v>
      </c>
      <c r="AKA31" s="66">
        <f ca="1">SUMIFS(AJZ47:AJZ59,AKD47:AKD59,AJY31,AKE47:AKE59,AJZ31)</f>
        <v>0</v>
      </c>
      <c r="AKH31" s="477"/>
      <c r="AKI31" s="480"/>
      <c r="AKJ31" s="18" t="s">
        <v>201</v>
      </c>
      <c r="AKK31" s="5" t="s">
        <v>18</v>
      </c>
      <c r="AKL31" s="66">
        <f ca="1">SUMIFS(AKK47:AKK59,AKO47:AKO59,AKJ31,AKP47:AKP59,AKK31)</f>
        <v>0</v>
      </c>
      <c r="AKS31" s="477"/>
      <c r="AKT31" s="480"/>
      <c r="AKU31" s="18" t="s">
        <v>201</v>
      </c>
      <c r="AKV31" s="5" t="s">
        <v>18</v>
      </c>
      <c r="AKW31" s="66">
        <f ca="1">SUMIFS(AKV47:AKV59,AKZ47:AKZ59,AKU31,ALA47:ALA59,AKV31)</f>
        <v>0</v>
      </c>
      <c r="ALD31" s="477"/>
      <c r="ALE31" s="480"/>
      <c r="ALF31" s="18" t="s">
        <v>201</v>
      </c>
      <c r="ALG31" s="5" t="s">
        <v>18</v>
      </c>
      <c r="ALH31" s="66">
        <f ca="1">SUMIFS(ALG47:ALG59,ALK47:ALK59,ALF31,ALL47:ALL59,ALG31)</f>
        <v>0</v>
      </c>
      <c r="ALO31" s="477"/>
      <c r="ALP31" s="480"/>
      <c r="ALQ31" s="18" t="s">
        <v>201</v>
      </c>
      <c r="ALR31" s="5" t="s">
        <v>18</v>
      </c>
      <c r="ALS31" s="66">
        <f ca="1">SUMIFS(ALR47:ALR59,ALV47:ALV59,ALQ31,ALW47:ALW59,ALR31)</f>
        <v>0</v>
      </c>
      <c r="ALZ31" s="477"/>
      <c r="AMA31" s="480"/>
      <c r="AMB31" s="18" t="s">
        <v>201</v>
      </c>
      <c r="AMC31" s="5" t="s">
        <v>18</v>
      </c>
      <c r="AMD31" s="66">
        <f ca="1">SUMIFS(AMC47:AMC59,AMG47:AMG59,AMB31,AMH47:AMH59,AMC31)</f>
        <v>0</v>
      </c>
      <c r="AMK31" s="477"/>
      <c r="AML31" s="480"/>
      <c r="AMM31" s="18" t="s">
        <v>201</v>
      </c>
      <c r="AMN31" s="5" t="s">
        <v>18</v>
      </c>
      <c r="AMO31" s="66">
        <f ca="1">SUMIFS(AMN47:AMN59,AMR47:AMR59,AMM31,AMS47:AMS59,AMN31)</f>
        <v>0</v>
      </c>
      <c r="AMV31" s="477"/>
      <c r="AMW31" s="480"/>
      <c r="AMX31" s="18" t="s">
        <v>201</v>
      </c>
      <c r="AMY31" s="5" t="s">
        <v>18</v>
      </c>
      <c r="AMZ31" s="66">
        <f ca="1">SUMIFS(AMY47:AMY59,ANC47:ANC59,AMX31,AND47:AND59,AMY31)</f>
        <v>0</v>
      </c>
      <c r="ANG31" s="477"/>
      <c r="ANH31" s="480"/>
      <c r="ANI31" s="18" t="s">
        <v>201</v>
      </c>
      <c r="ANJ31" s="5" t="s">
        <v>18</v>
      </c>
      <c r="ANK31" s="66">
        <f ca="1">SUMIFS(ANJ47:ANJ59,ANN47:ANN59,ANI31,ANO47:ANO59,ANJ31)</f>
        <v>0</v>
      </c>
      <c r="ANR31" s="477"/>
      <c r="ANS31" s="480"/>
      <c r="ANT31" s="18" t="s">
        <v>201</v>
      </c>
      <c r="ANU31" s="5" t="s">
        <v>18</v>
      </c>
      <c r="ANV31" s="66">
        <f ca="1">SUMIFS(ANU47:ANU59,ANY47:ANY59,ANT31,ANZ47:ANZ59,ANU31)</f>
        <v>0</v>
      </c>
      <c r="AOC31" s="477"/>
      <c r="AOD31" s="480"/>
      <c r="AOE31" s="18" t="s">
        <v>201</v>
      </c>
      <c r="AOF31" s="5" t="s">
        <v>18</v>
      </c>
      <c r="AOG31" s="66">
        <f ca="1">SUMIFS(AOF47:AOF59,AOJ47:AOJ59,AOE31,AOK47:AOK59,AOF31)</f>
        <v>0</v>
      </c>
      <c r="AON31" s="477"/>
      <c r="AOO31" s="480"/>
      <c r="AOP31" s="18" t="s">
        <v>201</v>
      </c>
      <c r="AOQ31" s="5" t="s">
        <v>18</v>
      </c>
      <c r="AOR31" s="66">
        <f ca="1">SUMIFS(AOQ47:AOQ59,AOU47:AOU59,AOP31,AOV47:AOV59,AOQ31)</f>
        <v>0</v>
      </c>
      <c r="AOY31" s="477"/>
      <c r="AOZ31" s="480"/>
      <c r="APA31" s="18" t="s">
        <v>201</v>
      </c>
      <c r="APB31" s="5" t="s">
        <v>18</v>
      </c>
      <c r="APC31" s="66">
        <f ca="1">SUMIFS(APB47:APB59,APF47:APF59,APA31,APG47:APG59,APB31)</f>
        <v>0</v>
      </c>
      <c r="APJ31" s="477"/>
      <c r="APK31" s="480"/>
      <c r="APL31" s="18" t="s">
        <v>201</v>
      </c>
      <c r="APM31" s="5" t="s">
        <v>18</v>
      </c>
      <c r="APN31" s="66">
        <f ca="1">SUMIFS(APM47:APM59,APQ47:APQ59,APL31,APR47:APR59,APM31)</f>
        <v>0</v>
      </c>
      <c r="APU31" s="477"/>
      <c r="APV31" s="480"/>
      <c r="APW31" s="18" t="s">
        <v>201</v>
      </c>
      <c r="APX31" s="5" t="s">
        <v>18</v>
      </c>
      <c r="APY31" s="66">
        <f ca="1">SUMIFS(APX47:APX59,AQB47:AQB59,APW31,AQC47:AQC59,APX31)</f>
        <v>0</v>
      </c>
      <c r="AQF31" s="477"/>
      <c r="AQG31" s="480"/>
      <c r="AQH31" s="18" t="s">
        <v>201</v>
      </c>
      <c r="AQI31" s="5" t="s">
        <v>18</v>
      </c>
      <c r="AQJ31" s="66">
        <f ca="1">SUMIFS(AQI47:AQI59,AQM47:AQM59,AQH31,AQN47:AQN59,AQI31)</f>
        <v>0</v>
      </c>
      <c r="AQQ31" s="477"/>
      <c r="AQR31" s="480"/>
      <c r="AQS31" s="18" t="s">
        <v>201</v>
      </c>
      <c r="AQT31" s="5" t="s">
        <v>18</v>
      </c>
      <c r="AQU31" s="66">
        <f ca="1">SUMIFS(AQT47:AQT59,AQX47:AQX59,AQS31,AQY47:AQY59,AQT31)</f>
        <v>0</v>
      </c>
      <c r="ARB31" s="477"/>
      <c r="ARC31" s="480"/>
      <c r="ARD31" s="18" t="s">
        <v>201</v>
      </c>
      <c r="ARE31" s="5" t="s">
        <v>18</v>
      </c>
      <c r="ARF31" s="66">
        <f ca="1">SUMIFS(ARE47:ARE59,ARI47:ARI59,ARD31,ARJ47:ARJ59,ARE31)</f>
        <v>0</v>
      </c>
      <c r="ARM31" s="477"/>
      <c r="ARN31" s="480"/>
      <c r="ARO31" s="18" t="s">
        <v>201</v>
      </c>
      <c r="ARP31" s="5" t="s">
        <v>18</v>
      </c>
      <c r="ARQ31" s="66">
        <f ca="1">SUMIFS(ARP47:ARP59,ART47:ART59,ARO31,ARU47:ARU59,ARP31)</f>
        <v>0</v>
      </c>
      <c r="ARX31" s="477"/>
      <c r="ARY31" s="480"/>
      <c r="ARZ31" s="18" t="s">
        <v>201</v>
      </c>
      <c r="ASA31" s="5" t="s">
        <v>18</v>
      </c>
      <c r="ASB31" s="66">
        <f ca="1">SUMIFS(ASA47:ASA59,ASE47:ASE59,ARZ31,ASF47:ASF59,ASA31)</f>
        <v>0</v>
      </c>
      <c r="ASI31" s="477"/>
      <c r="ASJ31" s="480"/>
      <c r="ASK31" s="18" t="s">
        <v>201</v>
      </c>
      <c r="ASL31" s="5" t="s">
        <v>18</v>
      </c>
      <c r="ASM31" s="66">
        <f ca="1">SUMIFS(ASL47:ASL59,ASP47:ASP59,ASK31,ASQ47:ASQ59,ASL31)</f>
        <v>0</v>
      </c>
      <c r="AST31" s="477"/>
      <c r="ASU31" s="480"/>
      <c r="ASV31" s="18" t="s">
        <v>201</v>
      </c>
      <c r="ASW31" s="5" t="s">
        <v>18</v>
      </c>
      <c r="ASX31" s="66">
        <f ca="1">SUMIFS(ASW47:ASW59,ATA47:ATA59,ASV31,ATB47:ATB59,ASW31)</f>
        <v>0</v>
      </c>
      <c r="ATE31" s="477"/>
      <c r="ATF31" s="480"/>
      <c r="ATG31" s="18" t="s">
        <v>201</v>
      </c>
      <c r="ATH31" s="5" t="s">
        <v>18</v>
      </c>
      <c r="ATI31" s="66">
        <f ca="1">SUMIFS(ATH47:ATH59,ATL47:ATL59,ATG31,ATM47:ATM59,ATH31)</f>
        <v>0</v>
      </c>
      <c r="ATP31" s="477"/>
      <c r="ATQ31" s="480"/>
      <c r="ATR31" s="18" t="s">
        <v>201</v>
      </c>
      <c r="ATS31" s="5" t="s">
        <v>18</v>
      </c>
      <c r="ATT31" s="66">
        <f ca="1">SUMIFS(ATS47:ATS59,ATW47:ATW59,ATR31,ATX47:ATX59,ATS31)</f>
        <v>0</v>
      </c>
      <c r="AUA31" s="477"/>
      <c r="AUB31" s="480"/>
      <c r="AUC31" s="18" t="s">
        <v>201</v>
      </c>
      <c r="AUD31" s="5" t="s">
        <v>18</v>
      </c>
      <c r="AUE31" s="66">
        <f ca="1">SUMIFS(AUD47:AUD59,AUH47:AUH59,AUC31,AUI47:AUI59,AUD31)</f>
        <v>0</v>
      </c>
      <c r="AUL31" s="477"/>
      <c r="AUM31" s="480"/>
      <c r="AUN31" s="18" t="s">
        <v>201</v>
      </c>
      <c r="AUO31" s="5" t="s">
        <v>18</v>
      </c>
      <c r="AUP31" s="66">
        <f ca="1">SUMIFS(AUO47:AUO59,AUS47:AUS59,AUN31,AUT47:AUT59,AUO31)</f>
        <v>0</v>
      </c>
      <c r="AUW31" s="477"/>
      <c r="AUX31" s="480"/>
      <c r="AUY31" s="18" t="s">
        <v>201</v>
      </c>
      <c r="AUZ31" s="5" t="s">
        <v>18</v>
      </c>
      <c r="AVA31" s="66">
        <f ca="1">SUMIFS(AUZ47:AUZ59,AVD47:AVD59,AUY31,AVE47:AVE59,AUZ31)</f>
        <v>0</v>
      </c>
      <c r="AVH31" s="477"/>
      <c r="AVI31" s="480"/>
      <c r="AVJ31" s="18" t="s">
        <v>201</v>
      </c>
      <c r="AVK31" s="5" t="s">
        <v>18</v>
      </c>
      <c r="AVL31" s="66">
        <f ca="1">SUMIFS(AVK47:AVK59,AVO47:AVO59,AVJ31,AVP47:AVP59,AVK31)</f>
        <v>0</v>
      </c>
      <c r="AVS31" s="477"/>
      <c r="AVT31" s="480"/>
      <c r="AVU31" s="18" t="s">
        <v>201</v>
      </c>
      <c r="AVV31" s="5" t="s">
        <v>18</v>
      </c>
      <c r="AVW31" s="66">
        <f ca="1">SUMIFS(AVV47:AVV59,AVZ47:AVZ59,AVU31,AWA47:AWA59,AVV31)</f>
        <v>0</v>
      </c>
    </row>
    <row r="32" spans="2:1018 1025:1271">
      <c r="B32" s="510"/>
      <c r="C32" s="512"/>
      <c r="D32" s="18" t="s">
        <v>201</v>
      </c>
      <c r="E32" s="5" t="s">
        <v>21</v>
      </c>
      <c r="F32" s="66">
        <f ca="1">SUMIFS(E47:E59,I47:I59,D32,J47:J59,E32)</f>
        <v>0</v>
      </c>
      <c r="M32" s="477"/>
      <c r="N32" s="480"/>
      <c r="O32" s="18" t="s">
        <v>201</v>
      </c>
      <c r="P32" s="5" t="s">
        <v>21</v>
      </c>
      <c r="Q32" s="66">
        <f ca="1">SUMIFS(P47:P59,T47:T59,O32,U47:U59,P32)</f>
        <v>0</v>
      </c>
      <c r="X32" s="477"/>
      <c r="Y32" s="480"/>
      <c r="Z32" s="18" t="s">
        <v>201</v>
      </c>
      <c r="AA32" s="5" t="s">
        <v>21</v>
      </c>
      <c r="AB32" s="66">
        <f ca="1">SUMIFS(AA47:AA59,AE47:AE59,Z32,AF47:AF59,AA32)</f>
        <v>0</v>
      </c>
      <c r="AI32" s="477"/>
      <c r="AJ32" s="480"/>
      <c r="AK32" s="18" t="s">
        <v>201</v>
      </c>
      <c r="AL32" s="5" t="s">
        <v>21</v>
      </c>
      <c r="AM32" s="66">
        <f ca="1">SUMIFS(AL47:AL59,AP47:AP59,AK32,AQ47:AQ59,AL32)</f>
        <v>0</v>
      </c>
      <c r="AT32" s="477"/>
      <c r="AU32" s="480"/>
      <c r="AV32" s="18" t="s">
        <v>201</v>
      </c>
      <c r="AW32" s="5" t="s">
        <v>21</v>
      </c>
      <c r="AX32" s="66">
        <f ca="1">SUMIFS(AW47:AW59,BA47:BA59,AV32,BB47:BB59,AW32)</f>
        <v>0</v>
      </c>
      <c r="BE32" s="477"/>
      <c r="BF32" s="480"/>
      <c r="BG32" s="18" t="s">
        <v>201</v>
      </c>
      <c r="BH32" s="5" t="s">
        <v>21</v>
      </c>
      <c r="BI32" s="66">
        <f ca="1">SUMIFS(BH47:BH59,BL47:BL59,BG32,BM47:BM59,BH32)</f>
        <v>0</v>
      </c>
      <c r="BP32" s="477"/>
      <c r="BQ32" s="480"/>
      <c r="BR32" s="18" t="s">
        <v>201</v>
      </c>
      <c r="BS32" s="5" t="s">
        <v>21</v>
      </c>
      <c r="BT32" s="66">
        <f ca="1">SUMIFS(BS47:BS59,BW47:BW59,BR32,BX47:BX59,BS32)</f>
        <v>0</v>
      </c>
      <c r="CA32" s="477"/>
      <c r="CB32" s="480"/>
      <c r="CC32" s="18" t="s">
        <v>201</v>
      </c>
      <c r="CD32" s="5" t="s">
        <v>21</v>
      </c>
      <c r="CE32" s="66">
        <f ca="1">SUMIFS(CD47:CD59,CH47:CH59,CC32,CI47:CI59,CD32)</f>
        <v>0</v>
      </c>
      <c r="CL32" s="477"/>
      <c r="CM32" s="480"/>
      <c r="CN32" s="18" t="s">
        <v>201</v>
      </c>
      <c r="CO32" s="5" t="s">
        <v>21</v>
      </c>
      <c r="CP32" s="66">
        <f ca="1">SUMIFS(CO47:CO59,CS47:CS59,CN32,CT47:CT59,CO32)</f>
        <v>0</v>
      </c>
      <c r="CW32" s="477"/>
      <c r="CX32" s="480"/>
      <c r="CY32" s="18" t="s">
        <v>201</v>
      </c>
      <c r="CZ32" s="5" t="s">
        <v>21</v>
      </c>
      <c r="DA32" s="66">
        <f ca="1">SUMIFS(CZ47:CZ59,DD47:DD59,CY32,DE47:DE59,CZ32)</f>
        <v>0</v>
      </c>
      <c r="DH32" s="477"/>
      <c r="DI32" s="480"/>
      <c r="DJ32" s="18" t="s">
        <v>201</v>
      </c>
      <c r="DK32" s="5" t="s">
        <v>21</v>
      </c>
      <c r="DL32" s="66">
        <f ca="1">SUMIFS(DK47:DK59,DO47:DO59,DJ32,DP47:DP59,DK32)</f>
        <v>0</v>
      </c>
      <c r="DS32" s="477"/>
      <c r="DT32" s="480"/>
      <c r="DU32" s="18" t="s">
        <v>201</v>
      </c>
      <c r="DV32" s="5" t="s">
        <v>21</v>
      </c>
      <c r="DW32" s="66">
        <f ca="1">SUMIFS(DV47:DV59,DZ47:DZ59,DU32,EA47:EA59,DV32)</f>
        <v>0</v>
      </c>
      <c r="ED32" s="477"/>
      <c r="EE32" s="480"/>
      <c r="EF32" s="18" t="s">
        <v>201</v>
      </c>
      <c r="EG32" s="5" t="s">
        <v>21</v>
      </c>
      <c r="EH32" s="66">
        <f ca="1">SUMIFS(EG47:EG59,EK47:EK59,EF32,EL47:EL59,EG32)</f>
        <v>0</v>
      </c>
      <c r="EO32" s="477"/>
      <c r="EP32" s="480"/>
      <c r="EQ32" s="18" t="s">
        <v>201</v>
      </c>
      <c r="ER32" s="5" t="s">
        <v>21</v>
      </c>
      <c r="ES32" s="66">
        <f ca="1">SUMIFS(ER47:ER59,EV47:EV59,EQ32,EW47:EW59,ER32)</f>
        <v>0</v>
      </c>
      <c r="EZ32" s="477"/>
      <c r="FA32" s="480"/>
      <c r="FB32" s="18" t="s">
        <v>201</v>
      </c>
      <c r="FC32" s="5" t="s">
        <v>21</v>
      </c>
      <c r="FD32" s="66">
        <f ca="1">SUMIFS(FC47:FC59,FG47:FG59,FB32,FH47:FH59,FC32)</f>
        <v>0</v>
      </c>
      <c r="FK32" s="477"/>
      <c r="FL32" s="480"/>
      <c r="FM32" s="18" t="s">
        <v>201</v>
      </c>
      <c r="FN32" s="5" t="s">
        <v>21</v>
      </c>
      <c r="FO32" s="66">
        <f ca="1">SUMIFS(FN47:FN59,FR47:FR59,FM32,FS47:FS59,FN32)</f>
        <v>0</v>
      </c>
      <c r="FV32" s="477"/>
      <c r="FW32" s="480"/>
      <c r="FX32" s="18" t="s">
        <v>201</v>
      </c>
      <c r="FY32" s="5" t="s">
        <v>21</v>
      </c>
      <c r="FZ32" s="66">
        <f ca="1">SUMIFS(FY47:FY59,GC47:GC59,FX32,GD47:GD59,FY32)</f>
        <v>0</v>
      </c>
      <c r="GG32" s="477"/>
      <c r="GH32" s="480"/>
      <c r="GI32" s="18" t="s">
        <v>201</v>
      </c>
      <c r="GJ32" s="5" t="s">
        <v>21</v>
      </c>
      <c r="GK32" s="66">
        <f ca="1">SUMIFS(GJ47:GJ59,GN47:GN59,GI32,GO47:GO59,GJ32)</f>
        <v>0</v>
      </c>
      <c r="GR32" s="477"/>
      <c r="GS32" s="480"/>
      <c r="GT32" s="18" t="s">
        <v>201</v>
      </c>
      <c r="GU32" s="5" t="s">
        <v>21</v>
      </c>
      <c r="GV32" s="66">
        <f ca="1">SUMIFS(GU47:GU59,GY47:GY59,GT32,GZ47:GZ59,GU32)</f>
        <v>0</v>
      </c>
      <c r="HC32" s="477"/>
      <c r="HD32" s="480"/>
      <c r="HE32" s="18" t="s">
        <v>201</v>
      </c>
      <c r="HF32" s="5" t="s">
        <v>21</v>
      </c>
      <c r="HG32" s="66">
        <f ca="1">SUMIFS(HF47:HF59,HJ47:HJ59,HE32,HK47:HK59,HF32)</f>
        <v>0</v>
      </c>
      <c r="HN32" s="477"/>
      <c r="HO32" s="480"/>
      <c r="HP32" s="18" t="s">
        <v>201</v>
      </c>
      <c r="HQ32" s="5" t="s">
        <v>21</v>
      </c>
      <c r="HR32" s="66">
        <f ca="1">SUMIFS(HQ47:HQ59,HU47:HU59,HP32,HV47:HV59,HQ32)</f>
        <v>0</v>
      </c>
      <c r="HY32" s="477"/>
      <c r="HZ32" s="480"/>
      <c r="IA32" s="18" t="s">
        <v>201</v>
      </c>
      <c r="IB32" s="5" t="s">
        <v>21</v>
      </c>
      <c r="IC32" s="66">
        <f ca="1">SUMIFS(IB47:IB59,IF47:IF59,IA32,IG47:IG59,IB32)</f>
        <v>0</v>
      </c>
      <c r="IJ32" s="477"/>
      <c r="IK32" s="480"/>
      <c r="IL32" s="18" t="s">
        <v>201</v>
      </c>
      <c r="IM32" s="5" t="s">
        <v>21</v>
      </c>
      <c r="IN32" s="66">
        <f ca="1">SUMIFS(IM47:IM59,IQ47:IQ59,IL32,IR47:IR59,IM32)</f>
        <v>0</v>
      </c>
      <c r="IU32" s="477"/>
      <c r="IV32" s="480"/>
      <c r="IW32" s="18" t="s">
        <v>201</v>
      </c>
      <c r="IX32" s="5" t="s">
        <v>21</v>
      </c>
      <c r="IY32" s="66">
        <f ca="1">SUMIFS(IX47:IX59,JB47:JB59,IW32,JC47:JC59,IX32)</f>
        <v>0</v>
      </c>
      <c r="JF32" s="477"/>
      <c r="JG32" s="480"/>
      <c r="JH32" s="18" t="s">
        <v>201</v>
      </c>
      <c r="JI32" s="5" t="s">
        <v>21</v>
      </c>
      <c r="JJ32" s="66">
        <f ca="1">SUMIFS(JI47:JI59,JM47:JM59,JH32,JN47:JN59,JI32)</f>
        <v>0</v>
      </c>
      <c r="JQ32" s="477"/>
      <c r="JR32" s="480"/>
      <c r="JS32" s="18" t="s">
        <v>201</v>
      </c>
      <c r="JT32" s="5" t="s">
        <v>21</v>
      </c>
      <c r="JU32" s="66">
        <f ca="1">SUMIFS(JT47:JT59,JX47:JX59,JS32,JY47:JY59,JT32)</f>
        <v>0</v>
      </c>
      <c r="KB32" s="477"/>
      <c r="KC32" s="480"/>
      <c r="KD32" s="18" t="s">
        <v>201</v>
      </c>
      <c r="KE32" s="5" t="s">
        <v>21</v>
      </c>
      <c r="KF32" s="66">
        <f ca="1">SUMIFS(KE47:KE59,KI47:KI59,KD32,KJ47:KJ59,KE32)</f>
        <v>0</v>
      </c>
      <c r="KM32" s="477"/>
      <c r="KN32" s="480"/>
      <c r="KO32" s="18" t="s">
        <v>201</v>
      </c>
      <c r="KP32" s="5" t="s">
        <v>21</v>
      </c>
      <c r="KQ32" s="66">
        <f ca="1">SUMIFS(KP47:KP59,KT47:KT59,KO32,KU47:KU59,KP32)</f>
        <v>0</v>
      </c>
      <c r="KX32" s="477"/>
      <c r="KY32" s="480"/>
      <c r="KZ32" s="18" t="s">
        <v>201</v>
      </c>
      <c r="LA32" s="5" t="s">
        <v>21</v>
      </c>
      <c r="LB32" s="66">
        <f ca="1">SUMIFS(LA47:LA59,LE47:LE59,KZ32,LF47:LF59,LA32)</f>
        <v>0</v>
      </c>
      <c r="LI32" s="477"/>
      <c r="LJ32" s="480"/>
      <c r="LK32" s="18" t="s">
        <v>201</v>
      </c>
      <c r="LL32" s="5" t="s">
        <v>21</v>
      </c>
      <c r="LM32" s="66">
        <f ca="1">SUMIFS(LL47:LL59,LP47:LP59,LK32,LQ47:LQ59,LL32)</f>
        <v>0</v>
      </c>
      <c r="LT32" s="477"/>
      <c r="LU32" s="480"/>
      <c r="LV32" s="18" t="s">
        <v>201</v>
      </c>
      <c r="LW32" s="5" t="s">
        <v>21</v>
      </c>
      <c r="LX32" s="66">
        <f ca="1">SUMIFS(LW47:LW59,MA47:MA59,LV32,MB47:MB59,LW32)</f>
        <v>0</v>
      </c>
      <c r="ME32" s="477"/>
      <c r="MF32" s="480"/>
      <c r="MG32" s="18" t="s">
        <v>201</v>
      </c>
      <c r="MH32" s="5" t="s">
        <v>21</v>
      </c>
      <c r="MI32" s="66">
        <f ca="1">SUMIFS(MH47:MH59,ML47:ML59,MG32,MM47:MM59,MH32)</f>
        <v>0</v>
      </c>
      <c r="MP32" s="477"/>
      <c r="MQ32" s="480"/>
      <c r="MR32" s="18" t="s">
        <v>201</v>
      </c>
      <c r="MS32" s="5" t="s">
        <v>21</v>
      </c>
      <c r="MT32" s="66">
        <f ca="1">SUMIFS(MS47:MS59,MW47:MW59,MR32,MX47:MX59,MS32)</f>
        <v>0</v>
      </c>
      <c r="NA32" s="477"/>
      <c r="NB32" s="480"/>
      <c r="NC32" s="18" t="s">
        <v>201</v>
      </c>
      <c r="ND32" s="5" t="s">
        <v>21</v>
      </c>
      <c r="NE32" s="66">
        <f ca="1">SUMIFS(ND47:ND59,NH47:NH59,NC32,NI47:NI59,ND32)</f>
        <v>0</v>
      </c>
      <c r="NL32" s="477"/>
      <c r="NM32" s="480"/>
      <c r="NN32" s="18" t="s">
        <v>201</v>
      </c>
      <c r="NO32" s="5" t="s">
        <v>21</v>
      </c>
      <c r="NP32" s="66">
        <f ca="1">SUMIFS(NO47:NO59,NS47:NS59,NN32,NT47:NT59,NO32)</f>
        <v>0</v>
      </c>
      <c r="NW32" s="477"/>
      <c r="NX32" s="480"/>
      <c r="NY32" s="18" t="s">
        <v>201</v>
      </c>
      <c r="NZ32" s="5" t="s">
        <v>21</v>
      </c>
      <c r="OA32" s="66">
        <f ca="1">SUMIFS(NZ47:NZ59,OD47:OD59,NY32,OE47:OE59,NZ32)</f>
        <v>0</v>
      </c>
      <c r="OH32" s="477"/>
      <c r="OI32" s="480"/>
      <c r="OJ32" s="18" t="s">
        <v>201</v>
      </c>
      <c r="OK32" s="5" t="s">
        <v>21</v>
      </c>
      <c r="OL32" s="66">
        <f ca="1">SUMIFS(OK47:OK59,OO47:OO59,OJ32,OP47:OP59,OK32)</f>
        <v>0</v>
      </c>
      <c r="OS32" s="477"/>
      <c r="OT32" s="480"/>
      <c r="OU32" s="18" t="s">
        <v>201</v>
      </c>
      <c r="OV32" s="5" t="s">
        <v>21</v>
      </c>
      <c r="OW32" s="66">
        <f ca="1">SUMIFS(OV47:OV59,OZ47:OZ59,OU32,PA47:PA59,OV32)</f>
        <v>0</v>
      </c>
      <c r="PD32" s="477"/>
      <c r="PE32" s="480"/>
      <c r="PF32" s="18" t="s">
        <v>201</v>
      </c>
      <c r="PG32" s="5" t="s">
        <v>21</v>
      </c>
      <c r="PH32" s="66">
        <f ca="1">SUMIFS(PG47:PG59,PK47:PK59,PF32,PL47:PL59,PG32)</f>
        <v>0</v>
      </c>
      <c r="PO32" s="477"/>
      <c r="PP32" s="480"/>
      <c r="PQ32" s="18" t="s">
        <v>201</v>
      </c>
      <c r="PR32" s="5" t="s">
        <v>21</v>
      </c>
      <c r="PS32" s="66">
        <f ca="1">SUMIFS(PR47:PR59,PV47:PV59,PQ32,PW47:PW59,PR32)</f>
        <v>0</v>
      </c>
      <c r="PZ32" s="477"/>
      <c r="QA32" s="480"/>
      <c r="QB32" s="18" t="s">
        <v>201</v>
      </c>
      <c r="QC32" s="5" t="s">
        <v>21</v>
      </c>
      <c r="QD32" s="66">
        <f ca="1">SUMIFS(QC47:QC59,QG47:QG59,QB32,QH47:QH59,QC32)</f>
        <v>0</v>
      </c>
      <c r="QK32" s="477"/>
      <c r="QL32" s="480"/>
      <c r="QM32" s="18" t="s">
        <v>201</v>
      </c>
      <c r="QN32" s="5" t="s">
        <v>21</v>
      </c>
      <c r="QO32" s="66">
        <f ca="1">SUMIFS(QN47:QN59,QR47:QR59,QM32,QS47:QS59,QN32)</f>
        <v>0</v>
      </c>
      <c r="QV32" s="477"/>
      <c r="QW32" s="480"/>
      <c r="QX32" s="18" t="s">
        <v>201</v>
      </c>
      <c r="QY32" s="5" t="s">
        <v>21</v>
      </c>
      <c r="QZ32" s="66">
        <f ca="1">SUMIFS(QY47:QY59,RC47:RC59,QX32,RD47:RD59,QY32)</f>
        <v>0</v>
      </c>
      <c r="RG32" s="477"/>
      <c r="RH32" s="480"/>
      <c r="RI32" s="18" t="s">
        <v>201</v>
      </c>
      <c r="RJ32" s="5" t="s">
        <v>21</v>
      </c>
      <c r="RK32" s="66">
        <f ca="1">SUMIFS(RJ47:RJ59,RN47:RN59,RI32,RO47:RO59,RJ32)</f>
        <v>0</v>
      </c>
      <c r="RR32" s="477"/>
      <c r="RS32" s="480"/>
      <c r="RT32" s="18" t="s">
        <v>201</v>
      </c>
      <c r="RU32" s="5" t="s">
        <v>21</v>
      </c>
      <c r="RV32" s="66">
        <f ca="1">SUMIFS(RU47:RU59,RY47:RY59,RT32,RZ47:RZ59,RU32)</f>
        <v>0</v>
      </c>
      <c r="SC32" s="477"/>
      <c r="SD32" s="480"/>
      <c r="SE32" s="18" t="s">
        <v>201</v>
      </c>
      <c r="SF32" s="5" t="s">
        <v>21</v>
      </c>
      <c r="SG32" s="66">
        <f ca="1">SUMIFS(SF47:SF59,SJ47:SJ59,SE32,SK47:SK59,SF32)</f>
        <v>0</v>
      </c>
      <c r="SN32" s="477"/>
      <c r="SO32" s="480"/>
      <c r="SP32" s="18" t="s">
        <v>201</v>
      </c>
      <c r="SQ32" s="5" t="s">
        <v>21</v>
      </c>
      <c r="SR32" s="66">
        <f ca="1">SUMIFS(SQ47:SQ59,SU47:SU59,SP32,SV47:SV59,SQ32)</f>
        <v>0</v>
      </c>
      <c r="SY32" s="477"/>
      <c r="SZ32" s="480"/>
      <c r="TA32" s="18" t="s">
        <v>201</v>
      </c>
      <c r="TB32" s="5" t="s">
        <v>21</v>
      </c>
      <c r="TC32" s="66">
        <f ca="1">SUMIFS(TB47:TB59,TF47:TF59,TA32,TG47:TG59,TB32)</f>
        <v>0</v>
      </c>
      <c r="TJ32" s="477"/>
      <c r="TK32" s="480"/>
      <c r="TL32" s="18" t="s">
        <v>201</v>
      </c>
      <c r="TM32" s="5" t="s">
        <v>21</v>
      </c>
      <c r="TN32" s="66">
        <f ca="1">SUMIFS(TM47:TM59,TQ47:TQ59,TL32,TR47:TR59,TM32)</f>
        <v>0</v>
      </c>
      <c r="TU32" s="477"/>
      <c r="TV32" s="480"/>
      <c r="TW32" s="18" t="s">
        <v>201</v>
      </c>
      <c r="TX32" s="5" t="s">
        <v>21</v>
      </c>
      <c r="TY32" s="66">
        <f ca="1">SUMIFS(TX47:TX59,UB47:UB59,TW32,UC47:UC59,TX32)</f>
        <v>0</v>
      </c>
      <c r="UF32" s="477"/>
      <c r="UG32" s="480"/>
      <c r="UH32" s="18" t="s">
        <v>201</v>
      </c>
      <c r="UI32" s="5" t="s">
        <v>21</v>
      </c>
      <c r="UJ32" s="66">
        <f ca="1">SUMIFS(UI47:UI59,UM47:UM59,UH32,UN47:UN59,UI32)</f>
        <v>0</v>
      </c>
      <c r="UQ32" s="477"/>
      <c r="UR32" s="480"/>
      <c r="US32" s="18" t="s">
        <v>201</v>
      </c>
      <c r="UT32" s="5" t="s">
        <v>21</v>
      </c>
      <c r="UU32" s="66">
        <f ca="1">SUMIFS(UT47:UT59,UX47:UX59,US32,UY47:UY59,UT32)</f>
        <v>0</v>
      </c>
      <c r="VB32" s="477"/>
      <c r="VC32" s="480"/>
      <c r="VD32" s="18" t="s">
        <v>201</v>
      </c>
      <c r="VE32" s="5" t="s">
        <v>21</v>
      </c>
      <c r="VF32" s="66">
        <f ca="1">SUMIFS(VE47:VE59,VI47:VI59,VD32,VJ47:VJ59,VE32)</f>
        <v>0</v>
      </c>
      <c r="VM32" s="477"/>
      <c r="VN32" s="480"/>
      <c r="VO32" s="18" t="s">
        <v>201</v>
      </c>
      <c r="VP32" s="5" t="s">
        <v>21</v>
      </c>
      <c r="VQ32" s="66">
        <f ca="1">SUMIFS(VP47:VP59,VT47:VT59,VO32,VU47:VU59,VP32)</f>
        <v>0</v>
      </c>
      <c r="VX32" s="477"/>
      <c r="VY32" s="480"/>
      <c r="VZ32" s="18" t="s">
        <v>201</v>
      </c>
      <c r="WA32" s="5" t="s">
        <v>21</v>
      </c>
      <c r="WB32" s="66">
        <f ca="1">SUMIFS(WA47:WA59,WE47:WE59,VZ32,WF47:WF59,WA32)</f>
        <v>0</v>
      </c>
      <c r="WI32" s="477"/>
      <c r="WJ32" s="480"/>
      <c r="WK32" s="18" t="s">
        <v>201</v>
      </c>
      <c r="WL32" s="5" t="s">
        <v>21</v>
      </c>
      <c r="WM32" s="66">
        <f ca="1">SUMIFS(WL47:WL59,WP47:WP59,WK32,WQ47:WQ59,WL32)</f>
        <v>0</v>
      </c>
      <c r="WT32" s="477"/>
      <c r="WU32" s="480"/>
      <c r="WV32" s="18" t="s">
        <v>201</v>
      </c>
      <c r="WW32" s="5" t="s">
        <v>21</v>
      </c>
      <c r="WX32" s="66">
        <f ca="1">SUMIFS(WW47:WW59,XA47:XA59,WV32,XB47:XB59,WW32)</f>
        <v>0</v>
      </c>
      <c r="XE32" s="477"/>
      <c r="XF32" s="480"/>
      <c r="XG32" s="18" t="s">
        <v>201</v>
      </c>
      <c r="XH32" s="5" t="s">
        <v>21</v>
      </c>
      <c r="XI32" s="66">
        <f ca="1">SUMIFS(XH47:XH59,XL47:XL59,XG32,XM47:XM59,XH32)</f>
        <v>0</v>
      </c>
      <c r="XP32" s="477"/>
      <c r="XQ32" s="480"/>
      <c r="XR32" s="18" t="s">
        <v>201</v>
      </c>
      <c r="XS32" s="5" t="s">
        <v>21</v>
      </c>
      <c r="XT32" s="66">
        <f ca="1">SUMIFS(XS47:XS59,XW47:XW59,XR32,XX47:XX59,XS32)</f>
        <v>0</v>
      </c>
      <c r="YA32" s="477"/>
      <c r="YB32" s="480"/>
      <c r="YC32" s="18" t="s">
        <v>201</v>
      </c>
      <c r="YD32" s="5" t="s">
        <v>21</v>
      </c>
      <c r="YE32" s="66">
        <f ca="1">SUMIFS(YD47:YD59,YH47:YH59,YC32,YI47:YI59,YD32)</f>
        <v>0</v>
      </c>
      <c r="YL32" s="477"/>
      <c r="YM32" s="480"/>
      <c r="YN32" s="18" t="s">
        <v>201</v>
      </c>
      <c r="YO32" s="5" t="s">
        <v>21</v>
      </c>
      <c r="YP32" s="66">
        <f ca="1">SUMIFS(YO47:YO59,YS47:YS59,YN32,YT47:YT59,YO32)</f>
        <v>0</v>
      </c>
      <c r="YW32" s="477"/>
      <c r="YX32" s="480"/>
      <c r="YY32" s="18" t="s">
        <v>201</v>
      </c>
      <c r="YZ32" s="5" t="s">
        <v>21</v>
      </c>
      <c r="ZA32" s="66">
        <f ca="1">SUMIFS(YZ47:YZ59,ZD47:ZD59,YY32,ZE47:ZE59,YZ32)</f>
        <v>0</v>
      </c>
      <c r="ZH32" s="477"/>
      <c r="ZI32" s="480"/>
      <c r="ZJ32" s="18" t="s">
        <v>201</v>
      </c>
      <c r="ZK32" s="5" t="s">
        <v>21</v>
      </c>
      <c r="ZL32" s="66">
        <f ca="1">SUMIFS(ZK47:ZK59,ZO47:ZO59,ZJ32,ZP47:ZP59,ZK32)</f>
        <v>0</v>
      </c>
      <c r="ZS32" s="477"/>
      <c r="ZT32" s="480"/>
      <c r="ZU32" s="18" t="s">
        <v>201</v>
      </c>
      <c r="ZV32" s="5" t="s">
        <v>21</v>
      </c>
      <c r="ZW32" s="66">
        <f ca="1">SUMIFS(ZV47:ZV59,ZZ47:ZZ59,ZU32,AAA47:AAA59,ZV32)</f>
        <v>0</v>
      </c>
      <c r="AAD32" s="477"/>
      <c r="AAE32" s="480"/>
      <c r="AAF32" s="18" t="s">
        <v>201</v>
      </c>
      <c r="AAG32" s="5" t="s">
        <v>21</v>
      </c>
      <c r="AAH32" s="66">
        <f ca="1">SUMIFS(AAG47:AAG59,AAK47:AAK59,AAF32,AAL47:AAL59,AAG32)</f>
        <v>0</v>
      </c>
      <c r="AAO32" s="477"/>
      <c r="AAP32" s="480"/>
      <c r="AAQ32" s="18" t="s">
        <v>201</v>
      </c>
      <c r="AAR32" s="5" t="s">
        <v>21</v>
      </c>
      <c r="AAS32" s="66">
        <f ca="1">SUMIFS(AAR47:AAR59,AAV47:AAV59,AAQ32,AAW47:AAW59,AAR32)</f>
        <v>0</v>
      </c>
      <c r="AAZ32" s="477"/>
      <c r="ABA32" s="480"/>
      <c r="ABB32" s="18" t="s">
        <v>201</v>
      </c>
      <c r="ABC32" s="5" t="s">
        <v>21</v>
      </c>
      <c r="ABD32" s="66">
        <f ca="1">SUMIFS(ABC47:ABC59,ABG47:ABG59,ABB32,ABH47:ABH59,ABC32)</f>
        <v>0</v>
      </c>
      <c r="ABK32" s="477"/>
      <c r="ABL32" s="480"/>
      <c r="ABM32" s="18" t="s">
        <v>201</v>
      </c>
      <c r="ABN32" s="5" t="s">
        <v>21</v>
      </c>
      <c r="ABO32" s="66">
        <f ca="1">SUMIFS(ABN47:ABN59,ABR47:ABR59,ABM32,ABS47:ABS59,ABN32)</f>
        <v>0</v>
      </c>
      <c r="ABV32" s="477"/>
      <c r="ABW32" s="480"/>
      <c r="ABX32" s="18" t="s">
        <v>201</v>
      </c>
      <c r="ABY32" s="5" t="s">
        <v>21</v>
      </c>
      <c r="ABZ32" s="66">
        <f ca="1">SUMIFS(ABY47:ABY59,ACC47:ACC59,ABX32,ACD47:ACD59,ABY32)</f>
        <v>0</v>
      </c>
      <c r="ACG32" s="477"/>
      <c r="ACH32" s="480"/>
      <c r="ACI32" s="18" t="s">
        <v>201</v>
      </c>
      <c r="ACJ32" s="5" t="s">
        <v>21</v>
      </c>
      <c r="ACK32" s="66">
        <f ca="1">SUMIFS(ACJ47:ACJ59,ACN47:ACN59,ACI32,ACO47:ACO59,ACJ32)</f>
        <v>0</v>
      </c>
      <c r="ACR32" s="477"/>
      <c r="ACS32" s="480"/>
      <c r="ACT32" s="18" t="s">
        <v>201</v>
      </c>
      <c r="ACU32" s="5" t="s">
        <v>21</v>
      </c>
      <c r="ACV32" s="66">
        <f ca="1">SUMIFS(ACU47:ACU59,ACY47:ACY59,ACT32,ACZ47:ACZ59,ACU32)</f>
        <v>0</v>
      </c>
      <c r="ADC32" s="477"/>
      <c r="ADD32" s="480"/>
      <c r="ADE32" s="18" t="s">
        <v>201</v>
      </c>
      <c r="ADF32" s="5" t="s">
        <v>21</v>
      </c>
      <c r="ADG32" s="66">
        <f ca="1">SUMIFS(ADF47:ADF59,ADJ47:ADJ59,ADE32,ADK47:ADK59,ADF32)</f>
        <v>0</v>
      </c>
      <c r="ADN32" s="477"/>
      <c r="ADO32" s="480"/>
      <c r="ADP32" s="18" t="s">
        <v>201</v>
      </c>
      <c r="ADQ32" s="5" t="s">
        <v>21</v>
      </c>
      <c r="ADR32" s="66">
        <f ca="1">SUMIFS(ADQ47:ADQ59,ADU47:ADU59,ADP32,ADV47:ADV59,ADQ32)</f>
        <v>0</v>
      </c>
      <c r="ADY32" s="477"/>
      <c r="ADZ32" s="480"/>
      <c r="AEA32" s="18" t="s">
        <v>201</v>
      </c>
      <c r="AEB32" s="5" t="s">
        <v>21</v>
      </c>
      <c r="AEC32" s="66">
        <f ca="1">SUMIFS(AEB47:AEB59,AEF47:AEF59,AEA32,AEG47:AEG59,AEB32)</f>
        <v>0</v>
      </c>
      <c r="AEJ32" s="477"/>
      <c r="AEK32" s="480"/>
      <c r="AEL32" s="18" t="s">
        <v>201</v>
      </c>
      <c r="AEM32" s="5" t="s">
        <v>21</v>
      </c>
      <c r="AEN32" s="66">
        <f ca="1">SUMIFS(AEM47:AEM59,AEQ47:AEQ59,AEL32,AER47:AER59,AEM32)</f>
        <v>0</v>
      </c>
      <c r="AEU32" s="477"/>
      <c r="AEV32" s="480"/>
      <c r="AEW32" s="18" t="s">
        <v>201</v>
      </c>
      <c r="AEX32" s="5" t="s">
        <v>21</v>
      </c>
      <c r="AEY32" s="66">
        <f ca="1">SUMIFS(AEX47:AEX59,AFB47:AFB59,AEW32,AFC47:AFC59,AEX32)</f>
        <v>0</v>
      </c>
      <c r="AFF32" s="477"/>
      <c r="AFG32" s="480"/>
      <c r="AFH32" s="18" t="s">
        <v>201</v>
      </c>
      <c r="AFI32" s="5" t="s">
        <v>21</v>
      </c>
      <c r="AFJ32" s="66">
        <f ca="1">SUMIFS(AFI47:AFI59,AFM47:AFM59,AFH32,AFN47:AFN59,AFI32)</f>
        <v>0</v>
      </c>
      <c r="AFQ32" s="477"/>
      <c r="AFR32" s="480"/>
      <c r="AFS32" s="18" t="s">
        <v>201</v>
      </c>
      <c r="AFT32" s="5" t="s">
        <v>21</v>
      </c>
      <c r="AFU32" s="66">
        <f ca="1">SUMIFS(AFT47:AFT59,AFX47:AFX59,AFS32,AFY47:AFY59,AFT32)</f>
        <v>0</v>
      </c>
      <c r="AGB32" s="477"/>
      <c r="AGC32" s="480"/>
      <c r="AGD32" s="18" t="s">
        <v>201</v>
      </c>
      <c r="AGE32" s="5" t="s">
        <v>21</v>
      </c>
      <c r="AGF32" s="66">
        <f ca="1">SUMIFS(AGE47:AGE59,AGI47:AGI59,AGD32,AGJ47:AGJ59,AGE32)</f>
        <v>0</v>
      </c>
      <c r="AGM32" s="477"/>
      <c r="AGN32" s="480"/>
      <c r="AGO32" s="18" t="s">
        <v>201</v>
      </c>
      <c r="AGP32" s="5" t="s">
        <v>21</v>
      </c>
      <c r="AGQ32" s="66">
        <f ca="1">SUMIFS(AGP47:AGP59,AGT47:AGT59,AGO32,AGU47:AGU59,AGP32)</f>
        <v>0</v>
      </c>
      <c r="AGX32" s="477"/>
      <c r="AGY32" s="480"/>
      <c r="AGZ32" s="18" t="s">
        <v>201</v>
      </c>
      <c r="AHA32" s="5" t="s">
        <v>21</v>
      </c>
      <c r="AHB32" s="66">
        <f ca="1">SUMIFS(AHA47:AHA59,AHE47:AHE59,AGZ32,AHF47:AHF59,AHA32)</f>
        <v>0</v>
      </c>
      <c r="AHI32" s="477"/>
      <c r="AHJ32" s="480"/>
      <c r="AHK32" s="18" t="s">
        <v>201</v>
      </c>
      <c r="AHL32" s="5" t="s">
        <v>21</v>
      </c>
      <c r="AHM32" s="66">
        <f ca="1">SUMIFS(AHL47:AHL59,AHP47:AHP59,AHK32,AHQ47:AHQ59,AHL32)</f>
        <v>0</v>
      </c>
      <c r="AHT32" s="477"/>
      <c r="AHU32" s="480"/>
      <c r="AHV32" s="18" t="s">
        <v>201</v>
      </c>
      <c r="AHW32" s="5" t="s">
        <v>21</v>
      </c>
      <c r="AHX32" s="66">
        <f ca="1">SUMIFS(AHW47:AHW59,AIA47:AIA59,AHV32,AIB47:AIB59,AHW32)</f>
        <v>0</v>
      </c>
      <c r="AIE32" s="477"/>
      <c r="AIF32" s="480"/>
      <c r="AIG32" s="18" t="s">
        <v>201</v>
      </c>
      <c r="AIH32" s="5" t="s">
        <v>21</v>
      </c>
      <c r="AII32" s="66">
        <f ca="1">SUMIFS(AIH47:AIH59,AIL47:AIL59,AIG32,AIM47:AIM59,AIH32)</f>
        <v>0</v>
      </c>
      <c r="AIP32" s="477"/>
      <c r="AIQ32" s="480"/>
      <c r="AIR32" s="18" t="s">
        <v>201</v>
      </c>
      <c r="AIS32" s="5" t="s">
        <v>21</v>
      </c>
      <c r="AIT32" s="66">
        <f ca="1">SUMIFS(AIS47:AIS59,AIW47:AIW59,AIR32,AIX47:AIX59,AIS32)</f>
        <v>0</v>
      </c>
      <c r="AJA32" s="477"/>
      <c r="AJB32" s="480"/>
      <c r="AJC32" s="18" t="s">
        <v>201</v>
      </c>
      <c r="AJD32" s="5" t="s">
        <v>21</v>
      </c>
      <c r="AJE32" s="66">
        <f ca="1">SUMIFS(AJD47:AJD59,AJH47:AJH59,AJC32,AJI47:AJI59,AJD32)</f>
        <v>0</v>
      </c>
      <c r="AJL32" s="477"/>
      <c r="AJM32" s="480"/>
      <c r="AJN32" s="18" t="s">
        <v>201</v>
      </c>
      <c r="AJO32" s="5" t="s">
        <v>21</v>
      </c>
      <c r="AJP32" s="66">
        <f ca="1">SUMIFS(AJO47:AJO59,AJS47:AJS59,AJN32,AJT47:AJT59,AJO32)</f>
        <v>0</v>
      </c>
      <c r="AJW32" s="477"/>
      <c r="AJX32" s="480"/>
      <c r="AJY32" s="18" t="s">
        <v>201</v>
      </c>
      <c r="AJZ32" s="5" t="s">
        <v>21</v>
      </c>
      <c r="AKA32" s="66">
        <f ca="1">SUMIFS(AJZ47:AJZ59,AKD47:AKD59,AJY32,AKE47:AKE59,AJZ32)</f>
        <v>0</v>
      </c>
      <c r="AKH32" s="477"/>
      <c r="AKI32" s="480"/>
      <c r="AKJ32" s="18" t="s">
        <v>201</v>
      </c>
      <c r="AKK32" s="5" t="s">
        <v>21</v>
      </c>
      <c r="AKL32" s="66">
        <f ca="1">SUMIFS(AKK47:AKK59,AKO47:AKO59,AKJ32,AKP47:AKP59,AKK32)</f>
        <v>0</v>
      </c>
      <c r="AKS32" s="477"/>
      <c r="AKT32" s="480"/>
      <c r="AKU32" s="18" t="s">
        <v>201</v>
      </c>
      <c r="AKV32" s="5" t="s">
        <v>21</v>
      </c>
      <c r="AKW32" s="66">
        <f ca="1">SUMIFS(AKV47:AKV59,AKZ47:AKZ59,AKU32,ALA47:ALA59,AKV32)</f>
        <v>0</v>
      </c>
      <c r="ALD32" s="477"/>
      <c r="ALE32" s="480"/>
      <c r="ALF32" s="18" t="s">
        <v>201</v>
      </c>
      <c r="ALG32" s="5" t="s">
        <v>21</v>
      </c>
      <c r="ALH32" s="66">
        <f ca="1">SUMIFS(ALG47:ALG59,ALK47:ALK59,ALF32,ALL47:ALL59,ALG32)</f>
        <v>0</v>
      </c>
      <c r="ALO32" s="477"/>
      <c r="ALP32" s="480"/>
      <c r="ALQ32" s="18" t="s">
        <v>201</v>
      </c>
      <c r="ALR32" s="5" t="s">
        <v>21</v>
      </c>
      <c r="ALS32" s="66">
        <f ca="1">SUMIFS(ALR47:ALR59,ALV47:ALV59,ALQ32,ALW47:ALW59,ALR32)</f>
        <v>0</v>
      </c>
      <c r="ALZ32" s="477"/>
      <c r="AMA32" s="480"/>
      <c r="AMB32" s="18" t="s">
        <v>201</v>
      </c>
      <c r="AMC32" s="5" t="s">
        <v>21</v>
      </c>
      <c r="AMD32" s="66">
        <f ca="1">SUMIFS(AMC47:AMC59,AMG47:AMG59,AMB32,AMH47:AMH59,AMC32)</f>
        <v>0</v>
      </c>
      <c r="AMK32" s="477"/>
      <c r="AML32" s="480"/>
      <c r="AMM32" s="18" t="s">
        <v>201</v>
      </c>
      <c r="AMN32" s="5" t="s">
        <v>21</v>
      </c>
      <c r="AMO32" s="66">
        <f ca="1">SUMIFS(AMN47:AMN59,AMR47:AMR59,AMM32,AMS47:AMS59,AMN32)</f>
        <v>0</v>
      </c>
      <c r="AMV32" s="477"/>
      <c r="AMW32" s="480"/>
      <c r="AMX32" s="18" t="s">
        <v>201</v>
      </c>
      <c r="AMY32" s="5" t="s">
        <v>21</v>
      </c>
      <c r="AMZ32" s="66">
        <f ca="1">SUMIFS(AMY47:AMY59,ANC47:ANC59,AMX32,AND47:AND59,AMY32)</f>
        <v>0</v>
      </c>
      <c r="ANG32" s="477"/>
      <c r="ANH32" s="480"/>
      <c r="ANI32" s="18" t="s">
        <v>201</v>
      </c>
      <c r="ANJ32" s="5" t="s">
        <v>21</v>
      </c>
      <c r="ANK32" s="66">
        <f ca="1">SUMIFS(ANJ47:ANJ59,ANN47:ANN59,ANI32,ANO47:ANO59,ANJ32)</f>
        <v>0</v>
      </c>
      <c r="ANR32" s="477"/>
      <c r="ANS32" s="480"/>
      <c r="ANT32" s="18" t="s">
        <v>201</v>
      </c>
      <c r="ANU32" s="5" t="s">
        <v>21</v>
      </c>
      <c r="ANV32" s="66">
        <f ca="1">SUMIFS(ANU47:ANU59,ANY47:ANY59,ANT32,ANZ47:ANZ59,ANU32)</f>
        <v>0</v>
      </c>
      <c r="AOC32" s="477"/>
      <c r="AOD32" s="480"/>
      <c r="AOE32" s="18" t="s">
        <v>201</v>
      </c>
      <c r="AOF32" s="5" t="s">
        <v>21</v>
      </c>
      <c r="AOG32" s="66">
        <f ca="1">SUMIFS(AOF47:AOF59,AOJ47:AOJ59,AOE32,AOK47:AOK59,AOF32)</f>
        <v>0</v>
      </c>
      <c r="AON32" s="477"/>
      <c r="AOO32" s="480"/>
      <c r="AOP32" s="18" t="s">
        <v>201</v>
      </c>
      <c r="AOQ32" s="5" t="s">
        <v>21</v>
      </c>
      <c r="AOR32" s="66">
        <f ca="1">SUMIFS(AOQ47:AOQ59,AOU47:AOU59,AOP32,AOV47:AOV59,AOQ32)</f>
        <v>0</v>
      </c>
      <c r="AOY32" s="477"/>
      <c r="AOZ32" s="480"/>
      <c r="APA32" s="18" t="s">
        <v>201</v>
      </c>
      <c r="APB32" s="5" t="s">
        <v>21</v>
      </c>
      <c r="APC32" s="66">
        <f ca="1">SUMIFS(APB47:APB59,APF47:APF59,APA32,APG47:APG59,APB32)</f>
        <v>0</v>
      </c>
      <c r="APJ32" s="477"/>
      <c r="APK32" s="480"/>
      <c r="APL32" s="18" t="s">
        <v>201</v>
      </c>
      <c r="APM32" s="5" t="s">
        <v>21</v>
      </c>
      <c r="APN32" s="66">
        <f ca="1">SUMIFS(APM47:APM59,APQ47:APQ59,APL32,APR47:APR59,APM32)</f>
        <v>0</v>
      </c>
      <c r="APU32" s="477"/>
      <c r="APV32" s="480"/>
      <c r="APW32" s="18" t="s">
        <v>201</v>
      </c>
      <c r="APX32" s="5" t="s">
        <v>21</v>
      </c>
      <c r="APY32" s="66">
        <f ca="1">SUMIFS(APX47:APX59,AQB47:AQB59,APW32,AQC47:AQC59,APX32)</f>
        <v>0</v>
      </c>
      <c r="AQF32" s="477"/>
      <c r="AQG32" s="480"/>
      <c r="AQH32" s="18" t="s">
        <v>201</v>
      </c>
      <c r="AQI32" s="5" t="s">
        <v>21</v>
      </c>
      <c r="AQJ32" s="66">
        <f ca="1">SUMIFS(AQI47:AQI59,AQM47:AQM59,AQH32,AQN47:AQN59,AQI32)</f>
        <v>0</v>
      </c>
      <c r="AQQ32" s="477"/>
      <c r="AQR32" s="480"/>
      <c r="AQS32" s="18" t="s">
        <v>201</v>
      </c>
      <c r="AQT32" s="5" t="s">
        <v>21</v>
      </c>
      <c r="AQU32" s="66">
        <f ca="1">SUMIFS(AQT47:AQT59,AQX47:AQX59,AQS32,AQY47:AQY59,AQT32)</f>
        <v>0</v>
      </c>
      <c r="ARB32" s="477"/>
      <c r="ARC32" s="480"/>
      <c r="ARD32" s="18" t="s">
        <v>201</v>
      </c>
      <c r="ARE32" s="5" t="s">
        <v>21</v>
      </c>
      <c r="ARF32" s="66">
        <f ca="1">SUMIFS(ARE47:ARE59,ARI47:ARI59,ARD32,ARJ47:ARJ59,ARE32)</f>
        <v>0</v>
      </c>
      <c r="ARM32" s="477"/>
      <c r="ARN32" s="480"/>
      <c r="ARO32" s="18" t="s">
        <v>201</v>
      </c>
      <c r="ARP32" s="5" t="s">
        <v>21</v>
      </c>
      <c r="ARQ32" s="66">
        <f ca="1">SUMIFS(ARP47:ARP59,ART47:ART59,ARO32,ARU47:ARU59,ARP32)</f>
        <v>0</v>
      </c>
      <c r="ARX32" s="477"/>
      <c r="ARY32" s="480"/>
      <c r="ARZ32" s="18" t="s">
        <v>201</v>
      </c>
      <c r="ASA32" s="5" t="s">
        <v>21</v>
      </c>
      <c r="ASB32" s="66">
        <f ca="1">SUMIFS(ASA47:ASA59,ASE47:ASE59,ARZ32,ASF47:ASF59,ASA32)</f>
        <v>0</v>
      </c>
      <c r="ASI32" s="477"/>
      <c r="ASJ32" s="480"/>
      <c r="ASK32" s="18" t="s">
        <v>201</v>
      </c>
      <c r="ASL32" s="5" t="s">
        <v>21</v>
      </c>
      <c r="ASM32" s="66">
        <f ca="1">SUMIFS(ASL47:ASL59,ASP47:ASP59,ASK32,ASQ47:ASQ59,ASL32)</f>
        <v>0</v>
      </c>
      <c r="AST32" s="477"/>
      <c r="ASU32" s="480"/>
      <c r="ASV32" s="18" t="s">
        <v>201</v>
      </c>
      <c r="ASW32" s="5" t="s">
        <v>21</v>
      </c>
      <c r="ASX32" s="66">
        <f ca="1">SUMIFS(ASW47:ASW59,ATA47:ATA59,ASV32,ATB47:ATB59,ASW32)</f>
        <v>0</v>
      </c>
      <c r="ATE32" s="477"/>
      <c r="ATF32" s="480"/>
      <c r="ATG32" s="18" t="s">
        <v>201</v>
      </c>
      <c r="ATH32" s="5" t="s">
        <v>21</v>
      </c>
      <c r="ATI32" s="66">
        <f ca="1">SUMIFS(ATH47:ATH59,ATL47:ATL59,ATG32,ATM47:ATM59,ATH32)</f>
        <v>0</v>
      </c>
      <c r="ATP32" s="477"/>
      <c r="ATQ32" s="480"/>
      <c r="ATR32" s="18" t="s">
        <v>201</v>
      </c>
      <c r="ATS32" s="5" t="s">
        <v>21</v>
      </c>
      <c r="ATT32" s="66">
        <f ca="1">SUMIFS(ATS47:ATS59,ATW47:ATW59,ATR32,ATX47:ATX59,ATS32)</f>
        <v>0</v>
      </c>
      <c r="AUA32" s="477"/>
      <c r="AUB32" s="480"/>
      <c r="AUC32" s="18" t="s">
        <v>201</v>
      </c>
      <c r="AUD32" s="5" t="s">
        <v>21</v>
      </c>
      <c r="AUE32" s="66">
        <f ca="1">SUMIFS(AUD47:AUD59,AUH47:AUH59,AUC32,AUI47:AUI59,AUD32)</f>
        <v>0</v>
      </c>
      <c r="AUL32" s="477"/>
      <c r="AUM32" s="480"/>
      <c r="AUN32" s="18" t="s">
        <v>201</v>
      </c>
      <c r="AUO32" s="5" t="s">
        <v>21</v>
      </c>
      <c r="AUP32" s="66">
        <f ca="1">SUMIFS(AUO47:AUO59,AUS47:AUS59,AUN32,AUT47:AUT59,AUO32)</f>
        <v>0</v>
      </c>
      <c r="AUW32" s="477"/>
      <c r="AUX32" s="480"/>
      <c r="AUY32" s="18" t="s">
        <v>201</v>
      </c>
      <c r="AUZ32" s="5" t="s">
        <v>21</v>
      </c>
      <c r="AVA32" s="66">
        <f ca="1">SUMIFS(AUZ47:AUZ59,AVD47:AVD59,AUY32,AVE47:AVE59,AUZ32)</f>
        <v>0</v>
      </c>
      <c r="AVH32" s="477"/>
      <c r="AVI32" s="480"/>
      <c r="AVJ32" s="18" t="s">
        <v>201</v>
      </c>
      <c r="AVK32" s="5" t="s">
        <v>21</v>
      </c>
      <c r="AVL32" s="66">
        <f ca="1">SUMIFS(AVK47:AVK59,AVO47:AVO59,AVJ32,AVP47:AVP59,AVK32)</f>
        <v>0</v>
      </c>
      <c r="AVS32" s="477"/>
      <c r="AVT32" s="480"/>
      <c r="AVU32" s="18" t="s">
        <v>201</v>
      </c>
      <c r="AVV32" s="5" t="s">
        <v>21</v>
      </c>
      <c r="AVW32" s="66">
        <f ca="1">SUMIFS(AVV47:AVV59,AVZ47:AVZ59,AVU32,AWA47:AWA59,AVV32)</f>
        <v>0</v>
      </c>
    </row>
    <row r="33" spans="1:1275">
      <c r="B33" s="510"/>
      <c r="C33" s="512"/>
      <c r="D33" s="18" t="s">
        <v>201</v>
      </c>
      <c r="E33" s="5" t="s">
        <v>22</v>
      </c>
      <c r="F33" s="66">
        <f ca="1">SUMIFS(E47:E59,I47:I59,D33,J47:J59,E33)</f>
        <v>0</v>
      </c>
      <c r="M33" s="477"/>
      <c r="N33" s="480"/>
      <c r="O33" s="18" t="s">
        <v>201</v>
      </c>
      <c r="P33" s="5" t="s">
        <v>22</v>
      </c>
      <c r="Q33" s="66">
        <f ca="1">SUMIFS(P47:P59,T47:T59,O33,U47:U59,P33)</f>
        <v>0</v>
      </c>
      <c r="X33" s="477"/>
      <c r="Y33" s="480"/>
      <c r="Z33" s="18" t="s">
        <v>201</v>
      </c>
      <c r="AA33" s="5" t="s">
        <v>22</v>
      </c>
      <c r="AB33" s="66">
        <f ca="1">SUMIFS(AA47:AA59,AE47:AE59,Z33,AF47:AF59,AA33)</f>
        <v>0</v>
      </c>
      <c r="AI33" s="477"/>
      <c r="AJ33" s="480"/>
      <c r="AK33" s="18" t="s">
        <v>201</v>
      </c>
      <c r="AL33" s="5" t="s">
        <v>22</v>
      </c>
      <c r="AM33" s="66">
        <f ca="1">SUMIFS(AL47:AL59,AP47:AP59,AK33,AQ47:AQ59,AL33)</f>
        <v>0</v>
      </c>
      <c r="AT33" s="477"/>
      <c r="AU33" s="480"/>
      <c r="AV33" s="18" t="s">
        <v>201</v>
      </c>
      <c r="AW33" s="5" t="s">
        <v>22</v>
      </c>
      <c r="AX33" s="66">
        <f ca="1">SUMIFS(AW47:AW59,BA47:BA59,AV33,BB47:BB59,AW33)</f>
        <v>0</v>
      </c>
      <c r="BE33" s="477"/>
      <c r="BF33" s="480"/>
      <c r="BG33" s="18" t="s">
        <v>201</v>
      </c>
      <c r="BH33" s="5" t="s">
        <v>22</v>
      </c>
      <c r="BI33" s="66">
        <f ca="1">SUMIFS(BH47:BH59,BL47:BL59,BG33,BM47:BM59,BH33)</f>
        <v>0</v>
      </c>
      <c r="BP33" s="477"/>
      <c r="BQ33" s="480"/>
      <c r="BR33" s="18" t="s">
        <v>201</v>
      </c>
      <c r="BS33" s="5" t="s">
        <v>22</v>
      </c>
      <c r="BT33" s="66">
        <f ca="1">SUMIFS(BS47:BS59,BW47:BW59,BR33,BX47:BX59,BS33)</f>
        <v>0</v>
      </c>
      <c r="CA33" s="477"/>
      <c r="CB33" s="480"/>
      <c r="CC33" s="18" t="s">
        <v>201</v>
      </c>
      <c r="CD33" s="5" t="s">
        <v>22</v>
      </c>
      <c r="CE33" s="66">
        <f ca="1">SUMIFS(CD47:CD59,CH47:CH59,CC33,CI47:CI59,CD33)</f>
        <v>0</v>
      </c>
      <c r="CL33" s="477"/>
      <c r="CM33" s="480"/>
      <c r="CN33" s="18" t="s">
        <v>201</v>
      </c>
      <c r="CO33" s="5" t="s">
        <v>22</v>
      </c>
      <c r="CP33" s="66">
        <f ca="1">SUMIFS(CO47:CO59,CS47:CS59,CN33,CT47:CT59,CO33)</f>
        <v>0</v>
      </c>
      <c r="CW33" s="477"/>
      <c r="CX33" s="480"/>
      <c r="CY33" s="18" t="s">
        <v>201</v>
      </c>
      <c r="CZ33" s="5" t="s">
        <v>22</v>
      </c>
      <c r="DA33" s="66">
        <f ca="1">SUMIFS(CZ47:CZ59,DD47:DD59,CY33,DE47:DE59,CZ33)</f>
        <v>0</v>
      </c>
      <c r="DH33" s="477"/>
      <c r="DI33" s="480"/>
      <c r="DJ33" s="18" t="s">
        <v>201</v>
      </c>
      <c r="DK33" s="5" t="s">
        <v>22</v>
      </c>
      <c r="DL33" s="66">
        <f ca="1">SUMIFS(DK47:DK59,DO47:DO59,DJ33,DP47:DP59,DK33)</f>
        <v>0</v>
      </c>
      <c r="DS33" s="477"/>
      <c r="DT33" s="480"/>
      <c r="DU33" s="18" t="s">
        <v>201</v>
      </c>
      <c r="DV33" s="5" t="s">
        <v>22</v>
      </c>
      <c r="DW33" s="66">
        <f ca="1">SUMIFS(DV47:DV59,DZ47:DZ59,DU33,EA47:EA59,DV33)</f>
        <v>0</v>
      </c>
      <c r="ED33" s="477"/>
      <c r="EE33" s="480"/>
      <c r="EF33" s="18" t="s">
        <v>201</v>
      </c>
      <c r="EG33" s="5" t="s">
        <v>22</v>
      </c>
      <c r="EH33" s="66">
        <f ca="1">SUMIFS(EG47:EG59,EK47:EK59,EF33,EL47:EL59,EG33)</f>
        <v>0</v>
      </c>
      <c r="EO33" s="477"/>
      <c r="EP33" s="480"/>
      <c r="EQ33" s="18" t="s">
        <v>201</v>
      </c>
      <c r="ER33" s="5" t="s">
        <v>22</v>
      </c>
      <c r="ES33" s="66">
        <f ca="1">SUMIFS(ER47:ER59,EV47:EV59,EQ33,EW47:EW59,ER33)</f>
        <v>0</v>
      </c>
      <c r="EZ33" s="477"/>
      <c r="FA33" s="480"/>
      <c r="FB33" s="18" t="s">
        <v>201</v>
      </c>
      <c r="FC33" s="5" t="s">
        <v>22</v>
      </c>
      <c r="FD33" s="66">
        <f ca="1">SUMIFS(FC47:FC59,FG47:FG59,FB33,FH47:FH59,FC33)</f>
        <v>0</v>
      </c>
      <c r="FK33" s="477"/>
      <c r="FL33" s="480"/>
      <c r="FM33" s="18" t="s">
        <v>201</v>
      </c>
      <c r="FN33" s="5" t="s">
        <v>22</v>
      </c>
      <c r="FO33" s="66">
        <f ca="1">SUMIFS(FN47:FN59,FR47:FR59,FM33,FS47:FS59,FN33)</f>
        <v>0</v>
      </c>
      <c r="FV33" s="477"/>
      <c r="FW33" s="480"/>
      <c r="FX33" s="18" t="s">
        <v>201</v>
      </c>
      <c r="FY33" s="5" t="s">
        <v>22</v>
      </c>
      <c r="FZ33" s="66">
        <f ca="1">SUMIFS(FY47:FY59,GC47:GC59,FX33,GD47:GD59,FY33)</f>
        <v>0</v>
      </c>
      <c r="GG33" s="477"/>
      <c r="GH33" s="480"/>
      <c r="GI33" s="18" t="s">
        <v>201</v>
      </c>
      <c r="GJ33" s="5" t="s">
        <v>22</v>
      </c>
      <c r="GK33" s="66">
        <f ca="1">SUMIFS(GJ47:GJ59,GN47:GN59,GI33,GO47:GO59,GJ33)</f>
        <v>0</v>
      </c>
      <c r="GR33" s="477"/>
      <c r="GS33" s="480"/>
      <c r="GT33" s="18" t="s">
        <v>201</v>
      </c>
      <c r="GU33" s="5" t="s">
        <v>22</v>
      </c>
      <c r="GV33" s="66">
        <f ca="1">SUMIFS(GU47:GU59,GY47:GY59,GT33,GZ47:GZ59,GU33)</f>
        <v>0</v>
      </c>
      <c r="HC33" s="477"/>
      <c r="HD33" s="480"/>
      <c r="HE33" s="18" t="s">
        <v>201</v>
      </c>
      <c r="HF33" s="5" t="s">
        <v>22</v>
      </c>
      <c r="HG33" s="66">
        <f ca="1">SUMIFS(HF47:HF59,HJ47:HJ59,HE33,HK47:HK59,HF33)</f>
        <v>0</v>
      </c>
      <c r="HN33" s="477"/>
      <c r="HO33" s="480"/>
      <c r="HP33" s="18" t="s">
        <v>201</v>
      </c>
      <c r="HQ33" s="5" t="s">
        <v>22</v>
      </c>
      <c r="HR33" s="66">
        <f ca="1">SUMIFS(HQ47:HQ59,HU47:HU59,HP33,HV47:HV59,HQ33)</f>
        <v>0</v>
      </c>
      <c r="HY33" s="477"/>
      <c r="HZ33" s="480"/>
      <c r="IA33" s="18" t="s">
        <v>201</v>
      </c>
      <c r="IB33" s="5" t="s">
        <v>22</v>
      </c>
      <c r="IC33" s="66">
        <f ca="1">SUMIFS(IB47:IB59,IF47:IF59,IA33,IG47:IG59,IB33)</f>
        <v>0</v>
      </c>
      <c r="IJ33" s="477"/>
      <c r="IK33" s="480"/>
      <c r="IL33" s="18" t="s">
        <v>201</v>
      </c>
      <c r="IM33" s="5" t="s">
        <v>22</v>
      </c>
      <c r="IN33" s="66">
        <f ca="1">SUMIFS(IM47:IM59,IQ47:IQ59,IL33,IR47:IR59,IM33)</f>
        <v>0</v>
      </c>
      <c r="IU33" s="477"/>
      <c r="IV33" s="480"/>
      <c r="IW33" s="18" t="s">
        <v>201</v>
      </c>
      <c r="IX33" s="5" t="s">
        <v>22</v>
      </c>
      <c r="IY33" s="66">
        <f ca="1">SUMIFS(IX47:IX59,JB47:JB59,IW33,JC47:JC59,IX33)</f>
        <v>0</v>
      </c>
      <c r="JF33" s="477"/>
      <c r="JG33" s="480"/>
      <c r="JH33" s="18" t="s">
        <v>201</v>
      </c>
      <c r="JI33" s="5" t="s">
        <v>22</v>
      </c>
      <c r="JJ33" s="66">
        <f ca="1">SUMIFS(JI47:JI59,JM47:JM59,JH33,JN47:JN59,JI33)</f>
        <v>0</v>
      </c>
      <c r="JQ33" s="477"/>
      <c r="JR33" s="480"/>
      <c r="JS33" s="18" t="s">
        <v>201</v>
      </c>
      <c r="JT33" s="5" t="s">
        <v>22</v>
      </c>
      <c r="JU33" s="66">
        <f ca="1">SUMIFS(JT47:JT59,JX47:JX59,JS33,JY47:JY59,JT33)</f>
        <v>0</v>
      </c>
      <c r="KB33" s="477"/>
      <c r="KC33" s="480"/>
      <c r="KD33" s="18" t="s">
        <v>201</v>
      </c>
      <c r="KE33" s="5" t="s">
        <v>22</v>
      </c>
      <c r="KF33" s="66">
        <f ca="1">SUMIFS(KE47:KE59,KI47:KI59,KD33,KJ47:KJ59,KE33)</f>
        <v>0</v>
      </c>
      <c r="KM33" s="477"/>
      <c r="KN33" s="480"/>
      <c r="KO33" s="18" t="s">
        <v>201</v>
      </c>
      <c r="KP33" s="5" t="s">
        <v>22</v>
      </c>
      <c r="KQ33" s="66">
        <f ca="1">SUMIFS(KP47:KP59,KT47:KT59,KO33,KU47:KU59,KP33)</f>
        <v>0</v>
      </c>
      <c r="KX33" s="477"/>
      <c r="KY33" s="480"/>
      <c r="KZ33" s="18" t="s">
        <v>201</v>
      </c>
      <c r="LA33" s="5" t="s">
        <v>22</v>
      </c>
      <c r="LB33" s="66">
        <f ca="1">SUMIFS(LA47:LA59,LE47:LE59,KZ33,LF47:LF59,LA33)</f>
        <v>0</v>
      </c>
      <c r="LI33" s="477"/>
      <c r="LJ33" s="480"/>
      <c r="LK33" s="18" t="s">
        <v>201</v>
      </c>
      <c r="LL33" s="5" t="s">
        <v>22</v>
      </c>
      <c r="LM33" s="66">
        <f ca="1">SUMIFS(LL47:LL59,LP47:LP59,LK33,LQ47:LQ59,LL33)</f>
        <v>0</v>
      </c>
      <c r="LT33" s="477"/>
      <c r="LU33" s="480"/>
      <c r="LV33" s="18" t="s">
        <v>201</v>
      </c>
      <c r="LW33" s="5" t="s">
        <v>22</v>
      </c>
      <c r="LX33" s="66">
        <f ca="1">SUMIFS(LW47:LW59,MA47:MA59,LV33,MB47:MB59,LW33)</f>
        <v>0</v>
      </c>
      <c r="ME33" s="477"/>
      <c r="MF33" s="480"/>
      <c r="MG33" s="18" t="s">
        <v>201</v>
      </c>
      <c r="MH33" s="5" t="s">
        <v>22</v>
      </c>
      <c r="MI33" s="66">
        <f ca="1">SUMIFS(MH47:MH59,ML47:ML59,MG33,MM47:MM59,MH33)</f>
        <v>0</v>
      </c>
      <c r="MP33" s="477"/>
      <c r="MQ33" s="480"/>
      <c r="MR33" s="18" t="s">
        <v>201</v>
      </c>
      <c r="MS33" s="5" t="s">
        <v>22</v>
      </c>
      <c r="MT33" s="66">
        <f ca="1">SUMIFS(MS47:MS59,MW47:MW59,MR33,MX47:MX59,MS33)</f>
        <v>0</v>
      </c>
      <c r="NA33" s="477"/>
      <c r="NB33" s="480"/>
      <c r="NC33" s="18" t="s">
        <v>201</v>
      </c>
      <c r="ND33" s="5" t="s">
        <v>22</v>
      </c>
      <c r="NE33" s="66">
        <f ca="1">SUMIFS(ND47:ND59,NH47:NH59,NC33,NI47:NI59,ND33)</f>
        <v>0</v>
      </c>
      <c r="NL33" s="477"/>
      <c r="NM33" s="480"/>
      <c r="NN33" s="18" t="s">
        <v>201</v>
      </c>
      <c r="NO33" s="5" t="s">
        <v>22</v>
      </c>
      <c r="NP33" s="66">
        <f ca="1">SUMIFS(NO47:NO59,NS47:NS59,NN33,NT47:NT59,NO33)</f>
        <v>0</v>
      </c>
      <c r="NW33" s="477"/>
      <c r="NX33" s="480"/>
      <c r="NY33" s="18" t="s">
        <v>201</v>
      </c>
      <c r="NZ33" s="5" t="s">
        <v>22</v>
      </c>
      <c r="OA33" s="66">
        <f ca="1">SUMIFS(NZ47:NZ59,OD47:OD59,NY33,OE47:OE59,NZ33)</f>
        <v>0</v>
      </c>
      <c r="OH33" s="477"/>
      <c r="OI33" s="480"/>
      <c r="OJ33" s="18" t="s">
        <v>201</v>
      </c>
      <c r="OK33" s="5" t="s">
        <v>22</v>
      </c>
      <c r="OL33" s="66">
        <f ca="1">SUMIFS(OK47:OK59,OO47:OO59,OJ33,OP47:OP59,OK33)</f>
        <v>0</v>
      </c>
      <c r="OS33" s="477"/>
      <c r="OT33" s="480"/>
      <c r="OU33" s="18" t="s">
        <v>201</v>
      </c>
      <c r="OV33" s="5" t="s">
        <v>22</v>
      </c>
      <c r="OW33" s="66">
        <f ca="1">SUMIFS(OV47:OV59,OZ47:OZ59,OU33,PA47:PA59,OV33)</f>
        <v>0</v>
      </c>
      <c r="PD33" s="477"/>
      <c r="PE33" s="480"/>
      <c r="PF33" s="18" t="s">
        <v>201</v>
      </c>
      <c r="PG33" s="5" t="s">
        <v>22</v>
      </c>
      <c r="PH33" s="66">
        <f ca="1">SUMIFS(PG47:PG59,PK47:PK59,PF33,PL47:PL59,PG33)</f>
        <v>0</v>
      </c>
      <c r="PO33" s="477"/>
      <c r="PP33" s="480"/>
      <c r="PQ33" s="18" t="s">
        <v>201</v>
      </c>
      <c r="PR33" s="5" t="s">
        <v>22</v>
      </c>
      <c r="PS33" s="66">
        <f ca="1">SUMIFS(PR47:PR59,PV47:PV59,PQ33,PW47:PW59,PR33)</f>
        <v>0</v>
      </c>
      <c r="PZ33" s="477"/>
      <c r="QA33" s="480"/>
      <c r="QB33" s="18" t="s">
        <v>201</v>
      </c>
      <c r="QC33" s="5" t="s">
        <v>22</v>
      </c>
      <c r="QD33" s="66">
        <f ca="1">SUMIFS(QC47:QC59,QG47:QG59,QB33,QH47:QH59,QC33)</f>
        <v>0</v>
      </c>
      <c r="QK33" s="477"/>
      <c r="QL33" s="480"/>
      <c r="QM33" s="18" t="s">
        <v>201</v>
      </c>
      <c r="QN33" s="5" t="s">
        <v>22</v>
      </c>
      <c r="QO33" s="66">
        <f ca="1">SUMIFS(QN47:QN59,QR47:QR59,QM33,QS47:QS59,QN33)</f>
        <v>0</v>
      </c>
      <c r="QV33" s="477"/>
      <c r="QW33" s="480"/>
      <c r="QX33" s="18" t="s">
        <v>201</v>
      </c>
      <c r="QY33" s="5" t="s">
        <v>22</v>
      </c>
      <c r="QZ33" s="66">
        <f ca="1">SUMIFS(QY47:QY59,RC47:RC59,QX33,RD47:RD59,QY33)</f>
        <v>0</v>
      </c>
      <c r="RG33" s="477"/>
      <c r="RH33" s="480"/>
      <c r="RI33" s="18" t="s">
        <v>201</v>
      </c>
      <c r="RJ33" s="5" t="s">
        <v>22</v>
      </c>
      <c r="RK33" s="66">
        <f ca="1">SUMIFS(RJ47:RJ59,RN47:RN59,RI33,RO47:RO59,RJ33)</f>
        <v>0</v>
      </c>
      <c r="RR33" s="477"/>
      <c r="RS33" s="480"/>
      <c r="RT33" s="18" t="s">
        <v>201</v>
      </c>
      <c r="RU33" s="5" t="s">
        <v>22</v>
      </c>
      <c r="RV33" s="66">
        <f ca="1">SUMIFS(RU47:RU59,RY47:RY59,RT33,RZ47:RZ59,RU33)</f>
        <v>0</v>
      </c>
      <c r="SC33" s="477"/>
      <c r="SD33" s="480"/>
      <c r="SE33" s="18" t="s">
        <v>201</v>
      </c>
      <c r="SF33" s="5" t="s">
        <v>22</v>
      </c>
      <c r="SG33" s="66">
        <f ca="1">SUMIFS(SF47:SF59,SJ47:SJ59,SE33,SK47:SK59,SF33)</f>
        <v>0</v>
      </c>
      <c r="SN33" s="477"/>
      <c r="SO33" s="480"/>
      <c r="SP33" s="18" t="s">
        <v>201</v>
      </c>
      <c r="SQ33" s="5" t="s">
        <v>22</v>
      </c>
      <c r="SR33" s="66">
        <f ca="1">SUMIFS(SQ47:SQ59,SU47:SU59,SP33,SV47:SV59,SQ33)</f>
        <v>0</v>
      </c>
      <c r="SY33" s="477"/>
      <c r="SZ33" s="480"/>
      <c r="TA33" s="18" t="s">
        <v>201</v>
      </c>
      <c r="TB33" s="5" t="s">
        <v>22</v>
      </c>
      <c r="TC33" s="66">
        <f ca="1">SUMIFS(TB47:TB59,TF47:TF59,TA33,TG47:TG59,TB33)</f>
        <v>0</v>
      </c>
      <c r="TJ33" s="477"/>
      <c r="TK33" s="480"/>
      <c r="TL33" s="18" t="s">
        <v>201</v>
      </c>
      <c r="TM33" s="5" t="s">
        <v>22</v>
      </c>
      <c r="TN33" s="66">
        <f ca="1">SUMIFS(TM47:TM59,TQ47:TQ59,TL33,TR47:TR59,TM33)</f>
        <v>0</v>
      </c>
      <c r="TU33" s="477"/>
      <c r="TV33" s="480"/>
      <c r="TW33" s="18" t="s">
        <v>201</v>
      </c>
      <c r="TX33" s="5" t="s">
        <v>22</v>
      </c>
      <c r="TY33" s="66">
        <f ca="1">SUMIFS(TX47:TX59,UB47:UB59,TW33,UC47:UC59,TX33)</f>
        <v>0</v>
      </c>
      <c r="UF33" s="477"/>
      <c r="UG33" s="480"/>
      <c r="UH33" s="18" t="s">
        <v>201</v>
      </c>
      <c r="UI33" s="5" t="s">
        <v>22</v>
      </c>
      <c r="UJ33" s="66">
        <f ca="1">SUMIFS(UI47:UI59,UM47:UM59,UH33,UN47:UN59,UI33)</f>
        <v>0</v>
      </c>
      <c r="UQ33" s="477"/>
      <c r="UR33" s="480"/>
      <c r="US33" s="18" t="s">
        <v>201</v>
      </c>
      <c r="UT33" s="5" t="s">
        <v>22</v>
      </c>
      <c r="UU33" s="66">
        <f ca="1">SUMIFS(UT47:UT59,UX47:UX59,US33,UY47:UY59,UT33)</f>
        <v>0</v>
      </c>
      <c r="VB33" s="477"/>
      <c r="VC33" s="480"/>
      <c r="VD33" s="18" t="s">
        <v>201</v>
      </c>
      <c r="VE33" s="5" t="s">
        <v>22</v>
      </c>
      <c r="VF33" s="66">
        <f ca="1">SUMIFS(VE47:VE59,VI47:VI59,VD33,VJ47:VJ59,VE33)</f>
        <v>0</v>
      </c>
      <c r="VM33" s="477"/>
      <c r="VN33" s="480"/>
      <c r="VO33" s="18" t="s">
        <v>201</v>
      </c>
      <c r="VP33" s="5" t="s">
        <v>22</v>
      </c>
      <c r="VQ33" s="66">
        <f ca="1">SUMIFS(VP47:VP59,VT47:VT59,VO33,VU47:VU59,VP33)</f>
        <v>0</v>
      </c>
      <c r="VX33" s="477"/>
      <c r="VY33" s="480"/>
      <c r="VZ33" s="18" t="s">
        <v>201</v>
      </c>
      <c r="WA33" s="5" t="s">
        <v>22</v>
      </c>
      <c r="WB33" s="66">
        <f ca="1">SUMIFS(WA47:WA59,WE47:WE59,VZ33,WF47:WF59,WA33)</f>
        <v>0</v>
      </c>
      <c r="WI33" s="477"/>
      <c r="WJ33" s="480"/>
      <c r="WK33" s="18" t="s">
        <v>201</v>
      </c>
      <c r="WL33" s="5" t="s">
        <v>22</v>
      </c>
      <c r="WM33" s="66">
        <f ca="1">SUMIFS(WL47:WL59,WP47:WP59,WK33,WQ47:WQ59,WL33)</f>
        <v>0</v>
      </c>
      <c r="WT33" s="477"/>
      <c r="WU33" s="480"/>
      <c r="WV33" s="18" t="s">
        <v>201</v>
      </c>
      <c r="WW33" s="5" t="s">
        <v>22</v>
      </c>
      <c r="WX33" s="66">
        <f ca="1">SUMIFS(WW47:WW59,XA47:XA59,WV33,XB47:XB59,WW33)</f>
        <v>0</v>
      </c>
      <c r="XE33" s="477"/>
      <c r="XF33" s="480"/>
      <c r="XG33" s="18" t="s">
        <v>201</v>
      </c>
      <c r="XH33" s="5" t="s">
        <v>22</v>
      </c>
      <c r="XI33" s="66">
        <f ca="1">SUMIFS(XH47:XH59,XL47:XL59,XG33,XM47:XM59,XH33)</f>
        <v>0</v>
      </c>
      <c r="XP33" s="477"/>
      <c r="XQ33" s="480"/>
      <c r="XR33" s="18" t="s">
        <v>201</v>
      </c>
      <c r="XS33" s="5" t="s">
        <v>22</v>
      </c>
      <c r="XT33" s="66">
        <f ca="1">SUMIFS(XS47:XS59,XW47:XW59,XR33,XX47:XX59,XS33)</f>
        <v>0</v>
      </c>
      <c r="YA33" s="477"/>
      <c r="YB33" s="480"/>
      <c r="YC33" s="18" t="s">
        <v>201</v>
      </c>
      <c r="YD33" s="5" t="s">
        <v>22</v>
      </c>
      <c r="YE33" s="66">
        <f ca="1">SUMIFS(YD47:YD59,YH47:YH59,YC33,YI47:YI59,YD33)</f>
        <v>0</v>
      </c>
      <c r="YL33" s="477"/>
      <c r="YM33" s="480"/>
      <c r="YN33" s="18" t="s">
        <v>201</v>
      </c>
      <c r="YO33" s="5" t="s">
        <v>22</v>
      </c>
      <c r="YP33" s="66">
        <f ca="1">SUMIFS(YO47:YO59,YS47:YS59,YN33,YT47:YT59,YO33)</f>
        <v>0</v>
      </c>
      <c r="YW33" s="477"/>
      <c r="YX33" s="480"/>
      <c r="YY33" s="18" t="s">
        <v>201</v>
      </c>
      <c r="YZ33" s="5" t="s">
        <v>22</v>
      </c>
      <c r="ZA33" s="66">
        <f ca="1">SUMIFS(YZ47:YZ59,ZD47:ZD59,YY33,ZE47:ZE59,YZ33)</f>
        <v>0</v>
      </c>
      <c r="ZH33" s="477"/>
      <c r="ZI33" s="480"/>
      <c r="ZJ33" s="18" t="s">
        <v>201</v>
      </c>
      <c r="ZK33" s="5" t="s">
        <v>22</v>
      </c>
      <c r="ZL33" s="66">
        <f ca="1">SUMIFS(ZK47:ZK59,ZO47:ZO59,ZJ33,ZP47:ZP59,ZK33)</f>
        <v>0</v>
      </c>
      <c r="ZS33" s="477"/>
      <c r="ZT33" s="480"/>
      <c r="ZU33" s="18" t="s">
        <v>201</v>
      </c>
      <c r="ZV33" s="5" t="s">
        <v>22</v>
      </c>
      <c r="ZW33" s="66">
        <f ca="1">SUMIFS(ZV47:ZV59,ZZ47:ZZ59,ZU33,AAA47:AAA59,ZV33)</f>
        <v>0</v>
      </c>
      <c r="AAD33" s="477"/>
      <c r="AAE33" s="480"/>
      <c r="AAF33" s="18" t="s">
        <v>201</v>
      </c>
      <c r="AAG33" s="5" t="s">
        <v>22</v>
      </c>
      <c r="AAH33" s="66">
        <f ca="1">SUMIFS(AAG47:AAG59,AAK47:AAK59,AAF33,AAL47:AAL59,AAG33)</f>
        <v>0</v>
      </c>
      <c r="AAO33" s="477"/>
      <c r="AAP33" s="480"/>
      <c r="AAQ33" s="18" t="s">
        <v>201</v>
      </c>
      <c r="AAR33" s="5" t="s">
        <v>22</v>
      </c>
      <c r="AAS33" s="66">
        <f ca="1">SUMIFS(AAR47:AAR59,AAV47:AAV59,AAQ33,AAW47:AAW59,AAR33)</f>
        <v>0</v>
      </c>
      <c r="AAZ33" s="477"/>
      <c r="ABA33" s="480"/>
      <c r="ABB33" s="18" t="s">
        <v>201</v>
      </c>
      <c r="ABC33" s="5" t="s">
        <v>22</v>
      </c>
      <c r="ABD33" s="66">
        <f ca="1">SUMIFS(ABC47:ABC59,ABG47:ABG59,ABB33,ABH47:ABH59,ABC33)</f>
        <v>0</v>
      </c>
      <c r="ABK33" s="477"/>
      <c r="ABL33" s="480"/>
      <c r="ABM33" s="18" t="s">
        <v>201</v>
      </c>
      <c r="ABN33" s="5" t="s">
        <v>22</v>
      </c>
      <c r="ABO33" s="66">
        <f ca="1">SUMIFS(ABN47:ABN59,ABR47:ABR59,ABM33,ABS47:ABS59,ABN33)</f>
        <v>0</v>
      </c>
      <c r="ABV33" s="477"/>
      <c r="ABW33" s="480"/>
      <c r="ABX33" s="18" t="s">
        <v>201</v>
      </c>
      <c r="ABY33" s="5" t="s">
        <v>22</v>
      </c>
      <c r="ABZ33" s="66">
        <f ca="1">SUMIFS(ABY47:ABY59,ACC47:ACC59,ABX33,ACD47:ACD59,ABY33)</f>
        <v>0</v>
      </c>
      <c r="ACG33" s="477"/>
      <c r="ACH33" s="480"/>
      <c r="ACI33" s="18" t="s">
        <v>201</v>
      </c>
      <c r="ACJ33" s="5" t="s">
        <v>22</v>
      </c>
      <c r="ACK33" s="66">
        <f ca="1">SUMIFS(ACJ47:ACJ59,ACN47:ACN59,ACI33,ACO47:ACO59,ACJ33)</f>
        <v>0</v>
      </c>
      <c r="ACR33" s="477"/>
      <c r="ACS33" s="480"/>
      <c r="ACT33" s="18" t="s">
        <v>201</v>
      </c>
      <c r="ACU33" s="5" t="s">
        <v>22</v>
      </c>
      <c r="ACV33" s="66">
        <f ca="1">SUMIFS(ACU47:ACU59,ACY47:ACY59,ACT33,ACZ47:ACZ59,ACU33)</f>
        <v>0</v>
      </c>
      <c r="ADC33" s="477"/>
      <c r="ADD33" s="480"/>
      <c r="ADE33" s="18" t="s">
        <v>201</v>
      </c>
      <c r="ADF33" s="5" t="s">
        <v>22</v>
      </c>
      <c r="ADG33" s="66">
        <f ca="1">SUMIFS(ADF47:ADF59,ADJ47:ADJ59,ADE33,ADK47:ADK59,ADF33)</f>
        <v>0</v>
      </c>
      <c r="ADN33" s="477"/>
      <c r="ADO33" s="480"/>
      <c r="ADP33" s="18" t="s">
        <v>201</v>
      </c>
      <c r="ADQ33" s="5" t="s">
        <v>22</v>
      </c>
      <c r="ADR33" s="66">
        <f ca="1">SUMIFS(ADQ47:ADQ59,ADU47:ADU59,ADP33,ADV47:ADV59,ADQ33)</f>
        <v>0</v>
      </c>
      <c r="ADY33" s="477"/>
      <c r="ADZ33" s="480"/>
      <c r="AEA33" s="18" t="s">
        <v>201</v>
      </c>
      <c r="AEB33" s="5" t="s">
        <v>22</v>
      </c>
      <c r="AEC33" s="66">
        <f ca="1">SUMIFS(AEB47:AEB59,AEF47:AEF59,AEA33,AEG47:AEG59,AEB33)</f>
        <v>0</v>
      </c>
      <c r="AEJ33" s="477"/>
      <c r="AEK33" s="480"/>
      <c r="AEL33" s="18" t="s">
        <v>201</v>
      </c>
      <c r="AEM33" s="5" t="s">
        <v>22</v>
      </c>
      <c r="AEN33" s="66">
        <f ca="1">SUMIFS(AEM47:AEM59,AEQ47:AEQ59,AEL33,AER47:AER59,AEM33)</f>
        <v>0</v>
      </c>
      <c r="AEU33" s="477"/>
      <c r="AEV33" s="480"/>
      <c r="AEW33" s="18" t="s">
        <v>201</v>
      </c>
      <c r="AEX33" s="5" t="s">
        <v>22</v>
      </c>
      <c r="AEY33" s="66">
        <f ca="1">SUMIFS(AEX47:AEX59,AFB47:AFB59,AEW33,AFC47:AFC59,AEX33)</f>
        <v>0</v>
      </c>
      <c r="AFF33" s="477"/>
      <c r="AFG33" s="480"/>
      <c r="AFH33" s="18" t="s">
        <v>201</v>
      </c>
      <c r="AFI33" s="5" t="s">
        <v>22</v>
      </c>
      <c r="AFJ33" s="66">
        <f ca="1">SUMIFS(AFI47:AFI59,AFM47:AFM59,AFH33,AFN47:AFN59,AFI33)</f>
        <v>0</v>
      </c>
      <c r="AFQ33" s="477"/>
      <c r="AFR33" s="480"/>
      <c r="AFS33" s="18" t="s">
        <v>201</v>
      </c>
      <c r="AFT33" s="5" t="s">
        <v>22</v>
      </c>
      <c r="AFU33" s="66">
        <f ca="1">SUMIFS(AFT47:AFT59,AFX47:AFX59,AFS33,AFY47:AFY59,AFT33)</f>
        <v>0</v>
      </c>
      <c r="AGB33" s="477"/>
      <c r="AGC33" s="480"/>
      <c r="AGD33" s="18" t="s">
        <v>201</v>
      </c>
      <c r="AGE33" s="5" t="s">
        <v>22</v>
      </c>
      <c r="AGF33" s="66">
        <f ca="1">SUMIFS(AGE47:AGE59,AGI47:AGI59,AGD33,AGJ47:AGJ59,AGE33)</f>
        <v>0</v>
      </c>
      <c r="AGM33" s="477"/>
      <c r="AGN33" s="480"/>
      <c r="AGO33" s="18" t="s">
        <v>201</v>
      </c>
      <c r="AGP33" s="5" t="s">
        <v>22</v>
      </c>
      <c r="AGQ33" s="66">
        <f ca="1">SUMIFS(AGP47:AGP59,AGT47:AGT59,AGO33,AGU47:AGU59,AGP33)</f>
        <v>0</v>
      </c>
      <c r="AGX33" s="477"/>
      <c r="AGY33" s="480"/>
      <c r="AGZ33" s="18" t="s">
        <v>201</v>
      </c>
      <c r="AHA33" s="5" t="s">
        <v>22</v>
      </c>
      <c r="AHB33" s="66">
        <f ca="1">SUMIFS(AHA47:AHA59,AHE47:AHE59,AGZ33,AHF47:AHF59,AHA33)</f>
        <v>0</v>
      </c>
      <c r="AHI33" s="477"/>
      <c r="AHJ33" s="480"/>
      <c r="AHK33" s="18" t="s">
        <v>201</v>
      </c>
      <c r="AHL33" s="5" t="s">
        <v>22</v>
      </c>
      <c r="AHM33" s="66">
        <f ca="1">SUMIFS(AHL47:AHL59,AHP47:AHP59,AHK33,AHQ47:AHQ59,AHL33)</f>
        <v>0</v>
      </c>
      <c r="AHT33" s="477"/>
      <c r="AHU33" s="480"/>
      <c r="AHV33" s="18" t="s">
        <v>201</v>
      </c>
      <c r="AHW33" s="5" t="s">
        <v>22</v>
      </c>
      <c r="AHX33" s="66">
        <f ca="1">SUMIFS(AHW47:AHW59,AIA47:AIA59,AHV33,AIB47:AIB59,AHW33)</f>
        <v>0</v>
      </c>
      <c r="AIE33" s="477"/>
      <c r="AIF33" s="480"/>
      <c r="AIG33" s="18" t="s">
        <v>201</v>
      </c>
      <c r="AIH33" s="5" t="s">
        <v>22</v>
      </c>
      <c r="AII33" s="66">
        <f ca="1">SUMIFS(AIH47:AIH59,AIL47:AIL59,AIG33,AIM47:AIM59,AIH33)</f>
        <v>0</v>
      </c>
      <c r="AIP33" s="477"/>
      <c r="AIQ33" s="480"/>
      <c r="AIR33" s="18" t="s">
        <v>201</v>
      </c>
      <c r="AIS33" s="5" t="s">
        <v>22</v>
      </c>
      <c r="AIT33" s="66">
        <f ca="1">SUMIFS(AIS47:AIS59,AIW47:AIW59,AIR33,AIX47:AIX59,AIS33)</f>
        <v>0</v>
      </c>
      <c r="AJA33" s="477"/>
      <c r="AJB33" s="480"/>
      <c r="AJC33" s="18" t="s">
        <v>201</v>
      </c>
      <c r="AJD33" s="5" t="s">
        <v>22</v>
      </c>
      <c r="AJE33" s="66">
        <f ca="1">SUMIFS(AJD47:AJD59,AJH47:AJH59,AJC33,AJI47:AJI59,AJD33)</f>
        <v>0</v>
      </c>
      <c r="AJL33" s="477"/>
      <c r="AJM33" s="480"/>
      <c r="AJN33" s="18" t="s">
        <v>201</v>
      </c>
      <c r="AJO33" s="5" t="s">
        <v>22</v>
      </c>
      <c r="AJP33" s="66">
        <f ca="1">SUMIFS(AJO47:AJO59,AJS47:AJS59,AJN33,AJT47:AJT59,AJO33)</f>
        <v>0</v>
      </c>
      <c r="AJW33" s="477"/>
      <c r="AJX33" s="480"/>
      <c r="AJY33" s="18" t="s">
        <v>201</v>
      </c>
      <c r="AJZ33" s="5" t="s">
        <v>22</v>
      </c>
      <c r="AKA33" s="66">
        <f ca="1">SUMIFS(AJZ47:AJZ59,AKD47:AKD59,AJY33,AKE47:AKE59,AJZ33)</f>
        <v>0</v>
      </c>
      <c r="AKH33" s="477"/>
      <c r="AKI33" s="480"/>
      <c r="AKJ33" s="18" t="s">
        <v>201</v>
      </c>
      <c r="AKK33" s="5" t="s">
        <v>22</v>
      </c>
      <c r="AKL33" s="66">
        <f ca="1">SUMIFS(AKK47:AKK59,AKO47:AKO59,AKJ33,AKP47:AKP59,AKK33)</f>
        <v>0</v>
      </c>
      <c r="AKS33" s="477"/>
      <c r="AKT33" s="480"/>
      <c r="AKU33" s="18" t="s">
        <v>201</v>
      </c>
      <c r="AKV33" s="5" t="s">
        <v>22</v>
      </c>
      <c r="AKW33" s="66">
        <f ca="1">SUMIFS(AKV47:AKV59,AKZ47:AKZ59,AKU33,ALA47:ALA59,AKV33)</f>
        <v>0</v>
      </c>
      <c r="ALD33" s="477"/>
      <c r="ALE33" s="480"/>
      <c r="ALF33" s="18" t="s">
        <v>201</v>
      </c>
      <c r="ALG33" s="5" t="s">
        <v>22</v>
      </c>
      <c r="ALH33" s="66">
        <f ca="1">SUMIFS(ALG47:ALG59,ALK47:ALK59,ALF33,ALL47:ALL59,ALG33)</f>
        <v>0</v>
      </c>
      <c r="ALO33" s="477"/>
      <c r="ALP33" s="480"/>
      <c r="ALQ33" s="18" t="s">
        <v>201</v>
      </c>
      <c r="ALR33" s="5" t="s">
        <v>22</v>
      </c>
      <c r="ALS33" s="66">
        <f ca="1">SUMIFS(ALR47:ALR59,ALV47:ALV59,ALQ33,ALW47:ALW59,ALR33)</f>
        <v>0</v>
      </c>
      <c r="ALZ33" s="477"/>
      <c r="AMA33" s="480"/>
      <c r="AMB33" s="18" t="s">
        <v>201</v>
      </c>
      <c r="AMC33" s="5" t="s">
        <v>22</v>
      </c>
      <c r="AMD33" s="66">
        <f ca="1">SUMIFS(AMC47:AMC59,AMG47:AMG59,AMB33,AMH47:AMH59,AMC33)</f>
        <v>0</v>
      </c>
      <c r="AMK33" s="477"/>
      <c r="AML33" s="480"/>
      <c r="AMM33" s="18" t="s">
        <v>201</v>
      </c>
      <c r="AMN33" s="5" t="s">
        <v>22</v>
      </c>
      <c r="AMO33" s="66">
        <f ca="1">SUMIFS(AMN47:AMN59,AMR47:AMR59,AMM33,AMS47:AMS59,AMN33)</f>
        <v>0</v>
      </c>
      <c r="AMV33" s="477"/>
      <c r="AMW33" s="480"/>
      <c r="AMX33" s="18" t="s">
        <v>201</v>
      </c>
      <c r="AMY33" s="5" t="s">
        <v>22</v>
      </c>
      <c r="AMZ33" s="66">
        <f ca="1">SUMIFS(AMY47:AMY59,ANC47:ANC59,AMX33,AND47:AND59,AMY33)</f>
        <v>0</v>
      </c>
      <c r="ANG33" s="477"/>
      <c r="ANH33" s="480"/>
      <c r="ANI33" s="18" t="s">
        <v>201</v>
      </c>
      <c r="ANJ33" s="5" t="s">
        <v>22</v>
      </c>
      <c r="ANK33" s="66">
        <f ca="1">SUMIFS(ANJ47:ANJ59,ANN47:ANN59,ANI33,ANO47:ANO59,ANJ33)</f>
        <v>0</v>
      </c>
      <c r="ANR33" s="477"/>
      <c r="ANS33" s="480"/>
      <c r="ANT33" s="18" t="s">
        <v>201</v>
      </c>
      <c r="ANU33" s="5" t="s">
        <v>22</v>
      </c>
      <c r="ANV33" s="66">
        <f ca="1">SUMIFS(ANU47:ANU59,ANY47:ANY59,ANT33,ANZ47:ANZ59,ANU33)</f>
        <v>0</v>
      </c>
      <c r="AOC33" s="477"/>
      <c r="AOD33" s="480"/>
      <c r="AOE33" s="18" t="s">
        <v>201</v>
      </c>
      <c r="AOF33" s="5" t="s">
        <v>22</v>
      </c>
      <c r="AOG33" s="66">
        <f ca="1">SUMIFS(AOF47:AOF59,AOJ47:AOJ59,AOE33,AOK47:AOK59,AOF33)</f>
        <v>0</v>
      </c>
      <c r="AON33" s="477"/>
      <c r="AOO33" s="480"/>
      <c r="AOP33" s="18" t="s">
        <v>201</v>
      </c>
      <c r="AOQ33" s="5" t="s">
        <v>22</v>
      </c>
      <c r="AOR33" s="66">
        <f ca="1">SUMIFS(AOQ47:AOQ59,AOU47:AOU59,AOP33,AOV47:AOV59,AOQ33)</f>
        <v>0</v>
      </c>
      <c r="AOY33" s="477"/>
      <c r="AOZ33" s="480"/>
      <c r="APA33" s="18" t="s">
        <v>201</v>
      </c>
      <c r="APB33" s="5" t="s">
        <v>22</v>
      </c>
      <c r="APC33" s="66">
        <f ca="1">SUMIFS(APB47:APB59,APF47:APF59,APA33,APG47:APG59,APB33)</f>
        <v>0</v>
      </c>
      <c r="APJ33" s="477"/>
      <c r="APK33" s="480"/>
      <c r="APL33" s="18" t="s">
        <v>201</v>
      </c>
      <c r="APM33" s="5" t="s">
        <v>22</v>
      </c>
      <c r="APN33" s="66">
        <f ca="1">SUMIFS(APM47:APM59,APQ47:APQ59,APL33,APR47:APR59,APM33)</f>
        <v>0</v>
      </c>
      <c r="APU33" s="477"/>
      <c r="APV33" s="480"/>
      <c r="APW33" s="18" t="s">
        <v>201</v>
      </c>
      <c r="APX33" s="5" t="s">
        <v>22</v>
      </c>
      <c r="APY33" s="66">
        <f ca="1">SUMIFS(APX47:APX59,AQB47:AQB59,APW33,AQC47:AQC59,APX33)</f>
        <v>0</v>
      </c>
      <c r="AQF33" s="477"/>
      <c r="AQG33" s="480"/>
      <c r="AQH33" s="18" t="s">
        <v>201</v>
      </c>
      <c r="AQI33" s="5" t="s">
        <v>22</v>
      </c>
      <c r="AQJ33" s="66">
        <f ca="1">SUMIFS(AQI47:AQI59,AQM47:AQM59,AQH33,AQN47:AQN59,AQI33)</f>
        <v>0</v>
      </c>
      <c r="AQQ33" s="477"/>
      <c r="AQR33" s="480"/>
      <c r="AQS33" s="18" t="s">
        <v>201</v>
      </c>
      <c r="AQT33" s="5" t="s">
        <v>22</v>
      </c>
      <c r="AQU33" s="66">
        <f ca="1">SUMIFS(AQT47:AQT59,AQX47:AQX59,AQS33,AQY47:AQY59,AQT33)</f>
        <v>0</v>
      </c>
      <c r="ARB33" s="477"/>
      <c r="ARC33" s="480"/>
      <c r="ARD33" s="18" t="s">
        <v>201</v>
      </c>
      <c r="ARE33" s="5" t="s">
        <v>22</v>
      </c>
      <c r="ARF33" s="66">
        <f ca="1">SUMIFS(ARE47:ARE59,ARI47:ARI59,ARD33,ARJ47:ARJ59,ARE33)</f>
        <v>0</v>
      </c>
      <c r="ARM33" s="477"/>
      <c r="ARN33" s="480"/>
      <c r="ARO33" s="18" t="s">
        <v>201</v>
      </c>
      <c r="ARP33" s="5" t="s">
        <v>22</v>
      </c>
      <c r="ARQ33" s="66">
        <f ca="1">SUMIFS(ARP47:ARP59,ART47:ART59,ARO33,ARU47:ARU59,ARP33)</f>
        <v>0</v>
      </c>
      <c r="ARX33" s="477"/>
      <c r="ARY33" s="480"/>
      <c r="ARZ33" s="18" t="s">
        <v>201</v>
      </c>
      <c r="ASA33" s="5" t="s">
        <v>22</v>
      </c>
      <c r="ASB33" s="66">
        <f ca="1">SUMIFS(ASA47:ASA59,ASE47:ASE59,ARZ33,ASF47:ASF59,ASA33)</f>
        <v>0</v>
      </c>
      <c r="ASI33" s="477"/>
      <c r="ASJ33" s="480"/>
      <c r="ASK33" s="18" t="s">
        <v>201</v>
      </c>
      <c r="ASL33" s="5" t="s">
        <v>22</v>
      </c>
      <c r="ASM33" s="66">
        <f ca="1">SUMIFS(ASL47:ASL59,ASP47:ASP59,ASK33,ASQ47:ASQ59,ASL33)</f>
        <v>0</v>
      </c>
      <c r="AST33" s="477"/>
      <c r="ASU33" s="480"/>
      <c r="ASV33" s="18" t="s">
        <v>201</v>
      </c>
      <c r="ASW33" s="5" t="s">
        <v>22</v>
      </c>
      <c r="ASX33" s="66">
        <f ca="1">SUMIFS(ASW47:ASW59,ATA47:ATA59,ASV33,ATB47:ATB59,ASW33)</f>
        <v>0</v>
      </c>
      <c r="ATE33" s="477"/>
      <c r="ATF33" s="480"/>
      <c r="ATG33" s="18" t="s">
        <v>201</v>
      </c>
      <c r="ATH33" s="5" t="s">
        <v>22</v>
      </c>
      <c r="ATI33" s="66">
        <f ca="1">SUMIFS(ATH47:ATH59,ATL47:ATL59,ATG33,ATM47:ATM59,ATH33)</f>
        <v>0</v>
      </c>
      <c r="ATP33" s="477"/>
      <c r="ATQ33" s="480"/>
      <c r="ATR33" s="18" t="s">
        <v>201</v>
      </c>
      <c r="ATS33" s="5" t="s">
        <v>22</v>
      </c>
      <c r="ATT33" s="66">
        <f ca="1">SUMIFS(ATS47:ATS59,ATW47:ATW59,ATR33,ATX47:ATX59,ATS33)</f>
        <v>0</v>
      </c>
      <c r="AUA33" s="477"/>
      <c r="AUB33" s="480"/>
      <c r="AUC33" s="18" t="s">
        <v>201</v>
      </c>
      <c r="AUD33" s="5" t="s">
        <v>22</v>
      </c>
      <c r="AUE33" s="66">
        <f ca="1">SUMIFS(AUD47:AUD59,AUH47:AUH59,AUC33,AUI47:AUI59,AUD33)</f>
        <v>0</v>
      </c>
      <c r="AUL33" s="477"/>
      <c r="AUM33" s="480"/>
      <c r="AUN33" s="18" t="s">
        <v>201</v>
      </c>
      <c r="AUO33" s="5" t="s">
        <v>22</v>
      </c>
      <c r="AUP33" s="66">
        <f ca="1">SUMIFS(AUO47:AUO59,AUS47:AUS59,AUN33,AUT47:AUT59,AUO33)</f>
        <v>0</v>
      </c>
      <c r="AUW33" s="477"/>
      <c r="AUX33" s="480"/>
      <c r="AUY33" s="18" t="s">
        <v>201</v>
      </c>
      <c r="AUZ33" s="5" t="s">
        <v>22</v>
      </c>
      <c r="AVA33" s="66">
        <f ca="1">SUMIFS(AUZ47:AUZ59,AVD47:AVD59,AUY33,AVE47:AVE59,AUZ33)</f>
        <v>0</v>
      </c>
      <c r="AVH33" s="477"/>
      <c r="AVI33" s="480"/>
      <c r="AVJ33" s="18" t="s">
        <v>201</v>
      </c>
      <c r="AVK33" s="5" t="s">
        <v>22</v>
      </c>
      <c r="AVL33" s="66">
        <f ca="1">SUMIFS(AVK47:AVK59,AVO47:AVO59,AVJ33,AVP47:AVP59,AVK33)</f>
        <v>0</v>
      </c>
      <c r="AVS33" s="477"/>
      <c r="AVT33" s="480"/>
      <c r="AVU33" s="18" t="s">
        <v>201</v>
      </c>
      <c r="AVV33" s="5" t="s">
        <v>22</v>
      </c>
      <c r="AVW33" s="66">
        <f ca="1">SUMIFS(AVV47:AVV59,AVZ47:AVZ59,AVU33,AWA47:AWA59,AVV33)</f>
        <v>0</v>
      </c>
    </row>
    <row r="34" spans="1:1275">
      <c r="B34" s="510"/>
      <c r="C34" s="512"/>
      <c r="D34" s="18" t="s">
        <v>201</v>
      </c>
      <c r="E34" s="5" t="s">
        <v>23</v>
      </c>
      <c r="F34" s="66">
        <f ca="1">SUMIFS(E47:E59,I47:I59,D34,J47:J59,E34)</f>
        <v>0</v>
      </c>
      <c r="M34" s="477"/>
      <c r="N34" s="480"/>
      <c r="O34" s="18" t="s">
        <v>201</v>
      </c>
      <c r="P34" s="5" t="s">
        <v>23</v>
      </c>
      <c r="Q34" s="66">
        <f ca="1">SUMIFS(P47:P59,T47:T59,O34,U47:U59,P34)</f>
        <v>0</v>
      </c>
      <c r="X34" s="477"/>
      <c r="Y34" s="480"/>
      <c r="Z34" s="18" t="s">
        <v>201</v>
      </c>
      <c r="AA34" s="5" t="s">
        <v>23</v>
      </c>
      <c r="AB34" s="66">
        <f ca="1">SUMIFS(AA47:AA59,AE47:AE59,Z34,AF47:AF59,AA34)</f>
        <v>0</v>
      </c>
      <c r="AI34" s="477"/>
      <c r="AJ34" s="480"/>
      <c r="AK34" s="18" t="s">
        <v>201</v>
      </c>
      <c r="AL34" s="5" t="s">
        <v>23</v>
      </c>
      <c r="AM34" s="66">
        <f ca="1">SUMIFS(AL47:AL59,AP47:AP59,AK34,AQ47:AQ59,AL34)</f>
        <v>0</v>
      </c>
      <c r="AT34" s="477"/>
      <c r="AU34" s="480"/>
      <c r="AV34" s="18" t="s">
        <v>201</v>
      </c>
      <c r="AW34" s="5" t="s">
        <v>23</v>
      </c>
      <c r="AX34" s="66">
        <f ca="1">SUMIFS(AW47:AW59,BA47:BA59,AV34,BB47:BB59,AW34)</f>
        <v>0</v>
      </c>
      <c r="BE34" s="477"/>
      <c r="BF34" s="480"/>
      <c r="BG34" s="18" t="s">
        <v>201</v>
      </c>
      <c r="BH34" s="5" t="s">
        <v>23</v>
      </c>
      <c r="BI34" s="66">
        <f ca="1">SUMIFS(BH47:BH59,BL47:BL59,BG34,BM47:BM59,BH34)</f>
        <v>0</v>
      </c>
      <c r="BP34" s="477"/>
      <c r="BQ34" s="480"/>
      <c r="BR34" s="18" t="s">
        <v>201</v>
      </c>
      <c r="BS34" s="5" t="s">
        <v>23</v>
      </c>
      <c r="BT34" s="66">
        <f ca="1">SUMIFS(BS47:BS59,BW47:BW59,BR34,BX47:BX59,BS34)</f>
        <v>0</v>
      </c>
      <c r="CA34" s="477"/>
      <c r="CB34" s="480"/>
      <c r="CC34" s="18" t="s">
        <v>201</v>
      </c>
      <c r="CD34" s="5" t="s">
        <v>23</v>
      </c>
      <c r="CE34" s="66">
        <f ca="1">SUMIFS(CD47:CD59,CH47:CH59,CC34,CI47:CI59,CD34)</f>
        <v>0</v>
      </c>
      <c r="CL34" s="477"/>
      <c r="CM34" s="480"/>
      <c r="CN34" s="18" t="s">
        <v>201</v>
      </c>
      <c r="CO34" s="5" t="s">
        <v>23</v>
      </c>
      <c r="CP34" s="66">
        <f ca="1">SUMIFS(CO47:CO59,CS47:CS59,CN34,CT47:CT59,CO34)</f>
        <v>0</v>
      </c>
      <c r="CW34" s="477"/>
      <c r="CX34" s="480"/>
      <c r="CY34" s="18" t="s">
        <v>201</v>
      </c>
      <c r="CZ34" s="5" t="s">
        <v>23</v>
      </c>
      <c r="DA34" s="66">
        <f ca="1">SUMIFS(CZ47:CZ59,DD47:DD59,CY34,DE47:DE59,CZ34)</f>
        <v>0</v>
      </c>
      <c r="DH34" s="477"/>
      <c r="DI34" s="480"/>
      <c r="DJ34" s="18" t="s">
        <v>201</v>
      </c>
      <c r="DK34" s="5" t="s">
        <v>23</v>
      </c>
      <c r="DL34" s="66">
        <f ca="1">SUMIFS(DK47:DK59,DO47:DO59,DJ34,DP47:DP59,DK34)</f>
        <v>0</v>
      </c>
      <c r="DS34" s="477"/>
      <c r="DT34" s="480"/>
      <c r="DU34" s="18" t="s">
        <v>201</v>
      </c>
      <c r="DV34" s="5" t="s">
        <v>23</v>
      </c>
      <c r="DW34" s="66">
        <f ca="1">SUMIFS(DV47:DV59,DZ47:DZ59,DU34,EA47:EA59,DV34)</f>
        <v>0</v>
      </c>
      <c r="ED34" s="477"/>
      <c r="EE34" s="480"/>
      <c r="EF34" s="18" t="s">
        <v>201</v>
      </c>
      <c r="EG34" s="5" t="s">
        <v>23</v>
      </c>
      <c r="EH34" s="66">
        <f ca="1">SUMIFS(EG47:EG59,EK47:EK59,EF34,EL47:EL59,EG34)</f>
        <v>0</v>
      </c>
      <c r="EO34" s="477"/>
      <c r="EP34" s="480"/>
      <c r="EQ34" s="18" t="s">
        <v>201</v>
      </c>
      <c r="ER34" s="5" t="s">
        <v>23</v>
      </c>
      <c r="ES34" s="66">
        <f ca="1">SUMIFS(ER47:ER59,EV47:EV59,EQ34,EW47:EW59,ER34)</f>
        <v>0</v>
      </c>
      <c r="EZ34" s="477"/>
      <c r="FA34" s="480"/>
      <c r="FB34" s="18" t="s">
        <v>201</v>
      </c>
      <c r="FC34" s="5" t="s">
        <v>23</v>
      </c>
      <c r="FD34" s="66">
        <f ca="1">SUMIFS(FC47:FC59,FG47:FG59,FB34,FH47:FH59,FC34)</f>
        <v>0</v>
      </c>
      <c r="FK34" s="477"/>
      <c r="FL34" s="480"/>
      <c r="FM34" s="18" t="s">
        <v>201</v>
      </c>
      <c r="FN34" s="5" t="s">
        <v>23</v>
      </c>
      <c r="FO34" s="66">
        <f ca="1">SUMIFS(FN47:FN59,FR47:FR59,FM34,FS47:FS59,FN34)</f>
        <v>0</v>
      </c>
      <c r="FV34" s="477"/>
      <c r="FW34" s="480"/>
      <c r="FX34" s="18" t="s">
        <v>201</v>
      </c>
      <c r="FY34" s="5" t="s">
        <v>23</v>
      </c>
      <c r="FZ34" s="66">
        <f ca="1">SUMIFS(FY47:FY59,GC47:GC59,FX34,GD47:GD59,FY34)</f>
        <v>0</v>
      </c>
      <c r="GG34" s="477"/>
      <c r="GH34" s="480"/>
      <c r="GI34" s="18" t="s">
        <v>201</v>
      </c>
      <c r="GJ34" s="5" t="s">
        <v>23</v>
      </c>
      <c r="GK34" s="66">
        <f ca="1">SUMIFS(GJ47:GJ59,GN47:GN59,GI34,GO47:GO59,GJ34)</f>
        <v>0</v>
      </c>
      <c r="GR34" s="477"/>
      <c r="GS34" s="480"/>
      <c r="GT34" s="18" t="s">
        <v>201</v>
      </c>
      <c r="GU34" s="5" t="s">
        <v>23</v>
      </c>
      <c r="GV34" s="66">
        <f ca="1">SUMIFS(GU47:GU59,GY47:GY59,GT34,GZ47:GZ59,GU34)</f>
        <v>0</v>
      </c>
      <c r="HC34" s="477"/>
      <c r="HD34" s="480"/>
      <c r="HE34" s="18" t="s">
        <v>201</v>
      </c>
      <c r="HF34" s="5" t="s">
        <v>23</v>
      </c>
      <c r="HG34" s="66">
        <f ca="1">SUMIFS(HF47:HF59,HJ47:HJ59,HE34,HK47:HK59,HF34)</f>
        <v>0</v>
      </c>
      <c r="HN34" s="477"/>
      <c r="HO34" s="480"/>
      <c r="HP34" s="18" t="s">
        <v>201</v>
      </c>
      <c r="HQ34" s="5" t="s">
        <v>23</v>
      </c>
      <c r="HR34" s="66">
        <f ca="1">SUMIFS(HQ47:HQ59,HU47:HU59,HP34,HV47:HV59,HQ34)</f>
        <v>0</v>
      </c>
      <c r="HY34" s="477"/>
      <c r="HZ34" s="480"/>
      <c r="IA34" s="18" t="s">
        <v>201</v>
      </c>
      <c r="IB34" s="5" t="s">
        <v>23</v>
      </c>
      <c r="IC34" s="66">
        <f ca="1">SUMIFS(IB47:IB59,IF47:IF59,IA34,IG47:IG59,IB34)</f>
        <v>0</v>
      </c>
      <c r="IJ34" s="477"/>
      <c r="IK34" s="480"/>
      <c r="IL34" s="18" t="s">
        <v>201</v>
      </c>
      <c r="IM34" s="5" t="s">
        <v>23</v>
      </c>
      <c r="IN34" s="66">
        <f ca="1">SUMIFS(IM47:IM59,IQ47:IQ59,IL34,IR47:IR59,IM34)</f>
        <v>0</v>
      </c>
      <c r="IU34" s="477"/>
      <c r="IV34" s="480"/>
      <c r="IW34" s="18" t="s">
        <v>201</v>
      </c>
      <c r="IX34" s="5" t="s">
        <v>23</v>
      </c>
      <c r="IY34" s="66">
        <f ca="1">SUMIFS(IX47:IX59,JB47:JB59,IW34,JC47:JC59,IX34)</f>
        <v>0</v>
      </c>
      <c r="JF34" s="477"/>
      <c r="JG34" s="480"/>
      <c r="JH34" s="18" t="s">
        <v>201</v>
      </c>
      <c r="JI34" s="5" t="s">
        <v>23</v>
      </c>
      <c r="JJ34" s="66">
        <f ca="1">SUMIFS(JI47:JI59,JM47:JM59,JH34,JN47:JN59,JI34)</f>
        <v>0</v>
      </c>
      <c r="JQ34" s="477"/>
      <c r="JR34" s="480"/>
      <c r="JS34" s="18" t="s">
        <v>201</v>
      </c>
      <c r="JT34" s="5" t="s">
        <v>23</v>
      </c>
      <c r="JU34" s="66">
        <f ca="1">SUMIFS(JT47:JT59,JX47:JX59,JS34,JY47:JY59,JT34)</f>
        <v>0</v>
      </c>
      <c r="KB34" s="477"/>
      <c r="KC34" s="480"/>
      <c r="KD34" s="18" t="s">
        <v>201</v>
      </c>
      <c r="KE34" s="5" t="s">
        <v>23</v>
      </c>
      <c r="KF34" s="66">
        <f ca="1">SUMIFS(KE47:KE59,KI47:KI59,KD34,KJ47:KJ59,KE34)</f>
        <v>0</v>
      </c>
      <c r="KM34" s="477"/>
      <c r="KN34" s="480"/>
      <c r="KO34" s="18" t="s">
        <v>201</v>
      </c>
      <c r="KP34" s="5" t="s">
        <v>23</v>
      </c>
      <c r="KQ34" s="66">
        <f ca="1">SUMIFS(KP47:KP59,KT47:KT59,KO34,KU47:KU59,KP34)</f>
        <v>0</v>
      </c>
      <c r="KX34" s="477"/>
      <c r="KY34" s="480"/>
      <c r="KZ34" s="18" t="s">
        <v>201</v>
      </c>
      <c r="LA34" s="5" t="s">
        <v>23</v>
      </c>
      <c r="LB34" s="66">
        <f ca="1">SUMIFS(LA47:LA59,LE47:LE59,KZ34,LF47:LF59,LA34)</f>
        <v>0</v>
      </c>
      <c r="LI34" s="477"/>
      <c r="LJ34" s="480"/>
      <c r="LK34" s="18" t="s">
        <v>201</v>
      </c>
      <c r="LL34" s="5" t="s">
        <v>23</v>
      </c>
      <c r="LM34" s="66">
        <f ca="1">SUMIFS(LL47:LL59,LP47:LP59,LK34,LQ47:LQ59,LL34)</f>
        <v>0</v>
      </c>
      <c r="LT34" s="477"/>
      <c r="LU34" s="480"/>
      <c r="LV34" s="18" t="s">
        <v>201</v>
      </c>
      <c r="LW34" s="5" t="s">
        <v>23</v>
      </c>
      <c r="LX34" s="66">
        <f ca="1">SUMIFS(LW47:LW59,MA47:MA59,LV34,MB47:MB59,LW34)</f>
        <v>0</v>
      </c>
      <c r="ME34" s="477"/>
      <c r="MF34" s="480"/>
      <c r="MG34" s="18" t="s">
        <v>201</v>
      </c>
      <c r="MH34" s="5" t="s">
        <v>23</v>
      </c>
      <c r="MI34" s="66">
        <f ca="1">SUMIFS(MH47:MH59,ML47:ML59,MG34,MM47:MM59,MH34)</f>
        <v>0</v>
      </c>
      <c r="MP34" s="477"/>
      <c r="MQ34" s="480"/>
      <c r="MR34" s="18" t="s">
        <v>201</v>
      </c>
      <c r="MS34" s="5" t="s">
        <v>23</v>
      </c>
      <c r="MT34" s="66">
        <f ca="1">SUMIFS(MS47:MS59,MW47:MW59,MR34,MX47:MX59,MS34)</f>
        <v>0</v>
      </c>
      <c r="NA34" s="477"/>
      <c r="NB34" s="480"/>
      <c r="NC34" s="18" t="s">
        <v>201</v>
      </c>
      <c r="ND34" s="5" t="s">
        <v>23</v>
      </c>
      <c r="NE34" s="66">
        <f ca="1">SUMIFS(ND47:ND59,NH47:NH59,NC34,NI47:NI59,ND34)</f>
        <v>0</v>
      </c>
      <c r="NL34" s="477"/>
      <c r="NM34" s="480"/>
      <c r="NN34" s="18" t="s">
        <v>201</v>
      </c>
      <c r="NO34" s="5" t="s">
        <v>23</v>
      </c>
      <c r="NP34" s="66">
        <f ca="1">SUMIFS(NO47:NO59,NS47:NS59,NN34,NT47:NT59,NO34)</f>
        <v>0</v>
      </c>
      <c r="NW34" s="477"/>
      <c r="NX34" s="480"/>
      <c r="NY34" s="18" t="s">
        <v>201</v>
      </c>
      <c r="NZ34" s="5" t="s">
        <v>23</v>
      </c>
      <c r="OA34" s="66">
        <f ca="1">SUMIFS(NZ47:NZ59,OD47:OD59,NY34,OE47:OE59,NZ34)</f>
        <v>0</v>
      </c>
      <c r="OH34" s="477"/>
      <c r="OI34" s="480"/>
      <c r="OJ34" s="18" t="s">
        <v>201</v>
      </c>
      <c r="OK34" s="5" t="s">
        <v>23</v>
      </c>
      <c r="OL34" s="66">
        <f ca="1">SUMIFS(OK47:OK59,OO47:OO59,OJ34,OP47:OP59,OK34)</f>
        <v>0</v>
      </c>
      <c r="OS34" s="477"/>
      <c r="OT34" s="480"/>
      <c r="OU34" s="18" t="s">
        <v>201</v>
      </c>
      <c r="OV34" s="5" t="s">
        <v>23</v>
      </c>
      <c r="OW34" s="66">
        <f ca="1">SUMIFS(OV47:OV59,OZ47:OZ59,OU34,PA47:PA59,OV34)</f>
        <v>0</v>
      </c>
      <c r="PD34" s="477"/>
      <c r="PE34" s="480"/>
      <c r="PF34" s="18" t="s">
        <v>201</v>
      </c>
      <c r="PG34" s="5" t="s">
        <v>23</v>
      </c>
      <c r="PH34" s="66">
        <f ca="1">SUMIFS(PG47:PG59,PK47:PK59,PF34,PL47:PL59,PG34)</f>
        <v>0</v>
      </c>
      <c r="PO34" s="477"/>
      <c r="PP34" s="480"/>
      <c r="PQ34" s="18" t="s">
        <v>201</v>
      </c>
      <c r="PR34" s="5" t="s">
        <v>23</v>
      </c>
      <c r="PS34" s="66">
        <f ca="1">SUMIFS(PR47:PR59,PV47:PV59,PQ34,PW47:PW59,PR34)</f>
        <v>0</v>
      </c>
      <c r="PZ34" s="477"/>
      <c r="QA34" s="480"/>
      <c r="QB34" s="18" t="s">
        <v>201</v>
      </c>
      <c r="QC34" s="5" t="s">
        <v>23</v>
      </c>
      <c r="QD34" s="66">
        <f ca="1">SUMIFS(QC47:QC59,QG47:QG59,QB34,QH47:QH59,QC34)</f>
        <v>0</v>
      </c>
      <c r="QK34" s="477"/>
      <c r="QL34" s="480"/>
      <c r="QM34" s="18" t="s">
        <v>201</v>
      </c>
      <c r="QN34" s="5" t="s">
        <v>23</v>
      </c>
      <c r="QO34" s="66">
        <f ca="1">SUMIFS(QN47:QN59,QR47:QR59,QM34,QS47:QS59,QN34)</f>
        <v>0</v>
      </c>
      <c r="QV34" s="477"/>
      <c r="QW34" s="480"/>
      <c r="QX34" s="18" t="s">
        <v>201</v>
      </c>
      <c r="QY34" s="5" t="s">
        <v>23</v>
      </c>
      <c r="QZ34" s="66">
        <f ca="1">SUMIFS(QY47:QY59,RC47:RC59,QX34,RD47:RD59,QY34)</f>
        <v>0</v>
      </c>
      <c r="RG34" s="477"/>
      <c r="RH34" s="480"/>
      <c r="RI34" s="18" t="s">
        <v>201</v>
      </c>
      <c r="RJ34" s="5" t="s">
        <v>23</v>
      </c>
      <c r="RK34" s="66">
        <f ca="1">SUMIFS(RJ47:RJ59,RN47:RN59,RI34,RO47:RO59,RJ34)</f>
        <v>0</v>
      </c>
      <c r="RR34" s="477"/>
      <c r="RS34" s="480"/>
      <c r="RT34" s="18" t="s">
        <v>201</v>
      </c>
      <c r="RU34" s="5" t="s">
        <v>23</v>
      </c>
      <c r="RV34" s="66">
        <f ca="1">SUMIFS(RU47:RU59,RY47:RY59,RT34,RZ47:RZ59,RU34)</f>
        <v>0</v>
      </c>
      <c r="SC34" s="477"/>
      <c r="SD34" s="480"/>
      <c r="SE34" s="18" t="s">
        <v>201</v>
      </c>
      <c r="SF34" s="5" t="s">
        <v>23</v>
      </c>
      <c r="SG34" s="66">
        <f ca="1">SUMIFS(SF47:SF59,SJ47:SJ59,SE34,SK47:SK59,SF34)</f>
        <v>0</v>
      </c>
      <c r="SN34" s="477"/>
      <c r="SO34" s="480"/>
      <c r="SP34" s="18" t="s">
        <v>201</v>
      </c>
      <c r="SQ34" s="5" t="s">
        <v>23</v>
      </c>
      <c r="SR34" s="66">
        <f ca="1">SUMIFS(SQ47:SQ59,SU47:SU59,SP34,SV47:SV59,SQ34)</f>
        <v>0</v>
      </c>
      <c r="SY34" s="477"/>
      <c r="SZ34" s="480"/>
      <c r="TA34" s="18" t="s">
        <v>201</v>
      </c>
      <c r="TB34" s="5" t="s">
        <v>23</v>
      </c>
      <c r="TC34" s="66">
        <f ca="1">SUMIFS(TB47:TB59,TF47:TF59,TA34,TG47:TG59,TB34)</f>
        <v>0</v>
      </c>
      <c r="TJ34" s="477"/>
      <c r="TK34" s="480"/>
      <c r="TL34" s="18" t="s">
        <v>201</v>
      </c>
      <c r="TM34" s="5" t="s">
        <v>23</v>
      </c>
      <c r="TN34" s="66">
        <f ca="1">SUMIFS(TM47:TM59,TQ47:TQ59,TL34,TR47:TR59,TM34)</f>
        <v>0</v>
      </c>
      <c r="TU34" s="477"/>
      <c r="TV34" s="480"/>
      <c r="TW34" s="18" t="s">
        <v>201</v>
      </c>
      <c r="TX34" s="5" t="s">
        <v>23</v>
      </c>
      <c r="TY34" s="66">
        <f ca="1">SUMIFS(TX47:TX59,UB47:UB59,TW34,UC47:UC59,TX34)</f>
        <v>0</v>
      </c>
      <c r="UF34" s="477"/>
      <c r="UG34" s="480"/>
      <c r="UH34" s="18" t="s">
        <v>201</v>
      </c>
      <c r="UI34" s="5" t="s">
        <v>23</v>
      </c>
      <c r="UJ34" s="66">
        <f ca="1">SUMIFS(UI47:UI59,UM47:UM59,UH34,UN47:UN59,UI34)</f>
        <v>0</v>
      </c>
      <c r="UQ34" s="477"/>
      <c r="UR34" s="480"/>
      <c r="US34" s="18" t="s">
        <v>201</v>
      </c>
      <c r="UT34" s="5" t="s">
        <v>23</v>
      </c>
      <c r="UU34" s="66">
        <f ca="1">SUMIFS(UT47:UT59,UX47:UX59,US34,UY47:UY59,UT34)</f>
        <v>0</v>
      </c>
      <c r="VB34" s="477"/>
      <c r="VC34" s="480"/>
      <c r="VD34" s="18" t="s">
        <v>201</v>
      </c>
      <c r="VE34" s="5" t="s">
        <v>23</v>
      </c>
      <c r="VF34" s="66">
        <f ca="1">SUMIFS(VE47:VE59,VI47:VI59,VD34,VJ47:VJ59,VE34)</f>
        <v>0</v>
      </c>
      <c r="VM34" s="477"/>
      <c r="VN34" s="480"/>
      <c r="VO34" s="18" t="s">
        <v>201</v>
      </c>
      <c r="VP34" s="5" t="s">
        <v>23</v>
      </c>
      <c r="VQ34" s="66">
        <f ca="1">SUMIFS(VP47:VP59,VT47:VT59,VO34,VU47:VU59,VP34)</f>
        <v>0</v>
      </c>
      <c r="VX34" s="477"/>
      <c r="VY34" s="480"/>
      <c r="VZ34" s="18" t="s">
        <v>201</v>
      </c>
      <c r="WA34" s="5" t="s">
        <v>23</v>
      </c>
      <c r="WB34" s="66">
        <f ca="1">SUMIFS(WA47:WA59,WE47:WE59,VZ34,WF47:WF59,WA34)</f>
        <v>0</v>
      </c>
      <c r="WI34" s="477"/>
      <c r="WJ34" s="480"/>
      <c r="WK34" s="18" t="s">
        <v>201</v>
      </c>
      <c r="WL34" s="5" t="s">
        <v>23</v>
      </c>
      <c r="WM34" s="66">
        <f ca="1">SUMIFS(WL47:WL59,WP47:WP59,WK34,WQ47:WQ59,WL34)</f>
        <v>0</v>
      </c>
      <c r="WT34" s="477"/>
      <c r="WU34" s="480"/>
      <c r="WV34" s="18" t="s">
        <v>201</v>
      </c>
      <c r="WW34" s="5" t="s">
        <v>23</v>
      </c>
      <c r="WX34" s="66">
        <f ca="1">SUMIFS(WW47:WW59,XA47:XA59,WV34,XB47:XB59,WW34)</f>
        <v>0</v>
      </c>
      <c r="XE34" s="477"/>
      <c r="XF34" s="480"/>
      <c r="XG34" s="18" t="s">
        <v>201</v>
      </c>
      <c r="XH34" s="5" t="s">
        <v>23</v>
      </c>
      <c r="XI34" s="66">
        <f ca="1">SUMIFS(XH47:XH59,XL47:XL59,XG34,XM47:XM59,XH34)</f>
        <v>0</v>
      </c>
      <c r="XP34" s="477"/>
      <c r="XQ34" s="480"/>
      <c r="XR34" s="18" t="s">
        <v>201</v>
      </c>
      <c r="XS34" s="5" t="s">
        <v>23</v>
      </c>
      <c r="XT34" s="66">
        <f ca="1">SUMIFS(XS47:XS59,XW47:XW59,XR34,XX47:XX59,XS34)</f>
        <v>0</v>
      </c>
      <c r="YA34" s="477"/>
      <c r="YB34" s="480"/>
      <c r="YC34" s="18" t="s">
        <v>201</v>
      </c>
      <c r="YD34" s="5" t="s">
        <v>23</v>
      </c>
      <c r="YE34" s="66">
        <f ca="1">SUMIFS(YD47:YD59,YH47:YH59,YC34,YI47:YI59,YD34)</f>
        <v>0</v>
      </c>
      <c r="YL34" s="477"/>
      <c r="YM34" s="480"/>
      <c r="YN34" s="18" t="s">
        <v>201</v>
      </c>
      <c r="YO34" s="5" t="s">
        <v>23</v>
      </c>
      <c r="YP34" s="66">
        <f ca="1">SUMIFS(YO47:YO59,YS47:YS59,YN34,YT47:YT59,YO34)</f>
        <v>0</v>
      </c>
      <c r="YW34" s="477"/>
      <c r="YX34" s="480"/>
      <c r="YY34" s="18" t="s">
        <v>201</v>
      </c>
      <c r="YZ34" s="5" t="s">
        <v>23</v>
      </c>
      <c r="ZA34" s="66">
        <f ca="1">SUMIFS(YZ47:YZ59,ZD47:ZD59,YY34,ZE47:ZE59,YZ34)</f>
        <v>0</v>
      </c>
      <c r="ZH34" s="477"/>
      <c r="ZI34" s="480"/>
      <c r="ZJ34" s="18" t="s">
        <v>201</v>
      </c>
      <c r="ZK34" s="5" t="s">
        <v>23</v>
      </c>
      <c r="ZL34" s="66">
        <f ca="1">SUMIFS(ZK47:ZK59,ZO47:ZO59,ZJ34,ZP47:ZP59,ZK34)</f>
        <v>0</v>
      </c>
      <c r="ZS34" s="477"/>
      <c r="ZT34" s="480"/>
      <c r="ZU34" s="18" t="s">
        <v>201</v>
      </c>
      <c r="ZV34" s="5" t="s">
        <v>23</v>
      </c>
      <c r="ZW34" s="66">
        <f ca="1">SUMIFS(ZV47:ZV59,ZZ47:ZZ59,ZU34,AAA47:AAA59,ZV34)</f>
        <v>0</v>
      </c>
      <c r="AAD34" s="477"/>
      <c r="AAE34" s="480"/>
      <c r="AAF34" s="18" t="s">
        <v>201</v>
      </c>
      <c r="AAG34" s="5" t="s">
        <v>23</v>
      </c>
      <c r="AAH34" s="66">
        <f ca="1">SUMIFS(AAG47:AAG59,AAK47:AAK59,AAF34,AAL47:AAL59,AAG34)</f>
        <v>0</v>
      </c>
      <c r="AAO34" s="477"/>
      <c r="AAP34" s="480"/>
      <c r="AAQ34" s="18" t="s">
        <v>201</v>
      </c>
      <c r="AAR34" s="5" t="s">
        <v>23</v>
      </c>
      <c r="AAS34" s="66">
        <f ca="1">SUMIFS(AAR47:AAR59,AAV47:AAV59,AAQ34,AAW47:AAW59,AAR34)</f>
        <v>0</v>
      </c>
      <c r="AAZ34" s="477"/>
      <c r="ABA34" s="480"/>
      <c r="ABB34" s="18" t="s">
        <v>201</v>
      </c>
      <c r="ABC34" s="5" t="s">
        <v>23</v>
      </c>
      <c r="ABD34" s="66">
        <f ca="1">SUMIFS(ABC47:ABC59,ABG47:ABG59,ABB34,ABH47:ABH59,ABC34)</f>
        <v>0</v>
      </c>
      <c r="ABK34" s="477"/>
      <c r="ABL34" s="480"/>
      <c r="ABM34" s="18" t="s">
        <v>201</v>
      </c>
      <c r="ABN34" s="5" t="s">
        <v>23</v>
      </c>
      <c r="ABO34" s="66">
        <f ca="1">SUMIFS(ABN47:ABN59,ABR47:ABR59,ABM34,ABS47:ABS59,ABN34)</f>
        <v>0</v>
      </c>
      <c r="ABV34" s="477"/>
      <c r="ABW34" s="480"/>
      <c r="ABX34" s="18" t="s">
        <v>201</v>
      </c>
      <c r="ABY34" s="5" t="s">
        <v>23</v>
      </c>
      <c r="ABZ34" s="66">
        <f ca="1">SUMIFS(ABY47:ABY59,ACC47:ACC59,ABX34,ACD47:ACD59,ABY34)</f>
        <v>0</v>
      </c>
      <c r="ACG34" s="477"/>
      <c r="ACH34" s="480"/>
      <c r="ACI34" s="18" t="s">
        <v>201</v>
      </c>
      <c r="ACJ34" s="5" t="s">
        <v>23</v>
      </c>
      <c r="ACK34" s="66">
        <f ca="1">SUMIFS(ACJ47:ACJ59,ACN47:ACN59,ACI34,ACO47:ACO59,ACJ34)</f>
        <v>0</v>
      </c>
      <c r="ACR34" s="477"/>
      <c r="ACS34" s="480"/>
      <c r="ACT34" s="18" t="s">
        <v>201</v>
      </c>
      <c r="ACU34" s="5" t="s">
        <v>23</v>
      </c>
      <c r="ACV34" s="66">
        <f ca="1">SUMIFS(ACU47:ACU59,ACY47:ACY59,ACT34,ACZ47:ACZ59,ACU34)</f>
        <v>0</v>
      </c>
      <c r="ADC34" s="477"/>
      <c r="ADD34" s="480"/>
      <c r="ADE34" s="18" t="s">
        <v>201</v>
      </c>
      <c r="ADF34" s="5" t="s">
        <v>23</v>
      </c>
      <c r="ADG34" s="66">
        <f ca="1">SUMIFS(ADF47:ADF59,ADJ47:ADJ59,ADE34,ADK47:ADK59,ADF34)</f>
        <v>0</v>
      </c>
      <c r="ADN34" s="477"/>
      <c r="ADO34" s="480"/>
      <c r="ADP34" s="18" t="s">
        <v>201</v>
      </c>
      <c r="ADQ34" s="5" t="s">
        <v>23</v>
      </c>
      <c r="ADR34" s="66">
        <f ca="1">SUMIFS(ADQ47:ADQ59,ADU47:ADU59,ADP34,ADV47:ADV59,ADQ34)</f>
        <v>0</v>
      </c>
      <c r="ADY34" s="477"/>
      <c r="ADZ34" s="480"/>
      <c r="AEA34" s="18" t="s">
        <v>201</v>
      </c>
      <c r="AEB34" s="5" t="s">
        <v>23</v>
      </c>
      <c r="AEC34" s="66">
        <f ca="1">SUMIFS(AEB47:AEB59,AEF47:AEF59,AEA34,AEG47:AEG59,AEB34)</f>
        <v>0</v>
      </c>
      <c r="AEJ34" s="477"/>
      <c r="AEK34" s="480"/>
      <c r="AEL34" s="18" t="s">
        <v>201</v>
      </c>
      <c r="AEM34" s="5" t="s">
        <v>23</v>
      </c>
      <c r="AEN34" s="66">
        <f ca="1">SUMIFS(AEM47:AEM59,AEQ47:AEQ59,AEL34,AER47:AER59,AEM34)</f>
        <v>0</v>
      </c>
      <c r="AEU34" s="477"/>
      <c r="AEV34" s="480"/>
      <c r="AEW34" s="18" t="s">
        <v>201</v>
      </c>
      <c r="AEX34" s="5" t="s">
        <v>23</v>
      </c>
      <c r="AEY34" s="66">
        <f ca="1">SUMIFS(AEX47:AEX59,AFB47:AFB59,AEW34,AFC47:AFC59,AEX34)</f>
        <v>0</v>
      </c>
      <c r="AFF34" s="477"/>
      <c r="AFG34" s="480"/>
      <c r="AFH34" s="18" t="s">
        <v>201</v>
      </c>
      <c r="AFI34" s="5" t="s">
        <v>23</v>
      </c>
      <c r="AFJ34" s="66">
        <f ca="1">SUMIFS(AFI47:AFI59,AFM47:AFM59,AFH34,AFN47:AFN59,AFI34)</f>
        <v>0</v>
      </c>
      <c r="AFQ34" s="477"/>
      <c r="AFR34" s="480"/>
      <c r="AFS34" s="18" t="s">
        <v>201</v>
      </c>
      <c r="AFT34" s="5" t="s">
        <v>23</v>
      </c>
      <c r="AFU34" s="66">
        <f ca="1">SUMIFS(AFT47:AFT59,AFX47:AFX59,AFS34,AFY47:AFY59,AFT34)</f>
        <v>0</v>
      </c>
      <c r="AGB34" s="477"/>
      <c r="AGC34" s="480"/>
      <c r="AGD34" s="18" t="s">
        <v>201</v>
      </c>
      <c r="AGE34" s="5" t="s">
        <v>23</v>
      </c>
      <c r="AGF34" s="66">
        <f ca="1">SUMIFS(AGE47:AGE59,AGI47:AGI59,AGD34,AGJ47:AGJ59,AGE34)</f>
        <v>0</v>
      </c>
      <c r="AGM34" s="477"/>
      <c r="AGN34" s="480"/>
      <c r="AGO34" s="18" t="s">
        <v>201</v>
      </c>
      <c r="AGP34" s="5" t="s">
        <v>23</v>
      </c>
      <c r="AGQ34" s="66">
        <f ca="1">SUMIFS(AGP47:AGP59,AGT47:AGT59,AGO34,AGU47:AGU59,AGP34)</f>
        <v>0</v>
      </c>
      <c r="AGX34" s="477"/>
      <c r="AGY34" s="480"/>
      <c r="AGZ34" s="18" t="s">
        <v>201</v>
      </c>
      <c r="AHA34" s="5" t="s">
        <v>23</v>
      </c>
      <c r="AHB34" s="66">
        <f ca="1">SUMIFS(AHA47:AHA59,AHE47:AHE59,AGZ34,AHF47:AHF59,AHA34)</f>
        <v>0</v>
      </c>
      <c r="AHI34" s="477"/>
      <c r="AHJ34" s="480"/>
      <c r="AHK34" s="18" t="s">
        <v>201</v>
      </c>
      <c r="AHL34" s="5" t="s">
        <v>23</v>
      </c>
      <c r="AHM34" s="66">
        <f ca="1">SUMIFS(AHL47:AHL59,AHP47:AHP59,AHK34,AHQ47:AHQ59,AHL34)</f>
        <v>0</v>
      </c>
      <c r="AHT34" s="477"/>
      <c r="AHU34" s="480"/>
      <c r="AHV34" s="18" t="s">
        <v>201</v>
      </c>
      <c r="AHW34" s="5" t="s">
        <v>23</v>
      </c>
      <c r="AHX34" s="66">
        <f ca="1">SUMIFS(AHW47:AHW59,AIA47:AIA59,AHV34,AIB47:AIB59,AHW34)</f>
        <v>0</v>
      </c>
      <c r="AIE34" s="477"/>
      <c r="AIF34" s="480"/>
      <c r="AIG34" s="18" t="s">
        <v>201</v>
      </c>
      <c r="AIH34" s="5" t="s">
        <v>23</v>
      </c>
      <c r="AII34" s="66">
        <f ca="1">SUMIFS(AIH47:AIH59,AIL47:AIL59,AIG34,AIM47:AIM59,AIH34)</f>
        <v>0</v>
      </c>
      <c r="AIP34" s="477"/>
      <c r="AIQ34" s="480"/>
      <c r="AIR34" s="18" t="s">
        <v>201</v>
      </c>
      <c r="AIS34" s="5" t="s">
        <v>23</v>
      </c>
      <c r="AIT34" s="66">
        <f ca="1">SUMIFS(AIS47:AIS59,AIW47:AIW59,AIR34,AIX47:AIX59,AIS34)</f>
        <v>0</v>
      </c>
      <c r="AJA34" s="477"/>
      <c r="AJB34" s="480"/>
      <c r="AJC34" s="18" t="s">
        <v>201</v>
      </c>
      <c r="AJD34" s="5" t="s">
        <v>23</v>
      </c>
      <c r="AJE34" s="66">
        <f ca="1">SUMIFS(AJD47:AJD59,AJH47:AJH59,AJC34,AJI47:AJI59,AJD34)</f>
        <v>0</v>
      </c>
      <c r="AJL34" s="477"/>
      <c r="AJM34" s="480"/>
      <c r="AJN34" s="18" t="s">
        <v>201</v>
      </c>
      <c r="AJO34" s="5" t="s">
        <v>23</v>
      </c>
      <c r="AJP34" s="66">
        <f ca="1">SUMIFS(AJO47:AJO59,AJS47:AJS59,AJN34,AJT47:AJT59,AJO34)</f>
        <v>0</v>
      </c>
      <c r="AJW34" s="477"/>
      <c r="AJX34" s="480"/>
      <c r="AJY34" s="18" t="s">
        <v>201</v>
      </c>
      <c r="AJZ34" s="5" t="s">
        <v>23</v>
      </c>
      <c r="AKA34" s="66">
        <f ca="1">SUMIFS(AJZ47:AJZ59,AKD47:AKD59,AJY34,AKE47:AKE59,AJZ34)</f>
        <v>0</v>
      </c>
      <c r="AKH34" s="477"/>
      <c r="AKI34" s="480"/>
      <c r="AKJ34" s="18" t="s">
        <v>201</v>
      </c>
      <c r="AKK34" s="5" t="s">
        <v>23</v>
      </c>
      <c r="AKL34" s="66">
        <f ca="1">SUMIFS(AKK47:AKK59,AKO47:AKO59,AKJ34,AKP47:AKP59,AKK34)</f>
        <v>0</v>
      </c>
      <c r="AKS34" s="477"/>
      <c r="AKT34" s="480"/>
      <c r="AKU34" s="18" t="s">
        <v>201</v>
      </c>
      <c r="AKV34" s="5" t="s">
        <v>23</v>
      </c>
      <c r="AKW34" s="66">
        <f ca="1">SUMIFS(AKV47:AKV59,AKZ47:AKZ59,AKU34,ALA47:ALA59,AKV34)</f>
        <v>0</v>
      </c>
      <c r="ALD34" s="477"/>
      <c r="ALE34" s="480"/>
      <c r="ALF34" s="18" t="s">
        <v>201</v>
      </c>
      <c r="ALG34" s="5" t="s">
        <v>23</v>
      </c>
      <c r="ALH34" s="66">
        <f ca="1">SUMIFS(ALG47:ALG59,ALK47:ALK59,ALF34,ALL47:ALL59,ALG34)</f>
        <v>0</v>
      </c>
      <c r="ALO34" s="477"/>
      <c r="ALP34" s="480"/>
      <c r="ALQ34" s="18" t="s">
        <v>201</v>
      </c>
      <c r="ALR34" s="5" t="s">
        <v>23</v>
      </c>
      <c r="ALS34" s="66">
        <f ca="1">SUMIFS(ALR47:ALR59,ALV47:ALV59,ALQ34,ALW47:ALW59,ALR34)</f>
        <v>0</v>
      </c>
      <c r="ALZ34" s="477"/>
      <c r="AMA34" s="480"/>
      <c r="AMB34" s="18" t="s">
        <v>201</v>
      </c>
      <c r="AMC34" s="5" t="s">
        <v>23</v>
      </c>
      <c r="AMD34" s="66">
        <f ca="1">SUMIFS(AMC47:AMC59,AMG47:AMG59,AMB34,AMH47:AMH59,AMC34)</f>
        <v>0</v>
      </c>
      <c r="AMK34" s="477"/>
      <c r="AML34" s="480"/>
      <c r="AMM34" s="18" t="s">
        <v>201</v>
      </c>
      <c r="AMN34" s="5" t="s">
        <v>23</v>
      </c>
      <c r="AMO34" s="66">
        <f ca="1">SUMIFS(AMN47:AMN59,AMR47:AMR59,AMM34,AMS47:AMS59,AMN34)</f>
        <v>0</v>
      </c>
      <c r="AMV34" s="477"/>
      <c r="AMW34" s="480"/>
      <c r="AMX34" s="18" t="s">
        <v>201</v>
      </c>
      <c r="AMY34" s="5" t="s">
        <v>23</v>
      </c>
      <c r="AMZ34" s="66">
        <f ca="1">SUMIFS(AMY47:AMY59,ANC47:ANC59,AMX34,AND47:AND59,AMY34)</f>
        <v>0</v>
      </c>
      <c r="ANG34" s="477"/>
      <c r="ANH34" s="480"/>
      <c r="ANI34" s="18" t="s">
        <v>201</v>
      </c>
      <c r="ANJ34" s="5" t="s">
        <v>23</v>
      </c>
      <c r="ANK34" s="66">
        <f ca="1">SUMIFS(ANJ47:ANJ59,ANN47:ANN59,ANI34,ANO47:ANO59,ANJ34)</f>
        <v>0</v>
      </c>
      <c r="ANR34" s="477"/>
      <c r="ANS34" s="480"/>
      <c r="ANT34" s="18" t="s">
        <v>201</v>
      </c>
      <c r="ANU34" s="5" t="s">
        <v>23</v>
      </c>
      <c r="ANV34" s="66">
        <f ca="1">SUMIFS(ANU47:ANU59,ANY47:ANY59,ANT34,ANZ47:ANZ59,ANU34)</f>
        <v>0</v>
      </c>
      <c r="AOC34" s="477"/>
      <c r="AOD34" s="480"/>
      <c r="AOE34" s="18" t="s">
        <v>201</v>
      </c>
      <c r="AOF34" s="5" t="s">
        <v>23</v>
      </c>
      <c r="AOG34" s="66">
        <f ca="1">SUMIFS(AOF47:AOF59,AOJ47:AOJ59,AOE34,AOK47:AOK59,AOF34)</f>
        <v>0</v>
      </c>
      <c r="AON34" s="477"/>
      <c r="AOO34" s="480"/>
      <c r="AOP34" s="18" t="s">
        <v>201</v>
      </c>
      <c r="AOQ34" s="5" t="s">
        <v>23</v>
      </c>
      <c r="AOR34" s="66">
        <f ca="1">SUMIFS(AOQ47:AOQ59,AOU47:AOU59,AOP34,AOV47:AOV59,AOQ34)</f>
        <v>0</v>
      </c>
      <c r="AOY34" s="477"/>
      <c r="AOZ34" s="480"/>
      <c r="APA34" s="18" t="s">
        <v>201</v>
      </c>
      <c r="APB34" s="5" t="s">
        <v>23</v>
      </c>
      <c r="APC34" s="66">
        <f ca="1">SUMIFS(APB47:APB59,APF47:APF59,APA34,APG47:APG59,APB34)</f>
        <v>0</v>
      </c>
      <c r="APJ34" s="477"/>
      <c r="APK34" s="480"/>
      <c r="APL34" s="18" t="s">
        <v>201</v>
      </c>
      <c r="APM34" s="5" t="s">
        <v>23</v>
      </c>
      <c r="APN34" s="66">
        <f ca="1">SUMIFS(APM47:APM59,APQ47:APQ59,APL34,APR47:APR59,APM34)</f>
        <v>0</v>
      </c>
      <c r="APU34" s="477"/>
      <c r="APV34" s="480"/>
      <c r="APW34" s="18" t="s">
        <v>201</v>
      </c>
      <c r="APX34" s="5" t="s">
        <v>23</v>
      </c>
      <c r="APY34" s="66">
        <f ca="1">SUMIFS(APX47:APX59,AQB47:AQB59,APW34,AQC47:AQC59,APX34)</f>
        <v>0</v>
      </c>
      <c r="AQF34" s="477"/>
      <c r="AQG34" s="480"/>
      <c r="AQH34" s="18" t="s">
        <v>201</v>
      </c>
      <c r="AQI34" s="5" t="s">
        <v>23</v>
      </c>
      <c r="AQJ34" s="66">
        <f ca="1">SUMIFS(AQI47:AQI59,AQM47:AQM59,AQH34,AQN47:AQN59,AQI34)</f>
        <v>0</v>
      </c>
      <c r="AQQ34" s="477"/>
      <c r="AQR34" s="480"/>
      <c r="AQS34" s="18" t="s">
        <v>201</v>
      </c>
      <c r="AQT34" s="5" t="s">
        <v>23</v>
      </c>
      <c r="AQU34" s="66">
        <f ca="1">SUMIFS(AQT47:AQT59,AQX47:AQX59,AQS34,AQY47:AQY59,AQT34)</f>
        <v>0</v>
      </c>
      <c r="ARB34" s="477"/>
      <c r="ARC34" s="480"/>
      <c r="ARD34" s="18" t="s">
        <v>201</v>
      </c>
      <c r="ARE34" s="5" t="s">
        <v>23</v>
      </c>
      <c r="ARF34" s="66">
        <f ca="1">SUMIFS(ARE47:ARE59,ARI47:ARI59,ARD34,ARJ47:ARJ59,ARE34)</f>
        <v>0</v>
      </c>
      <c r="ARM34" s="477"/>
      <c r="ARN34" s="480"/>
      <c r="ARO34" s="18" t="s">
        <v>201</v>
      </c>
      <c r="ARP34" s="5" t="s">
        <v>23</v>
      </c>
      <c r="ARQ34" s="66">
        <f ca="1">SUMIFS(ARP47:ARP59,ART47:ART59,ARO34,ARU47:ARU59,ARP34)</f>
        <v>0</v>
      </c>
      <c r="ARX34" s="477"/>
      <c r="ARY34" s="480"/>
      <c r="ARZ34" s="18" t="s">
        <v>201</v>
      </c>
      <c r="ASA34" s="5" t="s">
        <v>23</v>
      </c>
      <c r="ASB34" s="66">
        <f ca="1">SUMIFS(ASA47:ASA59,ASE47:ASE59,ARZ34,ASF47:ASF59,ASA34)</f>
        <v>0</v>
      </c>
      <c r="ASI34" s="477"/>
      <c r="ASJ34" s="480"/>
      <c r="ASK34" s="18" t="s">
        <v>201</v>
      </c>
      <c r="ASL34" s="5" t="s">
        <v>23</v>
      </c>
      <c r="ASM34" s="66">
        <f ca="1">SUMIFS(ASL47:ASL59,ASP47:ASP59,ASK34,ASQ47:ASQ59,ASL34)</f>
        <v>0</v>
      </c>
      <c r="AST34" s="477"/>
      <c r="ASU34" s="480"/>
      <c r="ASV34" s="18" t="s">
        <v>201</v>
      </c>
      <c r="ASW34" s="5" t="s">
        <v>23</v>
      </c>
      <c r="ASX34" s="66">
        <f ca="1">SUMIFS(ASW47:ASW59,ATA47:ATA59,ASV34,ATB47:ATB59,ASW34)</f>
        <v>0</v>
      </c>
      <c r="ATE34" s="477"/>
      <c r="ATF34" s="480"/>
      <c r="ATG34" s="18" t="s">
        <v>201</v>
      </c>
      <c r="ATH34" s="5" t="s">
        <v>23</v>
      </c>
      <c r="ATI34" s="66">
        <f ca="1">SUMIFS(ATH47:ATH59,ATL47:ATL59,ATG34,ATM47:ATM59,ATH34)</f>
        <v>0</v>
      </c>
      <c r="ATP34" s="477"/>
      <c r="ATQ34" s="480"/>
      <c r="ATR34" s="18" t="s">
        <v>201</v>
      </c>
      <c r="ATS34" s="5" t="s">
        <v>23</v>
      </c>
      <c r="ATT34" s="66">
        <f ca="1">SUMIFS(ATS47:ATS59,ATW47:ATW59,ATR34,ATX47:ATX59,ATS34)</f>
        <v>0</v>
      </c>
      <c r="AUA34" s="477"/>
      <c r="AUB34" s="480"/>
      <c r="AUC34" s="18" t="s">
        <v>201</v>
      </c>
      <c r="AUD34" s="5" t="s">
        <v>23</v>
      </c>
      <c r="AUE34" s="66">
        <f ca="1">SUMIFS(AUD47:AUD59,AUH47:AUH59,AUC34,AUI47:AUI59,AUD34)</f>
        <v>0</v>
      </c>
      <c r="AUL34" s="477"/>
      <c r="AUM34" s="480"/>
      <c r="AUN34" s="18" t="s">
        <v>201</v>
      </c>
      <c r="AUO34" s="5" t="s">
        <v>23</v>
      </c>
      <c r="AUP34" s="66">
        <f ca="1">SUMIFS(AUO47:AUO59,AUS47:AUS59,AUN34,AUT47:AUT59,AUO34)</f>
        <v>0</v>
      </c>
      <c r="AUW34" s="477"/>
      <c r="AUX34" s="480"/>
      <c r="AUY34" s="18" t="s">
        <v>201</v>
      </c>
      <c r="AUZ34" s="5" t="s">
        <v>23</v>
      </c>
      <c r="AVA34" s="66">
        <f ca="1">SUMIFS(AUZ47:AUZ59,AVD47:AVD59,AUY34,AVE47:AVE59,AUZ34)</f>
        <v>0</v>
      </c>
      <c r="AVH34" s="477"/>
      <c r="AVI34" s="480"/>
      <c r="AVJ34" s="18" t="s">
        <v>201</v>
      </c>
      <c r="AVK34" s="5" t="s">
        <v>23</v>
      </c>
      <c r="AVL34" s="66">
        <f ca="1">SUMIFS(AVK47:AVK59,AVO47:AVO59,AVJ34,AVP47:AVP59,AVK34)</f>
        <v>0</v>
      </c>
      <c r="AVS34" s="477"/>
      <c r="AVT34" s="480"/>
      <c r="AVU34" s="18" t="s">
        <v>201</v>
      </c>
      <c r="AVV34" s="5" t="s">
        <v>23</v>
      </c>
      <c r="AVW34" s="66">
        <f ca="1">SUMIFS(AVV47:AVV59,AVZ47:AVZ59,AVU34,AWA47:AWA59,AVV34)</f>
        <v>0</v>
      </c>
    </row>
    <row r="35" spans="1:1275">
      <c r="B35" s="510"/>
      <c r="C35" s="512"/>
      <c r="D35" s="18" t="s">
        <v>201</v>
      </c>
      <c r="E35" s="5" t="s">
        <v>24</v>
      </c>
      <c r="F35" s="66">
        <f ca="1">SUMIFS(E47:E59,I47:I59,D35,J47:J59,E35)</f>
        <v>0</v>
      </c>
      <c r="M35" s="477"/>
      <c r="N35" s="480"/>
      <c r="O35" s="18" t="s">
        <v>201</v>
      </c>
      <c r="P35" s="5" t="s">
        <v>24</v>
      </c>
      <c r="Q35" s="66">
        <f ca="1">SUMIFS(P47:P59,T47:T59,O35,U47:U59,P35)</f>
        <v>0</v>
      </c>
      <c r="X35" s="477"/>
      <c r="Y35" s="480"/>
      <c r="Z35" s="18" t="s">
        <v>201</v>
      </c>
      <c r="AA35" s="5" t="s">
        <v>24</v>
      </c>
      <c r="AB35" s="66">
        <f ca="1">SUMIFS(AA47:AA59,AE47:AE59,Z35,AF47:AF59,AA35)</f>
        <v>0</v>
      </c>
      <c r="AI35" s="477"/>
      <c r="AJ35" s="480"/>
      <c r="AK35" s="18" t="s">
        <v>201</v>
      </c>
      <c r="AL35" s="5" t="s">
        <v>24</v>
      </c>
      <c r="AM35" s="66">
        <f ca="1">SUMIFS(AL47:AL59,AP47:AP59,AK35,AQ47:AQ59,AL35)</f>
        <v>0</v>
      </c>
      <c r="AT35" s="477"/>
      <c r="AU35" s="480"/>
      <c r="AV35" s="18" t="s">
        <v>201</v>
      </c>
      <c r="AW35" s="5" t="s">
        <v>24</v>
      </c>
      <c r="AX35" s="66">
        <f ca="1">SUMIFS(AW47:AW59,BA47:BA59,AV35,BB47:BB59,AW35)</f>
        <v>0</v>
      </c>
      <c r="BE35" s="477"/>
      <c r="BF35" s="480"/>
      <c r="BG35" s="18" t="s">
        <v>201</v>
      </c>
      <c r="BH35" s="5" t="s">
        <v>24</v>
      </c>
      <c r="BI35" s="66">
        <f ca="1">SUMIFS(BH47:BH59,BL47:BL59,BG35,BM47:BM59,BH35)</f>
        <v>0</v>
      </c>
      <c r="BP35" s="477"/>
      <c r="BQ35" s="480"/>
      <c r="BR35" s="18" t="s">
        <v>201</v>
      </c>
      <c r="BS35" s="5" t="s">
        <v>24</v>
      </c>
      <c r="BT35" s="66">
        <f ca="1">SUMIFS(BS47:BS59,BW47:BW59,BR35,BX47:BX59,BS35)</f>
        <v>0</v>
      </c>
      <c r="CA35" s="477"/>
      <c r="CB35" s="480"/>
      <c r="CC35" s="18" t="s">
        <v>201</v>
      </c>
      <c r="CD35" s="5" t="s">
        <v>24</v>
      </c>
      <c r="CE35" s="66">
        <f ca="1">SUMIFS(CD47:CD59,CH47:CH59,CC35,CI47:CI59,CD35)</f>
        <v>0</v>
      </c>
      <c r="CL35" s="477"/>
      <c r="CM35" s="480"/>
      <c r="CN35" s="18" t="s">
        <v>201</v>
      </c>
      <c r="CO35" s="5" t="s">
        <v>24</v>
      </c>
      <c r="CP35" s="66">
        <f ca="1">SUMIFS(CO47:CO59,CS47:CS59,CN35,CT47:CT59,CO35)</f>
        <v>0</v>
      </c>
      <c r="CW35" s="477"/>
      <c r="CX35" s="480"/>
      <c r="CY35" s="18" t="s">
        <v>201</v>
      </c>
      <c r="CZ35" s="5" t="s">
        <v>24</v>
      </c>
      <c r="DA35" s="66">
        <f ca="1">SUMIFS(CZ47:CZ59,DD47:DD59,CY35,DE47:DE59,CZ35)</f>
        <v>0</v>
      </c>
      <c r="DH35" s="477"/>
      <c r="DI35" s="480"/>
      <c r="DJ35" s="18" t="s">
        <v>201</v>
      </c>
      <c r="DK35" s="5" t="s">
        <v>24</v>
      </c>
      <c r="DL35" s="66">
        <f ca="1">SUMIFS(DK47:DK59,DO47:DO59,DJ35,DP47:DP59,DK35)</f>
        <v>0</v>
      </c>
      <c r="DS35" s="477"/>
      <c r="DT35" s="480"/>
      <c r="DU35" s="18" t="s">
        <v>201</v>
      </c>
      <c r="DV35" s="5" t="s">
        <v>24</v>
      </c>
      <c r="DW35" s="66">
        <f ca="1">SUMIFS(DV47:DV59,DZ47:DZ59,DU35,EA47:EA59,DV35)</f>
        <v>0</v>
      </c>
      <c r="ED35" s="477"/>
      <c r="EE35" s="480"/>
      <c r="EF35" s="18" t="s">
        <v>201</v>
      </c>
      <c r="EG35" s="5" t="s">
        <v>24</v>
      </c>
      <c r="EH35" s="66">
        <f ca="1">SUMIFS(EG47:EG59,EK47:EK59,EF35,EL47:EL59,EG35)</f>
        <v>0</v>
      </c>
      <c r="EO35" s="477"/>
      <c r="EP35" s="480"/>
      <c r="EQ35" s="18" t="s">
        <v>201</v>
      </c>
      <c r="ER35" s="5" t="s">
        <v>24</v>
      </c>
      <c r="ES35" s="66">
        <f ca="1">SUMIFS(ER47:ER59,EV47:EV59,EQ35,EW47:EW59,ER35)</f>
        <v>0</v>
      </c>
      <c r="EZ35" s="477"/>
      <c r="FA35" s="480"/>
      <c r="FB35" s="18" t="s">
        <v>201</v>
      </c>
      <c r="FC35" s="5" t="s">
        <v>24</v>
      </c>
      <c r="FD35" s="66">
        <f ca="1">SUMIFS(FC47:FC59,FG47:FG59,FB35,FH47:FH59,FC35)</f>
        <v>0</v>
      </c>
      <c r="FK35" s="477"/>
      <c r="FL35" s="480"/>
      <c r="FM35" s="18" t="s">
        <v>201</v>
      </c>
      <c r="FN35" s="5" t="s">
        <v>24</v>
      </c>
      <c r="FO35" s="66">
        <f ca="1">SUMIFS(FN47:FN59,FR47:FR59,FM35,FS47:FS59,FN35)</f>
        <v>0</v>
      </c>
      <c r="FV35" s="477"/>
      <c r="FW35" s="480"/>
      <c r="FX35" s="18" t="s">
        <v>201</v>
      </c>
      <c r="FY35" s="5" t="s">
        <v>24</v>
      </c>
      <c r="FZ35" s="66">
        <f ca="1">SUMIFS(FY47:FY59,GC47:GC59,FX35,GD47:GD59,FY35)</f>
        <v>0</v>
      </c>
      <c r="GG35" s="477"/>
      <c r="GH35" s="480"/>
      <c r="GI35" s="18" t="s">
        <v>201</v>
      </c>
      <c r="GJ35" s="5" t="s">
        <v>24</v>
      </c>
      <c r="GK35" s="66">
        <f ca="1">SUMIFS(GJ47:GJ59,GN47:GN59,GI35,GO47:GO59,GJ35)</f>
        <v>0</v>
      </c>
      <c r="GR35" s="477"/>
      <c r="GS35" s="480"/>
      <c r="GT35" s="18" t="s">
        <v>201</v>
      </c>
      <c r="GU35" s="5" t="s">
        <v>24</v>
      </c>
      <c r="GV35" s="66">
        <f ca="1">SUMIFS(GU47:GU59,GY47:GY59,GT35,GZ47:GZ59,GU35)</f>
        <v>0</v>
      </c>
      <c r="HC35" s="477"/>
      <c r="HD35" s="480"/>
      <c r="HE35" s="18" t="s">
        <v>201</v>
      </c>
      <c r="HF35" s="5" t="s">
        <v>24</v>
      </c>
      <c r="HG35" s="66">
        <f ca="1">SUMIFS(HF47:HF59,HJ47:HJ59,HE35,HK47:HK59,HF35)</f>
        <v>0</v>
      </c>
      <c r="HN35" s="477"/>
      <c r="HO35" s="480"/>
      <c r="HP35" s="18" t="s">
        <v>201</v>
      </c>
      <c r="HQ35" s="5" t="s">
        <v>24</v>
      </c>
      <c r="HR35" s="66">
        <f ca="1">SUMIFS(HQ47:HQ59,HU47:HU59,HP35,HV47:HV59,HQ35)</f>
        <v>0</v>
      </c>
      <c r="HY35" s="477"/>
      <c r="HZ35" s="480"/>
      <c r="IA35" s="18" t="s">
        <v>201</v>
      </c>
      <c r="IB35" s="5" t="s">
        <v>24</v>
      </c>
      <c r="IC35" s="66">
        <f ca="1">SUMIFS(IB47:IB59,IF47:IF59,IA35,IG47:IG59,IB35)</f>
        <v>0</v>
      </c>
      <c r="IJ35" s="477"/>
      <c r="IK35" s="480"/>
      <c r="IL35" s="18" t="s">
        <v>201</v>
      </c>
      <c r="IM35" s="5" t="s">
        <v>24</v>
      </c>
      <c r="IN35" s="66">
        <f ca="1">SUMIFS(IM47:IM59,IQ47:IQ59,IL35,IR47:IR59,IM35)</f>
        <v>0</v>
      </c>
      <c r="IU35" s="477"/>
      <c r="IV35" s="480"/>
      <c r="IW35" s="18" t="s">
        <v>201</v>
      </c>
      <c r="IX35" s="5" t="s">
        <v>24</v>
      </c>
      <c r="IY35" s="66">
        <f ca="1">SUMIFS(IX47:IX59,JB47:JB59,IW35,JC47:JC59,IX35)</f>
        <v>0</v>
      </c>
      <c r="JF35" s="477"/>
      <c r="JG35" s="480"/>
      <c r="JH35" s="18" t="s">
        <v>201</v>
      </c>
      <c r="JI35" s="5" t="s">
        <v>24</v>
      </c>
      <c r="JJ35" s="66">
        <f ca="1">SUMIFS(JI47:JI59,JM47:JM59,JH35,JN47:JN59,JI35)</f>
        <v>0</v>
      </c>
      <c r="JQ35" s="477"/>
      <c r="JR35" s="480"/>
      <c r="JS35" s="18" t="s">
        <v>201</v>
      </c>
      <c r="JT35" s="5" t="s">
        <v>24</v>
      </c>
      <c r="JU35" s="66">
        <f ca="1">SUMIFS(JT47:JT59,JX47:JX59,JS35,JY47:JY59,JT35)</f>
        <v>0</v>
      </c>
      <c r="KB35" s="477"/>
      <c r="KC35" s="480"/>
      <c r="KD35" s="18" t="s">
        <v>201</v>
      </c>
      <c r="KE35" s="5" t="s">
        <v>24</v>
      </c>
      <c r="KF35" s="66">
        <f ca="1">SUMIFS(KE47:KE59,KI47:KI59,KD35,KJ47:KJ59,KE35)</f>
        <v>0</v>
      </c>
      <c r="KM35" s="477"/>
      <c r="KN35" s="480"/>
      <c r="KO35" s="18" t="s">
        <v>201</v>
      </c>
      <c r="KP35" s="5" t="s">
        <v>24</v>
      </c>
      <c r="KQ35" s="66">
        <f ca="1">SUMIFS(KP47:KP59,KT47:KT59,KO35,KU47:KU59,KP35)</f>
        <v>0</v>
      </c>
      <c r="KX35" s="477"/>
      <c r="KY35" s="480"/>
      <c r="KZ35" s="18" t="s">
        <v>201</v>
      </c>
      <c r="LA35" s="5" t="s">
        <v>24</v>
      </c>
      <c r="LB35" s="66">
        <f ca="1">SUMIFS(LA47:LA59,LE47:LE59,KZ35,LF47:LF59,LA35)</f>
        <v>0</v>
      </c>
      <c r="LI35" s="477"/>
      <c r="LJ35" s="480"/>
      <c r="LK35" s="18" t="s">
        <v>201</v>
      </c>
      <c r="LL35" s="5" t="s">
        <v>24</v>
      </c>
      <c r="LM35" s="66">
        <f ca="1">SUMIFS(LL47:LL59,LP47:LP59,LK35,LQ47:LQ59,LL35)</f>
        <v>0</v>
      </c>
      <c r="LT35" s="477"/>
      <c r="LU35" s="480"/>
      <c r="LV35" s="18" t="s">
        <v>201</v>
      </c>
      <c r="LW35" s="5" t="s">
        <v>24</v>
      </c>
      <c r="LX35" s="66">
        <f ca="1">SUMIFS(LW47:LW59,MA47:MA59,LV35,MB47:MB59,LW35)</f>
        <v>0</v>
      </c>
      <c r="ME35" s="477"/>
      <c r="MF35" s="480"/>
      <c r="MG35" s="18" t="s">
        <v>201</v>
      </c>
      <c r="MH35" s="5" t="s">
        <v>24</v>
      </c>
      <c r="MI35" s="66">
        <f ca="1">SUMIFS(MH47:MH59,ML47:ML59,MG35,MM47:MM59,MH35)</f>
        <v>0</v>
      </c>
      <c r="MP35" s="477"/>
      <c r="MQ35" s="480"/>
      <c r="MR35" s="18" t="s">
        <v>201</v>
      </c>
      <c r="MS35" s="5" t="s">
        <v>24</v>
      </c>
      <c r="MT35" s="66">
        <f ca="1">SUMIFS(MS47:MS59,MW47:MW59,MR35,MX47:MX59,MS35)</f>
        <v>0</v>
      </c>
      <c r="NA35" s="477"/>
      <c r="NB35" s="480"/>
      <c r="NC35" s="18" t="s">
        <v>201</v>
      </c>
      <c r="ND35" s="5" t="s">
        <v>24</v>
      </c>
      <c r="NE35" s="66">
        <f ca="1">SUMIFS(ND47:ND59,NH47:NH59,NC35,NI47:NI59,ND35)</f>
        <v>0</v>
      </c>
      <c r="NL35" s="477"/>
      <c r="NM35" s="480"/>
      <c r="NN35" s="18" t="s">
        <v>201</v>
      </c>
      <c r="NO35" s="5" t="s">
        <v>24</v>
      </c>
      <c r="NP35" s="66">
        <f ca="1">SUMIFS(NO47:NO59,NS47:NS59,NN35,NT47:NT59,NO35)</f>
        <v>0</v>
      </c>
      <c r="NW35" s="477"/>
      <c r="NX35" s="480"/>
      <c r="NY35" s="18" t="s">
        <v>201</v>
      </c>
      <c r="NZ35" s="5" t="s">
        <v>24</v>
      </c>
      <c r="OA35" s="66">
        <f ca="1">SUMIFS(NZ47:NZ59,OD47:OD59,NY35,OE47:OE59,NZ35)</f>
        <v>0</v>
      </c>
      <c r="OH35" s="477"/>
      <c r="OI35" s="480"/>
      <c r="OJ35" s="18" t="s">
        <v>201</v>
      </c>
      <c r="OK35" s="5" t="s">
        <v>24</v>
      </c>
      <c r="OL35" s="66">
        <f ca="1">SUMIFS(OK47:OK59,OO47:OO59,OJ35,OP47:OP59,OK35)</f>
        <v>0</v>
      </c>
      <c r="OS35" s="477"/>
      <c r="OT35" s="480"/>
      <c r="OU35" s="18" t="s">
        <v>201</v>
      </c>
      <c r="OV35" s="5" t="s">
        <v>24</v>
      </c>
      <c r="OW35" s="66">
        <f ca="1">SUMIFS(OV47:OV59,OZ47:OZ59,OU35,PA47:PA59,OV35)</f>
        <v>0</v>
      </c>
      <c r="PD35" s="477"/>
      <c r="PE35" s="480"/>
      <c r="PF35" s="18" t="s">
        <v>201</v>
      </c>
      <c r="PG35" s="5" t="s">
        <v>24</v>
      </c>
      <c r="PH35" s="66">
        <f ca="1">SUMIFS(PG47:PG59,PK47:PK59,PF35,PL47:PL59,PG35)</f>
        <v>0</v>
      </c>
      <c r="PO35" s="477"/>
      <c r="PP35" s="480"/>
      <c r="PQ35" s="18" t="s">
        <v>201</v>
      </c>
      <c r="PR35" s="5" t="s">
        <v>24</v>
      </c>
      <c r="PS35" s="66">
        <f ca="1">SUMIFS(PR47:PR59,PV47:PV59,PQ35,PW47:PW59,PR35)</f>
        <v>0</v>
      </c>
      <c r="PZ35" s="477"/>
      <c r="QA35" s="480"/>
      <c r="QB35" s="18" t="s">
        <v>201</v>
      </c>
      <c r="QC35" s="5" t="s">
        <v>24</v>
      </c>
      <c r="QD35" s="66">
        <f ca="1">SUMIFS(QC47:QC59,QG47:QG59,QB35,QH47:QH59,QC35)</f>
        <v>0</v>
      </c>
      <c r="QK35" s="477"/>
      <c r="QL35" s="480"/>
      <c r="QM35" s="18" t="s">
        <v>201</v>
      </c>
      <c r="QN35" s="5" t="s">
        <v>24</v>
      </c>
      <c r="QO35" s="66">
        <f ca="1">SUMIFS(QN47:QN59,QR47:QR59,QM35,QS47:QS59,QN35)</f>
        <v>0</v>
      </c>
      <c r="QV35" s="477"/>
      <c r="QW35" s="480"/>
      <c r="QX35" s="18" t="s">
        <v>201</v>
      </c>
      <c r="QY35" s="5" t="s">
        <v>24</v>
      </c>
      <c r="QZ35" s="66">
        <f ca="1">SUMIFS(QY47:QY59,RC47:RC59,QX35,RD47:RD59,QY35)</f>
        <v>0</v>
      </c>
      <c r="RG35" s="477"/>
      <c r="RH35" s="480"/>
      <c r="RI35" s="18" t="s">
        <v>201</v>
      </c>
      <c r="RJ35" s="5" t="s">
        <v>24</v>
      </c>
      <c r="RK35" s="66">
        <f ca="1">SUMIFS(RJ47:RJ59,RN47:RN59,RI35,RO47:RO59,RJ35)</f>
        <v>0</v>
      </c>
      <c r="RR35" s="477"/>
      <c r="RS35" s="480"/>
      <c r="RT35" s="18" t="s">
        <v>201</v>
      </c>
      <c r="RU35" s="5" t="s">
        <v>24</v>
      </c>
      <c r="RV35" s="66">
        <f ca="1">SUMIFS(RU47:RU59,RY47:RY59,RT35,RZ47:RZ59,RU35)</f>
        <v>0</v>
      </c>
      <c r="SC35" s="477"/>
      <c r="SD35" s="480"/>
      <c r="SE35" s="18" t="s">
        <v>201</v>
      </c>
      <c r="SF35" s="5" t="s">
        <v>24</v>
      </c>
      <c r="SG35" s="66">
        <f ca="1">SUMIFS(SF47:SF59,SJ47:SJ59,SE35,SK47:SK59,SF35)</f>
        <v>0</v>
      </c>
      <c r="SN35" s="477"/>
      <c r="SO35" s="480"/>
      <c r="SP35" s="18" t="s">
        <v>201</v>
      </c>
      <c r="SQ35" s="5" t="s">
        <v>24</v>
      </c>
      <c r="SR35" s="66">
        <f ca="1">SUMIFS(SQ47:SQ59,SU47:SU59,SP35,SV47:SV59,SQ35)</f>
        <v>0</v>
      </c>
      <c r="SY35" s="477"/>
      <c r="SZ35" s="480"/>
      <c r="TA35" s="18" t="s">
        <v>201</v>
      </c>
      <c r="TB35" s="5" t="s">
        <v>24</v>
      </c>
      <c r="TC35" s="66">
        <f ca="1">SUMIFS(TB47:TB59,TF47:TF59,TA35,TG47:TG59,TB35)</f>
        <v>0</v>
      </c>
      <c r="TJ35" s="477"/>
      <c r="TK35" s="480"/>
      <c r="TL35" s="18" t="s">
        <v>201</v>
      </c>
      <c r="TM35" s="5" t="s">
        <v>24</v>
      </c>
      <c r="TN35" s="66">
        <f ca="1">SUMIFS(TM47:TM59,TQ47:TQ59,TL35,TR47:TR59,TM35)</f>
        <v>0</v>
      </c>
      <c r="TU35" s="477"/>
      <c r="TV35" s="480"/>
      <c r="TW35" s="18" t="s">
        <v>201</v>
      </c>
      <c r="TX35" s="5" t="s">
        <v>24</v>
      </c>
      <c r="TY35" s="66">
        <f ca="1">SUMIFS(TX47:TX59,UB47:UB59,TW35,UC47:UC59,TX35)</f>
        <v>0</v>
      </c>
      <c r="UF35" s="477"/>
      <c r="UG35" s="480"/>
      <c r="UH35" s="18" t="s">
        <v>201</v>
      </c>
      <c r="UI35" s="5" t="s">
        <v>24</v>
      </c>
      <c r="UJ35" s="66">
        <f ca="1">SUMIFS(UI47:UI59,UM47:UM59,UH35,UN47:UN59,UI35)</f>
        <v>0</v>
      </c>
      <c r="UQ35" s="477"/>
      <c r="UR35" s="480"/>
      <c r="US35" s="18" t="s">
        <v>201</v>
      </c>
      <c r="UT35" s="5" t="s">
        <v>24</v>
      </c>
      <c r="UU35" s="66">
        <f ca="1">SUMIFS(UT47:UT59,UX47:UX59,US35,UY47:UY59,UT35)</f>
        <v>0</v>
      </c>
      <c r="VB35" s="477"/>
      <c r="VC35" s="480"/>
      <c r="VD35" s="18" t="s">
        <v>201</v>
      </c>
      <c r="VE35" s="5" t="s">
        <v>24</v>
      </c>
      <c r="VF35" s="66">
        <f ca="1">SUMIFS(VE47:VE59,VI47:VI59,VD35,VJ47:VJ59,VE35)</f>
        <v>0</v>
      </c>
      <c r="VM35" s="477"/>
      <c r="VN35" s="480"/>
      <c r="VO35" s="18" t="s">
        <v>201</v>
      </c>
      <c r="VP35" s="5" t="s">
        <v>24</v>
      </c>
      <c r="VQ35" s="66">
        <f ca="1">SUMIFS(VP47:VP59,VT47:VT59,VO35,VU47:VU59,VP35)</f>
        <v>0</v>
      </c>
      <c r="VX35" s="477"/>
      <c r="VY35" s="480"/>
      <c r="VZ35" s="18" t="s">
        <v>201</v>
      </c>
      <c r="WA35" s="5" t="s">
        <v>24</v>
      </c>
      <c r="WB35" s="66">
        <f ca="1">SUMIFS(WA47:WA59,WE47:WE59,VZ35,WF47:WF59,WA35)</f>
        <v>0</v>
      </c>
      <c r="WI35" s="477"/>
      <c r="WJ35" s="480"/>
      <c r="WK35" s="18" t="s">
        <v>201</v>
      </c>
      <c r="WL35" s="5" t="s">
        <v>24</v>
      </c>
      <c r="WM35" s="66">
        <f ca="1">SUMIFS(WL47:WL59,WP47:WP59,WK35,WQ47:WQ59,WL35)</f>
        <v>0</v>
      </c>
      <c r="WT35" s="477"/>
      <c r="WU35" s="480"/>
      <c r="WV35" s="18" t="s">
        <v>201</v>
      </c>
      <c r="WW35" s="5" t="s">
        <v>24</v>
      </c>
      <c r="WX35" s="66">
        <f ca="1">SUMIFS(WW47:WW59,XA47:XA59,WV35,XB47:XB59,WW35)</f>
        <v>0</v>
      </c>
      <c r="XE35" s="477"/>
      <c r="XF35" s="480"/>
      <c r="XG35" s="18" t="s">
        <v>201</v>
      </c>
      <c r="XH35" s="5" t="s">
        <v>24</v>
      </c>
      <c r="XI35" s="66">
        <f ca="1">SUMIFS(XH47:XH59,XL47:XL59,XG35,XM47:XM59,XH35)</f>
        <v>0</v>
      </c>
      <c r="XP35" s="477"/>
      <c r="XQ35" s="480"/>
      <c r="XR35" s="18" t="s">
        <v>201</v>
      </c>
      <c r="XS35" s="5" t="s">
        <v>24</v>
      </c>
      <c r="XT35" s="66">
        <f ca="1">SUMIFS(XS47:XS59,XW47:XW59,XR35,XX47:XX59,XS35)</f>
        <v>0</v>
      </c>
      <c r="YA35" s="477"/>
      <c r="YB35" s="480"/>
      <c r="YC35" s="18" t="s">
        <v>201</v>
      </c>
      <c r="YD35" s="5" t="s">
        <v>24</v>
      </c>
      <c r="YE35" s="66">
        <f ca="1">SUMIFS(YD47:YD59,YH47:YH59,YC35,YI47:YI59,YD35)</f>
        <v>0</v>
      </c>
      <c r="YL35" s="477"/>
      <c r="YM35" s="480"/>
      <c r="YN35" s="18" t="s">
        <v>201</v>
      </c>
      <c r="YO35" s="5" t="s">
        <v>24</v>
      </c>
      <c r="YP35" s="66">
        <f ca="1">SUMIFS(YO47:YO59,YS47:YS59,YN35,YT47:YT59,YO35)</f>
        <v>0</v>
      </c>
      <c r="YW35" s="477"/>
      <c r="YX35" s="480"/>
      <c r="YY35" s="18" t="s">
        <v>201</v>
      </c>
      <c r="YZ35" s="5" t="s">
        <v>24</v>
      </c>
      <c r="ZA35" s="66">
        <f ca="1">SUMIFS(YZ47:YZ59,ZD47:ZD59,YY35,ZE47:ZE59,YZ35)</f>
        <v>0</v>
      </c>
      <c r="ZH35" s="477"/>
      <c r="ZI35" s="480"/>
      <c r="ZJ35" s="18" t="s">
        <v>201</v>
      </c>
      <c r="ZK35" s="5" t="s">
        <v>24</v>
      </c>
      <c r="ZL35" s="66">
        <f ca="1">SUMIFS(ZK47:ZK59,ZO47:ZO59,ZJ35,ZP47:ZP59,ZK35)</f>
        <v>0</v>
      </c>
      <c r="ZS35" s="477"/>
      <c r="ZT35" s="480"/>
      <c r="ZU35" s="18" t="s">
        <v>201</v>
      </c>
      <c r="ZV35" s="5" t="s">
        <v>24</v>
      </c>
      <c r="ZW35" s="66">
        <f ca="1">SUMIFS(ZV47:ZV59,ZZ47:ZZ59,ZU35,AAA47:AAA59,ZV35)</f>
        <v>0</v>
      </c>
      <c r="AAD35" s="477"/>
      <c r="AAE35" s="480"/>
      <c r="AAF35" s="18" t="s">
        <v>201</v>
      </c>
      <c r="AAG35" s="5" t="s">
        <v>24</v>
      </c>
      <c r="AAH35" s="66">
        <f ca="1">SUMIFS(AAG47:AAG59,AAK47:AAK59,AAF35,AAL47:AAL59,AAG35)</f>
        <v>0</v>
      </c>
      <c r="AAO35" s="477"/>
      <c r="AAP35" s="480"/>
      <c r="AAQ35" s="18" t="s">
        <v>201</v>
      </c>
      <c r="AAR35" s="5" t="s">
        <v>24</v>
      </c>
      <c r="AAS35" s="66">
        <f ca="1">SUMIFS(AAR47:AAR59,AAV47:AAV59,AAQ35,AAW47:AAW59,AAR35)</f>
        <v>0</v>
      </c>
      <c r="AAZ35" s="477"/>
      <c r="ABA35" s="480"/>
      <c r="ABB35" s="18" t="s">
        <v>201</v>
      </c>
      <c r="ABC35" s="5" t="s">
        <v>24</v>
      </c>
      <c r="ABD35" s="66">
        <f ca="1">SUMIFS(ABC47:ABC59,ABG47:ABG59,ABB35,ABH47:ABH59,ABC35)</f>
        <v>0</v>
      </c>
      <c r="ABK35" s="477"/>
      <c r="ABL35" s="480"/>
      <c r="ABM35" s="18" t="s">
        <v>201</v>
      </c>
      <c r="ABN35" s="5" t="s">
        <v>24</v>
      </c>
      <c r="ABO35" s="66">
        <f ca="1">SUMIFS(ABN47:ABN59,ABR47:ABR59,ABM35,ABS47:ABS59,ABN35)</f>
        <v>0</v>
      </c>
      <c r="ABV35" s="477"/>
      <c r="ABW35" s="480"/>
      <c r="ABX35" s="18" t="s">
        <v>201</v>
      </c>
      <c r="ABY35" s="5" t="s">
        <v>24</v>
      </c>
      <c r="ABZ35" s="66">
        <f ca="1">SUMIFS(ABY47:ABY59,ACC47:ACC59,ABX35,ACD47:ACD59,ABY35)</f>
        <v>0</v>
      </c>
      <c r="ACG35" s="477"/>
      <c r="ACH35" s="480"/>
      <c r="ACI35" s="18" t="s">
        <v>201</v>
      </c>
      <c r="ACJ35" s="5" t="s">
        <v>24</v>
      </c>
      <c r="ACK35" s="66">
        <f ca="1">SUMIFS(ACJ47:ACJ59,ACN47:ACN59,ACI35,ACO47:ACO59,ACJ35)</f>
        <v>0</v>
      </c>
      <c r="ACR35" s="477"/>
      <c r="ACS35" s="480"/>
      <c r="ACT35" s="18" t="s">
        <v>201</v>
      </c>
      <c r="ACU35" s="5" t="s">
        <v>24</v>
      </c>
      <c r="ACV35" s="66">
        <f ca="1">SUMIFS(ACU47:ACU59,ACY47:ACY59,ACT35,ACZ47:ACZ59,ACU35)</f>
        <v>0</v>
      </c>
      <c r="ADC35" s="477"/>
      <c r="ADD35" s="480"/>
      <c r="ADE35" s="18" t="s">
        <v>201</v>
      </c>
      <c r="ADF35" s="5" t="s">
        <v>24</v>
      </c>
      <c r="ADG35" s="66">
        <f ca="1">SUMIFS(ADF47:ADF59,ADJ47:ADJ59,ADE35,ADK47:ADK59,ADF35)</f>
        <v>0</v>
      </c>
      <c r="ADN35" s="477"/>
      <c r="ADO35" s="480"/>
      <c r="ADP35" s="18" t="s">
        <v>201</v>
      </c>
      <c r="ADQ35" s="5" t="s">
        <v>24</v>
      </c>
      <c r="ADR35" s="66">
        <f ca="1">SUMIFS(ADQ47:ADQ59,ADU47:ADU59,ADP35,ADV47:ADV59,ADQ35)</f>
        <v>0</v>
      </c>
      <c r="ADY35" s="477"/>
      <c r="ADZ35" s="480"/>
      <c r="AEA35" s="18" t="s">
        <v>201</v>
      </c>
      <c r="AEB35" s="5" t="s">
        <v>24</v>
      </c>
      <c r="AEC35" s="66">
        <f ca="1">SUMIFS(AEB47:AEB59,AEF47:AEF59,AEA35,AEG47:AEG59,AEB35)</f>
        <v>0</v>
      </c>
      <c r="AEJ35" s="477"/>
      <c r="AEK35" s="480"/>
      <c r="AEL35" s="18" t="s">
        <v>201</v>
      </c>
      <c r="AEM35" s="5" t="s">
        <v>24</v>
      </c>
      <c r="AEN35" s="66">
        <f ca="1">SUMIFS(AEM47:AEM59,AEQ47:AEQ59,AEL35,AER47:AER59,AEM35)</f>
        <v>0</v>
      </c>
      <c r="AEU35" s="477"/>
      <c r="AEV35" s="480"/>
      <c r="AEW35" s="18" t="s">
        <v>201</v>
      </c>
      <c r="AEX35" s="5" t="s">
        <v>24</v>
      </c>
      <c r="AEY35" s="66">
        <f ca="1">SUMIFS(AEX47:AEX59,AFB47:AFB59,AEW35,AFC47:AFC59,AEX35)</f>
        <v>0</v>
      </c>
      <c r="AFF35" s="477"/>
      <c r="AFG35" s="480"/>
      <c r="AFH35" s="18" t="s">
        <v>201</v>
      </c>
      <c r="AFI35" s="5" t="s">
        <v>24</v>
      </c>
      <c r="AFJ35" s="66">
        <f ca="1">SUMIFS(AFI47:AFI59,AFM47:AFM59,AFH35,AFN47:AFN59,AFI35)</f>
        <v>0</v>
      </c>
      <c r="AFQ35" s="477"/>
      <c r="AFR35" s="480"/>
      <c r="AFS35" s="18" t="s">
        <v>201</v>
      </c>
      <c r="AFT35" s="5" t="s">
        <v>24</v>
      </c>
      <c r="AFU35" s="66">
        <f ca="1">SUMIFS(AFT47:AFT59,AFX47:AFX59,AFS35,AFY47:AFY59,AFT35)</f>
        <v>0</v>
      </c>
      <c r="AGB35" s="477"/>
      <c r="AGC35" s="480"/>
      <c r="AGD35" s="18" t="s">
        <v>201</v>
      </c>
      <c r="AGE35" s="5" t="s">
        <v>24</v>
      </c>
      <c r="AGF35" s="66">
        <f ca="1">SUMIFS(AGE47:AGE59,AGI47:AGI59,AGD35,AGJ47:AGJ59,AGE35)</f>
        <v>0</v>
      </c>
      <c r="AGM35" s="477"/>
      <c r="AGN35" s="480"/>
      <c r="AGO35" s="18" t="s">
        <v>201</v>
      </c>
      <c r="AGP35" s="5" t="s">
        <v>24</v>
      </c>
      <c r="AGQ35" s="66">
        <f ca="1">SUMIFS(AGP47:AGP59,AGT47:AGT59,AGO35,AGU47:AGU59,AGP35)</f>
        <v>0</v>
      </c>
      <c r="AGX35" s="477"/>
      <c r="AGY35" s="480"/>
      <c r="AGZ35" s="18" t="s">
        <v>201</v>
      </c>
      <c r="AHA35" s="5" t="s">
        <v>24</v>
      </c>
      <c r="AHB35" s="66">
        <f ca="1">SUMIFS(AHA47:AHA59,AHE47:AHE59,AGZ35,AHF47:AHF59,AHA35)</f>
        <v>0</v>
      </c>
      <c r="AHI35" s="477"/>
      <c r="AHJ35" s="480"/>
      <c r="AHK35" s="18" t="s">
        <v>201</v>
      </c>
      <c r="AHL35" s="5" t="s">
        <v>24</v>
      </c>
      <c r="AHM35" s="66">
        <f ca="1">SUMIFS(AHL47:AHL59,AHP47:AHP59,AHK35,AHQ47:AHQ59,AHL35)</f>
        <v>0</v>
      </c>
      <c r="AHT35" s="477"/>
      <c r="AHU35" s="480"/>
      <c r="AHV35" s="18" t="s">
        <v>201</v>
      </c>
      <c r="AHW35" s="5" t="s">
        <v>24</v>
      </c>
      <c r="AHX35" s="66">
        <f ca="1">SUMIFS(AHW47:AHW59,AIA47:AIA59,AHV35,AIB47:AIB59,AHW35)</f>
        <v>0</v>
      </c>
      <c r="AIE35" s="477"/>
      <c r="AIF35" s="480"/>
      <c r="AIG35" s="18" t="s">
        <v>201</v>
      </c>
      <c r="AIH35" s="5" t="s">
        <v>24</v>
      </c>
      <c r="AII35" s="66">
        <f ca="1">SUMIFS(AIH47:AIH59,AIL47:AIL59,AIG35,AIM47:AIM59,AIH35)</f>
        <v>0</v>
      </c>
      <c r="AIP35" s="477"/>
      <c r="AIQ35" s="480"/>
      <c r="AIR35" s="18" t="s">
        <v>201</v>
      </c>
      <c r="AIS35" s="5" t="s">
        <v>24</v>
      </c>
      <c r="AIT35" s="66">
        <f ca="1">SUMIFS(AIS47:AIS59,AIW47:AIW59,AIR35,AIX47:AIX59,AIS35)</f>
        <v>0</v>
      </c>
      <c r="AJA35" s="477"/>
      <c r="AJB35" s="480"/>
      <c r="AJC35" s="18" t="s">
        <v>201</v>
      </c>
      <c r="AJD35" s="5" t="s">
        <v>24</v>
      </c>
      <c r="AJE35" s="66">
        <f ca="1">SUMIFS(AJD47:AJD59,AJH47:AJH59,AJC35,AJI47:AJI59,AJD35)</f>
        <v>0</v>
      </c>
      <c r="AJL35" s="477"/>
      <c r="AJM35" s="480"/>
      <c r="AJN35" s="18" t="s">
        <v>201</v>
      </c>
      <c r="AJO35" s="5" t="s">
        <v>24</v>
      </c>
      <c r="AJP35" s="66">
        <f ca="1">SUMIFS(AJO47:AJO59,AJS47:AJS59,AJN35,AJT47:AJT59,AJO35)</f>
        <v>0</v>
      </c>
      <c r="AJW35" s="477"/>
      <c r="AJX35" s="480"/>
      <c r="AJY35" s="18" t="s">
        <v>201</v>
      </c>
      <c r="AJZ35" s="5" t="s">
        <v>24</v>
      </c>
      <c r="AKA35" s="66">
        <f ca="1">SUMIFS(AJZ47:AJZ59,AKD47:AKD59,AJY35,AKE47:AKE59,AJZ35)</f>
        <v>0</v>
      </c>
      <c r="AKH35" s="477"/>
      <c r="AKI35" s="480"/>
      <c r="AKJ35" s="18" t="s">
        <v>201</v>
      </c>
      <c r="AKK35" s="5" t="s">
        <v>24</v>
      </c>
      <c r="AKL35" s="66">
        <f ca="1">SUMIFS(AKK47:AKK59,AKO47:AKO59,AKJ35,AKP47:AKP59,AKK35)</f>
        <v>0</v>
      </c>
      <c r="AKS35" s="477"/>
      <c r="AKT35" s="480"/>
      <c r="AKU35" s="18" t="s">
        <v>201</v>
      </c>
      <c r="AKV35" s="5" t="s">
        <v>24</v>
      </c>
      <c r="AKW35" s="66">
        <f ca="1">SUMIFS(AKV47:AKV59,AKZ47:AKZ59,AKU35,ALA47:ALA59,AKV35)</f>
        <v>0</v>
      </c>
      <c r="ALD35" s="477"/>
      <c r="ALE35" s="480"/>
      <c r="ALF35" s="18" t="s">
        <v>201</v>
      </c>
      <c r="ALG35" s="5" t="s">
        <v>24</v>
      </c>
      <c r="ALH35" s="66">
        <f ca="1">SUMIFS(ALG47:ALG59,ALK47:ALK59,ALF35,ALL47:ALL59,ALG35)</f>
        <v>0</v>
      </c>
      <c r="ALO35" s="477"/>
      <c r="ALP35" s="480"/>
      <c r="ALQ35" s="18" t="s">
        <v>201</v>
      </c>
      <c r="ALR35" s="5" t="s">
        <v>24</v>
      </c>
      <c r="ALS35" s="66">
        <f ca="1">SUMIFS(ALR47:ALR59,ALV47:ALV59,ALQ35,ALW47:ALW59,ALR35)</f>
        <v>0</v>
      </c>
      <c r="ALZ35" s="477"/>
      <c r="AMA35" s="480"/>
      <c r="AMB35" s="18" t="s">
        <v>201</v>
      </c>
      <c r="AMC35" s="5" t="s">
        <v>24</v>
      </c>
      <c r="AMD35" s="66">
        <f ca="1">SUMIFS(AMC47:AMC59,AMG47:AMG59,AMB35,AMH47:AMH59,AMC35)</f>
        <v>0</v>
      </c>
      <c r="AMK35" s="477"/>
      <c r="AML35" s="480"/>
      <c r="AMM35" s="18" t="s">
        <v>201</v>
      </c>
      <c r="AMN35" s="5" t="s">
        <v>24</v>
      </c>
      <c r="AMO35" s="66">
        <f ca="1">SUMIFS(AMN47:AMN59,AMR47:AMR59,AMM35,AMS47:AMS59,AMN35)</f>
        <v>0</v>
      </c>
      <c r="AMV35" s="477"/>
      <c r="AMW35" s="480"/>
      <c r="AMX35" s="18" t="s">
        <v>201</v>
      </c>
      <c r="AMY35" s="5" t="s">
        <v>24</v>
      </c>
      <c r="AMZ35" s="66">
        <f ca="1">SUMIFS(AMY47:AMY59,ANC47:ANC59,AMX35,AND47:AND59,AMY35)</f>
        <v>0</v>
      </c>
      <c r="ANG35" s="477"/>
      <c r="ANH35" s="480"/>
      <c r="ANI35" s="18" t="s">
        <v>201</v>
      </c>
      <c r="ANJ35" s="5" t="s">
        <v>24</v>
      </c>
      <c r="ANK35" s="66">
        <f ca="1">SUMIFS(ANJ47:ANJ59,ANN47:ANN59,ANI35,ANO47:ANO59,ANJ35)</f>
        <v>0</v>
      </c>
      <c r="ANR35" s="477"/>
      <c r="ANS35" s="480"/>
      <c r="ANT35" s="18" t="s">
        <v>201</v>
      </c>
      <c r="ANU35" s="5" t="s">
        <v>24</v>
      </c>
      <c r="ANV35" s="66">
        <f ca="1">SUMIFS(ANU47:ANU59,ANY47:ANY59,ANT35,ANZ47:ANZ59,ANU35)</f>
        <v>0</v>
      </c>
      <c r="AOC35" s="477"/>
      <c r="AOD35" s="480"/>
      <c r="AOE35" s="18" t="s">
        <v>201</v>
      </c>
      <c r="AOF35" s="5" t="s">
        <v>24</v>
      </c>
      <c r="AOG35" s="66">
        <f ca="1">SUMIFS(AOF47:AOF59,AOJ47:AOJ59,AOE35,AOK47:AOK59,AOF35)</f>
        <v>0</v>
      </c>
      <c r="AON35" s="477"/>
      <c r="AOO35" s="480"/>
      <c r="AOP35" s="18" t="s">
        <v>201</v>
      </c>
      <c r="AOQ35" s="5" t="s">
        <v>24</v>
      </c>
      <c r="AOR35" s="66">
        <f ca="1">SUMIFS(AOQ47:AOQ59,AOU47:AOU59,AOP35,AOV47:AOV59,AOQ35)</f>
        <v>0</v>
      </c>
      <c r="AOY35" s="477"/>
      <c r="AOZ35" s="480"/>
      <c r="APA35" s="18" t="s">
        <v>201</v>
      </c>
      <c r="APB35" s="5" t="s">
        <v>24</v>
      </c>
      <c r="APC35" s="66">
        <f ca="1">SUMIFS(APB47:APB59,APF47:APF59,APA35,APG47:APG59,APB35)</f>
        <v>0</v>
      </c>
      <c r="APJ35" s="477"/>
      <c r="APK35" s="480"/>
      <c r="APL35" s="18" t="s">
        <v>201</v>
      </c>
      <c r="APM35" s="5" t="s">
        <v>24</v>
      </c>
      <c r="APN35" s="66">
        <f ca="1">SUMIFS(APM47:APM59,APQ47:APQ59,APL35,APR47:APR59,APM35)</f>
        <v>0</v>
      </c>
      <c r="APU35" s="477"/>
      <c r="APV35" s="480"/>
      <c r="APW35" s="18" t="s">
        <v>201</v>
      </c>
      <c r="APX35" s="5" t="s">
        <v>24</v>
      </c>
      <c r="APY35" s="66">
        <f ca="1">SUMIFS(APX47:APX59,AQB47:AQB59,APW35,AQC47:AQC59,APX35)</f>
        <v>0</v>
      </c>
      <c r="AQF35" s="477"/>
      <c r="AQG35" s="480"/>
      <c r="AQH35" s="18" t="s">
        <v>201</v>
      </c>
      <c r="AQI35" s="5" t="s">
        <v>24</v>
      </c>
      <c r="AQJ35" s="66">
        <f ca="1">SUMIFS(AQI47:AQI59,AQM47:AQM59,AQH35,AQN47:AQN59,AQI35)</f>
        <v>0</v>
      </c>
      <c r="AQQ35" s="477"/>
      <c r="AQR35" s="480"/>
      <c r="AQS35" s="18" t="s">
        <v>201</v>
      </c>
      <c r="AQT35" s="5" t="s">
        <v>24</v>
      </c>
      <c r="AQU35" s="66">
        <f ca="1">SUMIFS(AQT47:AQT59,AQX47:AQX59,AQS35,AQY47:AQY59,AQT35)</f>
        <v>0</v>
      </c>
      <c r="ARB35" s="477"/>
      <c r="ARC35" s="480"/>
      <c r="ARD35" s="18" t="s">
        <v>201</v>
      </c>
      <c r="ARE35" s="5" t="s">
        <v>24</v>
      </c>
      <c r="ARF35" s="66">
        <f ca="1">SUMIFS(ARE47:ARE59,ARI47:ARI59,ARD35,ARJ47:ARJ59,ARE35)</f>
        <v>0</v>
      </c>
      <c r="ARM35" s="477"/>
      <c r="ARN35" s="480"/>
      <c r="ARO35" s="18" t="s">
        <v>201</v>
      </c>
      <c r="ARP35" s="5" t="s">
        <v>24</v>
      </c>
      <c r="ARQ35" s="66">
        <f ca="1">SUMIFS(ARP47:ARP59,ART47:ART59,ARO35,ARU47:ARU59,ARP35)</f>
        <v>0</v>
      </c>
      <c r="ARX35" s="477"/>
      <c r="ARY35" s="480"/>
      <c r="ARZ35" s="18" t="s">
        <v>201</v>
      </c>
      <c r="ASA35" s="5" t="s">
        <v>24</v>
      </c>
      <c r="ASB35" s="66">
        <f ca="1">SUMIFS(ASA47:ASA59,ASE47:ASE59,ARZ35,ASF47:ASF59,ASA35)</f>
        <v>0</v>
      </c>
      <c r="ASI35" s="477"/>
      <c r="ASJ35" s="480"/>
      <c r="ASK35" s="18" t="s">
        <v>201</v>
      </c>
      <c r="ASL35" s="5" t="s">
        <v>24</v>
      </c>
      <c r="ASM35" s="66">
        <f ca="1">SUMIFS(ASL47:ASL59,ASP47:ASP59,ASK35,ASQ47:ASQ59,ASL35)</f>
        <v>0</v>
      </c>
      <c r="AST35" s="477"/>
      <c r="ASU35" s="480"/>
      <c r="ASV35" s="18" t="s">
        <v>201</v>
      </c>
      <c r="ASW35" s="5" t="s">
        <v>24</v>
      </c>
      <c r="ASX35" s="66">
        <f ca="1">SUMIFS(ASW47:ASW59,ATA47:ATA59,ASV35,ATB47:ATB59,ASW35)</f>
        <v>0</v>
      </c>
      <c r="ATE35" s="477"/>
      <c r="ATF35" s="480"/>
      <c r="ATG35" s="18" t="s">
        <v>201</v>
      </c>
      <c r="ATH35" s="5" t="s">
        <v>24</v>
      </c>
      <c r="ATI35" s="66">
        <f ca="1">SUMIFS(ATH47:ATH59,ATL47:ATL59,ATG35,ATM47:ATM59,ATH35)</f>
        <v>0</v>
      </c>
      <c r="ATP35" s="477"/>
      <c r="ATQ35" s="480"/>
      <c r="ATR35" s="18" t="s">
        <v>201</v>
      </c>
      <c r="ATS35" s="5" t="s">
        <v>24</v>
      </c>
      <c r="ATT35" s="66">
        <f ca="1">SUMIFS(ATS47:ATS59,ATW47:ATW59,ATR35,ATX47:ATX59,ATS35)</f>
        <v>0</v>
      </c>
      <c r="AUA35" s="477"/>
      <c r="AUB35" s="480"/>
      <c r="AUC35" s="18" t="s">
        <v>201</v>
      </c>
      <c r="AUD35" s="5" t="s">
        <v>24</v>
      </c>
      <c r="AUE35" s="66">
        <f ca="1">SUMIFS(AUD47:AUD59,AUH47:AUH59,AUC35,AUI47:AUI59,AUD35)</f>
        <v>0</v>
      </c>
      <c r="AUL35" s="477"/>
      <c r="AUM35" s="480"/>
      <c r="AUN35" s="18" t="s">
        <v>201</v>
      </c>
      <c r="AUO35" s="5" t="s">
        <v>24</v>
      </c>
      <c r="AUP35" s="66">
        <f ca="1">SUMIFS(AUO47:AUO59,AUS47:AUS59,AUN35,AUT47:AUT59,AUO35)</f>
        <v>0</v>
      </c>
      <c r="AUW35" s="477"/>
      <c r="AUX35" s="480"/>
      <c r="AUY35" s="18" t="s">
        <v>201</v>
      </c>
      <c r="AUZ35" s="5" t="s">
        <v>24</v>
      </c>
      <c r="AVA35" s="66">
        <f ca="1">SUMIFS(AUZ47:AUZ59,AVD47:AVD59,AUY35,AVE47:AVE59,AUZ35)</f>
        <v>0</v>
      </c>
      <c r="AVH35" s="477"/>
      <c r="AVI35" s="480"/>
      <c r="AVJ35" s="18" t="s">
        <v>201</v>
      </c>
      <c r="AVK35" s="5" t="s">
        <v>24</v>
      </c>
      <c r="AVL35" s="66">
        <f ca="1">SUMIFS(AVK47:AVK59,AVO47:AVO59,AVJ35,AVP47:AVP59,AVK35)</f>
        <v>0</v>
      </c>
      <c r="AVS35" s="477"/>
      <c r="AVT35" s="480"/>
      <c r="AVU35" s="18" t="s">
        <v>201</v>
      </c>
      <c r="AVV35" s="5" t="s">
        <v>24</v>
      </c>
      <c r="AVW35" s="66">
        <f ca="1">SUMIFS(AVV47:AVV59,AVZ47:AVZ59,AVU35,AWA47:AWA59,AVV35)</f>
        <v>0</v>
      </c>
    </row>
    <row r="36" spans="1:1275">
      <c r="B36" s="510"/>
      <c r="C36" s="512"/>
      <c r="D36" s="516" t="s">
        <v>26</v>
      </c>
      <c r="E36" s="516"/>
      <c r="F36" s="19">
        <f ca="1">SUM(F31:F35)</f>
        <v>0</v>
      </c>
      <c r="M36" s="477"/>
      <c r="N36" s="481"/>
      <c r="O36" s="485" t="s">
        <v>26</v>
      </c>
      <c r="P36" s="486"/>
      <c r="Q36" s="19">
        <f ca="1">SUM(Q31:Q35)</f>
        <v>0</v>
      </c>
      <c r="X36" s="477"/>
      <c r="Y36" s="481"/>
      <c r="Z36" s="485" t="s">
        <v>26</v>
      </c>
      <c r="AA36" s="486"/>
      <c r="AB36" s="19">
        <f ca="1">SUM(AB31:AB35)</f>
        <v>0</v>
      </c>
      <c r="AI36" s="477"/>
      <c r="AJ36" s="481"/>
      <c r="AK36" s="485" t="s">
        <v>26</v>
      </c>
      <c r="AL36" s="486"/>
      <c r="AM36" s="19">
        <f ca="1">SUM(AM31:AM35)</f>
        <v>0</v>
      </c>
      <c r="AT36" s="477"/>
      <c r="AU36" s="481"/>
      <c r="AV36" s="485" t="s">
        <v>26</v>
      </c>
      <c r="AW36" s="486"/>
      <c r="AX36" s="19">
        <f ca="1">SUM(AX31:AX35)</f>
        <v>0</v>
      </c>
      <c r="BE36" s="477"/>
      <c r="BF36" s="481"/>
      <c r="BG36" s="485" t="s">
        <v>26</v>
      </c>
      <c r="BH36" s="486"/>
      <c r="BI36" s="19">
        <f ca="1">SUM(BI31:BI35)</f>
        <v>0</v>
      </c>
      <c r="BP36" s="477"/>
      <c r="BQ36" s="481"/>
      <c r="BR36" s="485" t="s">
        <v>26</v>
      </c>
      <c r="BS36" s="486"/>
      <c r="BT36" s="19">
        <f ca="1">SUM(BT31:BT35)</f>
        <v>0</v>
      </c>
      <c r="CA36" s="477"/>
      <c r="CB36" s="481"/>
      <c r="CC36" s="485" t="s">
        <v>26</v>
      </c>
      <c r="CD36" s="486"/>
      <c r="CE36" s="19">
        <f ca="1">SUM(CE31:CE35)</f>
        <v>0</v>
      </c>
      <c r="CL36" s="477"/>
      <c r="CM36" s="481"/>
      <c r="CN36" s="485" t="s">
        <v>26</v>
      </c>
      <c r="CO36" s="486"/>
      <c r="CP36" s="19">
        <f ca="1">SUM(CP31:CP35)</f>
        <v>0</v>
      </c>
      <c r="CW36" s="477"/>
      <c r="CX36" s="481"/>
      <c r="CY36" s="485" t="s">
        <v>26</v>
      </c>
      <c r="CZ36" s="486"/>
      <c r="DA36" s="19">
        <f ca="1">SUM(DA31:DA35)</f>
        <v>0</v>
      </c>
      <c r="DH36" s="477"/>
      <c r="DI36" s="481"/>
      <c r="DJ36" s="485" t="s">
        <v>26</v>
      </c>
      <c r="DK36" s="486"/>
      <c r="DL36" s="19">
        <f ca="1">SUM(DL31:DL35)</f>
        <v>0</v>
      </c>
      <c r="DS36" s="477"/>
      <c r="DT36" s="481"/>
      <c r="DU36" s="485" t="s">
        <v>26</v>
      </c>
      <c r="DV36" s="486"/>
      <c r="DW36" s="19">
        <f ca="1">SUM(DW31:DW35)</f>
        <v>0</v>
      </c>
      <c r="ED36" s="477"/>
      <c r="EE36" s="481"/>
      <c r="EF36" s="485" t="s">
        <v>26</v>
      </c>
      <c r="EG36" s="486"/>
      <c r="EH36" s="19">
        <f ca="1">SUM(EH31:EH35)</f>
        <v>0</v>
      </c>
      <c r="EO36" s="477"/>
      <c r="EP36" s="481"/>
      <c r="EQ36" s="485" t="s">
        <v>26</v>
      </c>
      <c r="ER36" s="486"/>
      <c r="ES36" s="19">
        <f ca="1">SUM(ES31:ES35)</f>
        <v>0</v>
      </c>
      <c r="EZ36" s="477"/>
      <c r="FA36" s="481"/>
      <c r="FB36" s="485" t="s">
        <v>26</v>
      </c>
      <c r="FC36" s="486"/>
      <c r="FD36" s="19">
        <f ca="1">SUM(FD31:FD35)</f>
        <v>0</v>
      </c>
      <c r="FK36" s="477"/>
      <c r="FL36" s="481"/>
      <c r="FM36" s="485" t="s">
        <v>26</v>
      </c>
      <c r="FN36" s="486"/>
      <c r="FO36" s="19">
        <f ca="1">SUM(FO31:FO35)</f>
        <v>0</v>
      </c>
      <c r="FV36" s="477"/>
      <c r="FW36" s="481"/>
      <c r="FX36" s="485" t="s">
        <v>26</v>
      </c>
      <c r="FY36" s="486"/>
      <c r="FZ36" s="19">
        <f ca="1">SUM(FZ31:FZ35)</f>
        <v>0</v>
      </c>
      <c r="GG36" s="477"/>
      <c r="GH36" s="481"/>
      <c r="GI36" s="485" t="s">
        <v>26</v>
      </c>
      <c r="GJ36" s="486"/>
      <c r="GK36" s="19">
        <f ca="1">SUM(GK31:GK35)</f>
        <v>0</v>
      </c>
      <c r="GR36" s="477"/>
      <c r="GS36" s="481"/>
      <c r="GT36" s="485" t="s">
        <v>26</v>
      </c>
      <c r="GU36" s="486"/>
      <c r="GV36" s="19">
        <f ca="1">SUM(GV31:GV35)</f>
        <v>0</v>
      </c>
      <c r="HC36" s="477"/>
      <c r="HD36" s="481"/>
      <c r="HE36" s="485" t="s">
        <v>26</v>
      </c>
      <c r="HF36" s="486"/>
      <c r="HG36" s="19">
        <f ca="1">SUM(HG31:HG35)</f>
        <v>0</v>
      </c>
      <c r="HN36" s="477"/>
      <c r="HO36" s="481"/>
      <c r="HP36" s="485" t="s">
        <v>26</v>
      </c>
      <c r="HQ36" s="486"/>
      <c r="HR36" s="19">
        <f ca="1">SUM(HR31:HR35)</f>
        <v>0</v>
      </c>
      <c r="HY36" s="477"/>
      <c r="HZ36" s="481"/>
      <c r="IA36" s="485" t="s">
        <v>26</v>
      </c>
      <c r="IB36" s="486"/>
      <c r="IC36" s="19">
        <f ca="1">SUM(IC31:IC35)</f>
        <v>0</v>
      </c>
      <c r="IJ36" s="477"/>
      <c r="IK36" s="481"/>
      <c r="IL36" s="485" t="s">
        <v>26</v>
      </c>
      <c r="IM36" s="486"/>
      <c r="IN36" s="19">
        <f ca="1">SUM(IN31:IN35)</f>
        <v>0</v>
      </c>
      <c r="IU36" s="477"/>
      <c r="IV36" s="481"/>
      <c r="IW36" s="485" t="s">
        <v>26</v>
      </c>
      <c r="IX36" s="486"/>
      <c r="IY36" s="19">
        <f ca="1">SUM(IY31:IY35)</f>
        <v>0</v>
      </c>
      <c r="JF36" s="477"/>
      <c r="JG36" s="481"/>
      <c r="JH36" s="485" t="s">
        <v>26</v>
      </c>
      <c r="JI36" s="486"/>
      <c r="JJ36" s="19">
        <f ca="1">SUM(JJ31:JJ35)</f>
        <v>0</v>
      </c>
      <c r="JQ36" s="477"/>
      <c r="JR36" s="481"/>
      <c r="JS36" s="485" t="s">
        <v>26</v>
      </c>
      <c r="JT36" s="486"/>
      <c r="JU36" s="19">
        <f ca="1">SUM(JU31:JU35)</f>
        <v>0</v>
      </c>
      <c r="KB36" s="477"/>
      <c r="KC36" s="481"/>
      <c r="KD36" s="485" t="s">
        <v>26</v>
      </c>
      <c r="KE36" s="486"/>
      <c r="KF36" s="19">
        <f ca="1">SUM(KF31:KF35)</f>
        <v>0</v>
      </c>
      <c r="KM36" s="477"/>
      <c r="KN36" s="481"/>
      <c r="KO36" s="485" t="s">
        <v>26</v>
      </c>
      <c r="KP36" s="486"/>
      <c r="KQ36" s="19">
        <f ca="1">SUM(KQ31:KQ35)</f>
        <v>0</v>
      </c>
      <c r="KX36" s="477"/>
      <c r="KY36" s="481"/>
      <c r="KZ36" s="485" t="s">
        <v>26</v>
      </c>
      <c r="LA36" s="486"/>
      <c r="LB36" s="19">
        <f ca="1">SUM(LB31:LB35)</f>
        <v>0</v>
      </c>
      <c r="LI36" s="477"/>
      <c r="LJ36" s="481"/>
      <c r="LK36" s="485" t="s">
        <v>26</v>
      </c>
      <c r="LL36" s="486"/>
      <c r="LM36" s="19">
        <f ca="1">SUM(LM31:LM35)</f>
        <v>0</v>
      </c>
      <c r="LT36" s="477"/>
      <c r="LU36" s="481"/>
      <c r="LV36" s="485" t="s">
        <v>26</v>
      </c>
      <c r="LW36" s="486"/>
      <c r="LX36" s="19">
        <f ca="1">SUM(LX31:LX35)</f>
        <v>0</v>
      </c>
      <c r="ME36" s="477"/>
      <c r="MF36" s="481"/>
      <c r="MG36" s="485" t="s">
        <v>26</v>
      </c>
      <c r="MH36" s="486"/>
      <c r="MI36" s="19">
        <f ca="1">SUM(MI31:MI35)</f>
        <v>0</v>
      </c>
      <c r="MP36" s="477"/>
      <c r="MQ36" s="481"/>
      <c r="MR36" s="485" t="s">
        <v>26</v>
      </c>
      <c r="MS36" s="486"/>
      <c r="MT36" s="19">
        <f ca="1">SUM(MT31:MT35)</f>
        <v>0</v>
      </c>
      <c r="NA36" s="477"/>
      <c r="NB36" s="481"/>
      <c r="NC36" s="485" t="s">
        <v>26</v>
      </c>
      <c r="ND36" s="486"/>
      <c r="NE36" s="19">
        <f ca="1">SUM(NE31:NE35)</f>
        <v>0</v>
      </c>
      <c r="NL36" s="477"/>
      <c r="NM36" s="481"/>
      <c r="NN36" s="485" t="s">
        <v>26</v>
      </c>
      <c r="NO36" s="486"/>
      <c r="NP36" s="19">
        <f ca="1">SUM(NP31:NP35)</f>
        <v>0</v>
      </c>
      <c r="NW36" s="477"/>
      <c r="NX36" s="481"/>
      <c r="NY36" s="485" t="s">
        <v>26</v>
      </c>
      <c r="NZ36" s="486"/>
      <c r="OA36" s="19">
        <f ca="1">SUM(OA31:OA35)</f>
        <v>0</v>
      </c>
      <c r="OH36" s="477"/>
      <c r="OI36" s="481"/>
      <c r="OJ36" s="485" t="s">
        <v>26</v>
      </c>
      <c r="OK36" s="486"/>
      <c r="OL36" s="19">
        <f ca="1">SUM(OL31:OL35)</f>
        <v>0</v>
      </c>
      <c r="OS36" s="477"/>
      <c r="OT36" s="481"/>
      <c r="OU36" s="485" t="s">
        <v>26</v>
      </c>
      <c r="OV36" s="486"/>
      <c r="OW36" s="19">
        <f ca="1">SUM(OW31:OW35)</f>
        <v>0</v>
      </c>
      <c r="PD36" s="477"/>
      <c r="PE36" s="481"/>
      <c r="PF36" s="485" t="s">
        <v>26</v>
      </c>
      <c r="PG36" s="486"/>
      <c r="PH36" s="19">
        <f ca="1">SUM(PH31:PH35)</f>
        <v>0</v>
      </c>
      <c r="PO36" s="477"/>
      <c r="PP36" s="481"/>
      <c r="PQ36" s="485" t="s">
        <v>26</v>
      </c>
      <c r="PR36" s="486"/>
      <c r="PS36" s="19">
        <f ca="1">SUM(PS31:PS35)</f>
        <v>0</v>
      </c>
      <c r="PZ36" s="477"/>
      <c r="QA36" s="481"/>
      <c r="QB36" s="485" t="s">
        <v>26</v>
      </c>
      <c r="QC36" s="486"/>
      <c r="QD36" s="19">
        <f ca="1">SUM(QD31:QD35)</f>
        <v>0</v>
      </c>
      <c r="QK36" s="477"/>
      <c r="QL36" s="481"/>
      <c r="QM36" s="485" t="s">
        <v>26</v>
      </c>
      <c r="QN36" s="486"/>
      <c r="QO36" s="19">
        <f ca="1">SUM(QO31:QO35)</f>
        <v>0</v>
      </c>
      <c r="QV36" s="477"/>
      <c r="QW36" s="481"/>
      <c r="QX36" s="485" t="s">
        <v>26</v>
      </c>
      <c r="QY36" s="486"/>
      <c r="QZ36" s="19">
        <f ca="1">SUM(QZ31:QZ35)</f>
        <v>0</v>
      </c>
      <c r="RG36" s="477"/>
      <c r="RH36" s="481"/>
      <c r="RI36" s="485" t="s">
        <v>26</v>
      </c>
      <c r="RJ36" s="486"/>
      <c r="RK36" s="19">
        <f ca="1">SUM(RK31:RK35)</f>
        <v>0</v>
      </c>
      <c r="RR36" s="477"/>
      <c r="RS36" s="481"/>
      <c r="RT36" s="485" t="s">
        <v>26</v>
      </c>
      <c r="RU36" s="486"/>
      <c r="RV36" s="19">
        <f ca="1">SUM(RV31:RV35)</f>
        <v>0</v>
      </c>
      <c r="SC36" s="477"/>
      <c r="SD36" s="481"/>
      <c r="SE36" s="485" t="s">
        <v>26</v>
      </c>
      <c r="SF36" s="486"/>
      <c r="SG36" s="19">
        <f ca="1">SUM(SG31:SG35)</f>
        <v>0</v>
      </c>
      <c r="SN36" s="477"/>
      <c r="SO36" s="481"/>
      <c r="SP36" s="485" t="s">
        <v>26</v>
      </c>
      <c r="SQ36" s="486"/>
      <c r="SR36" s="19">
        <f ca="1">SUM(SR31:SR35)</f>
        <v>0</v>
      </c>
      <c r="SY36" s="477"/>
      <c r="SZ36" s="481"/>
      <c r="TA36" s="485" t="s">
        <v>26</v>
      </c>
      <c r="TB36" s="486"/>
      <c r="TC36" s="19">
        <f ca="1">SUM(TC31:TC35)</f>
        <v>0</v>
      </c>
      <c r="TJ36" s="477"/>
      <c r="TK36" s="481"/>
      <c r="TL36" s="485" t="s">
        <v>26</v>
      </c>
      <c r="TM36" s="486"/>
      <c r="TN36" s="19">
        <f ca="1">SUM(TN31:TN35)</f>
        <v>0</v>
      </c>
      <c r="TU36" s="477"/>
      <c r="TV36" s="481"/>
      <c r="TW36" s="485" t="s">
        <v>26</v>
      </c>
      <c r="TX36" s="486"/>
      <c r="TY36" s="19">
        <f ca="1">SUM(TY31:TY35)</f>
        <v>0</v>
      </c>
      <c r="UF36" s="477"/>
      <c r="UG36" s="481"/>
      <c r="UH36" s="485" t="s">
        <v>26</v>
      </c>
      <c r="UI36" s="486"/>
      <c r="UJ36" s="19">
        <f ca="1">SUM(UJ31:UJ35)</f>
        <v>0</v>
      </c>
      <c r="UQ36" s="477"/>
      <c r="UR36" s="481"/>
      <c r="US36" s="485" t="s">
        <v>26</v>
      </c>
      <c r="UT36" s="486"/>
      <c r="UU36" s="19">
        <f ca="1">SUM(UU31:UU35)</f>
        <v>0</v>
      </c>
      <c r="VB36" s="477"/>
      <c r="VC36" s="481"/>
      <c r="VD36" s="485" t="s">
        <v>26</v>
      </c>
      <c r="VE36" s="486"/>
      <c r="VF36" s="19">
        <f ca="1">SUM(VF31:VF35)</f>
        <v>0</v>
      </c>
      <c r="VM36" s="477"/>
      <c r="VN36" s="481"/>
      <c r="VO36" s="485" t="s">
        <v>26</v>
      </c>
      <c r="VP36" s="486"/>
      <c r="VQ36" s="19">
        <f ca="1">SUM(VQ31:VQ35)</f>
        <v>0</v>
      </c>
      <c r="VX36" s="477"/>
      <c r="VY36" s="481"/>
      <c r="VZ36" s="485" t="s">
        <v>26</v>
      </c>
      <c r="WA36" s="486"/>
      <c r="WB36" s="19">
        <f ca="1">SUM(WB31:WB35)</f>
        <v>0</v>
      </c>
      <c r="WI36" s="477"/>
      <c r="WJ36" s="481"/>
      <c r="WK36" s="485" t="s">
        <v>26</v>
      </c>
      <c r="WL36" s="486"/>
      <c r="WM36" s="19">
        <f ca="1">SUM(WM31:WM35)</f>
        <v>0</v>
      </c>
      <c r="WT36" s="477"/>
      <c r="WU36" s="481"/>
      <c r="WV36" s="485" t="s">
        <v>26</v>
      </c>
      <c r="WW36" s="486"/>
      <c r="WX36" s="19">
        <f ca="1">SUM(WX31:WX35)</f>
        <v>0</v>
      </c>
      <c r="XE36" s="477"/>
      <c r="XF36" s="481"/>
      <c r="XG36" s="485" t="s">
        <v>26</v>
      </c>
      <c r="XH36" s="486"/>
      <c r="XI36" s="19">
        <f ca="1">SUM(XI31:XI35)</f>
        <v>0</v>
      </c>
      <c r="XP36" s="477"/>
      <c r="XQ36" s="481"/>
      <c r="XR36" s="485" t="s">
        <v>26</v>
      </c>
      <c r="XS36" s="486"/>
      <c r="XT36" s="19">
        <f ca="1">SUM(XT31:XT35)</f>
        <v>0</v>
      </c>
      <c r="YA36" s="477"/>
      <c r="YB36" s="481"/>
      <c r="YC36" s="485" t="s">
        <v>26</v>
      </c>
      <c r="YD36" s="486"/>
      <c r="YE36" s="19">
        <f ca="1">SUM(YE31:YE35)</f>
        <v>0</v>
      </c>
      <c r="YL36" s="477"/>
      <c r="YM36" s="481"/>
      <c r="YN36" s="485" t="s">
        <v>26</v>
      </c>
      <c r="YO36" s="486"/>
      <c r="YP36" s="19">
        <f ca="1">SUM(YP31:YP35)</f>
        <v>0</v>
      </c>
      <c r="YW36" s="477"/>
      <c r="YX36" s="481"/>
      <c r="YY36" s="485" t="s">
        <v>26</v>
      </c>
      <c r="YZ36" s="486"/>
      <c r="ZA36" s="19">
        <f ca="1">SUM(ZA31:ZA35)</f>
        <v>0</v>
      </c>
      <c r="ZH36" s="477"/>
      <c r="ZI36" s="481"/>
      <c r="ZJ36" s="485" t="s">
        <v>26</v>
      </c>
      <c r="ZK36" s="486"/>
      <c r="ZL36" s="19">
        <f ca="1">SUM(ZL31:ZL35)</f>
        <v>0</v>
      </c>
      <c r="ZS36" s="477"/>
      <c r="ZT36" s="481"/>
      <c r="ZU36" s="485" t="s">
        <v>26</v>
      </c>
      <c r="ZV36" s="486"/>
      <c r="ZW36" s="19">
        <f ca="1">SUM(ZW31:ZW35)</f>
        <v>0</v>
      </c>
      <c r="AAD36" s="477"/>
      <c r="AAE36" s="481"/>
      <c r="AAF36" s="485" t="s">
        <v>26</v>
      </c>
      <c r="AAG36" s="486"/>
      <c r="AAH36" s="19">
        <f ca="1">SUM(AAH31:AAH35)</f>
        <v>0</v>
      </c>
      <c r="AAO36" s="477"/>
      <c r="AAP36" s="481"/>
      <c r="AAQ36" s="485" t="s">
        <v>26</v>
      </c>
      <c r="AAR36" s="486"/>
      <c r="AAS36" s="19">
        <f ca="1">SUM(AAS31:AAS35)</f>
        <v>0</v>
      </c>
      <c r="AAZ36" s="477"/>
      <c r="ABA36" s="481"/>
      <c r="ABB36" s="485" t="s">
        <v>26</v>
      </c>
      <c r="ABC36" s="486"/>
      <c r="ABD36" s="19">
        <f ca="1">SUM(ABD31:ABD35)</f>
        <v>0</v>
      </c>
      <c r="ABK36" s="477"/>
      <c r="ABL36" s="481"/>
      <c r="ABM36" s="485" t="s">
        <v>26</v>
      </c>
      <c r="ABN36" s="486"/>
      <c r="ABO36" s="19">
        <f ca="1">SUM(ABO31:ABO35)</f>
        <v>0</v>
      </c>
      <c r="ABV36" s="477"/>
      <c r="ABW36" s="481"/>
      <c r="ABX36" s="485" t="s">
        <v>26</v>
      </c>
      <c r="ABY36" s="486"/>
      <c r="ABZ36" s="19">
        <f ca="1">SUM(ABZ31:ABZ35)</f>
        <v>0</v>
      </c>
      <c r="ACG36" s="477"/>
      <c r="ACH36" s="481"/>
      <c r="ACI36" s="485" t="s">
        <v>26</v>
      </c>
      <c r="ACJ36" s="486"/>
      <c r="ACK36" s="19">
        <f ca="1">SUM(ACK31:ACK35)</f>
        <v>0</v>
      </c>
      <c r="ACR36" s="477"/>
      <c r="ACS36" s="481"/>
      <c r="ACT36" s="485" t="s">
        <v>26</v>
      </c>
      <c r="ACU36" s="486"/>
      <c r="ACV36" s="19">
        <f ca="1">SUM(ACV31:ACV35)</f>
        <v>0</v>
      </c>
      <c r="ADC36" s="477"/>
      <c r="ADD36" s="481"/>
      <c r="ADE36" s="485" t="s">
        <v>26</v>
      </c>
      <c r="ADF36" s="486"/>
      <c r="ADG36" s="19">
        <f ca="1">SUM(ADG31:ADG35)</f>
        <v>0</v>
      </c>
      <c r="ADN36" s="477"/>
      <c r="ADO36" s="481"/>
      <c r="ADP36" s="485" t="s">
        <v>26</v>
      </c>
      <c r="ADQ36" s="486"/>
      <c r="ADR36" s="19">
        <f ca="1">SUM(ADR31:ADR35)</f>
        <v>0</v>
      </c>
      <c r="ADY36" s="477"/>
      <c r="ADZ36" s="481"/>
      <c r="AEA36" s="485" t="s">
        <v>26</v>
      </c>
      <c r="AEB36" s="486"/>
      <c r="AEC36" s="19">
        <f ca="1">SUM(AEC31:AEC35)</f>
        <v>0</v>
      </c>
      <c r="AEJ36" s="477"/>
      <c r="AEK36" s="481"/>
      <c r="AEL36" s="485" t="s">
        <v>26</v>
      </c>
      <c r="AEM36" s="486"/>
      <c r="AEN36" s="19">
        <f ca="1">SUM(AEN31:AEN35)</f>
        <v>0</v>
      </c>
      <c r="AEU36" s="477"/>
      <c r="AEV36" s="481"/>
      <c r="AEW36" s="485" t="s">
        <v>26</v>
      </c>
      <c r="AEX36" s="486"/>
      <c r="AEY36" s="19">
        <f ca="1">SUM(AEY31:AEY35)</f>
        <v>0</v>
      </c>
      <c r="AFF36" s="477"/>
      <c r="AFG36" s="481"/>
      <c r="AFH36" s="485" t="s">
        <v>26</v>
      </c>
      <c r="AFI36" s="486"/>
      <c r="AFJ36" s="19">
        <f ca="1">SUM(AFJ31:AFJ35)</f>
        <v>0</v>
      </c>
      <c r="AFQ36" s="477"/>
      <c r="AFR36" s="481"/>
      <c r="AFS36" s="485" t="s">
        <v>26</v>
      </c>
      <c r="AFT36" s="486"/>
      <c r="AFU36" s="19">
        <f ca="1">SUM(AFU31:AFU35)</f>
        <v>0</v>
      </c>
      <c r="AGB36" s="477"/>
      <c r="AGC36" s="481"/>
      <c r="AGD36" s="485" t="s">
        <v>26</v>
      </c>
      <c r="AGE36" s="486"/>
      <c r="AGF36" s="19">
        <f ca="1">SUM(AGF31:AGF35)</f>
        <v>0</v>
      </c>
      <c r="AGM36" s="477"/>
      <c r="AGN36" s="481"/>
      <c r="AGO36" s="485" t="s">
        <v>26</v>
      </c>
      <c r="AGP36" s="486"/>
      <c r="AGQ36" s="19">
        <f ca="1">SUM(AGQ31:AGQ35)</f>
        <v>0</v>
      </c>
      <c r="AGX36" s="477"/>
      <c r="AGY36" s="481"/>
      <c r="AGZ36" s="485" t="s">
        <v>26</v>
      </c>
      <c r="AHA36" s="486"/>
      <c r="AHB36" s="19">
        <f ca="1">SUM(AHB31:AHB35)</f>
        <v>0</v>
      </c>
      <c r="AHI36" s="477"/>
      <c r="AHJ36" s="481"/>
      <c r="AHK36" s="485" t="s">
        <v>26</v>
      </c>
      <c r="AHL36" s="486"/>
      <c r="AHM36" s="19">
        <f ca="1">SUM(AHM31:AHM35)</f>
        <v>0</v>
      </c>
      <c r="AHT36" s="477"/>
      <c r="AHU36" s="481"/>
      <c r="AHV36" s="485" t="s">
        <v>26</v>
      </c>
      <c r="AHW36" s="486"/>
      <c r="AHX36" s="19">
        <f ca="1">SUM(AHX31:AHX35)</f>
        <v>0</v>
      </c>
      <c r="AIE36" s="477"/>
      <c r="AIF36" s="481"/>
      <c r="AIG36" s="485" t="s">
        <v>26</v>
      </c>
      <c r="AIH36" s="486"/>
      <c r="AII36" s="19">
        <f ca="1">SUM(AII31:AII35)</f>
        <v>0</v>
      </c>
      <c r="AIP36" s="477"/>
      <c r="AIQ36" s="481"/>
      <c r="AIR36" s="485" t="s">
        <v>26</v>
      </c>
      <c r="AIS36" s="486"/>
      <c r="AIT36" s="19">
        <f ca="1">SUM(AIT31:AIT35)</f>
        <v>0</v>
      </c>
      <c r="AJA36" s="477"/>
      <c r="AJB36" s="481"/>
      <c r="AJC36" s="485" t="s">
        <v>26</v>
      </c>
      <c r="AJD36" s="486"/>
      <c r="AJE36" s="19">
        <f ca="1">SUM(AJE31:AJE35)</f>
        <v>0</v>
      </c>
      <c r="AJL36" s="477"/>
      <c r="AJM36" s="481"/>
      <c r="AJN36" s="485" t="s">
        <v>26</v>
      </c>
      <c r="AJO36" s="486"/>
      <c r="AJP36" s="19">
        <f ca="1">SUM(AJP31:AJP35)</f>
        <v>0</v>
      </c>
      <c r="AJW36" s="477"/>
      <c r="AJX36" s="481"/>
      <c r="AJY36" s="485" t="s">
        <v>26</v>
      </c>
      <c r="AJZ36" s="486"/>
      <c r="AKA36" s="19">
        <f ca="1">SUM(AKA31:AKA35)</f>
        <v>0</v>
      </c>
      <c r="AKH36" s="477"/>
      <c r="AKI36" s="481"/>
      <c r="AKJ36" s="485" t="s">
        <v>26</v>
      </c>
      <c r="AKK36" s="486"/>
      <c r="AKL36" s="19">
        <f ca="1">SUM(AKL31:AKL35)</f>
        <v>0</v>
      </c>
      <c r="AKS36" s="477"/>
      <c r="AKT36" s="481"/>
      <c r="AKU36" s="485" t="s">
        <v>26</v>
      </c>
      <c r="AKV36" s="486"/>
      <c r="AKW36" s="19">
        <f ca="1">SUM(AKW31:AKW35)</f>
        <v>0</v>
      </c>
      <c r="ALD36" s="477"/>
      <c r="ALE36" s="481"/>
      <c r="ALF36" s="485" t="s">
        <v>26</v>
      </c>
      <c r="ALG36" s="486"/>
      <c r="ALH36" s="19">
        <f ca="1">SUM(ALH31:ALH35)</f>
        <v>0</v>
      </c>
      <c r="ALO36" s="477"/>
      <c r="ALP36" s="481"/>
      <c r="ALQ36" s="485" t="s">
        <v>26</v>
      </c>
      <c r="ALR36" s="486"/>
      <c r="ALS36" s="19">
        <f ca="1">SUM(ALS31:ALS35)</f>
        <v>0</v>
      </c>
      <c r="ALZ36" s="477"/>
      <c r="AMA36" s="481"/>
      <c r="AMB36" s="485" t="s">
        <v>26</v>
      </c>
      <c r="AMC36" s="486"/>
      <c r="AMD36" s="19">
        <f ca="1">SUM(AMD31:AMD35)</f>
        <v>0</v>
      </c>
      <c r="AMK36" s="477"/>
      <c r="AML36" s="481"/>
      <c r="AMM36" s="485" t="s">
        <v>26</v>
      </c>
      <c r="AMN36" s="486"/>
      <c r="AMO36" s="19">
        <f ca="1">SUM(AMO31:AMO35)</f>
        <v>0</v>
      </c>
      <c r="AMV36" s="477"/>
      <c r="AMW36" s="481"/>
      <c r="AMX36" s="485" t="s">
        <v>26</v>
      </c>
      <c r="AMY36" s="486"/>
      <c r="AMZ36" s="19">
        <f ca="1">SUM(AMZ31:AMZ35)</f>
        <v>0</v>
      </c>
      <c r="ANG36" s="477"/>
      <c r="ANH36" s="481"/>
      <c r="ANI36" s="485" t="s">
        <v>26</v>
      </c>
      <c r="ANJ36" s="486"/>
      <c r="ANK36" s="19">
        <f ca="1">SUM(ANK31:ANK35)</f>
        <v>0</v>
      </c>
      <c r="ANR36" s="477"/>
      <c r="ANS36" s="481"/>
      <c r="ANT36" s="485" t="s">
        <v>26</v>
      </c>
      <c r="ANU36" s="486"/>
      <c r="ANV36" s="19">
        <f ca="1">SUM(ANV31:ANV35)</f>
        <v>0</v>
      </c>
      <c r="AOC36" s="477"/>
      <c r="AOD36" s="481"/>
      <c r="AOE36" s="485" t="s">
        <v>26</v>
      </c>
      <c r="AOF36" s="486"/>
      <c r="AOG36" s="19">
        <f ca="1">SUM(AOG31:AOG35)</f>
        <v>0</v>
      </c>
      <c r="AON36" s="477"/>
      <c r="AOO36" s="481"/>
      <c r="AOP36" s="485" t="s">
        <v>26</v>
      </c>
      <c r="AOQ36" s="486"/>
      <c r="AOR36" s="19">
        <f ca="1">SUM(AOR31:AOR35)</f>
        <v>0</v>
      </c>
      <c r="AOY36" s="477"/>
      <c r="AOZ36" s="481"/>
      <c r="APA36" s="485" t="s">
        <v>26</v>
      </c>
      <c r="APB36" s="486"/>
      <c r="APC36" s="19">
        <f ca="1">SUM(APC31:APC35)</f>
        <v>0</v>
      </c>
      <c r="APJ36" s="477"/>
      <c r="APK36" s="481"/>
      <c r="APL36" s="485" t="s">
        <v>26</v>
      </c>
      <c r="APM36" s="486"/>
      <c r="APN36" s="19">
        <f ca="1">SUM(APN31:APN35)</f>
        <v>0</v>
      </c>
      <c r="APU36" s="477"/>
      <c r="APV36" s="481"/>
      <c r="APW36" s="485" t="s">
        <v>26</v>
      </c>
      <c r="APX36" s="486"/>
      <c r="APY36" s="19">
        <f ca="1">SUM(APY31:APY35)</f>
        <v>0</v>
      </c>
      <c r="AQF36" s="477"/>
      <c r="AQG36" s="481"/>
      <c r="AQH36" s="485" t="s">
        <v>26</v>
      </c>
      <c r="AQI36" s="486"/>
      <c r="AQJ36" s="19">
        <f ca="1">SUM(AQJ31:AQJ35)</f>
        <v>0</v>
      </c>
      <c r="AQQ36" s="477"/>
      <c r="AQR36" s="481"/>
      <c r="AQS36" s="485" t="s">
        <v>26</v>
      </c>
      <c r="AQT36" s="486"/>
      <c r="AQU36" s="19">
        <f ca="1">SUM(AQU31:AQU35)</f>
        <v>0</v>
      </c>
      <c r="ARB36" s="477"/>
      <c r="ARC36" s="481"/>
      <c r="ARD36" s="485" t="s">
        <v>26</v>
      </c>
      <c r="ARE36" s="486"/>
      <c r="ARF36" s="19">
        <f ca="1">SUM(ARF31:ARF35)</f>
        <v>0</v>
      </c>
      <c r="ARM36" s="477"/>
      <c r="ARN36" s="481"/>
      <c r="ARO36" s="485" t="s">
        <v>26</v>
      </c>
      <c r="ARP36" s="486"/>
      <c r="ARQ36" s="19">
        <f ca="1">SUM(ARQ31:ARQ35)</f>
        <v>0</v>
      </c>
      <c r="ARX36" s="477"/>
      <c r="ARY36" s="481"/>
      <c r="ARZ36" s="485" t="s">
        <v>26</v>
      </c>
      <c r="ASA36" s="486"/>
      <c r="ASB36" s="19">
        <f ca="1">SUM(ASB31:ASB35)</f>
        <v>0</v>
      </c>
      <c r="ASI36" s="477"/>
      <c r="ASJ36" s="481"/>
      <c r="ASK36" s="485" t="s">
        <v>26</v>
      </c>
      <c r="ASL36" s="486"/>
      <c r="ASM36" s="19">
        <f ca="1">SUM(ASM31:ASM35)</f>
        <v>0</v>
      </c>
      <c r="AST36" s="477"/>
      <c r="ASU36" s="481"/>
      <c r="ASV36" s="485" t="s">
        <v>26</v>
      </c>
      <c r="ASW36" s="486"/>
      <c r="ASX36" s="19">
        <f ca="1">SUM(ASX31:ASX35)</f>
        <v>0</v>
      </c>
      <c r="ATE36" s="477"/>
      <c r="ATF36" s="481"/>
      <c r="ATG36" s="485" t="s">
        <v>26</v>
      </c>
      <c r="ATH36" s="486"/>
      <c r="ATI36" s="19">
        <f ca="1">SUM(ATI31:ATI35)</f>
        <v>0</v>
      </c>
      <c r="ATP36" s="477"/>
      <c r="ATQ36" s="481"/>
      <c r="ATR36" s="485" t="s">
        <v>26</v>
      </c>
      <c r="ATS36" s="486"/>
      <c r="ATT36" s="19">
        <f ca="1">SUM(ATT31:ATT35)</f>
        <v>0</v>
      </c>
      <c r="AUA36" s="477"/>
      <c r="AUB36" s="481"/>
      <c r="AUC36" s="485" t="s">
        <v>26</v>
      </c>
      <c r="AUD36" s="486"/>
      <c r="AUE36" s="19">
        <f ca="1">SUM(AUE31:AUE35)</f>
        <v>0</v>
      </c>
      <c r="AUL36" s="477"/>
      <c r="AUM36" s="481"/>
      <c r="AUN36" s="485" t="s">
        <v>26</v>
      </c>
      <c r="AUO36" s="486"/>
      <c r="AUP36" s="19">
        <f ca="1">SUM(AUP31:AUP35)</f>
        <v>0</v>
      </c>
      <c r="AUW36" s="477"/>
      <c r="AUX36" s="481"/>
      <c r="AUY36" s="485" t="s">
        <v>26</v>
      </c>
      <c r="AUZ36" s="486"/>
      <c r="AVA36" s="19">
        <f ca="1">SUM(AVA31:AVA35)</f>
        <v>0</v>
      </c>
      <c r="AVH36" s="477"/>
      <c r="AVI36" s="481"/>
      <c r="AVJ36" s="485" t="s">
        <v>26</v>
      </c>
      <c r="AVK36" s="486"/>
      <c r="AVL36" s="19">
        <f ca="1">SUM(AVL31:AVL35)</f>
        <v>0</v>
      </c>
      <c r="AVS36" s="477"/>
      <c r="AVT36" s="481"/>
      <c r="AVU36" s="485" t="s">
        <v>26</v>
      </c>
      <c r="AVV36" s="486"/>
      <c r="AVW36" s="19">
        <f ca="1">SUM(AVW31:AVW35)</f>
        <v>0</v>
      </c>
    </row>
    <row r="37" spans="1:1275" ht="18.75" customHeight="1">
      <c r="B37" s="510"/>
      <c r="C37" s="512" t="s">
        <v>27</v>
      </c>
      <c r="D37" s="513" t="s">
        <v>20</v>
      </c>
      <c r="E37" s="513"/>
      <c r="F37" s="514"/>
      <c r="M37" s="477"/>
      <c r="N37" s="479" t="s">
        <v>27</v>
      </c>
      <c r="O37" s="482" t="s">
        <v>20</v>
      </c>
      <c r="P37" s="483"/>
      <c r="Q37" s="484"/>
      <c r="X37" s="477"/>
      <c r="Y37" s="479" t="s">
        <v>27</v>
      </c>
      <c r="Z37" s="482" t="s">
        <v>20</v>
      </c>
      <c r="AA37" s="483"/>
      <c r="AB37" s="484"/>
      <c r="AI37" s="477"/>
      <c r="AJ37" s="479" t="s">
        <v>27</v>
      </c>
      <c r="AK37" s="482" t="s">
        <v>20</v>
      </c>
      <c r="AL37" s="483"/>
      <c r="AM37" s="484"/>
      <c r="AT37" s="477"/>
      <c r="AU37" s="479" t="s">
        <v>27</v>
      </c>
      <c r="AV37" s="482" t="s">
        <v>20</v>
      </c>
      <c r="AW37" s="483"/>
      <c r="AX37" s="484"/>
      <c r="BE37" s="477"/>
      <c r="BF37" s="479" t="s">
        <v>27</v>
      </c>
      <c r="BG37" s="482" t="s">
        <v>20</v>
      </c>
      <c r="BH37" s="483"/>
      <c r="BI37" s="484"/>
      <c r="BP37" s="477"/>
      <c r="BQ37" s="479" t="s">
        <v>27</v>
      </c>
      <c r="BR37" s="482" t="s">
        <v>20</v>
      </c>
      <c r="BS37" s="483"/>
      <c r="BT37" s="484"/>
      <c r="CA37" s="477"/>
      <c r="CB37" s="479" t="s">
        <v>27</v>
      </c>
      <c r="CC37" s="482" t="s">
        <v>20</v>
      </c>
      <c r="CD37" s="483"/>
      <c r="CE37" s="484"/>
      <c r="CL37" s="477"/>
      <c r="CM37" s="479" t="s">
        <v>27</v>
      </c>
      <c r="CN37" s="482" t="s">
        <v>20</v>
      </c>
      <c r="CO37" s="483"/>
      <c r="CP37" s="484"/>
      <c r="CW37" s="477"/>
      <c r="CX37" s="479" t="s">
        <v>27</v>
      </c>
      <c r="CY37" s="482" t="s">
        <v>20</v>
      </c>
      <c r="CZ37" s="483"/>
      <c r="DA37" s="484"/>
      <c r="DH37" s="477"/>
      <c r="DI37" s="479" t="s">
        <v>27</v>
      </c>
      <c r="DJ37" s="482" t="s">
        <v>20</v>
      </c>
      <c r="DK37" s="483"/>
      <c r="DL37" s="484"/>
      <c r="DS37" s="477"/>
      <c r="DT37" s="479" t="s">
        <v>27</v>
      </c>
      <c r="DU37" s="482" t="s">
        <v>20</v>
      </c>
      <c r="DV37" s="483"/>
      <c r="DW37" s="484"/>
      <c r="ED37" s="477"/>
      <c r="EE37" s="479" t="s">
        <v>27</v>
      </c>
      <c r="EF37" s="482" t="s">
        <v>20</v>
      </c>
      <c r="EG37" s="483"/>
      <c r="EH37" s="484"/>
      <c r="EO37" s="477"/>
      <c r="EP37" s="479" t="s">
        <v>27</v>
      </c>
      <c r="EQ37" s="482" t="s">
        <v>20</v>
      </c>
      <c r="ER37" s="483"/>
      <c r="ES37" s="484"/>
      <c r="EZ37" s="477"/>
      <c r="FA37" s="479" t="s">
        <v>27</v>
      </c>
      <c r="FB37" s="482" t="s">
        <v>20</v>
      </c>
      <c r="FC37" s="483"/>
      <c r="FD37" s="484"/>
      <c r="FK37" s="477"/>
      <c r="FL37" s="479" t="s">
        <v>27</v>
      </c>
      <c r="FM37" s="482" t="s">
        <v>20</v>
      </c>
      <c r="FN37" s="483"/>
      <c r="FO37" s="484"/>
      <c r="FV37" s="477"/>
      <c r="FW37" s="479" t="s">
        <v>27</v>
      </c>
      <c r="FX37" s="482" t="s">
        <v>20</v>
      </c>
      <c r="FY37" s="483"/>
      <c r="FZ37" s="484"/>
      <c r="GG37" s="477"/>
      <c r="GH37" s="479" t="s">
        <v>27</v>
      </c>
      <c r="GI37" s="482" t="s">
        <v>20</v>
      </c>
      <c r="GJ37" s="483"/>
      <c r="GK37" s="484"/>
      <c r="GR37" s="477"/>
      <c r="GS37" s="479" t="s">
        <v>27</v>
      </c>
      <c r="GT37" s="482" t="s">
        <v>20</v>
      </c>
      <c r="GU37" s="483"/>
      <c r="GV37" s="484"/>
      <c r="HC37" s="477"/>
      <c r="HD37" s="479" t="s">
        <v>27</v>
      </c>
      <c r="HE37" s="482" t="s">
        <v>20</v>
      </c>
      <c r="HF37" s="483"/>
      <c r="HG37" s="484"/>
      <c r="HN37" s="477"/>
      <c r="HO37" s="479" t="s">
        <v>27</v>
      </c>
      <c r="HP37" s="482" t="s">
        <v>20</v>
      </c>
      <c r="HQ37" s="483"/>
      <c r="HR37" s="484"/>
      <c r="HY37" s="477"/>
      <c r="HZ37" s="479" t="s">
        <v>27</v>
      </c>
      <c r="IA37" s="482" t="s">
        <v>20</v>
      </c>
      <c r="IB37" s="483"/>
      <c r="IC37" s="484"/>
      <c r="IJ37" s="477"/>
      <c r="IK37" s="479" t="s">
        <v>27</v>
      </c>
      <c r="IL37" s="482" t="s">
        <v>20</v>
      </c>
      <c r="IM37" s="483"/>
      <c r="IN37" s="484"/>
      <c r="IU37" s="477"/>
      <c r="IV37" s="479" t="s">
        <v>27</v>
      </c>
      <c r="IW37" s="482" t="s">
        <v>20</v>
      </c>
      <c r="IX37" s="483"/>
      <c r="IY37" s="484"/>
      <c r="JF37" s="477"/>
      <c r="JG37" s="479" t="s">
        <v>27</v>
      </c>
      <c r="JH37" s="482" t="s">
        <v>20</v>
      </c>
      <c r="JI37" s="483"/>
      <c r="JJ37" s="484"/>
      <c r="JQ37" s="477"/>
      <c r="JR37" s="479" t="s">
        <v>27</v>
      </c>
      <c r="JS37" s="482" t="s">
        <v>20</v>
      </c>
      <c r="JT37" s="483"/>
      <c r="JU37" s="484"/>
      <c r="KB37" s="477"/>
      <c r="KC37" s="479" t="s">
        <v>27</v>
      </c>
      <c r="KD37" s="482" t="s">
        <v>20</v>
      </c>
      <c r="KE37" s="483"/>
      <c r="KF37" s="484"/>
      <c r="KM37" s="477"/>
      <c r="KN37" s="479" t="s">
        <v>27</v>
      </c>
      <c r="KO37" s="482" t="s">
        <v>20</v>
      </c>
      <c r="KP37" s="483"/>
      <c r="KQ37" s="484"/>
      <c r="KX37" s="477"/>
      <c r="KY37" s="479" t="s">
        <v>27</v>
      </c>
      <c r="KZ37" s="482" t="s">
        <v>20</v>
      </c>
      <c r="LA37" s="483"/>
      <c r="LB37" s="484"/>
      <c r="LI37" s="477"/>
      <c r="LJ37" s="479" t="s">
        <v>27</v>
      </c>
      <c r="LK37" s="482" t="s">
        <v>20</v>
      </c>
      <c r="LL37" s="483"/>
      <c r="LM37" s="484"/>
      <c r="LT37" s="477"/>
      <c r="LU37" s="479" t="s">
        <v>27</v>
      </c>
      <c r="LV37" s="482" t="s">
        <v>20</v>
      </c>
      <c r="LW37" s="483"/>
      <c r="LX37" s="484"/>
      <c r="ME37" s="477"/>
      <c r="MF37" s="479" t="s">
        <v>27</v>
      </c>
      <c r="MG37" s="482" t="s">
        <v>20</v>
      </c>
      <c r="MH37" s="483"/>
      <c r="MI37" s="484"/>
      <c r="MP37" s="477"/>
      <c r="MQ37" s="479" t="s">
        <v>27</v>
      </c>
      <c r="MR37" s="482" t="s">
        <v>20</v>
      </c>
      <c r="MS37" s="483"/>
      <c r="MT37" s="484"/>
      <c r="NA37" s="477"/>
      <c r="NB37" s="479" t="s">
        <v>27</v>
      </c>
      <c r="NC37" s="482" t="s">
        <v>20</v>
      </c>
      <c r="ND37" s="483"/>
      <c r="NE37" s="484"/>
      <c r="NL37" s="477"/>
      <c r="NM37" s="479" t="s">
        <v>27</v>
      </c>
      <c r="NN37" s="482" t="s">
        <v>20</v>
      </c>
      <c r="NO37" s="483"/>
      <c r="NP37" s="484"/>
      <c r="NW37" s="477"/>
      <c r="NX37" s="479" t="s">
        <v>27</v>
      </c>
      <c r="NY37" s="482" t="s">
        <v>20</v>
      </c>
      <c r="NZ37" s="483"/>
      <c r="OA37" s="484"/>
      <c r="OH37" s="477"/>
      <c r="OI37" s="479" t="s">
        <v>27</v>
      </c>
      <c r="OJ37" s="482" t="s">
        <v>20</v>
      </c>
      <c r="OK37" s="483"/>
      <c r="OL37" s="484"/>
      <c r="OS37" s="477"/>
      <c r="OT37" s="479" t="s">
        <v>27</v>
      </c>
      <c r="OU37" s="482" t="s">
        <v>20</v>
      </c>
      <c r="OV37" s="483"/>
      <c r="OW37" s="484"/>
      <c r="PD37" s="477"/>
      <c r="PE37" s="479" t="s">
        <v>27</v>
      </c>
      <c r="PF37" s="482" t="s">
        <v>20</v>
      </c>
      <c r="PG37" s="483"/>
      <c r="PH37" s="484"/>
      <c r="PO37" s="477"/>
      <c r="PP37" s="479" t="s">
        <v>27</v>
      </c>
      <c r="PQ37" s="482" t="s">
        <v>20</v>
      </c>
      <c r="PR37" s="483"/>
      <c r="PS37" s="484"/>
      <c r="PZ37" s="477"/>
      <c r="QA37" s="479" t="s">
        <v>27</v>
      </c>
      <c r="QB37" s="482" t="s">
        <v>20</v>
      </c>
      <c r="QC37" s="483"/>
      <c r="QD37" s="484"/>
      <c r="QK37" s="477"/>
      <c r="QL37" s="479" t="s">
        <v>27</v>
      </c>
      <c r="QM37" s="482" t="s">
        <v>20</v>
      </c>
      <c r="QN37" s="483"/>
      <c r="QO37" s="484"/>
      <c r="QV37" s="477"/>
      <c r="QW37" s="479" t="s">
        <v>27</v>
      </c>
      <c r="QX37" s="482" t="s">
        <v>20</v>
      </c>
      <c r="QY37" s="483"/>
      <c r="QZ37" s="484"/>
      <c r="RG37" s="477"/>
      <c r="RH37" s="479" t="s">
        <v>27</v>
      </c>
      <c r="RI37" s="482" t="s">
        <v>20</v>
      </c>
      <c r="RJ37" s="483"/>
      <c r="RK37" s="484"/>
      <c r="RR37" s="477"/>
      <c r="RS37" s="479" t="s">
        <v>27</v>
      </c>
      <c r="RT37" s="482" t="s">
        <v>20</v>
      </c>
      <c r="RU37" s="483"/>
      <c r="RV37" s="484"/>
      <c r="SC37" s="477"/>
      <c r="SD37" s="479" t="s">
        <v>27</v>
      </c>
      <c r="SE37" s="482" t="s">
        <v>20</v>
      </c>
      <c r="SF37" s="483"/>
      <c r="SG37" s="484"/>
      <c r="SN37" s="477"/>
      <c r="SO37" s="479" t="s">
        <v>27</v>
      </c>
      <c r="SP37" s="482" t="s">
        <v>20</v>
      </c>
      <c r="SQ37" s="483"/>
      <c r="SR37" s="484"/>
      <c r="SY37" s="477"/>
      <c r="SZ37" s="479" t="s">
        <v>27</v>
      </c>
      <c r="TA37" s="482" t="s">
        <v>20</v>
      </c>
      <c r="TB37" s="483"/>
      <c r="TC37" s="484"/>
      <c r="TJ37" s="477"/>
      <c r="TK37" s="479" t="s">
        <v>27</v>
      </c>
      <c r="TL37" s="482" t="s">
        <v>20</v>
      </c>
      <c r="TM37" s="483"/>
      <c r="TN37" s="484"/>
      <c r="TU37" s="477"/>
      <c r="TV37" s="479" t="s">
        <v>27</v>
      </c>
      <c r="TW37" s="482" t="s">
        <v>20</v>
      </c>
      <c r="TX37" s="483"/>
      <c r="TY37" s="484"/>
      <c r="UF37" s="477"/>
      <c r="UG37" s="479" t="s">
        <v>27</v>
      </c>
      <c r="UH37" s="482" t="s">
        <v>20</v>
      </c>
      <c r="UI37" s="483"/>
      <c r="UJ37" s="484"/>
      <c r="UQ37" s="477"/>
      <c r="UR37" s="479" t="s">
        <v>27</v>
      </c>
      <c r="US37" s="482" t="s">
        <v>20</v>
      </c>
      <c r="UT37" s="483"/>
      <c r="UU37" s="484"/>
      <c r="VB37" s="477"/>
      <c r="VC37" s="479" t="s">
        <v>27</v>
      </c>
      <c r="VD37" s="482" t="s">
        <v>20</v>
      </c>
      <c r="VE37" s="483"/>
      <c r="VF37" s="484"/>
      <c r="VM37" s="477"/>
      <c r="VN37" s="479" t="s">
        <v>27</v>
      </c>
      <c r="VO37" s="482" t="s">
        <v>20</v>
      </c>
      <c r="VP37" s="483"/>
      <c r="VQ37" s="484"/>
      <c r="VX37" s="477"/>
      <c r="VY37" s="479" t="s">
        <v>27</v>
      </c>
      <c r="VZ37" s="482" t="s">
        <v>20</v>
      </c>
      <c r="WA37" s="483"/>
      <c r="WB37" s="484"/>
      <c r="WI37" s="477"/>
      <c r="WJ37" s="479" t="s">
        <v>27</v>
      </c>
      <c r="WK37" s="482" t="s">
        <v>20</v>
      </c>
      <c r="WL37" s="483"/>
      <c r="WM37" s="484"/>
      <c r="WT37" s="477"/>
      <c r="WU37" s="479" t="s">
        <v>27</v>
      </c>
      <c r="WV37" s="482" t="s">
        <v>20</v>
      </c>
      <c r="WW37" s="483"/>
      <c r="WX37" s="484"/>
      <c r="XE37" s="477"/>
      <c r="XF37" s="479" t="s">
        <v>27</v>
      </c>
      <c r="XG37" s="482" t="s">
        <v>20</v>
      </c>
      <c r="XH37" s="483"/>
      <c r="XI37" s="484"/>
      <c r="XP37" s="477"/>
      <c r="XQ37" s="479" t="s">
        <v>27</v>
      </c>
      <c r="XR37" s="482" t="s">
        <v>20</v>
      </c>
      <c r="XS37" s="483"/>
      <c r="XT37" s="484"/>
      <c r="YA37" s="477"/>
      <c r="YB37" s="479" t="s">
        <v>27</v>
      </c>
      <c r="YC37" s="482" t="s">
        <v>20</v>
      </c>
      <c r="YD37" s="483"/>
      <c r="YE37" s="484"/>
      <c r="YL37" s="477"/>
      <c r="YM37" s="479" t="s">
        <v>27</v>
      </c>
      <c r="YN37" s="482" t="s">
        <v>20</v>
      </c>
      <c r="YO37" s="483"/>
      <c r="YP37" s="484"/>
      <c r="YW37" s="477"/>
      <c r="YX37" s="479" t="s">
        <v>27</v>
      </c>
      <c r="YY37" s="482" t="s">
        <v>20</v>
      </c>
      <c r="YZ37" s="483"/>
      <c r="ZA37" s="484"/>
      <c r="ZH37" s="477"/>
      <c r="ZI37" s="479" t="s">
        <v>27</v>
      </c>
      <c r="ZJ37" s="482" t="s">
        <v>20</v>
      </c>
      <c r="ZK37" s="483"/>
      <c r="ZL37" s="484"/>
      <c r="ZS37" s="477"/>
      <c r="ZT37" s="479" t="s">
        <v>27</v>
      </c>
      <c r="ZU37" s="482" t="s">
        <v>20</v>
      </c>
      <c r="ZV37" s="483"/>
      <c r="ZW37" s="484"/>
      <c r="AAD37" s="477"/>
      <c r="AAE37" s="479" t="s">
        <v>27</v>
      </c>
      <c r="AAF37" s="482" t="s">
        <v>20</v>
      </c>
      <c r="AAG37" s="483"/>
      <c r="AAH37" s="484"/>
      <c r="AAO37" s="477"/>
      <c r="AAP37" s="479" t="s">
        <v>27</v>
      </c>
      <c r="AAQ37" s="482" t="s">
        <v>20</v>
      </c>
      <c r="AAR37" s="483"/>
      <c r="AAS37" s="484"/>
      <c r="AAZ37" s="477"/>
      <c r="ABA37" s="479" t="s">
        <v>27</v>
      </c>
      <c r="ABB37" s="482" t="s">
        <v>20</v>
      </c>
      <c r="ABC37" s="483"/>
      <c r="ABD37" s="484"/>
      <c r="ABK37" s="477"/>
      <c r="ABL37" s="479" t="s">
        <v>27</v>
      </c>
      <c r="ABM37" s="482" t="s">
        <v>20</v>
      </c>
      <c r="ABN37" s="483"/>
      <c r="ABO37" s="484"/>
      <c r="ABV37" s="477"/>
      <c r="ABW37" s="479" t="s">
        <v>27</v>
      </c>
      <c r="ABX37" s="482" t="s">
        <v>20</v>
      </c>
      <c r="ABY37" s="483"/>
      <c r="ABZ37" s="484"/>
      <c r="ACG37" s="477"/>
      <c r="ACH37" s="479" t="s">
        <v>27</v>
      </c>
      <c r="ACI37" s="482" t="s">
        <v>20</v>
      </c>
      <c r="ACJ37" s="483"/>
      <c r="ACK37" s="484"/>
      <c r="ACR37" s="477"/>
      <c r="ACS37" s="479" t="s">
        <v>27</v>
      </c>
      <c r="ACT37" s="482" t="s">
        <v>20</v>
      </c>
      <c r="ACU37" s="483"/>
      <c r="ACV37" s="484"/>
      <c r="ADC37" s="477"/>
      <c r="ADD37" s="479" t="s">
        <v>27</v>
      </c>
      <c r="ADE37" s="482" t="s">
        <v>20</v>
      </c>
      <c r="ADF37" s="483"/>
      <c r="ADG37" s="484"/>
      <c r="ADN37" s="477"/>
      <c r="ADO37" s="479" t="s">
        <v>27</v>
      </c>
      <c r="ADP37" s="482" t="s">
        <v>20</v>
      </c>
      <c r="ADQ37" s="483"/>
      <c r="ADR37" s="484"/>
      <c r="ADY37" s="477"/>
      <c r="ADZ37" s="479" t="s">
        <v>27</v>
      </c>
      <c r="AEA37" s="482" t="s">
        <v>20</v>
      </c>
      <c r="AEB37" s="483"/>
      <c r="AEC37" s="484"/>
      <c r="AEJ37" s="477"/>
      <c r="AEK37" s="479" t="s">
        <v>27</v>
      </c>
      <c r="AEL37" s="482" t="s">
        <v>20</v>
      </c>
      <c r="AEM37" s="483"/>
      <c r="AEN37" s="484"/>
      <c r="AEU37" s="477"/>
      <c r="AEV37" s="479" t="s">
        <v>27</v>
      </c>
      <c r="AEW37" s="482" t="s">
        <v>20</v>
      </c>
      <c r="AEX37" s="483"/>
      <c r="AEY37" s="484"/>
      <c r="AFF37" s="477"/>
      <c r="AFG37" s="479" t="s">
        <v>27</v>
      </c>
      <c r="AFH37" s="482" t="s">
        <v>20</v>
      </c>
      <c r="AFI37" s="483"/>
      <c r="AFJ37" s="484"/>
      <c r="AFQ37" s="477"/>
      <c r="AFR37" s="479" t="s">
        <v>27</v>
      </c>
      <c r="AFS37" s="482" t="s">
        <v>20</v>
      </c>
      <c r="AFT37" s="483"/>
      <c r="AFU37" s="484"/>
      <c r="AGB37" s="477"/>
      <c r="AGC37" s="479" t="s">
        <v>27</v>
      </c>
      <c r="AGD37" s="482" t="s">
        <v>20</v>
      </c>
      <c r="AGE37" s="483"/>
      <c r="AGF37" s="484"/>
      <c r="AGM37" s="477"/>
      <c r="AGN37" s="479" t="s">
        <v>27</v>
      </c>
      <c r="AGO37" s="482" t="s">
        <v>20</v>
      </c>
      <c r="AGP37" s="483"/>
      <c r="AGQ37" s="484"/>
      <c r="AGX37" s="477"/>
      <c r="AGY37" s="479" t="s">
        <v>27</v>
      </c>
      <c r="AGZ37" s="482" t="s">
        <v>20</v>
      </c>
      <c r="AHA37" s="483"/>
      <c r="AHB37" s="484"/>
      <c r="AHI37" s="477"/>
      <c r="AHJ37" s="479" t="s">
        <v>27</v>
      </c>
      <c r="AHK37" s="482" t="s">
        <v>20</v>
      </c>
      <c r="AHL37" s="483"/>
      <c r="AHM37" s="484"/>
      <c r="AHT37" s="477"/>
      <c r="AHU37" s="479" t="s">
        <v>27</v>
      </c>
      <c r="AHV37" s="482" t="s">
        <v>20</v>
      </c>
      <c r="AHW37" s="483"/>
      <c r="AHX37" s="484"/>
      <c r="AIE37" s="477"/>
      <c r="AIF37" s="479" t="s">
        <v>27</v>
      </c>
      <c r="AIG37" s="482" t="s">
        <v>20</v>
      </c>
      <c r="AIH37" s="483"/>
      <c r="AII37" s="484"/>
      <c r="AIP37" s="477"/>
      <c r="AIQ37" s="479" t="s">
        <v>27</v>
      </c>
      <c r="AIR37" s="482" t="s">
        <v>20</v>
      </c>
      <c r="AIS37" s="483"/>
      <c r="AIT37" s="484"/>
      <c r="AJA37" s="477"/>
      <c r="AJB37" s="479" t="s">
        <v>27</v>
      </c>
      <c r="AJC37" s="482" t="s">
        <v>20</v>
      </c>
      <c r="AJD37" s="483"/>
      <c r="AJE37" s="484"/>
      <c r="AJL37" s="477"/>
      <c r="AJM37" s="479" t="s">
        <v>27</v>
      </c>
      <c r="AJN37" s="482" t="s">
        <v>20</v>
      </c>
      <c r="AJO37" s="483"/>
      <c r="AJP37" s="484"/>
      <c r="AJW37" s="477"/>
      <c r="AJX37" s="479" t="s">
        <v>27</v>
      </c>
      <c r="AJY37" s="482" t="s">
        <v>20</v>
      </c>
      <c r="AJZ37" s="483"/>
      <c r="AKA37" s="484"/>
      <c r="AKH37" s="477"/>
      <c r="AKI37" s="479" t="s">
        <v>27</v>
      </c>
      <c r="AKJ37" s="482" t="s">
        <v>20</v>
      </c>
      <c r="AKK37" s="483"/>
      <c r="AKL37" s="484"/>
      <c r="AKS37" s="477"/>
      <c r="AKT37" s="479" t="s">
        <v>27</v>
      </c>
      <c r="AKU37" s="482" t="s">
        <v>20</v>
      </c>
      <c r="AKV37" s="483"/>
      <c r="AKW37" s="484"/>
      <c r="ALD37" s="477"/>
      <c r="ALE37" s="479" t="s">
        <v>27</v>
      </c>
      <c r="ALF37" s="482" t="s">
        <v>20</v>
      </c>
      <c r="ALG37" s="483"/>
      <c r="ALH37" s="484"/>
      <c r="ALO37" s="477"/>
      <c r="ALP37" s="479" t="s">
        <v>27</v>
      </c>
      <c r="ALQ37" s="482" t="s">
        <v>20</v>
      </c>
      <c r="ALR37" s="483"/>
      <c r="ALS37" s="484"/>
      <c r="ALZ37" s="477"/>
      <c r="AMA37" s="479" t="s">
        <v>27</v>
      </c>
      <c r="AMB37" s="482" t="s">
        <v>20</v>
      </c>
      <c r="AMC37" s="483"/>
      <c r="AMD37" s="484"/>
      <c r="AMK37" s="477"/>
      <c r="AML37" s="479" t="s">
        <v>27</v>
      </c>
      <c r="AMM37" s="482" t="s">
        <v>20</v>
      </c>
      <c r="AMN37" s="483"/>
      <c r="AMO37" s="484"/>
      <c r="AMV37" s="477"/>
      <c r="AMW37" s="479" t="s">
        <v>27</v>
      </c>
      <c r="AMX37" s="482" t="s">
        <v>20</v>
      </c>
      <c r="AMY37" s="483"/>
      <c r="AMZ37" s="484"/>
      <c r="ANG37" s="477"/>
      <c r="ANH37" s="479" t="s">
        <v>27</v>
      </c>
      <c r="ANI37" s="482" t="s">
        <v>20</v>
      </c>
      <c r="ANJ37" s="483"/>
      <c r="ANK37" s="484"/>
      <c r="ANR37" s="477"/>
      <c r="ANS37" s="479" t="s">
        <v>27</v>
      </c>
      <c r="ANT37" s="482" t="s">
        <v>20</v>
      </c>
      <c r="ANU37" s="483"/>
      <c r="ANV37" s="484"/>
      <c r="AOC37" s="477"/>
      <c r="AOD37" s="479" t="s">
        <v>27</v>
      </c>
      <c r="AOE37" s="482" t="s">
        <v>20</v>
      </c>
      <c r="AOF37" s="483"/>
      <c r="AOG37" s="484"/>
      <c r="AON37" s="477"/>
      <c r="AOO37" s="479" t="s">
        <v>27</v>
      </c>
      <c r="AOP37" s="482" t="s">
        <v>20</v>
      </c>
      <c r="AOQ37" s="483"/>
      <c r="AOR37" s="484"/>
      <c r="AOY37" s="477"/>
      <c r="AOZ37" s="479" t="s">
        <v>27</v>
      </c>
      <c r="APA37" s="482" t="s">
        <v>20</v>
      </c>
      <c r="APB37" s="483"/>
      <c r="APC37" s="484"/>
      <c r="APJ37" s="477"/>
      <c r="APK37" s="479" t="s">
        <v>27</v>
      </c>
      <c r="APL37" s="482" t="s">
        <v>20</v>
      </c>
      <c r="APM37" s="483"/>
      <c r="APN37" s="484"/>
      <c r="APU37" s="477"/>
      <c r="APV37" s="479" t="s">
        <v>27</v>
      </c>
      <c r="APW37" s="482" t="s">
        <v>20</v>
      </c>
      <c r="APX37" s="483"/>
      <c r="APY37" s="484"/>
      <c r="AQF37" s="477"/>
      <c r="AQG37" s="479" t="s">
        <v>27</v>
      </c>
      <c r="AQH37" s="482" t="s">
        <v>20</v>
      </c>
      <c r="AQI37" s="483"/>
      <c r="AQJ37" s="484"/>
      <c r="AQQ37" s="477"/>
      <c r="AQR37" s="479" t="s">
        <v>27</v>
      </c>
      <c r="AQS37" s="482" t="s">
        <v>20</v>
      </c>
      <c r="AQT37" s="483"/>
      <c r="AQU37" s="484"/>
      <c r="ARB37" s="477"/>
      <c r="ARC37" s="479" t="s">
        <v>27</v>
      </c>
      <c r="ARD37" s="482" t="s">
        <v>20</v>
      </c>
      <c r="ARE37" s="483"/>
      <c r="ARF37" s="484"/>
      <c r="ARM37" s="477"/>
      <c r="ARN37" s="479" t="s">
        <v>27</v>
      </c>
      <c r="ARO37" s="482" t="s">
        <v>20</v>
      </c>
      <c r="ARP37" s="483"/>
      <c r="ARQ37" s="484"/>
      <c r="ARX37" s="477"/>
      <c r="ARY37" s="479" t="s">
        <v>27</v>
      </c>
      <c r="ARZ37" s="482" t="s">
        <v>20</v>
      </c>
      <c r="ASA37" s="483"/>
      <c r="ASB37" s="484"/>
      <c r="ASI37" s="477"/>
      <c r="ASJ37" s="479" t="s">
        <v>27</v>
      </c>
      <c r="ASK37" s="482" t="s">
        <v>20</v>
      </c>
      <c r="ASL37" s="483"/>
      <c r="ASM37" s="484"/>
      <c r="AST37" s="477"/>
      <c r="ASU37" s="479" t="s">
        <v>27</v>
      </c>
      <c r="ASV37" s="482" t="s">
        <v>20</v>
      </c>
      <c r="ASW37" s="483"/>
      <c r="ASX37" s="484"/>
      <c r="ATE37" s="477"/>
      <c r="ATF37" s="479" t="s">
        <v>27</v>
      </c>
      <c r="ATG37" s="482" t="s">
        <v>20</v>
      </c>
      <c r="ATH37" s="483"/>
      <c r="ATI37" s="484"/>
      <c r="ATP37" s="477"/>
      <c r="ATQ37" s="479" t="s">
        <v>27</v>
      </c>
      <c r="ATR37" s="482" t="s">
        <v>20</v>
      </c>
      <c r="ATS37" s="483"/>
      <c r="ATT37" s="484"/>
      <c r="AUA37" s="477"/>
      <c r="AUB37" s="479" t="s">
        <v>27</v>
      </c>
      <c r="AUC37" s="482" t="s">
        <v>20</v>
      </c>
      <c r="AUD37" s="483"/>
      <c r="AUE37" s="484"/>
      <c r="AUL37" s="477"/>
      <c r="AUM37" s="479" t="s">
        <v>27</v>
      </c>
      <c r="AUN37" s="482" t="s">
        <v>20</v>
      </c>
      <c r="AUO37" s="483"/>
      <c r="AUP37" s="484"/>
      <c r="AUW37" s="477"/>
      <c r="AUX37" s="479" t="s">
        <v>27</v>
      </c>
      <c r="AUY37" s="482" t="s">
        <v>20</v>
      </c>
      <c r="AUZ37" s="483"/>
      <c r="AVA37" s="484"/>
      <c r="AVH37" s="477"/>
      <c r="AVI37" s="479" t="s">
        <v>27</v>
      </c>
      <c r="AVJ37" s="482" t="s">
        <v>20</v>
      </c>
      <c r="AVK37" s="483"/>
      <c r="AVL37" s="484"/>
      <c r="AVS37" s="477"/>
      <c r="AVT37" s="479" t="s">
        <v>27</v>
      </c>
      <c r="AVU37" s="482" t="s">
        <v>20</v>
      </c>
      <c r="AVV37" s="483"/>
      <c r="AVW37" s="484"/>
    </row>
    <row r="38" spans="1:1275">
      <c r="B38" s="510"/>
      <c r="C38" s="512"/>
      <c r="D38" s="18" t="s">
        <v>201</v>
      </c>
      <c r="E38" s="5" t="s">
        <v>18</v>
      </c>
      <c r="F38" s="17">
        <f ca="1">F31*Giadatvaheso!$C$5*Giadatvaheso!$C$11</f>
        <v>0</v>
      </c>
      <c r="M38" s="477"/>
      <c r="N38" s="480"/>
      <c r="O38" s="18" t="s">
        <v>201</v>
      </c>
      <c r="P38" s="5" t="s">
        <v>18</v>
      </c>
      <c r="Q38" s="17">
        <f ca="1">Q31*Giadatvaheso!$C$5*Giadatvaheso!$C$11</f>
        <v>0</v>
      </c>
      <c r="X38" s="477"/>
      <c r="Y38" s="480"/>
      <c r="Z38" s="18" t="s">
        <v>201</v>
      </c>
      <c r="AA38" s="5" t="s">
        <v>18</v>
      </c>
      <c r="AB38" s="17">
        <f ca="1">AB31*Giadatvaheso!$C$5*Giadatvaheso!$C$11</f>
        <v>0</v>
      </c>
      <c r="AI38" s="477"/>
      <c r="AJ38" s="480"/>
      <c r="AK38" s="18" t="s">
        <v>201</v>
      </c>
      <c r="AL38" s="5" t="s">
        <v>18</v>
      </c>
      <c r="AM38" s="17">
        <f ca="1">AM31*Giadatvaheso!$C$5*Giadatvaheso!$C$11</f>
        <v>0</v>
      </c>
      <c r="AT38" s="477"/>
      <c r="AU38" s="480"/>
      <c r="AV38" s="18" t="s">
        <v>201</v>
      </c>
      <c r="AW38" s="5" t="s">
        <v>18</v>
      </c>
      <c r="AX38" s="17">
        <f ca="1">AX31*Giadatvaheso!$C$5*Giadatvaheso!$C$11</f>
        <v>0</v>
      </c>
      <c r="BE38" s="477"/>
      <c r="BF38" s="480"/>
      <c r="BG38" s="18" t="s">
        <v>201</v>
      </c>
      <c r="BH38" s="5" t="s">
        <v>18</v>
      </c>
      <c r="BI38" s="17">
        <f ca="1">BI31*Giadatvaheso!$C$5*Giadatvaheso!$C$11</f>
        <v>0</v>
      </c>
      <c r="BP38" s="477"/>
      <c r="BQ38" s="480"/>
      <c r="BR38" s="18" t="s">
        <v>201</v>
      </c>
      <c r="BS38" s="5" t="s">
        <v>18</v>
      </c>
      <c r="BT38" s="17">
        <f ca="1">BT31*Giadatvaheso!$C$5*Giadatvaheso!$C$11</f>
        <v>0</v>
      </c>
      <c r="CA38" s="477"/>
      <c r="CB38" s="480"/>
      <c r="CC38" s="18" t="s">
        <v>201</v>
      </c>
      <c r="CD38" s="5" t="s">
        <v>18</v>
      </c>
      <c r="CE38" s="17">
        <f ca="1">CE31*Giadatvaheso!$C$5*Giadatvaheso!$C$11</f>
        <v>0</v>
      </c>
      <c r="CL38" s="477"/>
      <c r="CM38" s="480"/>
      <c r="CN38" s="18" t="s">
        <v>201</v>
      </c>
      <c r="CO38" s="5" t="s">
        <v>18</v>
      </c>
      <c r="CP38" s="17">
        <f ca="1">CP31*Giadatvaheso!$C$5*Giadatvaheso!$C$11</f>
        <v>0</v>
      </c>
      <c r="CW38" s="477"/>
      <c r="CX38" s="480"/>
      <c r="CY38" s="18" t="s">
        <v>201</v>
      </c>
      <c r="CZ38" s="5" t="s">
        <v>18</v>
      </c>
      <c r="DA38" s="17">
        <f ca="1">DA31*Giadatvaheso!$C$5*Giadatvaheso!$C$11</f>
        <v>0</v>
      </c>
      <c r="DH38" s="477"/>
      <c r="DI38" s="480"/>
      <c r="DJ38" s="18" t="s">
        <v>201</v>
      </c>
      <c r="DK38" s="5" t="s">
        <v>18</v>
      </c>
      <c r="DL38" s="17">
        <f ca="1">DL31*Giadatvaheso!$C$5*Giadatvaheso!$C$11</f>
        <v>0</v>
      </c>
      <c r="DS38" s="477"/>
      <c r="DT38" s="480"/>
      <c r="DU38" s="18" t="s">
        <v>201</v>
      </c>
      <c r="DV38" s="5" t="s">
        <v>18</v>
      </c>
      <c r="DW38" s="17">
        <f ca="1">DW31*Giadatvaheso!$C$5*Giadatvaheso!$C$11</f>
        <v>0</v>
      </c>
      <c r="ED38" s="477"/>
      <c r="EE38" s="480"/>
      <c r="EF38" s="18" t="s">
        <v>201</v>
      </c>
      <c r="EG38" s="5" t="s">
        <v>18</v>
      </c>
      <c r="EH38" s="17">
        <f ca="1">EH31*Giadatvaheso!$C$5*Giadatvaheso!$C$11</f>
        <v>0</v>
      </c>
      <c r="EO38" s="477"/>
      <c r="EP38" s="480"/>
      <c r="EQ38" s="18" t="s">
        <v>201</v>
      </c>
      <c r="ER38" s="5" t="s">
        <v>18</v>
      </c>
      <c r="ES38" s="17">
        <f ca="1">ES31*Giadatvaheso!$C$5*Giadatvaheso!$C$11</f>
        <v>0</v>
      </c>
      <c r="EZ38" s="477"/>
      <c r="FA38" s="480"/>
      <c r="FB38" s="18" t="s">
        <v>201</v>
      </c>
      <c r="FC38" s="5" t="s">
        <v>18</v>
      </c>
      <c r="FD38" s="17">
        <f ca="1">FD31*Giadatvaheso!$C$5*Giadatvaheso!$C$11</f>
        <v>0</v>
      </c>
      <c r="FK38" s="477"/>
      <c r="FL38" s="480"/>
      <c r="FM38" s="18" t="s">
        <v>201</v>
      </c>
      <c r="FN38" s="5" t="s">
        <v>18</v>
      </c>
      <c r="FO38" s="17">
        <f ca="1">FO31*Giadatvaheso!$C$5*Giadatvaheso!$C$11</f>
        <v>0</v>
      </c>
      <c r="FV38" s="477"/>
      <c r="FW38" s="480"/>
      <c r="FX38" s="18" t="s">
        <v>201</v>
      </c>
      <c r="FY38" s="5" t="s">
        <v>18</v>
      </c>
      <c r="FZ38" s="17">
        <f ca="1">FZ31*Giadatvaheso!$C$5*Giadatvaheso!$C$11</f>
        <v>0</v>
      </c>
      <c r="GG38" s="477"/>
      <c r="GH38" s="480"/>
      <c r="GI38" s="18" t="s">
        <v>201</v>
      </c>
      <c r="GJ38" s="5" t="s">
        <v>18</v>
      </c>
      <c r="GK38" s="17">
        <f ca="1">GK31*Giadatvaheso!$C$5*Giadatvaheso!$C$11</f>
        <v>0</v>
      </c>
      <c r="GR38" s="477"/>
      <c r="GS38" s="480"/>
      <c r="GT38" s="18" t="s">
        <v>201</v>
      </c>
      <c r="GU38" s="5" t="s">
        <v>18</v>
      </c>
      <c r="GV38" s="17">
        <f ca="1">GV31*Giadatvaheso!$C$5*Giadatvaheso!$C$11</f>
        <v>0</v>
      </c>
      <c r="HC38" s="477"/>
      <c r="HD38" s="480"/>
      <c r="HE38" s="18" t="s">
        <v>201</v>
      </c>
      <c r="HF38" s="5" t="s">
        <v>18</v>
      </c>
      <c r="HG38" s="17">
        <f ca="1">HG31*Giadatvaheso!$C$5*Giadatvaheso!$C$11</f>
        <v>0</v>
      </c>
      <c r="HN38" s="477"/>
      <c r="HO38" s="480"/>
      <c r="HP38" s="18" t="s">
        <v>201</v>
      </c>
      <c r="HQ38" s="5" t="s">
        <v>18</v>
      </c>
      <c r="HR38" s="17">
        <f ca="1">HR31*Giadatvaheso!$C$5*Giadatvaheso!$C$11</f>
        <v>0</v>
      </c>
      <c r="HY38" s="477"/>
      <c r="HZ38" s="480"/>
      <c r="IA38" s="18" t="s">
        <v>201</v>
      </c>
      <c r="IB38" s="5" t="s">
        <v>18</v>
      </c>
      <c r="IC38" s="17">
        <f ca="1">IC31*Giadatvaheso!$C$5*Giadatvaheso!$C$11</f>
        <v>0</v>
      </c>
      <c r="IJ38" s="477"/>
      <c r="IK38" s="480"/>
      <c r="IL38" s="18" t="s">
        <v>201</v>
      </c>
      <c r="IM38" s="5" t="s">
        <v>18</v>
      </c>
      <c r="IN38" s="17">
        <f ca="1">IN31*Giadatvaheso!$C$5*Giadatvaheso!$C$11</f>
        <v>0</v>
      </c>
      <c r="IU38" s="477"/>
      <c r="IV38" s="480"/>
      <c r="IW38" s="18" t="s">
        <v>201</v>
      </c>
      <c r="IX38" s="5" t="s">
        <v>18</v>
      </c>
      <c r="IY38" s="17">
        <f ca="1">IY31*Giadatvaheso!$C$5*Giadatvaheso!$C$11</f>
        <v>0</v>
      </c>
      <c r="JF38" s="477"/>
      <c r="JG38" s="480"/>
      <c r="JH38" s="18" t="s">
        <v>201</v>
      </c>
      <c r="JI38" s="5" t="s">
        <v>18</v>
      </c>
      <c r="JJ38" s="17">
        <f ca="1">JJ31*Giadatvaheso!$C$5*Giadatvaheso!$C$11</f>
        <v>0</v>
      </c>
      <c r="JQ38" s="477"/>
      <c r="JR38" s="480"/>
      <c r="JS38" s="18" t="s">
        <v>201</v>
      </c>
      <c r="JT38" s="5" t="s">
        <v>18</v>
      </c>
      <c r="JU38" s="17">
        <f ca="1">JU31*Giadatvaheso!$C$5*Giadatvaheso!$C$11</f>
        <v>0</v>
      </c>
      <c r="KB38" s="477"/>
      <c r="KC38" s="480"/>
      <c r="KD38" s="18" t="s">
        <v>201</v>
      </c>
      <c r="KE38" s="5" t="s">
        <v>18</v>
      </c>
      <c r="KF38" s="17">
        <f ca="1">KF31*Giadatvaheso!$C$5*Giadatvaheso!$C$11</f>
        <v>0</v>
      </c>
      <c r="KM38" s="477"/>
      <c r="KN38" s="480"/>
      <c r="KO38" s="18" t="s">
        <v>201</v>
      </c>
      <c r="KP38" s="5" t="s">
        <v>18</v>
      </c>
      <c r="KQ38" s="17">
        <f ca="1">KQ31*Giadatvaheso!$C$5*Giadatvaheso!$C$11</f>
        <v>0</v>
      </c>
      <c r="KX38" s="477"/>
      <c r="KY38" s="480"/>
      <c r="KZ38" s="18" t="s">
        <v>201</v>
      </c>
      <c r="LA38" s="5" t="s">
        <v>18</v>
      </c>
      <c r="LB38" s="17">
        <f ca="1">LB31*Giadatvaheso!$C$5*Giadatvaheso!$C$11</f>
        <v>0</v>
      </c>
      <c r="LI38" s="477"/>
      <c r="LJ38" s="480"/>
      <c r="LK38" s="18" t="s">
        <v>201</v>
      </c>
      <c r="LL38" s="5" t="s">
        <v>18</v>
      </c>
      <c r="LM38" s="17">
        <f ca="1">LM31*Giadatvaheso!$C$5*Giadatvaheso!$C$11</f>
        <v>0</v>
      </c>
      <c r="LT38" s="477"/>
      <c r="LU38" s="480"/>
      <c r="LV38" s="18" t="s">
        <v>201</v>
      </c>
      <c r="LW38" s="5" t="s">
        <v>18</v>
      </c>
      <c r="LX38" s="17">
        <f ca="1">LX31*Giadatvaheso!$C$5*Giadatvaheso!$C$11</f>
        <v>0</v>
      </c>
      <c r="ME38" s="477"/>
      <c r="MF38" s="480"/>
      <c r="MG38" s="18" t="s">
        <v>201</v>
      </c>
      <c r="MH38" s="5" t="s">
        <v>18</v>
      </c>
      <c r="MI38" s="17">
        <f ca="1">MI31*Giadatvaheso!$C$5*Giadatvaheso!$C$11</f>
        <v>0</v>
      </c>
      <c r="MP38" s="477"/>
      <c r="MQ38" s="480"/>
      <c r="MR38" s="18" t="s">
        <v>201</v>
      </c>
      <c r="MS38" s="5" t="s">
        <v>18</v>
      </c>
      <c r="MT38" s="17">
        <f ca="1">MT31*Giadatvaheso!$C$5*Giadatvaheso!$C$11</f>
        <v>0</v>
      </c>
      <c r="NA38" s="477"/>
      <c r="NB38" s="480"/>
      <c r="NC38" s="18" t="s">
        <v>201</v>
      </c>
      <c r="ND38" s="5" t="s">
        <v>18</v>
      </c>
      <c r="NE38" s="17">
        <f ca="1">NE31*Giadatvaheso!$C$5*Giadatvaheso!$C$11</f>
        <v>0</v>
      </c>
      <c r="NL38" s="477"/>
      <c r="NM38" s="480"/>
      <c r="NN38" s="18" t="s">
        <v>201</v>
      </c>
      <c r="NO38" s="5" t="s">
        <v>18</v>
      </c>
      <c r="NP38" s="17">
        <f ca="1">NP31*Giadatvaheso!$C$5*Giadatvaheso!$C$11</f>
        <v>0</v>
      </c>
      <c r="NW38" s="477"/>
      <c r="NX38" s="480"/>
      <c r="NY38" s="18" t="s">
        <v>201</v>
      </c>
      <c r="NZ38" s="5" t="s">
        <v>18</v>
      </c>
      <c r="OA38" s="17">
        <f ca="1">OA31*Giadatvaheso!$C$5*Giadatvaheso!$C$11</f>
        <v>0</v>
      </c>
      <c r="OH38" s="477"/>
      <c r="OI38" s="480"/>
      <c r="OJ38" s="18" t="s">
        <v>201</v>
      </c>
      <c r="OK38" s="5" t="s">
        <v>18</v>
      </c>
      <c r="OL38" s="17">
        <f ca="1">OL31*Giadatvaheso!$C$5*Giadatvaheso!$C$11</f>
        <v>0</v>
      </c>
      <c r="OS38" s="477"/>
      <c r="OT38" s="480"/>
      <c r="OU38" s="18" t="s">
        <v>201</v>
      </c>
      <c r="OV38" s="5" t="s">
        <v>18</v>
      </c>
      <c r="OW38" s="17">
        <f ca="1">OW31*Giadatvaheso!$C$5*Giadatvaheso!$C$11</f>
        <v>0</v>
      </c>
      <c r="PD38" s="477"/>
      <c r="PE38" s="480"/>
      <c r="PF38" s="18" t="s">
        <v>201</v>
      </c>
      <c r="PG38" s="5" t="s">
        <v>18</v>
      </c>
      <c r="PH38" s="17">
        <f ca="1">PH31*Giadatvaheso!$C$5*Giadatvaheso!$C$11</f>
        <v>0</v>
      </c>
      <c r="PO38" s="477"/>
      <c r="PP38" s="480"/>
      <c r="PQ38" s="18" t="s">
        <v>201</v>
      </c>
      <c r="PR38" s="5" t="s">
        <v>18</v>
      </c>
      <c r="PS38" s="17">
        <f ca="1">PS31*Giadatvaheso!$C$5*Giadatvaheso!$C$11</f>
        <v>0</v>
      </c>
      <c r="PZ38" s="477"/>
      <c r="QA38" s="480"/>
      <c r="QB38" s="18" t="s">
        <v>201</v>
      </c>
      <c r="QC38" s="5" t="s">
        <v>18</v>
      </c>
      <c r="QD38" s="17">
        <f ca="1">QD31*Giadatvaheso!$C$5*Giadatvaheso!$C$11</f>
        <v>0</v>
      </c>
      <c r="QK38" s="477"/>
      <c r="QL38" s="480"/>
      <c r="QM38" s="18" t="s">
        <v>201</v>
      </c>
      <c r="QN38" s="5" t="s">
        <v>18</v>
      </c>
      <c r="QO38" s="17">
        <f ca="1">QO31*Giadatvaheso!$C$5*Giadatvaheso!$C$11</f>
        <v>0</v>
      </c>
      <c r="QV38" s="477"/>
      <c r="QW38" s="480"/>
      <c r="QX38" s="18" t="s">
        <v>201</v>
      </c>
      <c r="QY38" s="5" t="s">
        <v>18</v>
      </c>
      <c r="QZ38" s="17">
        <f ca="1">QZ31*Giadatvaheso!$C$5*Giadatvaheso!$C$11</f>
        <v>0</v>
      </c>
      <c r="RG38" s="477"/>
      <c r="RH38" s="480"/>
      <c r="RI38" s="18" t="s">
        <v>201</v>
      </c>
      <c r="RJ38" s="5" t="s">
        <v>18</v>
      </c>
      <c r="RK38" s="17">
        <f ca="1">RK31*Giadatvaheso!$C$5*Giadatvaheso!$C$11</f>
        <v>0</v>
      </c>
      <c r="RR38" s="477"/>
      <c r="RS38" s="480"/>
      <c r="RT38" s="18" t="s">
        <v>201</v>
      </c>
      <c r="RU38" s="5" t="s">
        <v>18</v>
      </c>
      <c r="RV38" s="17">
        <f ca="1">RV31*Giadatvaheso!$C$5*Giadatvaheso!$C$11</f>
        <v>0</v>
      </c>
      <c r="SC38" s="477"/>
      <c r="SD38" s="480"/>
      <c r="SE38" s="18" t="s">
        <v>201</v>
      </c>
      <c r="SF38" s="5" t="s">
        <v>18</v>
      </c>
      <c r="SG38" s="17">
        <f ca="1">SG31*Giadatvaheso!$C$5*Giadatvaheso!$C$11</f>
        <v>0</v>
      </c>
      <c r="SN38" s="477"/>
      <c r="SO38" s="480"/>
      <c r="SP38" s="18" t="s">
        <v>201</v>
      </c>
      <c r="SQ38" s="5" t="s">
        <v>18</v>
      </c>
      <c r="SR38" s="17">
        <f ca="1">SR31*Giadatvaheso!$C$5*Giadatvaheso!$C$11</f>
        <v>0</v>
      </c>
      <c r="SY38" s="477"/>
      <c r="SZ38" s="480"/>
      <c r="TA38" s="18" t="s">
        <v>201</v>
      </c>
      <c r="TB38" s="5" t="s">
        <v>18</v>
      </c>
      <c r="TC38" s="17">
        <f ca="1">TC31*Giadatvaheso!$C$5*Giadatvaheso!$C$11</f>
        <v>0</v>
      </c>
      <c r="TJ38" s="477"/>
      <c r="TK38" s="480"/>
      <c r="TL38" s="18" t="s">
        <v>201</v>
      </c>
      <c r="TM38" s="5" t="s">
        <v>18</v>
      </c>
      <c r="TN38" s="17">
        <f ca="1">TN31*Giadatvaheso!$C$5*Giadatvaheso!$C$11</f>
        <v>0</v>
      </c>
      <c r="TU38" s="477"/>
      <c r="TV38" s="480"/>
      <c r="TW38" s="18" t="s">
        <v>201</v>
      </c>
      <c r="TX38" s="5" t="s">
        <v>18</v>
      </c>
      <c r="TY38" s="17">
        <f ca="1">TY31*Giadatvaheso!$C$5*Giadatvaheso!$C$11</f>
        <v>0</v>
      </c>
      <c r="UF38" s="477"/>
      <c r="UG38" s="480"/>
      <c r="UH38" s="18" t="s">
        <v>201</v>
      </c>
      <c r="UI38" s="5" t="s">
        <v>18</v>
      </c>
      <c r="UJ38" s="17">
        <f ca="1">UJ31*Giadatvaheso!$C$5*Giadatvaheso!$C$11</f>
        <v>0</v>
      </c>
      <c r="UQ38" s="477"/>
      <c r="UR38" s="480"/>
      <c r="US38" s="18" t="s">
        <v>201</v>
      </c>
      <c r="UT38" s="5" t="s">
        <v>18</v>
      </c>
      <c r="UU38" s="17">
        <f ca="1">UU31*Giadatvaheso!$C$5*Giadatvaheso!$C$11</f>
        <v>0</v>
      </c>
      <c r="VB38" s="477"/>
      <c r="VC38" s="480"/>
      <c r="VD38" s="18" t="s">
        <v>201</v>
      </c>
      <c r="VE38" s="5" t="s">
        <v>18</v>
      </c>
      <c r="VF38" s="17">
        <f ca="1">VF31*Giadatvaheso!$C$5*Giadatvaheso!$C$11</f>
        <v>0</v>
      </c>
      <c r="VM38" s="477"/>
      <c r="VN38" s="480"/>
      <c r="VO38" s="18" t="s">
        <v>201</v>
      </c>
      <c r="VP38" s="5" t="s">
        <v>18</v>
      </c>
      <c r="VQ38" s="17">
        <f ca="1">VQ31*Giadatvaheso!$C$5*Giadatvaheso!$C$11</f>
        <v>0</v>
      </c>
      <c r="VX38" s="477"/>
      <c r="VY38" s="480"/>
      <c r="VZ38" s="18" t="s">
        <v>201</v>
      </c>
      <c r="WA38" s="5" t="s">
        <v>18</v>
      </c>
      <c r="WB38" s="17">
        <f ca="1">WB31*Giadatvaheso!$C$5*Giadatvaheso!$C$11</f>
        <v>0</v>
      </c>
      <c r="WI38" s="477"/>
      <c r="WJ38" s="480"/>
      <c r="WK38" s="18" t="s">
        <v>201</v>
      </c>
      <c r="WL38" s="5" t="s">
        <v>18</v>
      </c>
      <c r="WM38" s="17">
        <f ca="1">WM31*Giadatvaheso!$C$5*Giadatvaheso!$C$11</f>
        <v>0</v>
      </c>
      <c r="WT38" s="477"/>
      <c r="WU38" s="480"/>
      <c r="WV38" s="18" t="s">
        <v>201</v>
      </c>
      <c r="WW38" s="5" t="s">
        <v>18</v>
      </c>
      <c r="WX38" s="17">
        <f ca="1">WX31*Giadatvaheso!$C$5*Giadatvaheso!$C$11</f>
        <v>0</v>
      </c>
      <c r="XE38" s="477"/>
      <c r="XF38" s="480"/>
      <c r="XG38" s="18" t="s">
        <v>201</v>
      </c>
      <c r="XH38" s="5" t="s">
        <v>18</v>
      </c>
      <c r="XI38" s="17">
        <f ca="1">XI31*Giadatvaheso!$C$5*Giadatvaheso!$C$11</f>
        <v>0</v>
      </c>
      <c r="XP38" s="477"/>
      <c r="XQ38" s="480"/>
      <c r="XR38" s="18" t="s">
        <v>201</v>
      </c>
      <c r="XS38" s="5" t="s">
        <v>18</v>
      </c>
      <c r="XT38" s="17">
        <f ca="1">XT31*Giadatvaheso!$C$5*Giadatvaheso!$C$11</f>
        <v>0</v>
      </c>
      <c r="YA38" s="477"/>
      <c r="YB38" s="480"/>
      <c r="YC38" s="18" t="s">
        <v>201</v>
      </c>
      <c r="YD38" s="5" t="s">
        <v>18</v>
      </c>
      <c r="YE38" s="17">
        <f ca="1">YE31*Giadatvaheso!$C$5*Giadatvaheso!$C$11</f>
        <v>0</v>
      </c>
      <c r="YL38" s="477"/>
      <c r="YM38" s="480"/>
      <c r="YN38" s="18" t="s">
        <v>201</v>
      </c>
      <c r="YO38" s="5" t="s">
        <v>18</v>
      </c>
      <c r="YP38" s="17">
        <f ca="1">YP31*Giadatvaheso!$C$5*Giadatvaheso!$C$11</f>
        <v>0</v>
      </c>
      <c r="YW38" s="477"/>
      <c r="YX38" s="480"/>
      <c r="YY38" s="18" t="s">
        <v>201</v>
      </c>
      <c r="YZ38" s="5" t="s">
        <v>18</v>
      </c>
      <c r="ZA38" s="17">
        <f ca="1">ZA31*Giadatvaheso!$C$5*Giadatvaheso!$C$11</f>
        <v>0</v>
      </c>
      <c r="ZH38" s="477"/>
      <c r="ZI38" s="480"/>
      <c r="ZJ38" s="18" t="s">
        <v>201</v>
      </c>
      <c r="ZK38" s="5" t="s">
        <v>18</v>
      </c>
      <c r="ZL38" s="17">
        <f ca="1">ZL31*Giadatvaheso!$C$5*Giadatvaheso!$C$11</f>
        <v>0</v>
      </c>
      <c r="ZS38" s="477"/>
      <c r="ZT38" s="480"/>
      <c r="ZU38" s="18" t="s">
        <v>201</v>
      </c>
      <c r="ZV38" s="5" t="s">
        <v>18</v>
      </c>
      <c r="ZW38" s="17">
        <f ca="1">ZW31*Giadatvaheso!$C$5*Giadatvaheso!$C$11</f>
        <v>0</v>
      </c>
      <c r="AAD38" s="477"/>
      <c r="AAE38" s="480"/>
      <c r="AAF38" s="18" t="s">
        <v>201</v>
      </c>
      <c r="AAG38" s="5" t="s">
        <v>18</v>
      </c>
      <c r="AAH38" s="17">
        <f ca="1">AAH31*Giadatvaheso!$C$5*Giadatvaheso!$C$11</f>
        <v>0</v>
      </c>
      <c r="AAO38" s="477"/>
      <c r="AAP38" s="480"/>
      <c r="AAQ38" s="18" t="s">
        <v>201</v>
      </c>
      <c r="AAR38" s="5" t="s">
        <v>18</v>
      </c>
      <c r="AAS38" s="17">
        <f ca="1">AAS31*Giadatvaheso!$C$5*Giadatvaheso!$C$11</f>
        <v>0</v>
      </c>
      <c r="AAZ38" s="477"/>
      <c r="ABA38" s="480"/>
      <c r="ABB38" s="18" t="s">
        <v>201</v>
      </c>
      <c r="ABC38" s="5" t="s">
        <v>18</v>
      </c>
      <c r="ABD38" s="17">
        <f ca="1">ABD31*Giadatvaheso!$C$5*Giadatvaheso!$C$11</f>
        <v>0</v>
      </c>
      <c r="ABK38" s="477"/>
      <c r="ABL38" s="480"/>
      <c r="ABM38" s="18" t="s">
        <v>201</v>
      </c>
      <c r="ABN38" s="5" t="s">
        <v>18</v>
      </c>
      <c r="ABO38" s="17">
        <f ca="1">ABO31*Giadatvaheso!$C$5*Giadatvaheso!$C$11</f>
        <v>0</v>
      </c>
      <c r="ABV38" s="477"/>
      <c r="ABW38" s="480"/>
      <c r="ABX38" s="18" t="s">
        <v>201</v>
      </c>
      <c r="ABY38" s="5" t="s">
        <v>18</v>
      </c>
      <c r="ABZ38" s="17">
        <f ca="1">ABZ31*Giadatvaheso!$C$5*Giadatvaheso!$C$11</f>
        <v>0</v>
      </c>
      <c r="ACG38" s="477"/>
      <c r="ACH38" s="480"/>
      <c r="ACI38" s="18" t="s">
        <v>201</v>
      </c>
      <c r="ACJ38" s="5" t="s">
        <v>18</v>
      </c>
      <c r="ACK38" s="17">
        <f ca="1">ACK31*Giadatvaheso!$C$5*Giadatvaheso!$C$11</f>
        <v>0</v>
      </c>
      <c r="ACR38" s="477"/>
      <c r="ACS38" s="480"/>
      <c r="ACT38" s="18" t="s">
        <v>201</v>
      </c>
      <c r="ACU38" s="5" t="s">
        <v>18</v>
      </c>
      <c r="ACV38" s="17">
        <f ca="1">ACV31*Giadatvaheso!$C$5*Giadatvaheso!$C$11</f>
        <v>0</v>
      </c>
      <c r="ADC38" s="477"/>
      <c r="ADD38" s="480"/>
      <c r="ADE38" s="18" t="s">
        <v>201</v>
      </c>
      <c r="ADF38" s="5" t="s">
        <v>18</v>
      </c>
      <c r="ADG38" s="17">
        <f ca="1">ADG31*Giadatvaheso!$C$5*Giadatvaheso!$C$11</f>
        <v>0</v>
      </c>
      <c r="ADN38" s="477"/>
      <c r="ADO38" s="480"/>
      <c r="ADP38" s="18" t="s">
        <v>201</v>
      </c>
      <c r="ADQ38" s="5" t="s">
        <v>18</v>
      </c>
      <c r="ADR38" s="17">
        <f ca="1">ADR31*Giadatvaheso!$C$5*Giadatvaheso!$C$11</f>
        <v>0</v>
      </c>
      <c r="ADY38" s="477"/>
      <c r="ADZ38" s="480"/>
      <c r="AEA38" s="18" t="s">
        <v>201</v>
      </c>
      <c r="AEB38" s="5" t="s">
        <v>18</v>
      </c>
      <c r="AEC38" s="17">
        <f ca="1">AEC31*Giadatvaheso!$C$5*Giadatvaheso!$C$11</f>
        <v>0</v>
      </c>
      <c r="AEJ38" s="477"/>
      <c r="AEK38" s="480"/>
      <c r="AEL38" s="18" t="s">
        <v>201</v>
      </c>
      <c r="AEM38" s="5" t="s">
        <v>18</v>
      </c>
      <c r="AEN38" s="17">
        <f ca="1">AEN31*Giadatvaheso!$C$5*Giadatvaheso!$C$11</f>
        <v>0</v>
      </c>
      <c r="AEU38" s="477"/>
      <c r="AEV38" s="480"/>
      <c r="AEW38" s="18" t="s">
        <v>201</v>
      </c>
      <c r="AEX38" s="5" t="s">
        <v>18</v>
      </c>
      <c r="AEY38" s="17">
        <f ca="1">AEY31*Giadatvaheso!$C$5*Giadatvaheso!$C$11</f>
        <v>0</v>
      </c>
      <c r="AFF38" s="477"/>
      <c r="AFG38" s="480"/>
      <c r="AFH38" s="18" t="s">
        <v>201</v>
      </c>
      <c r="AFI38" s="5" t="s">
        <v>18</v>
      </c>
      <c r="AFJ38" s="17">
        <f ca="1">AFJ31*Giadatvaheso!$C$5*Giadatvaheso!$C$11</f>
        <v>0</v>
      </c>
      <c r="AFQ38" s="477"/>
      <c r="AFR38" s="480"/>
      <c r="AFS38" s="18" t="s">
        <v>201</v>
      </c>
      <c r="AFT38" s="5" t="s">
        <v>18</v>
      </c>
      <c r="AFU38" s="17">
        <f ca="1">AFU31*Giadatvaheso!$C$5*Giadatvaheso!$C$11</f>
        <v>0</v>
      </c>
      <c r="AGB38" s="477"/>
      <c r="AGC38" s="480"/>
      <c r="AGD38" s="18" t="s">
        <v>201</v>
      </c>
      <c r="AGE38" s="5" t="s">
        <v>18</v>
      </c>
      <c r="AGF38" s="17">
        <f ca="1">AGF31*Giadatvaheso!$C$5*Giadatvaheso!$C$11</f>
        <v>0</v>
      </c>
      <c r="AGM38" s="477"/>
      <c r="AGN38" s="480"/>
      <c r="AGO38" s="18" t="s">
        <v>201</v>
      </c>
      <c r="AGP38" s="5" t="s">
        <v>18</v>
      </c>
      <c r="AGQ38" s="17">
        <f ca="1">AGQ31*Giadatvaheso!$C$5*Giadatvaheso!$C$11</f>
        <v>0</v>
      </c>
      <c r="AGX38" s="477"/>
      <c r="AGY38" s="480"/>
      <c r="AGZ38" s="18" t="s">
        <v>201</v>
      </c>
      <c r="AHA38" s="5" t="s">
        <v>18</v>
      </c>
      <c r="AHB38" s="17">
        <f ca="1">AHB31*Giadatvaheso!$C$5*Giadatvaheso!$C$11</f>
        <v>0</v>
      </c>
      <c r="AHI38" s="477"/>
      <c r="AHJ38" s="480"/>
      <c r="AHK38" s="18" t="s">
        <v>201</v>
      </c>
      <c r="AHL38" s="5" t="s">
        <v>18</v>
      </c>
      <c r="AHM38" s="17">
        <f ca="1">AHM31*Giadatvaheso!$C$5*Giadatvaheso!$C$11</f>
        <v>0</v>
      </c>
      <c r="AHT38" s="477"/>
      <c r="AHU38" s="480"/>
      <c r="AHV38" s="18" t="s">
        <v>201</v>
      </c>
      <c r="AHW38" s="5" t="s">
        <v>18</v>
      </c>
      <c r="AHX38" s="17">
        <f ca="1">AHX31*Giadatvaheso!$C$5*Giadatvaheso!$C$11</f>
        <v>0</v>
      </c>
      <c r="AIE38" s="477"/>
      <c r="AIF38" s="480"/>
      <c r="AIG38" s="18" t="s">
        <v>201</v>
      </c>
      <c r="AIH38" s="5" t="s">
        <v>18</v>
      </c>
      <c r="AII38" s="17">
        <f ca="1">AII31*Giadatvaheso!$C$5*Giadatvaheso!$C$11</f>
        <v>0</v>
      </c>
      <c r="AIP38" s="477"/>
      <c r="AIQ38" s="480"/>
      <c r="AIR38" s="18" t="s">
        <v>201</v>
      </c>
      <c r="AIS38" s="5" t="s">
        <v>18</v>
      </c>
      <c r="AIT38" s="17">
        <f ca="1">AIT31*Giadatvaheso!$C$5*Giadatvaheso!$C$11</f>
        <v>0</v>
      </c>
      <c r="AJA38" s="477"/>
      <c r="AJB38" s="480"/>
      <c r="AJC38" s="18" t="s">
        <v>201</v>
      </c>
      <c r="AJD38" s="5" t="s">
        <v>18</v>
      </c>
      <c r="AJE38" s="17">
        <f ca="1">AJE31*Giadatvaheso!$C$5*Giadatvaheso!$C$11</f>
        <v>0</v>
      </c>
      <c r="AJL38" s="477"/>
      <c r="AJM38" s="480"/>
      <c r="AJN38" s="18" t="s">
        <v>201</v>
      </c>
      <c r="AJO38" s="5" t="s">
        <v>18</v>
      </c>
      <c r="AJP38" s="17">
        <f ca="1">AJP31*Giadatvaheso!$C$5*Giadatvaheso!$C$11</f>
        <v>0</v>
      </c>
      <c r="AJW38" s="477"/>
      <c r="AJX38" s="480"/>
      <c r="AJY38" s="18" t="s">
        <v>201</v>
      </c>
      <c r="AJZ38" s="5" t="s">
        <v>18</v>
      </c>
      <c r="AKA38" s="17">
        <f ca="1">AKA31*Giadatvaheso!$C$5*Giadatvaheso!$C$11</f>
        <v>0</v>
      </c>
      <c r="AKH38" s="477"/>
      <c r="AKI38" s="480"/>
      <c r="AKJ38" s="18" t="s">
        <v>201</v>
      </c>
      <c r="AKK38" s="5" t="s">
        <v>18</v>
      </c>
      <c r="AKL38" s="17">
        <f ca="1">AKL31*Giadatvaheso!$C$5*Giadatvaheso!$C$11</f>
        <v>0</v>
      </c>
      <c r="AKS38" s="477"/>
      <c r="AKT38" s="480"/>
      <c r="AKU38" s="18" t="s">
        <v>201</v>
      </c>
      <c r="AKV38" s="5" t="s">
        <v>18</v>
      </c>
      <c r="AKW38" s="17">
        <f ca="1">AKW31*Giadatvaheso!$C$5*Giadatvaheso!$C$11</f>
        <v>0</v>
      </c>
      <c r="ALD38" s="477"/>
      <c r="ALE38" s="480"/>
      <c r="ALF38" s="18" t="s">
        <v>201</v>
      </c>
      <c r="ALG38" s="5" t="s">
        <v>18</v>
      </c>
      <c r="ALH38" s="17">
        <f ca="1">ALH31*Giadatvaheso!$C$5*Giadatvaheso!$C$11</f>
        <v>0</v>
      </c>
      <c r="ALO38" s="477"/>
      <c r="ALP38" s="480"/>
      <c r="ALQ38" s="18" t="s">
        <v>201</v>
      </c>
      <c r="ALR38" s="5" t="s">
        <v>18</v>
      </c>
      <c r="ALS38" s="17">
        <f ca="1">ALS31*Giadatvaheso!$C$5*Giadatvaheso!$C$11</f>
        <v>0</v>
      </c>
      <c r="ALZ38" s="477"/>
      <c r="AMA38" s="480"/>
      <c r="AMB38" s="18" t="s">
        <v>201</v>
      </c>
      <c r="AMC38" s="5" t="s">
        <v>18</v>
      </c>
      <c r="AMD38" s="17">
        <f ca="1">AMD31*Giadatvaheso!$C$5*Giadatvaheso!$C$11</f>
        <v>0</v>
      </c>
      <c r="AMK38" s="477"/>
      <c r="AML38" s="480"/>
      <c r="AMM38" s="18" t="s">
        <v>201</v>
      </c>
      <c r="AMN38" s="5" t="s">
        <v>18</v>
      </c>
      <c r="AMO38" s="17">
        <f ca="1">AMO31*Giadatvaheso!$C$5*Giadatvaheso!$C$11</f>
        <v>0</v>
      </c>
      <c r="AMV38" s="477"/>
      <c r="AMW38" s="480"/>
      <c r="AMX38" s="18" t="s">
        <v>201</v>
      </c>
      <c r="AMY38" s="5" t="s">
        <v>18</v>
      </c>
      <c r="AMZ38" s="17">
        <f ca="1">AMZ31*Giadatvaheso!$C$5*Giadatvaheso!$C$11</f>
        <v>0</v>
      </c>
      <c r="ANG38" s="477"/>
      <c r="ANH38" s="480"/>
      <c r="ANI38" s="18" t="s">
        <v>201</v>
      </c>
      <c r="ANJ38" s="5" t="s">
        <v>18</v>
      </c>
      <c r="ANK38" s="17">
        <f ca="1">ANK31*Giadatvaheso!$C$5*Giadatvaheso!$C$11</f>
        <v>0</v>
      </c>
      <c r="ANR38" s="477"/>
      <c r="ANS38" s="480"/>
      <c r="ANT38" s="18" t="s">
        <v>201</v>
      </c>
      <c r="ANU38" s="5" t="s">
        <v>18</v>
      </c>
      <c r="ANV38" s="17">
        <f ca="1">ANV31*Giadatvaheso!$C$5*Giadatvaheso!$C$11</f>
        <v>0</v>
      </c>
      <c r="AOC38" s="477"/>
      <c r="AOD38" s="480"/>
      <c r="AOE38" s="18" t="s">
        <v>201</v>
      </c>
      <c r="AOF38" s="5" t="s">
        <v>18</v>
      </c>
      <c r="AOG38" s="17">
        <f ca="1">AOG31*Giadatvaheso!$C$5*Giadatvaheso!$C$11</f>
        <v>0</v>
      </c>
      <c r="AON38" s="477"/>
      <c r="AOO38" s="480"/>
      <c r="AOP38" s="18" t="s">
        <v>201</v>
      </c>
      <c r="AOQ38" s="5" t="s">
        <v>18</v>
      </c>
      <c r="AOR38" s="17">
        <f ca="1">AOR31*Giadatvaheso!$C$5*Giadatvaheso!$C$11</f>
        <v>0</v>
      </c>
      <c r="AOY38" s="477"/>
      <c r="AOZ38" s="480"/>
      <c r="APA38" s="18" t="s">
        <v>201</v>
      </c>
      <c r="APB38" s="5" t="s">
        <v>18</v>
      </c>
      <c r="APC38" s="17">
        <f ca="1">APC31*Giadatvaheso!$C$5*Giadatvaheso!$C$11</f>
        <v>0</v>
      </c>
      <c r="APJ38" s="477"/>
      <c r="APK38" s="480"/>
      <c r="APL38" s="18" t="s">
        <v>201</v>
      </c>
      <c r="APM38" s="5" t="s">
        <v>18</v>
      </c>
      <c r="APN38" s="17">
        <f ca="1">APN31*Giadatvaheso!$C$5*Giadatvaheso!$C$11</f>
        <v>0</v>
      </c>
      <c r="APU38" s="477"/>
      <c r="APV38" s="480"/>
      <c r="APW38" s="18" t="s">
        <v>201</v>
      </c>
      <c r="APX38" s="5" t="s">
        <v>18</v>
      </c>
      <c r="APY38" s="17">
        <f ca="1">APY31*Giadatvaheso!$C$5*Giadatvaheso!$C$11</f>
        <v>0</v>
      </c>
      <c r="AQF38" s="477"/>
      <c r="AQG38" s="480"/>
      <c r="AQH38" s="18" t="s">
        <v>201</v>
      </c>
      <c r="AQI38" s="5" t="s">
        <v>18</v>
      </c>
      <c r="AQJ38" s="17">
        <f ca="1">AQJ31*Giadatvaheso!$C$5*Giadatvaheso!$C$11</f>
        <v>0</v>
      </c>
      <c r="AQQ38" s="477"/>
      <c r="AQR38" s="480"/>
      <c r="AQS38" s="18" t="s">
        <v>201</v>
      </c>
      <c r="AQT38" s="5" t="s">
        <v>18</v>
      </c>
      <c r="AQU38" s="17">
        <f ca="1">AQU31*Giadatvaheso!$C$5*Giadatvaheso!$C$11</f>
        <v>0</v>
      </c>
      <c r="ARB38" s="477"/>
      <c r="ARC38" s="480"/>
      <c r="ARD38" s="18" t="s">
        <v>201</v>
      </c>
      <c r="ARE38" s="5" t="s">
        <v>18</v>
      </c>
      <c r="ARF38" s="17">
        <f ca="1">ARF31*Giadatvaheso!$C$5*Giadatvaheso!$C$11</f>
        <v>0</v>
      </c>
      <c r="ARM38" s="477"/>
      <c r="ARN38" s="480"/>
      <c r="ARO38" s="18" t="s">
        <v>201</v>
      </c>
      <c r="ARP38" s="5" t="s">
        <v>18</v>
      </c>
      <c r="ARQ38" s="17">
        <f ca="1">ARQ31*Giadatvaheso!$C$5*Giadatvaheso!$C$11</f>
        <v>0</v>
      </c>
      <c r="ARX38" s="477"/>
      <c r="ARY38" s="480"/>
      <c r="ARZ38" s="18" t="s">
        <v>201</v>
      </c>
      <c r="ASA38" s="5" t="s">
        <v>18</v>
      </c>
      <c r="ASB38" s="17">
        <f ca="1">ASB31*Giadatvaheso!$C$5*Giadatvaheso!$C$11</f>
        <v>0</v>
      </c>
      <c r="ASI38" s="477"/>
      <c r="ASJ38" s="480"/>
      <c r="ASK38" s="18" t="s">
        <v>201</v>
      </c>
      <c r="ASL38" s="5" t="s">
        <v>18</v>
      </c>
      <c r="ASM38" s="17">
        <f ca="1">ASM31*Giadatvaheso!$C$5*Giadatvaheso!$C$11</f>
        <v>0</v>
      </c>
      <c r="AST38" s="477"/>
      <c r="ASU38" s="480"/>
      <c r="ASV38" s="18" t="s">
        <v>201</v>
      </c>
      <c r="ASW38" s="5" t="s">
        <v>18</v>
      </c>
      <c r="ASX38" s="17">
        <f ca="1">ASX31*Giadatvaheso!$C$5*Giadatvaheso!$C$11</f>
        <v>0</v>
      </c>
      <c r="ATE38" s="477"/>
      <c r="ATF38" s="480"/>
      <c r="ATG38" s="18" t="s">
        <v>201</v>
      </c>
      <c r="ATH38" s="5" t="s">
        <v>18</v>
      </c>
      <c r="ATI38" s="17">
        <f ca="1">ATI31*Giadatvaheso!$C$5*Giadatvaheso!$C$11</f>
        <v>0</v>
      </c>
      <c r="ATP38" s="477"/>
      <c r="ATQ38" s="480"/>
      <c r="ATR38" s="18" t="s">
        <v>201</v>
      </c>
      <c r="ATS38" s="5" t="s">
        <v>18</v>
      </c>
      <c r="ATT38" s="17">
        <f ca="1">ATT31*Giadatvaheso!$C$5*Giadatvaheso!$C$11</f>
        <v>0</v>
      </c>
      <c r="AUA38" s="477"/>
      <c r="AUB38" s="480"/>
      <c r="AUC38" s="18" t="s">
        <v>201</v>
      </c>
      <c r="AUD38" s="5" t="s">
        <v>18</v>
      </c>
      <c r="AUE38" s="17">
        <f ca="1">AUE31*Giadatvaheso!$C$5*Giadatvaheso!$C$11</f>
        <v>0</v>
      </c>
      <c r="AUL38" s="477"/>
      <c r="AUM38" s="480"/>
      <c r="AUN38" s="18" t="s">
        <v>201</v>
      </c>
      <c r="AUO38" s="5" t="s">
        <v>18</v>
      </c>
      <c r="AUP38" s="17">
        <f ca="1">AUP31*Giadatvaheso!$C$5*Giadatvaheso!$C$11</f>
        <v>0</v>
      </c>
      <c r="AUW38" s="477"/>
      <c r="AUX38" s="480"/>
      <c r="AUY38" s="18" t="s">
        <v>201</v>
      </c>
      <c r="AUZ38" s="5" t="s">
        <v>18</v>
      </c>
      <c r="AVA38" s="17">
        <f ca="1">AVA31*Giadatvaheso!$C$5*Giadatvaheso!$C$11</f>
        <v>0</v>
      </c>
      <c r="AVH38" s="477"/>
      <c r="AVI38" s="480"/>
      <c r="AVJ38" s="18" t="s">
        <v>201</v>
      </c>
      <c r="AVK38" s="5" t="s">
        <v>18</v>
      </c>
      <c r="AVL38" s="17">
        <f ca="1">AVL31*Giadatvaheso!$C$5*Giadatvaheso!$C$11</f>
        <v>0</v>
      </c>
      <c r="AVS38" s="477"/>
      <c r="AVT38" s="480"/>
      <c r="AVU38" s="18" t="s">
        <v>201</v>
      </c>
      <c r="AVV38" s="5" t="s">
        <v>18</v>
      </c>
      <c r="AVW38" s="17">
        <f ca="1">AVW31*Giadatvaheso!$C$5*Giadatvaheso!$C$11</f>
        <v>0</v>
      </c>
    </row>
    <row r="39" spans="1:1275">
      <c r="B39" s="510"/>
      <c r="C39" s="512"/>
      <c r="D39" s="18" t="s">
        <v>201</v>
      </c>
      <c r="E39" s="5" t="s">
        <v>21</v>
      </c>
      <c r="F39" s="17">
        <f ca="1">F32*Giadatvaheso!$C$5*Giadatvaheso!$C$12</f>
        <v>0</v>
      </c>
      <c r="M39" s="477"/>
      <c r="N39" s="480"/>
      <c r="O39" s="18" t="s">
        <v>201</v>
      </c>
      <c r="P39" s="5" t="s">
        <v>21</v>
      </c>
      <c r="Q39" s="17">
        <f ca="1">Q32*Giadatvaheso!$C$5*Giadatvaheso!$C$12</f>
        <v>0</v>
      </c>
      <c r="X39" s="477"/>
      <c r="Y39" s="480"/>
      <c r="Z39" s="18" t="s">
        <v>201</v>
      </c>
      <c r="AA39" s="5" t="s">
        <v>21</v>
      </c>
      <c r="AB39" s="17">
        <f ca="1">AB32*Giadatvaheso!$C$5*Giadatvaheso!$C$12</f>
        <v>0</v>
      </c>
      <c r="AI39" s="477"/>
      <c r="AJ39" s="480"/>
      <c r="AK39" s="18" t="s">
        <v>201</v>
      </c>
      <c r="AL39" s="5" t="s">
        <v>21</v>
      </c>
      <c r="AM39" s="17">
        <f ca="1">AM32*Giadatvaheso!$C$5*Giadatvaheso!$C$12</f>
        <v>0</v>
      </c>
      <c r="AT39" s="477"/>
      <c r="AU39" s="480"/>
      <c r="AV39" s="18" t="s">
        <v>201</v>
      </c>
      <c r="AW39" s="5" t="s">
        <v>21</v>
      </c>
      <c r="AX39" s="17">
        <f ca="1">AX32*Giadatvaheso!$C$5*Giadatvaheso!$C$12</f>
        <v>0</v>
      </c>
      <c r="BE39" s="477"/>
      <c r="BF39" s="480"/>
      <c r="BG39" s="18" t="s">
        <v>201</v>
      </c>
      <c r="BH39" s="5" t="s">
        <v>21</v>
      </c>
      <c r="BI39" s="17">
        <f ca="1">BI32*Giadatvaheso!$C$5*Giadatvaheso!$C$12</f>
        <v>0</v>
      </c>
      <c r="BP39" s="477"/>
      <c r="BQ39" s="480"/>
      <c r="BR39" s="18" t="s">
        <v>201</v>
      </c>
      <c r="BS39" s="5" t="s">
        <v>21</v>
      </c>
      <c r="BT39" s="17">
        <f ca="1">BT32*Giadatvaheso!$C$5*Giadatvaheso!$C$12</f>
        <v>0</v>
      </c>
      <c r="CA39" s="477"/>
      <c r="CB39" s="480"/>
      <c r="CC39" s="18" t="s">
        <v>201</v>
      </c>
      <c r="CD39" s="5" t="s">
        <v>21</v>
      </c>
      <c r="CE39" s="17">
        <f ca="1">CE32*Giadatvaheso!$C$5*Giadatvaheso!$C$12</f>
        <v>0</v>
      </c>
      <c r="CL39" s="477"/>
      <c r="CM39" s="480"/>
      <c r="CN39" s="18" t="s">
        <v>201</v>
      </c>
      <c r="CO39" s="5" t="s">
        <v>21</v>
      </c>
      <c r="CP39" s="17">
        <f ca="1">CP32*Giadatvaheso!$C$5*Giadatvaheso!$C$12</f>
        <v>0</v>
      </c>
      <c r="CW39" s="477"/>
      <c r="CX39" s="480"/>
      <c r="CY39" s="18" t="s">
        <v>201</v>
      </c>
      <c r="CZ39" s="5" t="s">
        <v>21</v>
      </c>
      <c r="DA39" s="17">
        <f ca="1">DA32*Giadatvaheso!$C$5*Giadatvaheso!$C$12</f>
        <v>0</v>
      </c>
      <c r="DH39" s="477"/>
      <c r="DI39" s="480"/>
      <c r="DJ39" s="18" t="s">
        <v>201</v>
      </c>
      <c r="DK39" s="5" t="s">
        <v>21</v>
      </c>
      <c r="DL39" s="17">
        <f ca="1">DL32*Giadatvaheso!$C$5*Giadatvaheso!$C$12</f>
        <v>0</v>
      </c>
      <c r="DS39" s="477"/>
      <c r="DT39" s="480"/>
      <c r="DU39" s="18" t="s">
        <v>201</v>
      </c>
      <c r="DV39" s="5" t="s">
        <v>21</v>
      </c>
      <c r="DW39" s="17">
        <f ca="1">DW32*Giadatvaheso!$C$5*Giadatvaheso!$C$12</f>
        <v>0</v>
      </c>
      <c r="ED39" s="477"/>
      <c r="EE39" s="480"/>
      <c r="EF39" s="18" t="s">
        <v>201</v>
      </c>
      <c r="EG39" s="5" t="s">
        <v>21</v>
      </c>
      <c r="EH39" s="17">
        <f ca="1">EH32*Giadatvaheso!$C$5*Giadatvaheso!$C$12</f>
        <v>0</v>
      </c>
      <c r="EO39" s="477"/>
      <c r="EP39" s="480"/>
      <c r="EQ39" s="18" t="s">
        <v>201</v>
      </c>
      <c r="ER39" s="5" t="s">
        <v>21</v>
      </c>
      <c r="ES39" s="17">
        <f ca="1">ES32*Giadatvaheso!$C$5*Giadatvaheso!$C$12</f>
        <v>0</v>
      </c>
      <c r="EZ39" s="477"/>
      <c r="FA39" s="480"/>
      <c r="FB39" s="18" t="s">
        <v>201</v>
      </c>
      <c r="FC39" s="5" t="s">
        <v>21</v>
      </c>
      <c r="FD39" s="17">
        <f ca="1">FD32*Giadatvaheso!$C$5*Giadatvaheso!$C$12</f>
        <v>0</v>
      </c>
      <c r="FK39" s="477"/>
      <c r="FL39" s="480"/>
      <c r="FM39" s="18" t="s">
        <v>201</v>
      </c>
      <c r="FN39" s="5" t="s">
        <v>21</v>
      </c>
      <c r="FO39" s="17">
        <f ca="1">FO32*Giadatvaheso!$C$5*Giadatvaheso!$C$12</f>
        <v>0</v>
      </c>
      <c r="FV39" s="477"/>
      <c r="FW39" s="480"/>
      <c r="FX39" s="18" t="s">
        <v>201</v>
      </c>
      <c r="FY39" s="5" t="s">
        <v>21</v>
      </c>
      <c r="FZ39" s="17">
        <f ca="1">FZ32*Giadatvaheso!$C$5*Giadatvaheso!$C$12</f>
        <v>0</v>
      </c>
      <c r="GG39" s="477"/>
      <c r="GH39" s="480"/>
      <c r="GI39" s="18" t="s">
        <v>201</v>
      </c>
      <c r="GJ39" s="5" t="s">
        <v>21</v>
      </c>
      <c r="GK39" s="17">
        <f ca="1">GK32*Giadatvaheso!$C$5*Giadatvaheso!$C$12</f>
        <v>0</v>
      </c>
      <c r="GR39" s="477"/>
      <c r="GS39" s="480"/>
      <c r="GT39" s="18" t="s">
        <v>201</v>
      </c>
      <c r="GU39" s="5" t="s">
        <v>21</v>
      </c>
      <c r="GV39" s="17">
        <f ca="1">GV32*Giadatvaheso!$C$5*Giadatvaheso!$C$12</f>
        <v>0</v>
      </c>
      <c r="HC39" s="477"/>
      <c r="HD39" s="480"/>
      <c r="HE39" s="18" t="s">
        <v>201</v>
      </c>
      <c r="HF39" s="5" t="s">
        <v>21</v>
      </c>
      <c r="HG39" s="17">
        <f ca="1">HG32*Giadatvaheso!$C$5*Giadatvaheso!$C$12</f>
        <v>0</v>
      </c>
      <c r="HN39" s="477"/>
      <c r="HO39" s="480"/>
      <c r="HP39" s="18" t="s">
        <v>201</v>
      </c>
      <c r="HQ39" s="5" t="s">
        <v>21</v>
      </c>
      <c r="HR39" s="17">
        <f ca="1">HR32*Giadatvaheso!$C$5*Giadatvaheso!$C$12</f>
        <v>0</v>
      </c>
      <c r="HY39" s="477"/>
      <c r="HZ39" s="480"/>
      <c r="IA39" s="18" t="s">
        <v>201</v>
      </c>
      <c r="IB39" s="5" t="s">
        <v>21</v>
      </c>
      <c r="IC39" s="17">
        <f ca="1">IC32*Giadatvaheso!$C$5*Giadatvaheso!$C$12</f>
        <v>0</v>
      </c>
      <c r="IJ39" s="477"/>
      <c r="IK39" s="480"/>
      <c r="IL39" s="18" t="s">
        <v>201</v>
      </c>
      <c r="IM39" s="5" t="s">
        <v>21</v>
      </c>
      <c r="IN39" s="17">
        <f ca="1">IN32*Giadatvaheso!$C$5*Giadatvaheso!$C$12</f>
        <v>0</v>
      </c>
      <c r="IU39" s="477"/>
      <c r="IV39" s="480"/>
      <c r="IW39" s="18" t="s">
        <v>201</v>
      </c>
      <c r="IX39" s="5" t="s">
        <v>21</v>
      </c>
      <c r="IY39" s="17">
        <f ca="1">IY32*Giadatvaheso!$C$5*Giadatvaheso!$C$12</f>
        <v>0</v>
      </c>
      <c r="JF39" s="477"/>
      <c r="JG39" s="480"/>
      <c r="JH39" s="18" t="s">
        <v>201</v>
      </c>
      <c r="JI39" s="5" t="s">
        <v>21</v>
      </c>
      <c r="JJ39" s="17">
        <f ca="1">JJ32*Giadatvaheso!$C$5*Giadatvaheso!$C$12</f>
        <v>0</v>
      </c>
      <c r="JQ39" s="477"/>
      <c r="JR39" s="480"/>
      <c r="JS39" s="18" t="s">
        <v>201</v>
      </c>
      <c r="JT39" s="5" t="s">
        <v>21</v>
      </c>
      <c r="JU39" s="17">
        <f ca="1">JU32*Giadatvaheso!$C$5*Giadatvaheso!$C$12</f>
        <v>0</v>
      </c>
      <c r="KB39" s="477"/>
      <c r="KC39" s="480"/>
      <c r="KD39" s="18" t="s">
        <v>201</v>
      </c>
      <c r="KE39" s="5" t="s">
        <v>21</v>
      </c>
      <c r="KF39" s="17">
        <f ca="1">KF32*Giadatvaheso!$C$5*Giadatvaheso!$C$12</f>
        <v>0</v>
      </c>
      <c r="KM39" s="477"/>
      <c r="KN39" s="480"/>
      <c r="KO39" s="18" t="s">
        <v>201</v>
      </c>
      <c r="KP39" s="5" t="s">
        <v>21</v>
      </c>
      <c r="KQ39" s="17">
        <f ca="1">KQ32*Giadatvaheso!$C$5*Giadatvaheso!$C$12</f>
        <v>0</v>
      </c>
      <c r="KX39" s="477"/>
      <c r="KY39" s="480"/>
      <c r="KZ39" s="18" t="s">
        <v>201</v>
      </c>
      <c r="LA39" s="5" t="s">
        <v>21</v>
      </c>
      <c r="LB39" s="17">
        <f ca="1">LB32*Giadatvaheso!$C$5*Giadatvaheso!$C$12</f>
        <v>0</v>
      </c>
      <c r="LI39" s="477"/>
      <c r="LJ39" s="480"/>
      <c r="LK39" s="18" t="s">
        <v>201</v>
      </c>
      <c r="LL39" s="5" t="s">
        <v>21</v>
      </c>
      <c r="LM39" s="17">
        <f ca="1">LM32*Giadatvaheso!$C$5*Giadatvaheso!$C$12</f>
        <v>0</v>
      </c>
      <c r="LT39" s="477"/>
      <c r="LU39" s="480"/>
      <c r="LV39" s="18" t="s">
        <v>201</v>
      </c>
      <c r="LW39" s="5" t="s">
        <v>21</v>
      </c>
      <c r="LX39" s="17">
        <f ca="1">LX32*Giadatvaheso!$C$5*Giadatvaheso!$C$12</f>
        <v>0</v>
      </c>
      <c r="ME39" s="477"/>
      <c r="MF39" s="480"/>
      <c r="MG39" s="18" t="s">
        <v>201</v>
      </c>
      <c r="MH39" s="5" t="s">
        <v>21</v>
      </c>
      <c r="MI39" s="17">
        <f ca="1">MI32*Giadatvaheso!$C$5*Giadatvaheso!$C$12</f>
        <v>0</v>
      </c>
      <c r="MP39" s="477"/>
      <c r="MQ39" s="480"/>
      <c r="MR39" s="18" t="s">
        <v>201</v>
      </c>
      <c r="MS39" s="5" t="s">
        <v>21</v>
      </c>
      <c r="MT39" s="17">
        <f ca="1">MT32*Giadatvaheso!$C$5*Giadatvaheso!$C$12</f>
        <v>0</v>
      </c>
      <c r="NA39" s="477"/>
      <c r="NB39" s="480"/>
      <c r="NC39" s="18" t="s">
        <v>201</v>
      </c>
      <c r="ND39" s="5" t="s">
        <v>21</v>
      </c>
      <c r="NE39" s="17">
        <f ca="1">NE32*Giadatvaheso!$C$5*Giadatvaheso!$C$12</f>
        <v>0</v>
      </c>
      <c r="NL39" s="477"/>
      <c r="NM39" s="480"/>
      <c r="NN39" s="18" t="s">
        <v>201</v>
      </c>
      <c r="NO39" s="5" t="s">
        <v>21</v>
      </c>
      <c r="NP39" s="17">
        <f ca="1">NP32*Giadatvaheso!$C$5*Giadatvaheso!$C$12</f>
        <v>0</v>
      </c>
      <c r="NW39" s="477"/>
      <c r="NX39" s="480"/>
      <c r="NY39" s="18" t="s">
        <v>201</v>
      </c>
      <c r="NZ39" s="5" t="s">
        <v>21</v>
      </c>
      <c r="OA39" s="17">
        <f ca="1">OA32*Giadatvaheso!$C$5*Giadatvaheso!$C$12</f>
        <v>0</v>
      </c>
      <c r="OH39" s="477"/>
      <c r="OI39" s="480"/>
      <c r="OJ39" s="18" t="s">
        <v>201</v>
      </c>
      <c r="OK39" s="5" t="s">
        <v>21</v>
      </c>
      <c r="OL39" s="17">
        <f ca="1">OL32*Giadatvaheso!$C$5*Giadatvaheso!$C$12</f>
        <v>0</v>
      </c>
      <c r="OS39" s="477"/>
      <c r="OT39" s="480"/>
      <c r="OU39" s="18" t="s">
        <v>201</v>
      </c>
      <c r="OV39" s="5" t="s">
        <v>21</v>
      </c>
      <c r="OW39" s="17">
        <f ca="1">OW32*Giadatvaheso!$C$5*Giadatvaheso!$C$12</f>
        <v>0</v>
      </c>
      <c r="PD39" s="477"/>
      <c r="PE39" s="480"/>
      <c r="PF39" s="18" t="s">
        <v>201</v>
      </c>
      <c r="PG39" s="5" t="s">
        <v>21</v>
      </c>
      <c r="PH39" s="17">
        <f ca="1">PH32*Giadatvaheso!$C$5*Giadatvaheso!$C$12</f>
        <v>0</v>
      </c>
      <c r="PO39" s="477"/>
      <c r="PP39" s="480"/>
      <c r="PQ39" s="18" t="s">
        <v>201</v>
      </c>
      <c r="PR39" s="5" t="s">
        <v>21</v>
      </c>
      <c r="PS39" s="17">
        <f ca="1">PS32*Giadatvaheso!$C$5*Giadatvaheso!$C$12</f>
        <v>0</v>
      </c>
      <c r="PZ39" s="477"/>
      <c r="QA39" s="480"/>
      <c r="QB39" s="18" t="s">
        <v>201</v>
      </c>
      <c r="QC39" s="5" t="s">
        <v>21</v>
      </c>
      <c r="QD39" s="17">
        <f ca="1">QD32*Giadatvaheso!$C$5*Giadatvaheso!$C$12</f>
        <v>0</v>
      </c>
      <c r="QK39" s="477"/>
      <c r="QL39" s="480"/>
      <c r="QM39" s="18" t="s">
        <v>201</v>
      </c>
      <c r="QN39" s="5" t="s">
        <v>21</v>
      </c>
      <c r="QO39" s="17">
        <f ca="1">QO32*Giadatvaheso!$C$5*Giadatvaheso!$C$12</f>
        <v>0</v>
      </c>
      <c r="QV39" s="477"/>
      <c r="QW39" s="480"/>
      <c r="QX39" s="18" t="s">
        <v>201</v>
      </c>
      <c r="QY39" s="5" t="s">
        <v>21</v>
      </c>
      <c r="QZ39" s="17">
        <f ca="1">QZ32*Giadatvaheso!$C$5*Giadatvaheso!$C$12</f>
        <v>0</v>
      </c>
      <c r="RG39" s="477"/>
      <c r="RH39" s="480"/>
      <c r="RI39" s="18" t="s">
        <v>201</v>
      </c>
      <c r="RJ39" s="5" t="s">
        <v>21</v>
      </c>
      <c r="RK39" s="17">
        <f ca="1">RK32*Giadatvaheso!$C$5*Giadatvaheso!$C$12</f>
        <v>0</v>
      </c>
      <c r="RR39" s="477"/>
      <c r="RS39" s="480"/>
      <c r="RT39" s="18" t="s">
        <v>201</v>
      </c>
      <c r="RU39" s="5" t="s">
        <v>21</v>
      </c>
      <c r="RV39" s="17">
        <f ca="1">RV32*Giadatvaheso!$C$5*Giadatvaheso!$C$12</f>
        <v>0</v>
      </c>
      <c r="SC39" s="477"/>
      <c r="SD39" s="480"/>
      <c r="SE39" s="18" t="s">
        <v>201</v>
      </c>
      <c r="SF39" s="5" t="s">
        <v>21</v>
      </c>
      <c r="SG39" s="17">
        <f ca="1">SG32*Giadatvaheso!$C$5*Giadatvaheso!$C$12</f>
        <v>0</v>
      </c>
      <c r="SN39" s="477"/>
      <c r="SO39" s="480"/>
      <c r="SP39" s="18" t="s">
        <v>201</v>
      </c>
      <c r="SQ39" s="5" t="s">
        <v>21</v>
      </c>
      <c r="SR39" s="17">
        <f ca="1">SR32*Giadatvaheso!$C$5*Giadatvaheso!$C$12</f>
        <v>0</v>
      </c>
      <c r="SY39" s="477"/>
      <c r="SZ39" s="480"/>
      <c r="TA39" s="18" t="s">
        <v>201</v>
      </c>
      <c r="TB39" s="5" t="s">
        <v>21</v>
      </c>
      <c r="TC39" s="17">
        <f ca="1">TC32*Giadatvaheso!$C$5*Giadatvaheso!$C$12</f>
        <v>0</v>
      </c>
      <c r="TJ39" s="477"/>
      <c r="TK39" s="480"/>
      <c r="TL39" s="18" t="s">
        <v>201</v>
      </c>
      <c r="TM39" s="5" t="s">
        <v>21</v>
      </c>
      <c r="TN39" s="17">
        <f ca="1">TN32*Giadatvaheso!$C$5*Giadatvaheso!$C$12</f>
        <v>0</v>
      </c>
      <c r="TU39" s="477"/>
      <c r="TV39" s="480"/>
      <c r="TW39" s="18" t="s">
        <v>201</v>
      </c>
      <c r="TX39" s="5" t="s">
        <v>21</v>
      </c>
      <c r="TY39" s="17">
        <f ca="1">TY32*Giadatvaheso!$C$5*Giadatvaheso!$C$12</f>
        <v>0</v>
      </c>
      <c r="UF39" s="477"/>
      <c r="UG39" s="480"/>
      <c r="UH39" s="18" t="s">
        <v>201</v>
      </c>
      <c r="UI39" s="5" t="s">
        <v>21</v>
      </c>
      <c r="UJ39" s="17">
        <f ca="1">UJ32*Giadatvaheso!$C$5*Giadatvaheso!$C$12</f>
        <v>0</v>
      </c>
      <c r="UQ39" s="477"/>
      <c r="UR39" s="480"/>
      <c r="US39" s="18" t="s">
        <v>201</v>
      </c>
      <c r="UT39" s="5" t="s">
        <v>21</v>
      </c>
      <c r="UU39" s="17">
        <f ca="1">UU32*Giadatvaheso!$C$5*Giadatvaheso!$C$12</f>
        <v>0</v>
      </c>
      <c r="VB39" s="477"/>
      <c r="VC39" s="480"/>
      <c r="VD39" s="18" t="s">
        <v>201</v>
      </c>
      <c r="VE39" s="5" t="s">
        <v>21</v>
      </c>
      <c r="VF39" s="17">
        <f ca="1">VF32*Giadatvaheso!$C$5*Giadatvaheso!$C$12</f>
        <v>0</v>
      </c>
      <c r="VM39" s="477"/>
      <c r="VN39" s="480"/>
      <c r="VO39" s="18" t="s">
        <v>201</v>
      </c>
      <c r="VP39" s="5" t="s">
        <v>21</v>
      </c>
      <c r="VQ39" s="17">
        <f ca="1">VQ32*Giadatvaheso!$C$5*Giadatvaheso!$C$12</f>
        <v>0</v>
      </c>
      <c r="VX39" s="477"/>
      <c r="VY39" s="480"/>
      <c r="VZ39" s="18" t="s">
        <v>201</v>
      </c>
      <c r="WA39" s="5" t="s">
        <v>21</v>
      </c>
      <c r="WB39" s="17">
        <f ca="1">WB32*Giadatvaheso!$C$5*Giadatvaheso!$C$12</f>
        <v>0</v>
      </c>
      <c r="WI39" s="477"/>
      <c r="WJ39" s="480"/>
      <c r="WK39" s="18" t="s">
        <v>201</v>
      </c>
      <c r="WL39" s="5" t="s">
        <v>21</v>
      </c>
      <c r="WM39" s="17">
        <f ca="1">WM32*Giadatvaheso!$C$5*Giadatvaheso!$C$12</f>
        <v>0</v>
      </c>
      <c r="WT39" s="477"/>
      <c r="WU39" s="480"/>
      <c r="WV39" s="18" t="s">
        <v>201</v>
      </c>
      <c r="WW39" s="5" t="s">
        <v>21</v>
      </c>
      <c r="WX39" s="17">
        <f ca="1">WX32*Giadatvaheso!$C$5*Giadatvaheso!$C$12</f>
        <v>0</v>
      </c>
      <c r="XE39" s="477"/>
      <c r="XF39" s="480"/>
      <c r="XG39" s="18" t="s">
        <v>201</v>
      </c>
      <c r="XH39" s="5" t="s">
        <v>21</v>
      </c>
      <c r="XI39" s="17">
        <f ca="1">XI32*Giadatvaheso!$C$5*Giadatvaheso!$C$12</f>
        <v>0</v>
      </c>
      <c r="XP39" s="477"/>
      <c r="XQ39" s="480"/>
      <c r="XR39" s="18" t="s">
        <v>201</v>
      </c>
      <c r="XS39" s="5" t="s">
        <v>21</v>
      </c>
      <c r="XT39" s="17">
        <f ca="1">XT32*Giadatvaheso!$C$5*Giadatvaheso!$C$12</f>
        <v>0</v>
      </c>
      <c r="YA39" s="477"/>
      <c r="YB39" s="480"/>
      <c r="YC39" s="18" t="s">
        <v>201</v>
      </c>
      <c r="YD39" s="5" t="s">
        <v>21</v>
      </c>
      <c r="YE39" s="17">
        <f ca="1">YE32*Giadatvaheso!$C$5*Giadatvaheso!$C$12</f>
        <v>0</v>
      </c>
      <c r="YL39" s="477"/>
      <c r="YM39" s="480"/>
      <c r="YN39" s="18" t="s">
        <v>201</v>
      </c>
      <c r="YO39" s="5" t="s">
        <v>21</v>
      </c>
      <c r="YP39" s="17">
        <f ca="1">YP32*Giadatvaheso!$C$5*Giadatvaheso!$C$12</f>
        <v>0</v>
      </c>
      <c r="YW39" s="477"/>
      <c r="YX39" s="480"/>
      <c r="YY39" s="18" t="s">
        <v>201</v>
      </c>
      <c r="YZ39" s="5" t="s">
        <v>21</v>
      </c>
      <c r="ZA39" s="17">
        <f ca="1">ZA32*Giadatvaheso!$C$5*Giadatvaheso!$C$12</f>
        <v>0</v>
      </c>
      <c r="ZH39" s="477"/>
      <c r="ZI39" s="480"/>
      <c r="ZJ39" s="18" t="s">
        <v>201</v>
      </c>
      <c r="ZK39" s="5" t="s">
        <v>21</v>
      </c>
      <c r="ZL39" s="17">
        <f ca="1">ZL32*Giadatvaheso!$C$5*Giadatvaheso!$C$12</f>
        <v>0</v>
      </c>
      <c r="ZS39" s="477"/>
      <c r="ZT39" s="480"/>
      <c r="ZU39" s="18" t="s">
        <v>201</v>
      </c>
      <c r="ZV39" s="5" t="s">
        <v>21</v>
      </c>
      <c r="ZW39" s="17">
        <f ca="1">ZW32*Giadatvaheso!$C$5*Giadatvaheso!$C$12</f>
        <v>0</v>
      </c>
      <c r="AAD39" s="477"/>
      <c r="AAE39" s="480"/>
      <c r="AAF39" s="18" t="s">
        <v>201</v>
      </c>
      <c r="AAG39" s="5" t="s">
        <v>21</v>
      </c>
      <c r="AAH39" s="17">
        <f ca="1">AAH32*Giadatvaheso!$C$5*Giadatvaheso!$C$12</f>
        <v>0</v>
      </c>
      <c r="AAO39" s="477"/>
      <c r="AAP39" s="480"/>
      <c r="AAQ39" s="18" t="s">
        <v>201</v>
      </c>
      <c r="AAR39" s="5" t="s">
        <v>21</v>
      </c>
      <c r="AAS39" s="17">
        <f ca="1">AAS32*Giadatvaheso!$C$5*Giadatvaheso!$C$12</f>
        <v>0</v>
      </c>
      <c r="AAZ39" s="477"/>
      <c r="ABA39" s="480"/>
      <c r="ABB39" s="18" t="s">
        <v>201</v>
      </c>
      <c r="ABC39" s="5" t="s">
        <v>21</v>
      </c>
      <c r="ABD39" s="17">
        <f ca="1">ABD32*Giadatvaheso!$C$5*Giadatvaheso!$C$12</f>
        <v>0</v>
      </c>
      <c r="ABK39" s="477"/>
      <c r="ABL39" s="480"/>
      <c r="ABM39" s="18" t="s">
        <v>201</v>
      </c>
      <c r="ABN39" s="5" t="s">
        <v>21</v>
      </c>
      <c r="ABO39" s="17">
        <f ca="1">ABO32*Giadatvaheso!$C$5*Giadatvaheso!$C$12</f>
        <v>0</v>
      </c>
      <c r="ABV39" s="477"/>
      <c r="ABW39" s="480"/>
      <c r="ABX39" s="18" t="s">
        <v>201</v>
      </c>
      <c r="ABY39" s="5" t="s">
        <v>21</v>
      </c>
      <c r="ABZ39" s="17">
        <f ca="1">ABZ32*Giadatvaheso!$C$5*Giadatvaheso!$C$12</f>
        <v>0</v>
      </c>
      <c r="ACG39" s="477"/>
      <c r="ACH39" s="480"/>
      <c r="ACI39" s="18" t="s">
        <v>201</v>
      </c>
      <c r="ACJ39" s="5" t="s">
        <v>21</v>
      </c>
      <c r="ACK39" s="17">
        <f ca="1">ACK32*Giadatvaheso!$C$5*Giadatvaheso!$C$12</f>
        <v>0</v>
      </c>
      <c r="ACR39" s="477"/>
      <c r="ACS39" s="480"/>
      <c r="ACT39" s="18" t="s">
        <v>201</v>
      </c>
      <c r="ACU39" s="5" t="s">
        <v>21</v>
      </c>
      <c r="ACV39" s="17">
        <f ca="1">ACV32*Giadatvaheso!$C$5*Giadatvaheso!$C$12</f>
        <v>0</v>
      </c>
      <c r="ADC39" s="477"/>
      <c r="ADD39" s="480"/>
      <c r="ADE39" s="18" t="s">
        <v>201</v>
      </c>
      <c r="ADF39" s="5" t="s">
        <v>21</v>
      </c>
      <c r="ADG39" s="17">
        <f ca="1">ADG32*Giadatvaheso!$C$5*Giadatvaheso!$C$12</f>
        <v>0</v>
      </c>
      <c r="ADN39" s="477"/>
      <c r="ADO39" s="480"/>
      <c r="ADP39" s="18" t="s">
        <v>201</v>
      </c>
      <c r="ADQ39" s="5" t="s">
        <v>21</v>
      </c>
      <c r="ADR39" s="17">
        <f ca="1">ADR32*Giadatvaheso!$C$5*Giadatvaheso!$C$12</f>
        <v>0</v>
      </c>
      <c r="ADY39" s="477"/>
      <c r="ADZ39" s="480"/>
      <c r="AEA39" s="18" t="s">
        <v>201</v>
      </c>
      <c r="AEB39" s="5" t="s">
        <v>21</v>
      </c>
      <c r="AEC39" s="17">
        <f ca="1">AEC32*Giadatvaheso!$C$5*Giadatvaheso!$C$12</f>
        <v>0</v>
      </c>
      <c r="AEJ39" s="477"/>
      <c r="AEK39" s="480"/>
      <c r="AEL39" s="18" t="s">
        <v>201</v>
      </c>
      <c r="AEM39" s="5" t="s">
        <v>21</v>
      </c>
      <c r="AEN39" s="17">
        <f ca="1">AEN32*Giadatvaheso!$C$5*Giadatvaheso!$C$12</f>
        <v>0</v>
      </c>
      <c r="AEU39" s="477"/>
      <c r="AEV39" s="480"/>
      <c r="AEW39" s="18" t="s">
        <v>201</v>
      </c>
      <c r="AEX39" s="5" t="s">
        <v>21</v>
      </c>
      <c r="AEY39" s="17">
        <f ca="1">AEY32*Giadatvaheso!$C$5*Giadatvaheso!$C$12</f>
        <v>0</v>
      </c>
      <c r="AFF39" s="477"/>
      <c r="AFG39" s="480"/>
      <c r="AFH39" s="18" t="s">
        <v>201</v>
      </c>
      <c r="AFI39" s="5" t="s">
        <v>21</v>
      </c>
      <c r="AFJ39" s="17">
        <f ca="1">AFJ32*Giadatvaheso!$C$5*Giadatvaheso!$C$12</f>
        <v>0</v>
      </c>
      <c r="AFQ39" s="477"/>
      <c r="AFR39" s="480"/>
      <c r="AFS39" s="18" t="s">
        <v>201</v>
      </c>
      <c r="AFT39" s="5" t="s">
        <v>21</v>
      </c>
      <c r="AFU39" s="17">
        <f ca="1">AFU32*Giadatvaheso!$C$5*Giadatvaheso!$C$12</f>
        <v>0</v>
      </c>
      <c r="AGB39" s="477"/>
      <c r="AGC39" s="480"/>
      <c r="AGD39" s="18" t="s">
        <v>201</v>
      </c>
      <c r="AGE39" s="5" t="s">
        <v>21</v>
      </c>
      <c r="AGF39" s="17">
        <f ca="1">AGF32*Giadatvaheso!$C$5*Giadatvaheso!$C$12</f>
        <v>0</v>
      </c>
      <c r="AGM39" s="477"/>
      <c r="AGN39" s="480"/>
      <c r="AGO39" s="18" t="s">
        <v>201</v>
      </c>
      <c r="AGP39" s="5" t="s">
        <v>21</v>
      </c>
      <c r="AGQ39" s="17">
        <f ca="1">AGQ32*Giadatvaheso!$C$5*Giadatvaheso!$C$12</f>
        <v>0</v>
      </c>
      <c r="AGX39" s="477"/>
      <c r="AGY39" s="480"/>
      <c r="AGZ39" s="18" t="s">
        <v>201</v>
      </c>
      <c r="AHA39" s="5" t="s">
        <v>21</v>
      </c>
      <c r="AHB39" s="17">
        <f ca="1">AHB32*Giadatvaheso!$C$5*Giadatvaheso!$C$12</f>
        <v>0</v>
      </c>
      <c r="AHI39" s="477"/>
      <c r="AHJ39" s="480"/>
      <c r="AHK39" s="18" t="s">
        <v>201</v>
      </c>
      <c r="AHL39" s="5" t="s">
        <v>21</v>
      </c>
      <c r="AHM39" s="17">
        <f ca="1">AHM32*Giadatvaheso!$C$5*Giadatvaheso!$C$12</f>
        <v>0</v>
      </c>
      <c r="AHT39" s="477"/>
      <c r="AHU39" s="480"/>
      <c r="AHV39" s="18" t="s">
        <v>201</v>
      </c>
      <c r="AHW39" s="5" t="s">
        <v>21</v>
      </c>
      <c r="AHX39" s="17">
        <f ca="1">AHX32*Giadatvaheso!$C$5*Giadatvaheso!$C$12</f>
        <v>0</v>
      </c>
      <c r="AIE39" s="477"/>
      <c r="AIF39" s="480"/>
      <c r="AIG39" s="18" t="s">
        <v>201</v>
      </c>
      <c r="AIH39" s="5" t="s">
        <v>21</v>
      </c>
      <c r="AII39" s="17">
        <f ca="1">AII32*Giadatvaheso!$C$5*Giadatvaheso!$C$12</f>
        <v>0</v>
      </c>
      <c r="AIP39" s="477"/>
      <c r="AIQ39" s="480"/>
      <c r="AIR39" s="18" t="s">
        <v>201</v>
      </c>
      <c r="AIS39" s="5" t="s">
        <v>21</v>
      </c>
      <c r="AIT39" s="17">
        <f ca="1">AIT32*Giadatvaheso!$C$5*Giadatvaheso!$C$12</f>
        <v>0</v>
      </c>
      <c r="AJA39" s="477"/>
      <c r="AJB39" s="480"/>
      <c r="AJC39" s="18" t="s">
        <v>201</v>
      </c>
      <c r="AJD39" s="5" t="s">
        <v>21</v>
      </c>
      <c r="AJE39" s="17">
        <f ca="1">AJE32*Giadatvaheso!$C$5*Giadatvaheso!$C$12</f>
        <v>0</v>
      </c>
      <c r="AJL39" s="477"/>
      <c r="AJM39" s="480"/>
      <c r="AJN39" s="18" t="s">
        <v>201</v>
      </c>
      <c r="AJO39" s="5" t="s">
        <v>21</v>
      </c>
      <c r="AJP39" s="17">
        <f ca="1">AJP32*Giadatvaheso!$C$5*Giadatvaheso!$C$12</f>
        <v>0</v>
      </c>
      <c r="AJW39" s="477"/>
      <c r="AJX39" s="480"/>
      <c r="AJY39" s="18" t="s">
        <v>201</v>
      </c>
      <c r="AJZ39" s="5" t="s">
        <v>21</v>
      </c>
      <c r="AKA39" s="17">
        <f ca="1">AKA32*Giadatvaheso!$C$5*Giadatvaheso!$C$12</f>
        <v>0</v>
      </c>
      <c r="AKH39" s="477"/>
      <c r="AKI39" s="480"/>
      <c r="AKJ39" s="18" t="s">
        <v>201</v>
      </c>
      <c r="AKK39" s="5" t="s">
        <v>21</v>
      </c>
      <c r="AKL39" s="17">
        <f ca="1">AKL32*Giadatvaheso!$C$5*Giadatvaheso!$C$12</f>
        <v>0</v>
      </c>
      <c r="AKS39" s="477"/>
      <c r="AKT39" s="480"/>
      <c r="AKU39" s="18" t="s">
        <v>201</v>
      </c>
      <c r="AKV39" s="5" t="s">
        <v>21</v>
      </c>
      <c r="AKW39" s="17">
        <f ca="1">AKW32*Giadatvaheso!$C$5*Giadatvaheso!$C$12</f>
        <v>0</v>
      </c>
      <c r="ALD39" s="477"/>
      <c r="ALE39" s="480"/>
      <c r="ALF39" s="18" t="s">
        <v>201</v>
      </c>
      <c r="ALG39" s="5" t="s">
        <v>21</v>
      </c>
      <c r="ALH39" s="17">
        <f ca="1">ALH32*Giadatvaheso!$C$5*Giadatvaheso!$C$12</f>
        <v>0</v>
      </c>
      <c r="ALO39" s="477"/>
      <c r="ALP39" s="480"/>
      <c r="ALQ39" s="18" t="s">
        <v>201</v>
      </c>
      <c r="ALR39" s="5" t="s">
        <v>21</v>
      </c>
      <c r="ALS39" s="17">
        <f ca="1">ALS32*Giadatvaheso!$C$5*Giadatvaheso!$C$12</f>
        <v>0</v>
      </c>
      <c r="ALZ39" s="477"/>
      <c r="AMA39" s="480"/>
      <c r="AMB39" s="18" t="s">
        <v>201</v>
      </c>
      <c r="AMC39" s="5" t="s">
        <v>21</v>
      </c>
      <c r="AMD39" s="17">
        <f ca="1">AMD32*Giadatvaheso!$C$5*Giadatvaheso!$C$12</f>
        <v>0</v>
      </c>
      <c r="AMK39" s="477"/>
      <c r="AML39" s="480"/>
      <c r="AMM39" s="18" t="s">
        <v>201</v>
      </c>
      <c r="AMN39" s="5" t="s">
        <v>21</v>
      </c>
      <c r="AMO39" s="17">
        <f ca="1">AMO32*Giadatvaheso!$C$5*Giadatvaheso!$C$12</f>
        <v>0</v>
      </c>
      <c r="AMV39" s="477"/>
      <c r="AMW39" s="480"/>
      <c r="AMX39" s="18" t="s">
        <v>201</v>
      </c>
      <c r="AMY39" s="5" t="s">
        <v>21</v>
      </c>
      <c r="AMZ39" s="17">
        <f ca="1">AMZ32*Giadatvaheso!$C$5*Giadatvaheso!$C$12</f>
        <v>0</v>
      </c>
      <c r="ANG39" s="477"/>
      <c r="ANH39" s="480"/>
      <c r="ANI39" s="18" t="s">
        <v>201</v>
      </c>
      <c r="ANJ39" s="5" t="s">
        <v>21</v>
      </c>
      <c r="ANK39" s="17">
        <f ca="1">ANK32*Giadatvaheso!$C$5*Giadatvaheso!$C$12</f>
        <v>0</v>
      </c>
      <c r="ANR39" s="477"/>
      <c r="ANS39" s="480"/>
      <c r="ANT39" s="18" t="s">
        <v>201</v>
      </c>
      <c r="ANU39" s="5" t="s">
        <v>21</v>
      </c>
      <c r="ANV39" s="17">
        <f ca="1">ANV32*Giadatvaheso!$C$5*Giadatvaheso!$C$12</f>
        <v>0</v>
      </c>
      <c r="AOC39" s="477"/>
      <c r="AOD39" s="480"/>
      <c r="AOE39" s="18" t="s">
        <v>201</v>
      </c>
      <c r="AOF39" s="5" t="s">
        <v>21</v>
      </c>
      <c r="AOG39" s="17">
        <f ca="1">AOG32*Giadatvaheso!$C$5*Giadatvaheso!$C$12</f>
        <v>0</v>
      </c>
      <c r="AON39" s="477"/>
      <c r="AOO39" s="480"/>
      <c r="AOP39" s="18" t="s">
        <v>201</v>
      </c>
      <c r="AOQ39" s="5" t="s">
        <v>21</v>
      </c>
      <c r="AOR39" s="17">
        <f ca="1">AOR32*Giadatvaheso!$C$5*Giadatvaheso!$C$12</f>
        <v>0</v>
      </c>
      <c r="AOY39" s="477"/>
      <c r="AOZ39" s="480"/>
      <c r="APA39" s="18" t="s">
        <v>201</v>
      </c>
      <c r="APB39" s="5" t="s">
        <v>21</v>
      </c>
      <c r="APC39" s="17">
        <f ca="1">APC32*Giadatvaheso!$C$5*Giadatvaheso!$C$12</f>
        <v>0</v>
      </c>
      <c r="APJ39" s="477"/>
      <c r="APK39" s="480"/>
      <c r="APL39" s="18" t="s">
        <v>201</v>
      </c>
      <c r="APM39" s="5" t="s">
        <v>21</v>
      </c>
      <c r="APN39" s="17">
        <f ca="1">APN32*Giadatvaheso!$C$5*Giadatvaheso!$C$12</f>
        <v>0</v>
      </c>
      <c r="APU39" s="477"/>
      <c r="APV39" s="480"/>
      <c r="APW39" s="18" t="s">
        <v>201</v>
      </c>
      <c r="APX39" s="5" t="s">
        <v>21</v>
      </c>
      <c r="APY39" s="17">
        <f ca="1">APY32*Giadatvaheso!$C$5*Giadatvaheso!$C$12</f>
        <v>0</v>
      </c>
      <c r="AQF39" s="477"/>
      <c r="AQG39" s="480"/>
      <c r="AQH39" s="18" t="s">
        <v>201</v>
      </c>
      <c r="AQI39" s="5" t="s">
        <v>21</v>
      </c>
      <c r="AQJ39" s="17">
        <f ca="1">AQJ32*Giadatvaheso!$C$5*Giadatvaheso!$C$12</f>
        <v>0</v>
      </c>
      <c r="AQQ39" s="477"/>
      <c r="AQR39" s="480"/>
      <c r="AQS39" s="18" t="s">
        <v>201</v>
      </c>
      <c r="AQT39" s="5" t="s">
        <v>21</v>
      </c>
      <c r="AQU39" s="17">
        <f ca="1">AQU32*Giadatvaheso!$C$5*Giadatvaheso!$C$12</f>
        <v>0</v>
      </c>
      <c r="ARB39" s="477"/>
      <c r="ARC39" s="480"/>
      <c r="ARD39" s="18" t="s">
        <v>201</v>
      </c>
      <c r="ARE39" s="5" t="s">
        <v>21</v>
      </c>
      <c r="ARF39" s="17">
        <f ca="1">ARF32*Giadatvaheso!$C$5*Giadatvaheso!$C$12</f>
        <v>0</v>
      </c>
      <c r="ARM39" s="477"/>
      <c r="ARN39" s="480"/>
      <c r="ARO39" s="18" t="s">
        <v>201</v>
      </c>
      <c r="ARP39" s="5" t="s">
        <v>21</v>
      </c>
      <c r="ARQ39" s="17">
        <f ca="1">ARQ32*Giadatvaheso!$C$5*Giadatvaheso!$C$12</f>
        <v>0</v>
      </c>
      <c r="ARX39" s="477"/>
      <c r="ARY39" s="480"/>
      <c r="ARZ39" s="18" t="s">
        <v>201</v>
      </c>
      <c r="ASA39" s="5" t="s">
        <v>21</v>
      </c>
      <c r="ASB39" s="17">
        <f ca="1">ASB32*Giadatvaheso!$C$5*Giadatvaheso!$C$12</f>
        <v>0</v>
      </c>
      <c r="ASI39" s="477"/>
      <c r="ASJ39" s="480"/>
      <c r="ASK39" s="18" t="s">
        <v>201</v>
      </c>
      <c r="ASL39" s="5" t="s">
        <v>21</v>
      </c>
      <c r="ASM39" s="17">
        <f ca="1">ASM32*Giadatvaheso!$C$5*Giadatvaheso!$C$12</f>
        <v>0</v>
      </c>
      <c r="AST39" s="477"/>
      <c r="ASU39" s="480"/>
      <c r="ASV39" s="18" t="s">
        <v>201</v>
      </c>
      <c r="ASW39" s="5" t="s">
        <v>21</v>
      </c>
      <c r="ASX39" s="17">
        <f ca="1">ASX32*Giadatvaheso!$C$5*Giadatvaheso!$C$12</f>
        <v>0</v>
      </c>
      <c r="ATE39" s="477"/>
      <c r="ATF39" s="480"/>
      <c r="ATG39" s="18" t="s">
        <v>201</v>
      </c>
      <c r="ATH39" s="5" t="s">
        <v>21</v>
      </c>
      <c r="ATI39" s="17">
        <f ca="1">ATI32*Giadatvaheso!$C$5*Giadatvaheso!$C$12</f>
        <v>0</v>
      </c>
      <c r="ATP39" s="477"/>
      <c r="ATQ39" s="480"/>
      <c r="ATR39" s="18" t="s">
        <v>201</v>
      </c>
      <c r="ATS39" s="5" t="s">
        <v>21</v>
      </c>
      <c r="ATT39" s="17">
        <f ca="1">ATT32*Giadatvaheso!$C$5*Giadatvaheso!$C$12</f>
        <v>0</v>
      </c>
      <c r="AUA39" s="477"/>
      <c r="AUB39" s="480"/>
      <c r="AUC39" s="18" t="s">
        <v>201</v>
      </c>
      <c r="AUD39" s="5" t="s">
        <v>21</v>
      </c>
      <c r="AUE39" s="17">
        <f ca="1">AUE32*Giadatvaheso!$C$5*Giadatvaheso!$C$12</f>
        <v>0</v>
      </c>
      <c r="AUL39" s="477"/>
      <c r="AUM39" s="480"/>
      <c r="AUN39" s="18" t="s">
        <v>201</v>
      </c>
      <c r="AUO39" s="5" t="s">
        <v>21</v>
      </c>
      <c r="AUP39" s="17">
        <f ca="1">AUP32*Giadatvaheso!$C$5*Giadatvaheso!$C$12</f>
        <v>0</v>
      </c>
      <c r="AUW39" s="477"/>
      <c r="AUX39" s="480"/>
      <c r="AUY39" s="18" t="s">
        <v>201</v>
      </c>
      <c r="AUZ39" s="5" t="s">
        <v>21</v>
      </c>
      <c r="AVA39" s="17">
        <f ca="1">AVA32*Giadatvaheso!$C$5*Giadatvaheso!$C$12</f>
        <v>0</v>
      </c>
      <c r="AVH39" s="477"/>
      <c r="AVI39" s="480"/>
      <c r="AVJ39" s="18" t="s">
        <v>201</v>
      </c>
      <c r="AVK39" s="5" t="s">
        <v>21</v>
      </c>
      <c r="AVL39" s="17">
        <f ca="1">AVL32*Giadatvaheso!$C$5*Giadatvaheso!$C$12</f>
        <v>0</v>
      </c>
      <c r="AVS39" s="477"/>
      <c r="AVT39" s="480"/>
      <c r="AVU39" s="18" t="s">
        <v>201</v>
      </c>
      <c r="AVV39" s="5" t="s">
        <v>21</v>
      </c>
      <c r="AVW39" s="17">
        <f ca="1">AVW32*Giadatvaheso!$C$5*Giadatvaheso!$C$12</f>
        <v>0</v>
      </c>
    </row>
    <row r="40" spans="1:1275">
      <c r="B40" s="510"/>
      <c r="C40" s="512"/>
      <c r="D40" s="18" t="s">
        <v>201</v>
      </c>
      <c r="E40" s="5" t="s">
        <v>22</v>
      </c>
      <c r="F40" s="17">
        <f ca="1">F33*Giadatvaheso!$C$5*Giadatvaheso!$C$12</f>
        <v>0</v>
      </c>
      <c r="M40" s="477"/>
      <c r="N40" s="480"/>
      <c r="O40" s="18" t="s">
        <v>201</v>
      </c>
      <c r="P40" s="5" t="s">
        <v>22</v>
      </c>
      <c r="Q40" s="17">
        <f ca="1">Q33*Giadatvaheso!$C$5*Giadatvaheso!$C$12</f>
        <v>0</v>
      </c>
      <c r="X40" s="477"/>
      <c r="Y40" s="480"/>
      <c r="Z40" s="18" t="s">
        <v>201</v>
      </c>
      <c r="AA40" s="5" t="s">
        <v>22</v>
      </c>
      <c r="AB40" s="17">
        <f ca="1">AB33*Giadatvaheso!$C$5*Giadatvaheso!$C$12</f>
        <v>0</v>
      </c>
      <c r="AI40" s="477"/>
      <c r="AJ40" s="480"/>
      <c r="AK40" s="18" t="s">
        <v>201</v>
      </c>
      <c r="AL40" s="5" t="s">
        <v>22</v>
      </c>
      <c r="AM40" s="17">
        <f ca="1">AM33*Giadatvaheso!$C$5*Giadatvaheso!$C$12</f>
        <v>0</v>
      </c>
      <c r="AT40" s="477"/>
      <c r="AU40" s="480"/>
      <c r="AV40" s="18" t="s">
        <v>201</v>
      </c>
      <c r="AW40" s="5" t="s">
        <v>22</v>
      </c>
      <c r="AX40" s="17">
        <f ca="1">AX33*Giadatvaheso!$C$5*Giadatvaheso!$C$12</f>
        <v>0</v>
      </c>
      <c r="BE40" s="477"/>
      <c r="BF40" s="480"/>
      <c r="BG40" s="18" t="s">
        <v>201</v>
      </c>
      <c r="BH40" s="5" t="s">
        <v>22</v>
      </c>
      <c r="BI40" s="17">
        <f ca="1">BI33*Giadatvaheso!$C$5*Giadatvaheso!$C$12</f>
        <v>0</v>
      </c>
      <c r="BP40" s="477"/>
      <c r="BQ40" s="480"/>
      <c r="BR40" s="18" t="s">
        <v>201</v>
      </c>
      <c r="BS40" s="5" t="s">
        <v>22</v>
      </c>
      <c r="BT40" s="17">
        <f ca="1">BT33*Giadatvaheso!$C$5*Giadatvaheso!$C$12</f>
        <v>0</v>
      </c>
      <c r="CA40" s="477"/>
      <c r="CB40" s="480"/>
      <c r="CC40" s="18" t="s">
        <v>201</v>
      </c>
      <c r="CD40" s="5" t="s">
        <v>22</v>
      </c>
      <c r="CE40" s="17">
        <f ca="1">CE33*Giadatvaheso!$C$5*Giadatvaheso!$C$12</f>
        <v>0</v>
      </c>
      <c r="CL40" s="477"/>
      <c r="CM40" s="480"/>
      <c r="CN40" s="18" t="s">
        <v>201</v>
      </c>
      <c r="CO40" s="5" t="s">
        <v>22</v>
      </c>
      <c r="CP40" s="17">
        <f ca="1">CP33*Giadatvaheso!$C$5*Giadatvaheso!$C$12</f>
        <v>0</v>
      </c>
      <c r="CW40" s="477"/>
      <c r="CX40" s="480"/>
      <c r="CY40" s="18" t="s">
        <v>201</v>
      </c>
      <c r="CZ40" s="5" t="s">
        <v>22</v>
      </c>
      <c r="DA40" s="17">
        <f ca="1">DA33*Giadatvaheso!$C$5*Giadatvaheso!$C$12</f>
        <v>0</v>
      </c>
      <c r="DH40" s="477"/>
      <c r="DI40" s="480"/>
      <c r="DJ40" s="18" t="s">
        <v>201</v>
      </c>
      <c r="DK40" s="5" t="s">
        <v>22</v>
      </c>
      <c r="DL40" s="17">
        <f ca="1">DL33*Giadatvaheso!$C$5*Giadatvaheso!$C$12</f>
        <v>0</v>
      </c>
      <c r="DS40" s="477"/>
      <c r="DT40" s="480"/>
      <c r="DU40" s="18" t="s">
        <v>201</v>
      </c>
      <c r="DV40" s="5" t="s">
        <v>22</v>
      </c>
      <c r="DW40" s="17">
        <f ca="1">DW33*Giadatvaheso!$C$5*Giadatvaheso!$C$12</f>
        <v>0</v>
      </c>
      <c r="ED40" s="477"/>
      <c r="EE40" s="480"/>
      <c r="EF40" s="18" t="s">
        <v>201</v>
      </c>
      <c r="EG40" s="5" t="s">
        <v>22</v>
      </c>
      <c r="EH40" s="17">
        <f ca="1">EH33*Giadatvaheso!$C$5*Giadatvaheso!$C$12</f>
        <v>0</v>
      </c>
      <c r="EO40" s="477"/>
      <c r="EP40" s="480"/>
      <c r="EQ40" s="18" t="s">
        <v>201</v>
      </c>
      <c r="ER40" s="5" t="s">
        <v>22</v>
      </c>
      <c r="ES40" s="17">
        <f ca="1">ES33*Giadatvaheso!$C$5*Giadatvaheso!$C$12</f>
        <v>0</v>
      </c>
      <c r="EZ40" s="477"/>
      <c r="FA40" s="480"/>
      <c r="FB40" s="18" t="s">
        <v>201</v>
      </c>
      <c r="FC40" s="5" t="s">
        <v>22</v>
      </c>
      <c r="FD40" s="17">
        <f ca="1">FD33*Giadatvaheso!$C$5*Giadatvaheso!$C$12</f>
        <v>0</v>
      </c>
      <c r="FK40" s="477"/>
      <c r="FL40" s="480"/>
      <c r="FM40" s="18" t="s">
        <v>201</v>
      </c>
      <c r="FN40" s="5" t="s">
        <v>22</v>
      </c>
      <c r="FO40" s="17">
        <f ca="1">FO33*Giadatvaheso!$C$5*Giadatvaheso!$C$12</f>
        <v>0</v>
      </c>
      <c r="FV40" s="477"/>
      <c r="FW40" s="480"/>
      <c r="FX40" s="18" t="s">
        <v>201</v>
      </c>
      <c r="FY40" s="5" t="s">
        <v>22</v>
      </c>
      <c r="FZ40" s="17">
        <f ca="1">FZ33*Giadatvaheso!$C$5*Giadatvaheso!$C$12</f>
        <v>0</v>
      </c>
      <c r="GG40" s="477"/>
      <c r="GH40" s="480"/>
      <c r="GI40" s="18" t="s">
        <v>201</v>
      </c>
      <c r="GJ40" s="5" t="s">
        <v>22</v>
      </c>
      <c r="GK40" s="17">
        <f ca="1">GK33*Giadatvaheso!$C$5*Giadatvaheso!$C$12</f>
        <v>0</v>
      </c>
      <c r="GR40" s="477"/>
      <c r="GS40" s="480"/>
      <c r="GT40" s="18" t="s">
        <v>201</v>
      </c>
      <c r="GU40" s="5" t="s">
        <v>22</v>
      </c>
      <c r="GV40" s="17">
        <f ca="1">GV33*Giadatvaheso!$C$5*Giadatvaheso!$C$12</f>
        <v>0</v>
      </c>
      <c r="HC40" s="477"/>
      <c r="HD40" s="480"/>
      <c r="HE40" s="18" t="s">
        <v>201</v>
      </c>
      <c r="HF40" s="5" t="s">
        <v>22</v>
      </c>
      <c r="HG40" s="17">
        <f ca="1">HG33*Giadatvaheso!$C$5*Giadatvaheso!$C$12</f>
        <v>0</v>
      </c>
      <c r="HN40" s="477"/>
      <c r="HO40" s="480"/>
      <c r="HP40" s="18" t="s">
        <v>201</v>
      </c>
      <c r="HQ40" s="5" t="s">
        <v>22</v>
      </c>
      <c r="HR40" s="17">
        <f ca="1">HR33*Giadatvaheso!$C$5*Giadatvaheso!$C$12</f>
        <v>0</v>
      </c>
      <c r="HY40" s="477"/>
      <c r="HZ40" s="480"/>
      <c r="IA40" s="18" t="s">
        <v>201</v>
      </c>
      <c r="IB40" s="5" t="s">
        <v>22</v>
      </c>
      <c r="IC40" s="17">
        <f ca="1">IC33*Giadatvaheso!$C$5*Giadatvaheso!$C$12</f>
        <v>0</v>
      </c>
      <c r="IJ40" s="477"/>
      <c r="IK40" s="480"/>
      <c r="IL40" s="18" t="s">
        <v>201</v>
      </c>
      <c r="IM40" s="5" t="s">
        <v>22</v>
      </c>
      <c r="IN40" s="17">
        <f ca="1">IN33*Giadatvaheso!$C$5*Giadatvaheso!$C$12</f>
        <v>0</v>
      </c>
      <c r="IU40" s="477"/>
      <c r="IV40" s="480"/>
      <c r="IW40" s="18" t="s">
        <v>201</v>
      </c>
      <c r="IX40" s="5" t="s">
        <v>22</v>
      </c>
      <c r="IY40" s="17">
        <f ca="1">IY33*Giadatvaheso!$C$5*Giadatvaheso!$C$12</f>
        <v>0</v>
      </c>
      <c r="JF40" s="477"/>
      <c r="JG40" s="480"/>
      <c r="JH40" s="18" t="s">
        <v>201</v>
      </c>
      <c r="JI40" s="5" t="s">
        <v>22</v>
      </c>
      <c r="JJ40" s="17">
        <f ca="1">JJ33*Giadatvaheso!$C$5*Giadatvaheso!$C$12</f>
        <v>0</v>
      </c>
      <c r="JQ40" s="477"/>
      <c r="JR40" s="480"/>
      <c r="JS40" s="18" t="s">
        <v>201</v>
      </c>
      <c r="JT40" s="5" t="s">
        <v>22</v>
      </c>
      <c r="JU40" s="17">
        <f ca="1">JU33*Giadatvaheso!$C$5*Giadatvaheso!$C$12</f>
        <v>0</v>
      </c>
      <c r="KB40" s="477"/>
      <c r="KC40" s="480"/>
      <c r="KD40" s="18" t="s">
        <v>201</v>
      </c>
      <c r="KE40" s="5" t="s">
        <v>22</v>
      </c>
      <c r="KF40" s="17">
        <f ca="1">KF33*Giadatvaheso!$C$5*Giadatvaheso!$C$12</f>
        <v>0</v>
      </c>
      <c r="KM40" s="477"/>
      <c r="KN40" s="480"/>
      <c r="KO40" s="18" t="s">
        <v>201</v>
      </c>
      <c r="KP40" s="5" t="s">
        <v>22</v>
      </c>
      <c r="KQ40" s="17">
        <f ca="1">KQ33*Giadatvaheso!$C$5*Giadatvaheso!$C$12</f>
        <v>0</v>
      </c>
      <c r="KX40" s="477"/>
      <c r="KY40" s="480"/>
      <c r="KZ40" s="18" t="s">
        <v>201</v>
      </c>
      <c r="LA40" s="5" t="s">
        <v>22</v>
      </c>
      <c r="LB40" s="17">
        <f ca="1">LB33*Giadatvaheso!$C$5*Giadatvaheso!$C$12</f>
        <v>0</v>
      </c>
      <c r="LI40" s="477"/>
      <c r="LJ40" s="480"/>
      <c r="LK40" s="18" t="s">
        <v>201</v>
      </c>
      <c r="LL40" s="5" t="s">
        <v>22</v>
      </c>
      <c r="LM40" s="17">
        <f ca="1">LM33*Giadatvaheso!$C$5*Giadatvaheso!$C$12</f>
        <v>0</v>
      </c>
      <c r="LT40" s="477"/>
      <c r="LU40" s="480"/>
      <c r="LV40" s="18" t="s">
        <v>201</v>
      </c>
      <c r="LW40" s="5" t="s">
        <v>22</v>
      </c>
      <c r="LX40" s="17">
        <f ca="1">LX33*Giadatvaheso!$C$5*Giadatvaheso!$C$12</f>
        <v>0</v>
      </c>
      <c r="ME40" s="477"/>
      <c r="MF40" s="480"/>
      <c r="MG40" s="18" t="s">
        <v>201</v>
      </c>
      <c r="MH40" s="5" t="s">
        <v>22</v>
      </c>
      <c r="MI40" s="17">
        <f ca="1">MI33*Giadatvaheso!$C$5*Giadatvaheso!$C$12</f>
        <v>0</v>
      </c>
      <c r="MP40" s="477"/>
      <c r="MQ40" s="480"/>
      <c r="MR40" s="18" t="s">
        <v>201</v>
      </c>
      <c r="MS40" s="5" t="s">
        <v>22</v>
      </c>
      <c r="MT40" s="17">
        <f ca="1">MT33*Giadatvaheso!$C$5*Giadatvaheso!$C$12</f>
        <v>0</v>
      </c>
      <c r="NA40" s="477"/>
      <c r="NB40" s="480"/>
      <c r="NC40" s="18" t="s">
        <v>201</v>
      </c>
      <c r="ND40" s="5" t="s">
        <v>22</v>
      </c>
      <c r="NE40" s="17">
        <f ca="1">NE33*Giadatvaheso!$C$5*Giadatvaheso!$C$12</f>
        <v>0</v>
      </c>
      <c r="NL40" s="477"/>
      <c r="NM40" s="480"/>
      <c r="NN40" s="18" t="s">
        <v>201</v>
      </c>
      <c r="NO40" s="5" t="s">
        <v>22</v>
      </c>
      <c r="NP40" s="17">
        <f ca="1">NP33*Giadatvaheso!$C$5*Giadatvaheso!$C$12</f>
        <v>0</v>
      </c>
      <c r="NW40" s="477"/>
      <c r="NX40" s="480"/>
      <c r="NY40" s="18" t="s">
        <v>201</v>
      </c>
      <c r="NZ40" s="5" t="s">
        <v>22</v>
      </c>
      <c r="OA40" s="17">
        <f ca="1">OA33*Giadatvaheso!$C$5*Giadatvaheso!$C$12</f>
        <v>0</v>
      </c>
      <c r="OH40" s="477"/>
      <c r="OI40" s="480"/>
      <c r="OJ40" s="18" t="s">
        <v>201</v>
      </c>
      <c r="OK40" s="5" t="s">
        <v>22</v>
      </c>
      <c r="OL40" s="17">
        <f ca="1">OL33*Giadatvaheso!$C$5*Giadatvaheso!$C$12</f>
        <v>0</v>
      </c>
      <c r="OS40" s="477"/>
      <c r="OT40" s="480"/>
      <c r="OU40" s="18" t="s">
        <v>201</v>
      </c>
      <c r="OV40" s="5" t="s">
        <v>22</v>
      </c>
      <c r="OW40" s="17">
        <f ca="1">OW33*Giadatvaheso!$C$5*Giadatvaheso!$C$12</f>
        <v>0</v>
      </c>
      <c r="PD40" s="477"/>
      <c r="PE40" s="480"/>
      <c r="PF40" s="18" t="s">
        <v>201</v>
      </c>
      <c r="PG40" s="5" t="s">
        <v>22</v>
      </c>
      <c r="PH40" s="17">
        <f ca="1">PH33*Giadatvaheso!$C$5*Giadatvaheso!$C$12</f>
        <v>0</v>
      </c>
      <c r="PO40" s="477"/>
      <c r="PP40" s="480"/>
      <c r="PQ40" s="18" t="s">
        <v>201</v>
      </c>
      <c r="PR40" s="5" t="s">
        <v>22</v>
      </c>
      <c r="PS40" s="17">
        <f ca="1">PS33*Giadatvaheso!$C$5*Giadatvaheso!$C$12</f>
        <v>0</v>
      </c>
      <c r="PZ40" s="477"/>
      <c r="QA40" s="480"/>
      <c r="QB40" s="18" t="s">
        <v>201</v>
      </c>
      <c r="QC40" s="5" t="s">
        <v>22</v>
      </c>
      <c r="QD40" s="17">
        <f ca="1">QD33*Giadatvaheso!$C$5*Giadatvaheso!$C$12</f>
        <v>0</v>
      </c>
      <c r="QK40" s="477"/>
      <c r="QL40" s="480"/>
      <c r="QM40" s="18" t="s">
        <v>201</v>
      </c>
      <c r="QN40" s="5" t="s">
        <v>22</v>
      </c>
      <c r="QO40" s="17">
        <f ca="1">QO33*Giadatvaheso!$C$5*Giadatvaheso!$C$12</f>
        <v>0</v>
      </c>
      <c r="QV40" s="477"/>
      <c r="QW40" s="480"/>
      <c r="QX40" s="18" t="s">
        <v>201</v>
      </c>
      <c r="QY40" s="5" t="s">
        <v>22</v>
      </c>
      <c r="QZ40" s="17">
        <f ca="1">QZ33*Giadatvaheso!$C$5*Giadatvaheso!$C$12</f>
        <v>0</v>
      </c>
      <c r="RG40" s="477"/>
      <c r="RH40" s="480"/>
      <c r="RI40" s="18" t="s">
        <v>201</v>
      </c>
      <c r="RJ40" s="5" t="s">
        <v>22</v>
      </c>
      <c r="RK40" s="17">
        <f ca="1">RK33*Giadatvaheso!$C$5*Giadatvaheso!$C$12</f>
        <v>0</v>
      </c>
      <c r="RR40" s="477"/>
      <c r="RS40" s="480"/>
      <c r="RT40" s="18" t="s">
        <v>201</v>
      </c>
      <c r="RU40" s="5" t="s">
        <v>22</v>
      </c>
      <c r="RV40" s="17">
        <f ca="1">RV33*Giadatvaheso!$C$5*Giadatvaheso!$C$12</f>
        <v>0</v>
      </c>
      <c r="SC40" s="477"/>
      <c r="SD40" s="480"/>
      <c r="SE40" s="18" t="s">
        <v>201</v>
      </c>
      <c r="SF40" s="5" t="s">
        <v>22</v>
      </c>
      <c r="SG40" s="17">
        <f ca="1">SG33*Giadatvaheso!$C$5*Giadatvaheso!$C$12</f>
        <v>0</v>
      </c>
      <c r="SN40" s="477"/>
      <c r="SO40" s="480"/>
      <c r="SP40" s="18" t="s">
        <v>201</v>
      </c>
      <c r="SQ40" s="5" t="s">
        <v>22</v>
      </c>
      <c r="SR40" s="17">
        <f ca="1">SR33*Giadatvaheso!$C$5*Giadatvaheso!$C$12</f>
        <v>0</v>
      </c>
      <c r="SY40" s="477"/>
      <c r="SZ40" s="480"/>
      <c r="TA40" s="18" t="s">
        <v>201</v>
      </c>
      <c r="TB40" s="5" t="s">
        <v>22</v>
      </c>
      <c r="TC40" s="17">
        <f ca="1">TC33*Giadatvaheso!$C$5*Giadatvaheso!$C$12</f>
        <v>0</v>
      </c>
      <c r="TJ40" s="477"/>
      <c r="TK40" s="480"/>
      <c r="TL40" s="18" t="s">
        <v>201</v>
      </c>
      <c r="TM40" s="5" t="s">
        <v>22</v>
      </c>
      <c r="TN40" s="17">
        <f ca="1">TN33*Giadatvaheso!$C$5*Giadatvaheso!$C$12</f>
        <v>0</v>
      </c>
      <c r="TU40" s="477"/>
      <c r="TV40" s="480"/>
      <c r="TW40" s="18" t="s">
        <v>201</v>
      </c>
      <c r="TX40" s="5" t="s">
        <v>22</v>
      </c>
      <c r="TY40" s="17">
        <f ca="1">TY33*Giadatvaheso!$C$5*Giadatvaheso!$C$12</f>
        <v>0</v>
      </c>
      <c r="UF40" s="477"/>
      <c r="UG40" s="480"/>
      <c r="UH40" s="18" t="s">
        <v>201</v>
      </c>
      <c r="UI40" s="5" t="s">
        <v>22</v>
      </c>
      <c r="UJ40" s="17">
        <f ca="1">UJ33*Giadatvaheso!$C$5*Giadatvaheso!$C$12</f>
        <v>0</v>
      </c>
      <c r="UQ40" s="477"/>
      <c r="UR40" s="480"/>
      <c r="US40" s="18" t="s">
        <v>201</v>
      </c>
      <c r="UT40" s="5" t="s">
        <v>22</v>
      </c>
      <c r="UU40" s="17">
        <f ca="1">UU33*Giadatvaheso!$C$5*Giadatvaheso!$C$12</f>
        <v>0</v>
      </c>
      <c r="VB40" s="477"/>
      <c r="VC40" s="480"/>
      <c r="VD40" s="18" t="s">
        <v>201</v>
      </c>
      <c r="VE40" s="5" t="s">
        <v>22</v>
      </c>
      <c r="VF40" s="17">
        <f ca="1">VF33*Giadatvaheso!$C$5*Giadatvaheso!$C$12</f>
        <v>0</v>
      </c>
      <c r="VM40" s="477"/>
      <c r="VN40" s="480"/>
      <c r="VO40" s="18" t="s">
        <v>201</v>
      </c>
      <c r="VP40" s="5" t="s">
        <v>22</v>
      </c>
      <c r="VQ40" s="17">
        <f ca="1">VQ33*Giadatvaheso!$C$5*Giadatvaheso!$C$12</f>
        <v>0</v>
      </c>
      <c r="VX40" s="477"/>
      <c r="VY40" s="480"/>
      <c r="VZ40" s="18" t="s">
        <v>201</v>
      </c>
      <c r="WA40" s="5" t="s">
        <v>22</v>
      </c>
      <c r="WB40" s="17">
        <f ca="1">WB33*Giadatvaheso!$C$5*Giadatvaheso!$C$12</f>
        <v>0</v>
      </c>
      <c r="WI40" s="477"/>
      <c r="WJ40" s="480"/>
      <c r="WK40" s="18" t="s">
        <v>201</v>
      </c>
      <c r="WL40" s="5" t="s">
        <v>22</v>
      </c>
      <c r="WM40" s="17">
        <f ca="1">WM33*Giadatvaheso!$C$5*Giadatvaheso!$C$12</f>
        <v>0</v>
      </c>
      <c r="WT40" s="477"/>
      <c r="WU40" s="480"/>
      <c r="WV40" s="18" t="s">
        <v>201</v>
      </c>
      <c r="WW40" s="5" t="s">
        <v>22</v>
      </c>
      <c r="WX40" s="17">
        <f ca="1">WX33*Giadatvaheso!$C$5*Giadatvaheso!$C$12</f>
        <v>0</v>
      </c>
      <c r="XE40" s="477"/>
      <c r="XF40" s="480"/>
      <c r="XG40" s="18" t="s">
        <v>201</v>
      </c>
      <c r="XH40" s="5" t="s">
        <v>22</v>
      </c>
      <c r="XI40" s="17">
        <f ca="1">XI33*Giadatvaheso!$C$5*Giadatvaheso!$C$12</f>
        <v>0</v>
      </c>
      <c r="XP40" s="477"/>
      <c r="XQ40" s="480"/>
      <c r="XR40" s="18" t="s">
        <v>201</v>
      </c>
      <c r="XS40" s="5" t="s">
        <v>22</v>
      </c>
      <c r="XT40" s="17">
        <f ca="1">XT33*Giadatvaheso!$C$5*Giadatvaheso!$C$12</f>
        <v>0</v>
      </c>
      <c r="YA40" s="477"/>
      <c r="YB40" s="480"/>
      <c r="YC40" s="18" t="s">
        <v>201</v>
      </c>
      <c r="YD40" s="5" t="s">
        <v>22</v>
      </c>
      <c r="YE40" s="17">
        <f ca="1">YE33*Giadatvaheso!$C$5*Giadatvaheso!$C$12</f>
        <v>0</v>
      </c>
      <c r="YL40" s="477"/>
      <c r="YM40" s="480"/>
      <c r="YN40" s="18" t="s">
        <v>201</v>
      </c>
      <c r="YO40" s="5" t="s">
        <v>22</v>
      </c>
      <c r="YP40" s="17">
        <f ca="1">YP33*Giadatvaheso!$C$5*Giadatvaheso!$C$12</f>
        <v>0</v>
      </c>
      <c r="YW40" s="477"/>
      <c r="YX40" s="480"/>
      <c r="YY40" s="18" t="s">
        <v>201</v>
      </c>
      <c r="YZ40" s="5" t="s">
        <v>22</v>
      </c>
      <c r="ZA40" s="17">
        <f ca="1">ZA33*Giadatvaheso!$C$5*Giadatvaheso!$C$12</f>
        <v>0</v>
      </c>
      <c r="ZH40" s="477"/>
      <c r="ZI40" s="480"/>
      <c r="ZJ40" s="18" t="s">
        <v>201</v>
      </c>
      <c r="ZK40" s="5" t="s">
        <v>22</v>
      </c>
      <c r="ZL40" s="17">
        <f ca="1">ZL33*Giadatvaheso!$C$5*Giadatvaheso!$C$12</f>
        <v>0</v>
      </c>
      <c r="ZS40" s="477"/>
      <c r="ZT40" s="480"/>
      <c r="ZU40" s="18" t="s">
        <v>201</v>
      </c>
      <c r="ZV40" s="5" t="s">
        <v>22</v>
      </c>
      <c r="ZW40" s="17">
        <f ca="1">ZW33*Giadatvaheso!$C$5*Giadatvaheso!$C$12</f>
        <v>0</v>
      </c>
      <c r="AAD40" s="477"/>
      <c r="AAE40" s="480"/>
      <c r="AAF40" s="18" t="s">
        <v>201</v>
      </c>
      <c r="AAG40" s="5" t="s">
        <v>22</v>
      </c>
      <c r="AAH40" s="17">
        <f ca="1">AAH33*Giadatvaheso!$C$5*Giadatvaheso!$C$12</f>
        <v>0</v>
      </c>
      <c r="AAO40" s="477"/>
      <c r="AAP40" s="480"/>
      <c r="AAQ40" s="18" t="s">
        <v>201</v>
      </c>
      <c r="AAR40" s="5" t="s">
        <v>22</v>
      </c>
      <c r="AAS40" s="17">
        <f ca="1">AAS33*Giadatvaheso!$C$5*Giadatvaheso!$C$12</f>
        <v>0</v>
      </c>
      <c r="AAZ40" s="477"/>
      <c r="ABA40" s="480"/>
      <c r="ABB40" s="18" t="s">
        <v>201</v>
      </c>
      <c r="ABC40" s="5" t="s">
        <v>22</v>
      </c>
      <c r="ABD40" s="17">
        <f ca="1">ABD33*Giadatvaheso!$C$5*Giadatvaheso!$C$12</f>
        <v>0</v>
      </c>
      <c r="ABK40" s="477"/>
      <c r="ABL40" s="480"/>
      <c r="ABM40" s="18" t="s">
        <v>201</v>
      </c>
      <c r="ABN40" s="5" t="s">
        <v>22</v>
      </c>
      <c r="ABO40" s="17">
        <f ca="1">ABO33*Giadatvaheso!$C$5*Giadatvaheso!$C$12</f>
        <v>0</v>
      </c>
      <c r="ABV40" s="477"/>
      <c r="ABW40" s="480"/>
      <c r="ABX40" s="18" t="s">
        <v>201</v>
      </c>
      <c r="ABY40" s="5" t="s">
        <v>22</v>
      </c>
      <c r="ABZ40" s="17">
        <f ca="1">ABZ33*Giadatvaheso!$C$5*Giadatvaheso!$C$12</f>
        <v>0</v>
      </c>
      <c r="ACG40" s="477"/>
      <c r="ACH40" s="480"/>
      <c r="ACI40" s="18" t="s">
        <v>201</v>
      </c>
      <c r="ACJ40" s="5" t="s">
        <v>22</v>
      </c>
      <c r="ACK40" s="17">
        <f ca="1">ACK33*Giadatvaheso!$C$5*Giadatvaheso!$C$12</f>
        <v>0</v>
      </c>
      <c r="ACR40" s="477"/>
      <c r="ACS40" s="480"/>
      <c r="ACT40" s="18" t="s">
        <v>201</v>
      </c>
      <c r="ACU40" s="5" t="s">
        <v>22</v>
      </c>
      <c r="ACV40" s="17">
        <f ca="1">ACV33*Giadatvaheso!$C$5*Giadatvaheso!$C$12</f>
        <v>0</v>
      </c>
      <c r="ADC40" s="477"/>
      <c r="ADD40" s="480"/>
      <c r="ADE40" s="18" t="s">
        <v>201</v>
      </c>
      <c r="ADF40" s="5" t="s">
        <v>22</v>
      </c>
      <c r="ADG40" s="17">
        <f ca="1">ADG33*Giadatvaheso!$C$5*Giadatvaheso!$C$12</f>
        <v>0</v>
      </c>
      <c r="ADN40" s="477"/>
      <c r="ADO40" s="480"/>
      <c r="ADP40" s="18" t="s">
        <v>201</v>
      </c>
      <c r="ADQ40" s="5" t="s">
        <v>22</v>
      </c>
      <c r="ADR40" s="17">
        <f ca="1">ADR33*Giadatvaheso!$C$5*Giadatvaheso!$C$12</f>
        <v>0</v>
      </c>
      <c r="ADY40" s="477"/>
      <c r="ADZ40" s="480"/>
      <c r="AEA40" s="18" t="s">
        <v>201</v>
      </c>
      <c r="AEB40" s="5" t="s">
        <v>22</v>
      </c>
      <c r="AEC40" s="17">
        <f ca="1">AEC33*Giadatvaheso!$C$5*Giadatvaheso!$C$12</f>
        <v>0</v>
      </c>
      <c r="AEJ40" s="477"/>
      <c r="AEK40" s="480"/>
      <c r="AEL40" s="18" t="s">
        <v>201</v>
      </c>
      <c r="AEM40" s="5" t="s">
        <v>22</v>
      </c>
      <c r="AEN40" s="17">
        <f ca="1">AEN33*Giadatvaheso!$C$5*Giadatvaheso!$C$12</f>
        <v>0</v>
      </c>
      <c r="AEU40" s="477"/>
      <c r="AEV40" s="480"/>
      <c r="AEW40" s="18" t="s">
        <v>201</v>
      </c>
      <c r="AEX40" s="5" t="s">
        <v>22</v>
      </c>
      <c r="AEY40" s="17">
        <f ca="1">AEY33*Giadatvaheso!$C$5*Giadatvaheso!$C$12</f>
        <v>0</v>
      </c>
      <c r="AFF40" s="477"/>
      <c r="AFG40" s="480"/>
      <c r="AFH40" s="18" t="s">
        <v>201</v>
      </c>
      <c r="AFI40" s="5" t="s">
        <v>22</v>
      </c>
      <c r="AFJ40" s="17">
        <f ca="1">AFJ33*Giadatvaheso!$C$5*Giadatvaheso!$C$12</f>
        <v>0</v>
      </c>
      <c r="AFQ40" s="477"/>
      <c r="AFR40" s="480"/>
      <c r="AFS40" s="18" t="s">
        <v>201</v>
      </c>
      <c r="AFT40" s="5" t="s">
        <v>22</v>
      </c>
      <c r="AFU40" s="17">
        <f ca="1">AFU33*Giadatvaheso!$C$5*Giadatvaheso!$C$12</f>
        <v>0</v>
      </c>
      <c r="AGB40" s="477"/>
      <c r="AGC40" s="480"/>
      <c r="AGD40" s="18" t="s">
        <v>201</v>
      </c>
      <c r="AGE40" s="5" t="s">
        <v>22</v>
      </c>
      <c r="AGF40" s="17">
        <f ca="1">AGF33*Giadatvaheso!$C$5*Giadatvaheso!$C$12</f>
        <v>0</v>
      </c>
      <c r="AGM40" s="477"/>
      <c r="AGN40" s="480"/>
      <c r="AGO40" s="18" t="s">
        <v>201</v>
      </c>
      <c r="AGP40" s="5" t="s">
        <v>22</v>
      </c>
      <c r="AGQ40" s="17">
        <f ca="1">AGQ33*Giadatvaheso!$C$5*Giadatvaheso!$C$12</f>
        <v>0</v>
      </c>
      <c r="AGX40" s="477"/>
      <c r="AGY40" s="480"/>
      <c r="AGZ40" s="18" t="s">
        <v>201</v>
      </c>
      <c r="AHA40" s="5" t="s">
        <v>22</v>
      </c>
      <c r="AHB40" s="17">
        <f ca="1">AHB33*Giadatvaheso!$C$5*Giadatvaheso!$C$12</f>
        <v>0</v>
      </c>
      <c r="AHI40" s="477"/>
      <c r="AHJ40" s="480"/>
      <c r="AHK40" s="18" t="s">
        <v>201</v>
      </c>
      <c r="AHL40" s="5" t="s">
        <v>22</v>
      </c>
      <c r="AHM40" s="17">
        <f ca="1">AHM33*Giadatvaheso!$C$5*Giadatvaheso!$C$12</f>
        <v>0</v>
      </c>
      <c r="AHT40" s="477"/>
      <c r="AHU40" s="480"/>
      <c r="AHV40" s="18" t="s">
        <v>201</v>
      </c>
      <c r="AHW40" s="5" t="s">
        <v>22</v>
      </c>
      <c r="AHX40" s="17">
        <f ca="1">AHX33*Giadatvaheso!$C$5*Giadatvaheso!$C$12</f>
        <v>0</v>
      </c>
      <c r="AIE40" s="477"/>
      <c r="AIF40" s="480"/>
      <c r="AIG40" s="18" t="s">
        <v>201</v>
      </c>
      <c r="AIH40" s="5" t="s">
        <v>22</v>
      </c>
      <c r="AII40" s="17">
        <f ca="1">AII33*Giadatvaheso!$C$5*Giadatvaheso!$C$12</f>
        <v>0</v>
      </c>
      <c r="AIP40" s="477"/>
      <c r="AIQ40" s="480"/>
      <c r="AIR40" s="18" t="s">
        <v>201</v>
      </c>
      <c r="AIS40" s="5" t="s">
        <v>22</v>
      </c>
      <c r="AIT40" s="17">
        <f ca="1">AIT33*Giadatvaheso!$C$5*Giadatvaheso!$C$12</f>
        <v>0</v>
      </c>
      <c r="AJA40" s="477"/>
      <c r="AJB40" s="480"/>
      <c r="AJC40" s="18" t="s">
        <v>201</v>
      </c>
      <c r="AJD40" s="5" t="s">
        <v>22</v>
      </c>
      <c r="AJE40" s="17">
        <f ca="1">AJE33*Giadatvaheso!$C$5*Giadatvaheso!$C$12</f>
        <v>0</v>
      </c>
      <c r="AJL40" s="477"/>
      <c r="AJM40" s="480"/>
      <c r="AJN40" s="18" t="s">
        <v>201</v>
      </c>
      <c r="AJO40" s="5" t="s">
        <v>22</v>
      </c>
      <c r="AJP40" s="17">
        <f ca="1">AJP33*Giadatvaheso!$C$5*Giadatvaheso!$C$12</f>
        <v>0</v>
      </c>
      <c r="AJW40" s="477"/>
      <c r="AJX40" s="480"/>
      <c r="AJY40" s="18" t="s">
        <v>201</v>
      </c>
      <c r="AJZ40" s="5" t="s">
        <v>22</v>
      </c>
      <c r="AKA40" s="17">
        <f ca="1">AKA33*Giadatvaheso!$C$5*Giadatvaheso!$C$12</f>
        <v>0</v>
      </c>
      <c r="AKH40" s="477"/>
      <c r="AKI40" s="480"/>
      <c r="AKJ40" s="18" t="s">
        <v>201</v>
      </c>
      <c r="AKK40" s="5" t="s">
        <v>22</v>
      </c>
      <c r="AKL40" s="17">
        <f ca="1">AKL33*Giadatvaheso!$C$5*Giadatvaheso!$C$12</f>
        <v>0</v>
      </c>
      <c r="AKS40" s="477"/>
      <c r="AKT40" s="480"/>
      <c r="AKU40" s="18" t="s">
        <v>201</v>
      </c>
      <c r="AKV40" s="5" t="s">
        <v>22</v>
      </c>
      <c r="AKW40" s="17">
        <f ca="1">AKW33*Giadatvaheso!$C$5*Giadatvaheso!$C$12</f>
        <v>0</v>
      </c>
      <c r="ALD40" s="477"/>
      <c r="ALE40" s="480"/>
      <c r="ALF40" s="18" t="s">
        <v>201</v>
      </c>
      <c r="ALG40" s="5" t="s">
        <v>22</v>
      </c>
      <c r="ALH40" s="17">
        <f ca="1">ALH33*Giadatvaheso!$C$5*Giadatvaheso!$C$12</f>
        <v>0</v>
      </c>
      <c r="ALO40" s="477"/>
      <c r="ALP40" s="480"/>
      <c r="ALQ40" s="18" t="s">
        <v>201</v>
      </c>
      <c r="ALR40" s="5" t="s">
        <v>22</v>
      </c>
      <c r="ALS40" s="17">
        <f ca="1">ALS33*Giadatvaheso!$C$5*Giadatvaheso!$C$12</f>
        <v>0</v>
      </c>
      <c r="ALZ40" s="477"/>
      <c r="AMA40" s="480"/>
      <c r="AMB40" s="18" t="s">
        <v>201</v>
      </c>
      <c r="AMC40" s="5" t="s">
        <v>22</v>
      </c>
      <c r="AMD40" s="17">
        <f ca="1">AMD33*Giadatvaheso!$C$5*Giadatvaheso!$C$12</f>
        <v>0</v>
      </c>
      <c r="AMK40" s="477"/>
      <c r="AML40" s="480"/>
      <c r="AMM40" s="18" t="s">
        <v>201</v>
      </c>
      <c r="AMN40" s="5" t="s">
        <v>22</v>
      </c>
      <c r="AMO40" s="17">
        <f ca="1">AMO33*Giadatvaheso!$C$5*Giadatvaheso!$C$12</f>
        <v>0</v>
      </c>
      <c r="AMV40" s="477"/>
      <c r="AMW40" s="480"/>
      <c r="AMX40" s="18" t="s">
        <v>201</v>
      </c>
      <c r="AMY40" s="5" t="s">
        <v>22</v>
      </c>
      <c r="AMZ40" s="17">
        <f ca="1">AMZ33*Giadatvaheso!$C$5*Giadatvaheso!$C$12</f>
        <v>0</v>
      </c>
      <c r="ANG40" s="477"/>
      <c r="ANH40" s="480"/>
      <c r="ANI40" s="18" t="s">
        <v>201</v>
      </c>
      <c r="ANJ40" s="5" t="s">
        <v>22</v>
      </c>
      <c r="ANK40" s="17">
        <f ca="1">ANK33*Giadatvaheso!$C$5*Giadatvaheso!$C$12</f>
        <v>0</v>
      </c>
      <c r="ANR40" s="477"/>
      <c r="ANS40" s="480"/>
      <c r="ANT40" s="18" t="s">
        <v>201</v>
      </c>
      <c r="ANU40" s="5" t="s">
        <v>22</v>
      </c>
      <c r="ANV40" s="17">
        <f ca="1">ANV33*Giadatvaheso!$C$5*Giadatvaheso!$C$12</f>
        <v>0</v>
      </c>
      <c r="AOC40" s="477"/>
      <c r="AOD40" s="480"/>
      <c r="AOE40" s="18" t="s">
        <v>201</v>
      </c>
      <c r="AOF40" s="5" t="s">
        <v>22</v>
      </c>
      <c r="AOG40" s="17">
        <f ca="1">AOG33*Giadatvaheso!$C$5*Giadatvaheso!$C$12</f>
        <v>0</v>
      </c>
      <c r="AON40" s="477"/>
      <c r="AOO40" s="480"/>
      <c r="AOP40" s="18" t="s">
        <v>201</v>
      </c>
      <c r="AOQ40" s="5" t="s">
        <v>22</v>
      </c>
      <c r="AOR40" s="17">
        <f ca="1">AOR33*Giadatvaheso!$C$5*Giadatvaheso!$C$12</f>
        <v>0</v>
      </c>
      <c r="AOY40" s="477"/>
      <c r="AOZ40" s="480"/>
      <c r="APA40" s="18" t="s">
        <v>201</v>
      </c>
      <c r="APB40" s="5" t="s">
        <v>22</v>
      </c>
      <c r="APC40" s="17">
        <f ca="1">APC33*Giadatvaheso!$C$5*Giadatvaheso!$C$12</f>
        <v>0</v>
      </c>
      <c r="APJ40" s="477"/>
      <c r="APK40" s="480"/>
      <c r="APL40" s="18" t="s">
        <v>201</v>
      </c>
      <c r="APM40" s="5" t="s">
        <v>22</v>
      </c>
      <c r="APN40" s="17">
        <f ca="1">APN33*Giadatvaheso!$C$5*Giadatvaheso!$C$12</f>
        <v>0</v>
      </c>
      <c r="APU40" s="477"/>
      <c r="APV40" s="480"/>
      <c r="APW40" s="18" t="s">
        <v>201</v>
      </c>
      <c r="APX40" s="5" t="s">
        <v>22</v>
      </c>
      <c r="APY40" s="17">
        <f ca="1">APY33*Giadatvaheso!$C$5*Giadatvaheso!$C$12</f>
        <v>0</v>
      </c>
      <c r="AQF40" s="477"/>
      <c r="AQG40" s="480"/>
      <c r="AQH40" s="18" t="s">
        <v>201</v>
      </c>
      <c r="AQI40" s="5" t="s">
        <v>22</v>
      </c>
      <c r="AQJ40" s="17">
        <f ca="1">AQJ33*Giadatvaheso!$C$5*Giadatvaheso!$C$12</f>
        <v>0</v>
      </c>
      <c r="AQQ40" s="477"/>
      <c r="AQR40" s="480"/>
      <c r="AQS40" s="18" t="s">
        <v>201</v>
      </c>
      <c r="AQT40" s="5" t="s">
        <v>22</v>
      </c>
      <c r="AQU40" s="17">
        <f ca="1">AQU33*Giadatvaheso!$C$5*Giadatvaheso!$C$12</f>
        <v>0</v>
      </c>
      <c r="ARB40" s="477"/>
      <c r="ARC40" s="480"/>
      <c r="ARD40" s="18" t="s">
        <v>201</v>
      </c>
      <c r="ARE40" s="5" t="s">
        <v>22</v>
      </c>
      <c r="ARF40" s="17">
        <f ca="1">ARF33*Giadatvaheso!$C$5*Giadatvaheso!$C$12</f>
        <v>0</v>
      </c>
      <c r="ARM40" s="477"/>
      <c r="ARN40" s="480"/>
      <c r="ARO40" s="18" t="s">
        <v>201</v>
      </c>
      <c r="ARP40" s="5" t="s">
        <v>22</v>
      </c>
      <c r="ARQ40" s="17">
        <f ca="1">ARQ33*Giadatvaheso!$C$5*Giadatvaheso!$C$12</f>
        <v>0</v>
      </c>
      <c r="ARX40" s="477"/>
      <c r="ARY40" s="480"/>
      <c r="ARZ40" s="18" t="s">
        <v>201</v>
      </c>
      <c r="ASA40" s="5" t="s">
        <v>22</v>
      </c>
      <c r="ASB40" s="17">
        <f ca="1">ASB33*Giadatvaheso!$C$5*Giadatvaheso!$C$12</f>
        <v>0</v>
      </c>
      <c r="ASI40" s="477"/>
      <c r="ASJ40" s="480"/>
      <c r="ASK40" s="18" t="s">
        <v>201</v>
      </c>
      <c r="ASL40" s="5" t="s">
        <v>22</v>
      </c>
      <c r="ASM40" s="17">
        <f ca="1">ASM33*Giadatvaheso!$C$5*Giadatvaheso!$C$12</f>
        <v>0</v>
      </c>
      <c r="AST40" s="477"/>
      <c r="ASU40" s="480"/>
      <c r="ASV40" s="18" t="s">
        <v>201</v>
      </c>
      <c r="ASW40" s="5" t="s">
        <v>22</v>
      </c>
      <c r="ASX40" s="17">
        <f ca="1">ASX33*Giadatvaheso!$C$5*Giadatvaheso!$C$12</f>
        <v>0</v>
      </c>
      <c r="ATE40" s="477"/>
      <c r="ATF40" s="480"/>
      <c r="ATG40" s="18" t="s">
        <v>201</v>
      </c>
      <c r="ATH40" s="5" t="s">
        <v>22</v>
      </c>
      <c r="ATI40" s="17">
        <f ca="1">ATI33*Giadatvaheso!$C$5*Giadatvaheso!$C$12</f>
        <v>0</v>
      </c>
      <c r="ATP40" s="477"/>
      <c r="ATQ40" s="480"/>
      <c r="ATR40" s="18" t="s">
        <v>201</v>
      </c>
      <c r="ATS40" s="5" t="s">
        <v>22</v>
      </c>
      <c r="ATT40" s="17">
        <f ca="1">ATT33*Giadatvaheso!$C$5*Giadatvaheso!$C$12</f>
        <v>0</v>
      </c>
      <c r="AUA40" s="477"/>
      <c r="AUB40" s="480"/>
      <c r="AUC40" s="18" t="s">
        <v>201</v>
      </c>
      <c r="AUD40" s="5" t="s">
        <v>22</v>
      </c>
      <c r="AUE40" s="17">
        <f ca="1">AUE33*Giadatvaheso!$C$5*Giadatvaheso!$C$12</f>
        <v>0</v>
      </c>
      <c r="AUL40" s="477"/>
      <c r="AUM40" s="480"/>
      <c r="AUN40" s="18" t="s">
        <v>201</v>
      </c>
      <c r="AUO40" s="5" t="s">
        <v>22</v>
      </c>
      <c r="AUP40" s="17">
        <f ca="1">AUP33*Giadatvaheso!$C$5*Giadatvaheso!$C$12</f>
        <v>0</v>
      </c>
      <c r="AUW40" s="477"/>
      <c r="AUX40" s="480"/>
      <c r="AUY40" s="18" t="s">
        <v>201</v>
      </c>
      <c r="AUZ40" s="5" t="s">
        <v>22</v>
      </c>
      <c r="AVA40" s="17">
        <f ca="1">AVA33*Giadatvaheso!$C$5*Giadatvaheso!$C$12</f>
        <v>0</v>
      </c>
      <c r="AVH40" s="477"/>
      <c r="AVI40" s="480"/>
      <c r="AVJ40" s="18" t="s">
        <v>201</v>
      </c>
      <c r="AVK40" s="5" t="s">
        <v>22</v>
      </c>
      <c r="AVL40" s="17">
        <f ca="1">AVL33*Giadatvaheso!$C$5*Giadatvaheso!$C$12</f>
        <v>0</v>
      </c>
      <c r="AVS40" s="477"/>
      <c r="AVT40" s="480"/>
      <c r="AVU40" s="18" t="s">
        <v>201</v>
      </c>
      <c r="AVV40" s="5" t="s">
        <v>22</v>
      </c>
      <c r="AVW40" s="17">
        <f ca="1">AVW33*Giadatvaheso!$C$5*Giadatvaheso!$C$12</f>
        <v>0</v>
      </c>
    </row>
    <row r="41" spans="1:1275">
      <c r="B41" s="510"/>
      <c r="C41" s="512"/>
      <c r="D41" s="18" t="s">
        <v>201</v>
      </c>
      <c r="E41" s="5" t="s">
        <v>23</v>
      </c>
      <c r="F41" s="17">
        <f ca="1">F34*Giadatvaheso!$C$5*Giadatvaheso!$C$12</f>
        <v>0</v>
      </c>
      <c r="M41" s="477"/>
      <c r="N41" s="480"/>
      <c r="O41" s="18" t="s">
        <v>201</v>
      </c>
      <c r="P41" s="5" t="s">
        <v>23</v>
      </c>
      <c r="Q41" s="17">
        <f ca="1">Q34*Giadatvaheso!$C$5*Giadatvaheso!$C$12</f>
        <v>0</v>
      </c>
      <c r="X41" s="477"/>
      <c r="Y41" s="480"/>
      <c r="Z41" s="18" t="s">
        <v>201</v>
      </c>
      <c r="AA41" s="5" t="s">
        <v>23</v>
      </c>
      <c r="AB41" s="17">
        <f ca="1">AB34*Giadatvaheso!$C$5*Giadatvaheso!$C$12</f>
        <v>0</v>
      </c>
      <c r="AI41" s="477"/>
      <c r="AJ41" s="480"/>
      <c r="AK41" s="18" t="s">
        <v>201</v>
      </c>
      <c r="AL41" s="5" t="s">
        <v>23</v>
      </c>
      <c r="AM41" s="17">
        <f ca="1">AM34*Giadatvaheso!$C$5*Giadatvaheso!$C$12</f>
        <v>0</v>
      </c>
      <c r="AT41" s="477"/>
      <c r="AU41" s="480"/>
      <c r="AV41" s="18" t="s">
        <v>201</v>
      </c>
      <c r="AW41" s="5" t="s">
        <v>23</v>
      </c>
      <c r="AX41" s="17">
        <f ca="1">AX34*Giadatvaheso!$C$5*Giadatvaheso!$C$12</f>
        <v>0</v>
      </c>
      <c r="BE41" s="477"/>
      <c r="BF41" s="480"/>
      <c r="BG41" s="18" t="s">
        <v>201</v>
      </c>
      <c r="BH41" s="5" t="s">
        <v>23</v>
      </c>
      <c r="BI41" s="17">
        <f ca="1">BI34*Giadatvaheso!$C$5*Giadatvaheso!$C$12</f>
        <v>0</v>
      </c>
      <c r="BP41" s="477"/>
      <c r="BQ41" s="480"/>
      <c r="BR41" s="18" t="s">
        <v>201</v>
      </c>
      <c r="BS41" s="5" t="s">
        <v>23</v>
      </c>
      <c r="BT41" s="17">
        <f ca="1">BT34*Giadatvaheso!$C$5*Giadatvaheso!$C$12</f>
        <v>0</v>
      </c>
      <c r="CA41" s="477"/>
      <c r="CB41" s="480"/>
      <c r="CC41" s="18" t="s">
        <v>201</v>
      </c>
      <c r="CD41" s="5" t="s">
        <v>23</v>
      </c>
      <c r="CE41" s="17">
        <f ca="1">CE34*Giadatvaheso!$C$5*Giadatvaheso!$C$12</f>
        <v>0</v>
      </c>
      <c r="CL41" s="477"/>
      <c r="CM41" s="480"/>
      <c r="CN41" s="18" t="s">
        <v>201</v>
      </c>
      <c r="CO41" s="5" t="s">
        <v>23</v>
      </c>
      <c r="CP41" s="17">
        <f ca="1">CP34*Giadatvaheso!$C$5*Giadatvaheso!$C$12</f>
        <v>0</v>
      </c>
      <c r="CW41" s="477"/>
      <c r="CX41" s="480"/>
      <c r="CY41" s="18" t="s">
        <v>201</v>
      </c>
      <c r="CZ41" s="5" t="s">
        <v>23</v>
      </c>
      <c r="DA41" s="17">
        <f ca="1">DA34*Giadatvaheso!$C$5*Giadatvaheso!$C$12</f>
        <v>0</v>
      </c>
      <c r="DH41" s="477"/>
      <c r="DI41" s="480"/>
      <c r="DJ41" s="18" t="s">
        <v>201</v>
      </c>
      <c r="DK41" s="5" t="s">
        <v>23</v>
      </c>
      <c r="DL41" s="17">
        <f ca="1">DL34*Giadatvaheso!$C$5*Giadatvaheso!$C$12</f>
        <v>0</v>
      </c>
      <c r="DS41" s="477"/>
      <c r="DT41" s="480"/>
      <c r="DU41" s="18" t="s">
        <v>201</v>
      </c>
      <c r="DV41" s="5" t="s">
        <v>23</v>
      </c>
      <c r="DW41" s="17">
        <f ca="1">DW34*Giadatvaheso!$C$5*Giadatvaheso!$C$12</f>
        <v>0</v>
      </c>
      <c r="ED41" s="477"/>
      <c r="EE41" s="480"/>
      <c r="EF41" s="18" t="s">
        <v>201</v>
      </c>
      <c r="EG41" s="5" t="s">
        <v>23</v>
      </c>
      <c r="EH41" s="17">
        <f ca="1">EH34*Giadatvaheso!$C$5*Giadatvaheso!$C$12</f>
        <v>0</v>
      </c>
      <c r="EO41" s="477"/>
      <c r="EP41" s="480"/>
      <c r="EQ41" s="18" t="s">
        <v>201</v>
      </c>
      <c r="ER41" s="5" t="s">
        <v>23</v>
      </c>
      <c r="ES41" s="17">
        <f ca="1">ES34*Giadatvaheso!$C$5*Giadatvaheso!$C$12</f>
        <v>0</v>
      </c>
      <c r="EZ41" s="477"/>
      <c r="FA41" s="480"/>
      <c r="FB41" s="18" t="s">
        <v>201</v>
      </c>
      <c r="FC41" s="5" t="s">
        <v>23</v>
      </c>
      <c r="FD41" s="17">
        <f ca="1">FD34*Giadatvaheso!$C$5*Giadatvaheso!$C$12</f>
        <v>0</v>
      </c>
      <c r="FK41" s="477"/>
      <c r="FL41" s="480"/>
      <c r="FM41" s="18" t="s">
        <v>201</v>
      </c>
      <c r="FN41" s="5" t="s">
        <v>23</v>
      </c>
      <c r="FO41" s="17">
        <f ca="1">FO34*Giadatvaheso!$C$5*Giadatvaheso!$C$12</f>
        <v>0</v>
      </c>
      <c r="FV41" s="477"/>
      <c r="FW41" s="480"/>
      <c r="FX41" s="18" t="s">
        <v>201</v>
      </c>
      <c r="FY41" s="5" t="s">
        <v>23</v>
      </c>
      <c r="FZ41" s="17">
        <f ca="1">FZ34*Giadatvaheso!$C$5*Giadatvaheso!$C$12</f>
        <v>0</v>
      </c>
      <c r="GG41" s="477"/>
      <c r="GH41" s="480"/>
      <c r="GI41" s="18" t="s">
        <v>201</v>
      </c>
      <c r="GJ41" s="5" t="s">
        <v>23</v>
      </c>
      <c r="GK41" s="17">
        <f ca="1">GK34*Giadatvaheso!$C$5*Giadatvaheso!$C$12</f>
        <v>0</v>
      </c>
      <c r="GR41" s="477"/>
      <c r="GS41" s="480"/>
      <c r="GT41" s="18" t="s">
        <v>201</v>
      </c>
      <c r="GU41" s="5" t="s">
        <v>23</v>
      </c>
      <c r="GV41" s="17">
        <f ca="1">GV34*Giadatvaheso!$C$5*Giadatvaheso!$C$12</f>
        <v>0</v>
      </c>
      <c r="HC41" s="477"/>
      <c r="HD41" s="480"/>
      <c r="HE41" s="18" t="s">
        <v>201</v>
      </c>
      <c r="HF41" s="5" t="s">
        <v>23</v>
      </c>
      <c r="HG41" s="17">
        <f ca="1">HG34*Giadatvaheso!$C$5*Giadatvaheso!$C$12</f>
        <v>0</v>
      </c>
      <c r="HN41" s="477"/>
      <c r="HO41" s="480"/>
      <c r="HP41" s="18" t="s">
        <v>201</v>
      </c>
      <c r="HQ41" s="5" t="s">
        <v>23</v>
      </c>
      <c r="HR41" s="17">
        <f ca="1">HR34*Giadatvaheso!$C$5*Giadatvaheso!$C$12</f>
        <v>0</v>
      </c>
      <c r="HY41" s="477"/>
      <c r="HZ41" s="480"/>
      <c r="IA41" s="18" t="s">
        <v>201</v>
      </c>
      <c r="IB41" s="5" t="s">
        <v>23</v>
      </c>
      <c r="IC41" s="17">
        <f ca="1">IC34*Giadatvaheso!$C$5*Giadatvaheso!$C$12</f>
        <v>0</v>
      </c>
      <c r="IJ41" s="477"/>
      <c r="IK41" s="480"/>
      <c r="IL41" s="18" t="s">
        <v>201</v>
      </c>
      <c r="IM41" s="5" t="s">
        <v>23</v>
      </c>
      <c r="IN41" s="17">
        <f ca="1">IN34*Giadatvaheso!$C$5*Giadatvaheso!$C$12</f>
        <v>0</v>
      </c>
      <c r="IU41" s="477"/>
      <c r="IV41" s="480"/>
      <c r="IW41" s="18" t="s">
        <v>201</v>
      </c>
      <c r="IX41" s="5" t="s">
        <v>23</v>
      </c>
      <c r="IY41" s="17">
        <f ca="1">IY34*Giadatvaheso!$C$5*Giadatvaheso!$C$12</f>
        <v>0</v>
      </c>
      <c r="JF41" s="477"/>
      <c r="JG41" s="480"/>
      <c r="JH41" s="18" t="s">
        <v>201</v>
      </c>
      <c r="JI41" s="5" t="s">
        <v>23</v>
      </c>
      <c r="JJ41" s="17">
        <f ca="1">JJ34*Giadatvaheso!$C$5*Giadatvaheso!$C$12</f>
        <v>0</v>
      </c>
      <c r="JQ41" s="477"/>
      <c r="JR41" s="480"/>
      <c r="JS41" s="18" t="s">
        <v>201</v>
      </c>
      <c r="JT41" s="5" t="s">
        <v>23</v>
      </c>
      <c r="JU41" s="17">
        <f ca="1">JU34*Giadatvaheso!$C$5*Giadatvaheso!$C$12</f>
        <v>0</v>
      </c>
      <c r="KB41" s="477"/>
      <c r="KC41" s="480"/>
      <c r="KD41" s="18" t="s">
        <v>201</v>
      </c>
      <c r="KE41" s="5" t="s">
        <v>23</v>
      </c>
      <c r="KF41" s="17">
        <f ca="1">KF34*Giadatvaheso!$C$5*Giadatvaheso!$C$12</f>
        <v>0</v>
      </c>
      <c r="KM41" s="477"/>
      <c r="KN41" s="480"/>
      <c r="KO41" s="18" t="s">
        <v>201</v>
      </c>
      <c r="KP41" s="5" t="s">
        <v>23</v>
      </c>
      <c r="KQ41" s="17">
        <f ca="1">KQ34*Giadatvaheso!$C$5*Giadatvaheso!$C$12</f>
        <v>0</v>
      </c>
      <c r="KX41" s="477"/>
      <c r="KY41" s="480"/>
      <c r="KZ41" s="18" t="s">
        <v>201</v>
      </c>
      <c r="LA41" s="5" t="s">
        <v>23</v>
      </c>
      <c r="LB41" s="17">
        <f ca="1">LB34*Giadatvaheso!$C$5*Giadatvaheso!$C$12</f>
        <v>0</v>
      </c>
      <c r="LI41" s="477"/>
      <c r="LJ41" s="480"/>
      <c r="LK41" s="18" t="s">
        <v>201</v>
      </c>
      <c r="LL41" s="5" t="s">
        <v>23</v>
      </c>
      <c r="LM41" s="17">
        <f ca="1">LM34*Giadatvaheso!$C$5*Giadatvaheso!$C$12</f>
        <v>0</v>
      </c>
      <c r="LT41" s="477"/>
      <c r="LU41" s="480"/>
      <c r="LV41" s="18" t="s">
        <v>201</v>
      </c>
      <c r="LW41" s="5" t="s">
        <v>23</v>
      </c>
      <c r="LX41" s="17">
        <f ca="1">LX34*Giadatvaheso!$C$5*Giadatvaheso!$C$12</f>
        <v>0</v>
      </c>
      <c r="ME41" s="477"/>
      <c r="MF41" s="480"/>
      <c r="MG41" s="18" t="s">
        <v>201</v>
      </c>
      <c r="MH41" s="5" t="s">
        <v>23</v>
      </c>
      <c r="MI41" s="17">
        <f ca="1">MI34*Giadatvaheso!$C$5*Giadatvaheso!$C$12</f>
        <v>0</v>
      </c>
      <c r="MP41" s="477"/>
      <c r="MQ41" s="480"/>
      <c r="MR41" s="18" t="s">
        <v>201</v>
      </c>
      <c r="MS41" s="5" t="s">
        <v>23</v>
      </c>
      <c r="MT41" s="17">
        <f ca="1">MT34*Giadatvaheso!$C$5*Giadatvaheso!$C$12</f>
        <v>0</v>
      </c>
      <c r="NA41" s="477"/>
      <c r="NB41" s="480"/>
      <c r="NC41" s="18" t="s">
        <v>201</v>
      </c>
      <c r="ND41" s="5" t="s">
        <v>23</v>
      </c>
      <c r="NE41" s="17">
        <f ca="1">NE34*Giadatvaheso!$C$5*Giadatvaheso!$C$12</f>
        <v>0</v>
      </c>
      <c r="NL41" s="477"/>
      <c r="NM41" s="480"/>
      <c r="NN41" s="18" t="s">
        <v>201</v>
      </c>
      <c r="NO41" s="5" t="s">
        <v>23</v>
      </c>
      <c r="NP41" s="17">
        <f ca="1">NP34*Giadatvaheso!$C$5*Giadatvaheso!$C$12</f>
        <v>0</v>
      </c>
      <c r="NW41" s="477"/>
      <c r="NX41" s="480"/>
      <c r="NY41" s="18" t="s">
        <v>201</v>
      </c>
      <c r="NZ41" s="5" t="s">
        <v>23</v>
      </c>
      <c r="OA41" s="17">
        <f ca="1">OA34*Giadatvaheso!$C$5*Giadatvaheso!$C$12</f>
        <v>0</v>
      </c>
      <c r="OH41" s="477"/>
      <c r="OI41" s="480"/>
      <c r="OJ41" s="18" t="s">
        <v>201</v>
      </c>
      <c r="OK41" s="5" t="s">
        <v>23</v>
      </c>
      <c r="OL41" s="17">
        <f ca="1">OL34*Giadatvaheso!$C$5*Giadatvaheso!$C$12</f>
        <v>0</v>
      </c>
      <c r="OS41" s="477"/>
      <c r="OT41" s="480"/>
      <c r="OU41" s="18" t="s">
        <v>201</v>
      </c>
      <c r="OV41" s="5" t="s">
        <v>23</v>
      </c>
      <c r="OW41" s="17">
        <f ca="1">OW34*Giadatvaheso!$C$5*Giadatvaheso!$C$12</f>
        <v>0</v>
      </c>
      <c r="PD41" s="477"/>
      <c r="PE41" s="480"/>
      <c r="PF41" s="18" t="s">
        <v>201</v>
      </c>
      <c r="PG41" s="5" t="s">
        <v>23</v>
      </c>
      <c r="PH41" s="17">
        <f ca="1">PH34*Giadatvaheso!$C$5*Giadatvaheso!$C$12</f>
        <v>0</v>
      </c>
      <c r="PO41" s="477"/>
      <c r="PP41" s="480"/>
      <c r="PQ41" s="18" t="s">
        <v>201</v>
      </c>
      <c r="PR41" s="5" t="s">
        <v>23</v>
      </c>
      <c r="PS41" s="17">
        <f ca="1">PS34*Giadatvaheso!$C$5*Giadatvaheso!$C$12</f>
        <v>0</v>
      </c>
      <c r="PZ41" s="477"/>
      <c r="QA41" s="480"/>
      <c r="QB41" s="18" t="s">
        <v>201</v>
      </c>
      <c r="QC41" s="5" t="s">
        <v>23</v>
      </c>
      <c r="QD41" s="17">
        <f ca="1">QD34*Giadatvaheso!$C$5*Giadatvaheso!$C$12</f>
        <v>0</v>
      </c>
      <c r="QK41" s="477"/>
      <c r="QL41" s="480"/>
      <c r="QM41" s="18" t="s">
        <v>201</v>
      </c>
      <c r="QN41" s="5" t="s">
        <v>23</v>
      </c>
      <c r="QO41" s="17">
        <f ca="1">QO34*Giadatvaheso!$C$5*Giadatvaheso!$C$12</f>
        <v>0</v>
      </c>
      <c r="QV41" s="477"/>
      <c r="QW41" s="480"/>
      <c r="QX41" s="18" t="s">
        <v>201</v>
      </c>
      <c r="QY41" s="5" t="s">
        <v>23</v>
      </c>
      <c r="QZ41" s="17">
        <f ca="1">QZ34*Giadatvaheso!$C$5*Giadatvaheso!$C$12</f>
        <v>0</v>
      </c>
      <c r="RG41" s="477"/>
      <c r="RH41" s="480"/>
      <c r="RI41" s="18" t="s">
        <v>201</v>
      </c>
      <c r="RJ41" s="5" t="s">
        <v>23</v>
      </c>
      <c r="RK41" s="17">
        <f ca="1">RK34*Giadatvaheso!$C$5*Giadatvaheso!$C$12</f>
        <v>0</v>
      </c>
      <c r="RR41" s="477"/>
      <c r="RS41" s="480"/>
      <c r="RT41" s="18" t="s">
        <v>201</v>
      </c>
      <c r="RU41" s="5" t="s">
        <v>23</v>
      </c>
      <c r="RV41" s="17">
        <f ca="1">RV34*Giadatvaheso!$C$5*Giadatvaheso!$C$12</f>
        <v>0</v>
      </c>
      <c r="SC41" s="477"/>
      <c r="SD41" s="480"/>
      <c r="SE41" s="18" t="s">
        <v>201</v>
      </c>
      <c r="SF41" s="5" t="s">
        <v>23</v>
      </c>
      <c r="SG41" s="17">
        <f ca="1">SG34*Giadatvaheso!$C$5*Giadatvaheso!$C$12</f>
        <v>0</v>
      </c>
      <c r="SN41" s="477"/>
      <c r="SO41" s="480"/>
      <c r="SP41" s="18" t="s">
        <v>201</v>
      </c>
      <c r="SQ41" s="5" t="s">
        <v>23</v>
      </c>
      <c r="SR41" s="17">
        <f ca="1">SR34*Giadatvaheso!$C$5*Giadatvaheso!$C$12</f>
        <v>0</v>
      </c>
      <c r="SY41" s="477"/>
      <c r="SZ41" s="480"/>
      <c r="TA41" s="18" t="s">
        <v>201</v>
      </c>
      <c r="TB41" s="5" t="s">
        <v>23</v>
      </c>
      <c r="TC41" s="17">
        <f ca="1">TC34*Giadatvaheso!$C$5*Giadatvaheso!$C$12</f>
        <v>0</v>
      </c>
      <c r="TJ41" s="477"/>
      <c r="TK41" s="480"/>
      <c r="TL41" s="18" t="s">
        <v>201</v>
      </c>
      <c r="TM41" s="5" t="s">
        <v>23</v>
      </c>
      <c r="TN41" s="17">
        <f ca="1">TN34*Giadatvaheso!$C$5*Giadatvaheso!$C$12</f>
        <v>0</v>
      </c>
      <c r="TU41" s="477"/>
      <c r="TV41" s="480"/>
      <c r="TW41" s="18" t="s">
        <v>201</v>
      </c>
      <c r="TX41" s="5" t="s">
        <v>23</v>
      </c>
      <c r="TY41" s="17">
        <f ca="1">TY34*Giadatvaheso!$C$5*Giadatvaheso!$C$12</f>
        <v>0</v>
      </c>
      <c r="UF41" s="477"/>
      <c r="UG41" s="480"/>
      <c r="UH41" s="18" t="s">
        <v>201</v>
      </c>
      <c r="UI41" s="5" t="s">
        <v>23</v>
      </c>
      <c r="UJ41" s="17">
        <f ca="1">UJ34*Giadatvaheso!$C$5*Giadatvaheso!$C$12</f>
        <v>0</v>
      </c>
      <c r="UQ41" s="477"/>
      <c r="UR41" s="480"/>
      <c r="US41" s="18" t="s">
        <v>201</v>
      </c>
      <c r="UT41" s="5" t="s">
        <v>23</v>
      </c>
      <c r="UU41" s="17">
        <f ca="1">UU34*Giadatvaheso!$C$5*Giadatvaheso!$C$12</f>
        <v>0</v>
      </c>
      <c r="VB41" s="477"/>
      <c r="VC41" s="480"/>
      <c r="VD41" s="18" t="s">
        <v>201</v>
      </c>
      <c r="VE41" s="5" t="s">
        <v>23</v>
      </c>
      <c r="VF41" s="17">
        <f ca="1">VF34*Giadatvaheso!$C$5*Giadatvaheso!$C$12</f>
        <v>0</v>
      </c>
      <c r="VM41" s="477"/>
      <c r="VN41" s="480"/>
      <c r="VO41" s="18" t="s">
        <v>201</v>
      </c>
      <c r="VP41" s="5" t="s">
        <v>23</v>
      </c>
      <c r="VQ41" s="17">
        <f ca="1">VQ34*Giadatvaheso!$C$5*Giadatvaheso!$C$12</f>
        <v>0</v>
      </c>
      <c r="VX41" s="477"/>
      <c r="VY41" s="480"/>
      <c r="VZ41" s="18" t="s">
        <v>201</v>
      </c>
      <c r="WA41" s="5" t="s">
        <v>23</v>
      </c>
      <c r="WB41" s="17">
        <f ca="1">WB34*Giadatvaheso!$C$5*Giadatvaheso!$C$12</f>
        <v>0</v>
      </c>
      <c r="WI41" s="477"/>
      <c r="WJ41" s="480"/>
      <c r="WK41" s="18" t="s">
        <v>201</v>
      </c>
      <c r="WL41" s="5" t="s">
        <v>23</v>
      </c>
      <c r="WM41" s="17">
        <f ca="1">WM34*Giadatvaheso!$C$5*Giadatvaheso!$C$12</f>
        <v>0</v>
      </c>
      <c r="WT41" s="477"/>
      <c r="WU41" s="480"/>
      <c r="WV41" s="18" t="s">
        <v>201</v>
      </c>
      <c r="WW41" s="5" t="s">
        <v>23</v>
      </c>
      <c r="WX41" s="17">
        <f ca="1">WX34*Giadatvaheso!$C$5*Giadatvaheso!$C$12</f>
        <v>0</v>
      </c>
      <c r="XE41" s="477"/>
      <c r="XF41" s="480"/>
      <c r="XG41" s="18" t="s">
        <v>201</v>
      </c>
      <c r="XH41" s="5" t="s">
        <v>23</v>
      </c>
      <c r="XI41" s="17">
        <f ca="1">XI34*Giadatvaheso!$C$5*Giadatvaheso!$C$12</f>
        <v>0</v>
      </c>
      <c r="XP41" s="477"/>
      <c r="XQ41" s="480"/>
      <c r="XR41" s="18" t="s">
        <v>201</v>
      </c>
      <c r="XS41" s="5" t="s">
        <v>23</v>
      </c>
      <c r="XT41" s="17">
        <f ca="1">XT34*Giadatvaheso!$C$5*Giadatvaheso!$C$12</f>
        <v>0</v>
      </c>
      <c r="YA41" s="477"/>
      <c r="YB41" s="480"/>
      <c r="YC41" s="18" t="s">
        <v>201</v>
      </c>
      <c r="YD41" s="5" t="s">
        <v>23</v>
      </c>
      <c r="YE41" s="17">
        <f ca="1">YE34*Giadatvaheso!$C$5*Giadatvaheso!$C$12</f>
        <v>0</v>
      </c>
      <c r="YL41" s="477"/>
      <c r="YM41" s="480"/>
      <c r="YN41" s="18" t="s">
        <v>201</v>
      </c>
      <c r="YO41" s="5" t="s">
        <v>23</v>
      </c>
      <c r="YP41" s="17">
        <f ca="1">YP34*Giadatvaheso!$C$5*Giadatvaheso!$C$12</f>
        <v>0</v>
      </c>
      <c r="YW41" s="477"/>
      <c r="YX41" s="480"/>
      <c r="YY41" s="18" t="s">
        <v>201</v>
      </c>
      <c r="YZ41" s="5" t="s">
        <v>23</v>
      </c>
      <c r="ZA41" s="17">
        <f ca="1">ZA34*Giadatvaheso!$C$5*Giadatvaheso!$C$12</f>
        <v>0</v>
      </c>
      <c r="ZH41" s="477"/>
      <c r="ZI41" s="480"/>
      <c r="ZJ41" s="18" t="s">
        <v>201</v>
      </c>
      <c r="ZK41" s="5" t="s">
        <v>23</v>
      </c>
      <c r="ZL41" s="17">
        <f ca="1">ZL34*Giadatvaheso!$C$5*Giadatvaheso!$C$12</f>
        <v>0</v>
      </c>
      <c r="ZS41" s="477"/>
      <c r="ZT41" s="480"/>
      <c r="ZU41" s="18" t="s">
        <v>201</v>
      </c>
      <c r="ZV41" s="5" t="s">
        <v>23</v>
      </c>
      <c r="ZW41" s="17">
        <f ca="1">ZW34*Giadatvaheso!$C$5*Giadatvaheso!$C$12</f>
        <v>0</v>
      </c>
      <c r="AAD41" s="477"/>
      <c r="AAE41" s="480"/>
      <c r="AAF41" s="18" t="s">
        <v>201</v>
      </c>
      <c r="AAG41" s="5" t="s">
        <v>23</v>
      </c>
      <c r="AAH41" s="17">
        <f ca="1">AAH34*Giadatvaheso!$C$5*Giadatvaheso!$C$12</f>
        <v>0</v>
      </c>
      <c r="AAO41" s="477"/>
      <c r="AAP41" s="480"/>
      <c r="AAQ41" s="18" t="s">
        <v>201</v>
      </c>
      <c r="AAR41" s="5" t="s">
        <v>23</v>
      </c>
      <c r="AAS41" s="17">
        <f ca="1">AAS34*Giadatvaheso!$C$5*Giadatvaheso!$C$12</f>
        <v>0</v>
      </c>
      <c r="AAZ41" s="477"/>
      <c r="ABA41" s="480"/>
      <c r="ABB41" s="18" t="s">
        <v>201</v>
      </c>
      <c r="ABC41" s="5" t="s">
        <v>23</v>
      </c>
      <c r="ABD41" s="17">
        <f ca="1">ABD34*Giadatvaheso!$C$5*Giadatvaheso!$C$12</f>
        <v>0</v>
      </c>
      <c r="ABK41" s="477"/>
      <c r="ABL41" s="480"/>
      <c r="ABM41" s="18" t="s">
        <v>201</v>
      </c>
      <c r="ABN41" s="5" t="s">
        <v>23</v>
      </c>
      <c r="ABO41" s="17">
        <f ca="1">ABO34*Giadatvaheso!$C$5*Giadatvaheso!$C$12</f>
        <v>0</v>
      </c>
      <c r="ABV41" s="477"/>
      <c r="ABW41" s="480"/>
      <c r="ABX41" s="18" t="s">
        <v>201</v>
      </c>
      <c r="ABY41" s="5" t="s">
        <v>23</v>
      </c>
      <c r="ABZ41" s="17">
        <f ca="1">ABZ34*Giadatvaheso!$C$5*Giadatvaheso!$C$12</f>
        <v>0</v>
      </c>
      <c r="ACG41" s="477"/>
      <c r="ACH41" s="480"/>
      <c r="ACI41" s="18" t="s">
        <v>201</v>
      </c>
      <c r="ACJ41" s="5" t="s">
        <v>23</v>
      </c>
      <c r="ACK41" s="17">
        <f ca="1">ACK34*Giadatvaheso!$C$5*Giadatvaheso!$C$12</f>
        <v>0</v>
      </c>
      <c r="ACR41" s="477"/>
      <c r="ACS41" s="480"/>
      <c r="ACT41" s="18" t="s">
        <v>201</v>
      </c>
      <c r="ACU41" s="5" t="s">
        <v>23</v>
      </c>
      <c r="ACV41" s="17">
        <f ca="1">ACV34*Giadatvaheso!$C$5*Giadatvaheso!$C$12</f>
        <v>0</v>
      </c>
      <c r="ADC41" s="477"/>
      <c r="ADD41" s="480"/>
      <c r="ADE41" s="18" t="s">
        <v>201</v>
      </c>
      <c r="ADF41" s="5" t="s">
        <v>23</v>
      </c>
      <c r="ADG41" s="17">
        <f ca="1">ADG34*Giadatvaheso!$C$5*Giadatvaheso!$C$12</f>
        <v>0</v>
      </c>
      <c r="ADN41" s="477"/>
      <c r="ADO41" s="480"/>
      <c r="ADP41" s="18" t="s">
        <v>201</v>
      </c>
      <c r="ADQ41" s="5" t="s">
        <v>23</v>
      </c>
      <c r="ADR41" s="17">
        <f ca="1">ADR34*Giadatvaheso!$C$5*Giadatvaheso!$C$12</f>
        <v>0</v>
      </c>
      <c r="ADY41" s="477"/>
      <c r="ADZ41" s="480"/>
      <c r="AEA41" s="18" t="s">
        <v>201</v>
      </c>
      <c r="AEB41" s="5" t="s">
        <v>23</v>
      </c>
      <c r="AEC41" s="17">
        <f ca="1">AEC34*Giadatvaheso!$C$5*Giadatvaheso!$C$12</f>
        <v>0</v>
      </c>
      <c r="AEJ41" s="477"/>
      <c r="AEK41" s="480"/>
      <c r="AEL41" s="18" t="s">
        <v>201</v>
      </c>
      <c r="AEM41" s="5" t="s">
        <v>23</v>
      </c>
      <c r="AEN41" s="17">
        <f ca="1">AEN34*Giadatvaheso!$C$5*Giadatvaheso!$C$12</f>
        <v>0</v>
      </c>
      <c r="AEU41" s="477"/>
      <c r="AEV41" s="480"/>
      <c r="AEW41" s="18" t="s">
        <v>201</v>
      </c>
      <c r="AEX41" s="5" t="s">
        <v>23</v>
      </c>
      <c r="AEY41" s="17">
        <f ca="1">AEY34*Giadatvaheso!$C$5*Giadatvaheso!$C$12</f>
        <v>0</v>
      </c>
      <c r="AFF41" s="477"/>
      <c r="AFG41" s="480"/>
      <c r="AFH41" s="18" t="s">
        <v>201</v>
      </c>
      <c r="AFI41" s="5" t="s">
        <v>23</v>
      </c>
      <c r="AFJ41" s="17">
        <f ca="1">AFJ34*Giadatvaheso!$C$5*Giadatvaheso!$C$12</f>
        <v>0</v>
      </c>
      <c r="AFQ41" s="477"/>
      <c r="AFR41" s="480"/>
      <c r="AFS41" s="18" t="s">
        <v>201</v>
      </c>
      <c r="AFT41" s="5" t="s">
        <v>23</v>
      </c>
      <c r="AFU41" s="17">
        <f ca="1">AFU34*Giadatvaheso!$C$5*Giadatvaheso!$C$12</f>
        <v>0</v>
      </c>
      <c r="AGB41" s="477"/>
      <c r="AGC41" s="480"/>
      <c r="AGD41" s="18" t="s">
        <v>201</v>
      </c>
      <c r="AGE41" s="5" t="s">
        <v>23</v>
      </c>
      <c r="AGF41" s="17">
        <f ca="1">AGF34*Giadatvaheso!$C$5*Giadatvaheso!$C$12</f>
        <v>0</v>
      </c>
      <c r="AGM41" s="477"/>
      <c r="AGN41" s="480"/>
      <c r="AGO41" s="18" t="s">
        <v>201</v>
      </c>
      <c r="AGP41" s="5" t="s">
        <v>23</v>
      </c>
      <c r="AGQ41" s="17">
        <f ca="1">AGQ34*Giadatvaheso!$C$5*Giadatvaheso!$C$12</f>
        <v>0</v>
      </c>
      <c r="AGX41" s="477"/>
      <c r="AGY41" s="480"/>
      <c r="AGZ41" s="18" t="s">
        <v>201</v>
      </c>
      <c r="AHA41" s="5" t="s">
        <v>23</v>
      </c>
      <c r="AHB41" s="17">
        <f ca="1">AHB34*Giadatvaheso!$C$5*Giadatvaheso!$C$12</f>
        <v>0</v>
      </c>
      <c r="AHI41" s="477"/>
      <c r="AHJ41" s="480"/>
      <c r="AHK41" s="18" t="s">
        <v>201</v>
      </c>
      <c r="AHL41" s="5" t="s">
        <v>23</v>
      </c>
      <c r="AHM41" s="17">
        <f ca="1">AHM34*Giadatvaheso!$C$5*Giadatvaheso!$C$12</f>
        <v>0</v>
      </c>
      <c r="AHT41" s="477"/>
      <c r="AHU41" s="480"/>
      <c r="AHV41" s="18" t="s">
        <v>201</v>
      </c>
      <c r="AHW41" s="5" t="s">
        <v>23</v>
      </c>
      <c r="AHX41" s="17">
        <f ca="1">AHX34*Giadatvaheso!$C$5*Giadatvaheso!$C$12</f>
        <v>0</v>
      </c>
      <c r="AIE41" s="477"/>
      <c r="AIF41" s="480"/>
      <c r="AIG41" s="18" t="s">
        <v>201</v>
      </c>
      <c r="AIH41" s="5" t="s">
        <v>23</v>
      </c>
      <c r="AII41" s="17">
        <f ca="1">AII34*Giadatvaheso!$C$5*Giadatvaheso!$C$12</f>
        <v>0</v>
      </c>
      <c r="AIP41" s="477"/>
      <c r="AIQ41" s="480"/>
      <c r="AIR41" s="18" t="s">
        <v>201</v>
      </c>
      <c r="AIS41" s="5" t="s">
        <v>23</v>
      </c>
      <c r="AIT41" s="17">
        <f ca="1">AIT34*Giadatvaheso!$C$5*Giadatvaheso!$C$12</f>
        <v>0</v>
      </c>
      <c r="AJA41" s="477"/>
      <c r="AJB41" s="480"/>
      <c r="AJC41" s="18" t="s">
        <v>201</v>
      </c>
      <c r="AJD41" s="5" t="s">
        <v>23</v>
      </c>
      <c r="AJE41" s="17">
        <f ca="1">AJE34*Giadatvaheso!$C$5*Giadatvaheso!$C$12</f>
        <v>0</v>
      </c>
      <c r="AJL41" s="477"/>
      <c r="AJM41" s="480"/>
      <c r="AJN41" s="18" t="s">
        <v>201</v>
      </c>
      <c r="AJO41" s="5" t="s">
        <v>23</v>
      </c>
      <c r="AJP41" s="17">
        <f ca="1">AJP34*Giadatvaheso!$C$5*Giadatvaheso!$C$12</f>
        <v>0</v>
      </c>
      <c r="AJW41" s="477"/>
      <c r="AJX41" s="480"/>
      <c r="AJY41" s="18" t="s">
        <v>201</v>
      </c>
      <c r="AJZ41" s="5" t="s">
        <v>23</v>
      </c>
      <c r="AKA41" s="17">
        <f ca="1">AKA34*Giadatvaheso!$C$5*Giadatvaheso!$C$12</f>
        <v>0</v>
      </c>
      <c r="AKH41" s="477"/>
      <c r="AKI41" s="480"/>
      <c r="AKJ41" s="18" t="s">
        <v>201</v>
      </c>
      <c r="AKK41" s="5" t="s">
        <v>23</v>
      </c>
      <c r="AKL41" s="17">
        <f ca="1">AKL34*Giadatvaheso!$C$5*Giadatvaheso!$C$12</f>
        <v>0</v>
      </c>
      <c r="AKS41" s="477"/>
      <c r="AKT41" s="480"/>
      <c r="AKU41" s="18" t="s">
        <v>201</v>
      </c>
      <c r="AKV41" s="5" t="s">
        <v>23</v>
      </c>
      <c r="AKW41" s="17">
        <f ca="1">AKW34*Giadatvaheso!$C$5*Giadatvaheso!$C$12</f>
        <v>0</v>
      </c>
      <c r="ALD41" s="477"/>
      <c r="ALE41" s="480"/>
      <c r="ALF41" s="18" t="s">
        <v>201</v>
      </c>
      <c r="ALG41" s="5" t="s">
        <v>23</v>
      </c>
      <c r="ALH41" s="17">
        <f ca="1">ALH34*Giadatvaheso!$C$5*Giadatvaheso!$C$12</f>
        <v>0</v>
      </c>
      <c r="ALO41" s="477"/>
      <c r="ALP41" s="480"/>
      <c r="ALQ41" s="18" t="s">
        <v>201</v>
      </c>
      <c r="ALR41" s="5" t="s">
        <v>23</v>
      </c>
      <c r="ALS41" s="17">
        <f ca="1">ALS34*Giadatvaheso!$C$5*Giadatvaheso!$C$12</f>
        <v>0</v>
      </c>
      <c r="ALZ41" s="477"/>
      <c r="AMA41" s="480"/>
      <c r="AMB41" s="18" t="s">
        <v>201</v>
      </c>
      <c r="AMC41" s="5" t="s">
        <v>23</v>
      </c>
      <c r="AMD41" s="17">
        <f ca="1">AMD34*Giadatvaheso!$C$5*Giadatvaheso!$C$12</f>
        <v>0</v>
      </c>
      <c r="AMK41" s="477"/>
      <c r="AML41" s="480"/>
      <c r="AMM41" s="18" t="s">
        <v>201</v>
      </c>
      <c r="AMN41" s="5" t="s">
        <v>23</v>
      </c>
      <c r="AMO41" s="17">
        <f ca="1">AMO34*Giadatvaheso!$C$5*Giadatvaheso!$C$12</f>
        <v>0</v>
      </c>
      <c r="AMV41" s="477"/>
      <c r="AMW41" s="480"/>
      <c r="AMX41" s="18" t="s">
        <v>201</v>
      </c>
      <c r="AMY41" s="5" t="s">
        <v>23</v>
      </c>
      <c r="AMZ41" s="17">
        <f ca="1">AMZ34*Giadatvaheso!$C$5*Giadatvaheso!$C$12</f>
        <v>0</v>
      </c>
      <c r="ANG41" s="477"/>
      <c r="ANH41" s="480"/>
      <c r="ANI41" s="18" t="s">
        <v>201</v>
      </c>
      <c r="ANJ41" s="5" t="s">
        <v>23</v>
      </c>
      <c r="ANK41" s="17">
        <f ca="1">ANK34*Giadatvaheso!$C$5*Giadatvaheso!$C$12</f>
        <v>0</v>
      </c>
      <c r="ANR41" s="477"/>
      <c r="ANS41" s="480"/>
      <c r="ANT41" s="18" t="s">
        <v>201</v>
      </c>
      <c r="ANU41" s="5" t="s">
        <v>23</v>
      </c>
      <c r="ANV41" s="17">
        <f ca="1">ANV34*Giadatvaheso!$C$5*Giadatvaheso!$C$12</f>
        <v>0</v>
      </c>
      <c r="AOC41" s="477"/>
      <c r="AOD41" s="480"/>
      <c r="AOE41" s="18" t="s">
        <v>201</v>
      </c>
      <c r="AOF41" s="5" t="s">
        <v>23</v>
      </c>
      <c r="AOG41" s="17">
        <f ca="1">AOG34*Giadatvaheso!$C$5*Giadatvaheso!$C$12</f>
        <v>0</v>
      </c>
      <c r="AON41" s="477"/>
      <c r="AOO41" s="480"/>
      <c r="AOP41" s="18" t="s">
        <v>201</v>
      </c>
      <c r="AOQ41" s="5" t="s">
        <v>23</v>
      </c>
      <c r="AOR41" s="17">
        <f ca="1">AOR34*Giadatvaheso!$C$5*Giadatvaheso!$C$12</f>
        <v>0</v>
      </c>
      <c r="AOY41" s="477"/>
      <c r="AOZ41" s="480"/>
      <c r="APA41" s="18" t="s">
        <v>201</v>
      </c>
      <c r="APB41" s="5" t="s">
        <v>23</v>
      </c>
      <c r="APC41" s="17">
        <f ca="1">APC34*Giadatvaheso!$C$5*Giadatvaheso!$C$12</f>
        <v>0</v>
      </c>
      <c r="APJ41" s="477"/>
      <c r="APK41" s="480"/>
      <c r="APL41" s="18" t="s">
        <v>201</v>
      </c>
      <c r="APM41" s="5" t="s">
        <v>23</v>
      </c>
      <c r="APN41" s="17">
        <f ca="1">APN34*Giadatvaheso!$C$5*Giadatvaheso!$C$12</f>
        <v>0</v>
      </c>
      <c r="APU41" s="477"/>
      <c r="APV41" s="480"/>
      <c r="APW41" s="18" t="s">
        <v>201</v>
      </c>
      <c r="APX41" s="5" t="s">
        <v>23</v>
      </c>
      <c r="APY41" s="17">
        <f ca="1">APY34*Giadatvaheso!$C$5*Giadatvaheso!$C$12</f>
        <v>0</v>
      </c>
      <c r="AQF41" s="477"/>
      <c r="AQG41" s="480"/>
      <c r="AQH41" s="18" t="s">
        <v>201</v>
      </c>
      <c r="AQI41" s="5" t="s">
        <v>23</v>
      </c>
      <c r="AQJ41" s="17">
        <f ca="1">AQJ34*Giadatvaheso!$C$5*Giadatvaheso!$C$12</f>
        <v>0</v>
      </c>
      <c r="AQQ41" s="477"/>
      <c r="AQR41" s="480"/>
      <c r="AQS41" s="18" t="s">
        <v>201</v>
      </c>
      <c r="AQT41" s="5" t="s">
        <v>23</v>
      </c>
      <c r="AQU41" s="17">
        <f ca="1">AQU34*Giadatvaheso!$C$5*Giadatvaheso!$C$12</f>
        <v>0</v>
      </c>
      <c r="ARB41" s="477"/>
      <c r="ARC41" s="480"/>
      <c r="ARD41" s="18" t="s">
        <v>201</v>
      </c>
      <c r="ARE41" s="5" t="s">
        <v>23</v>
      </c>
      <c r="ARF41" s="17">
        <f ca="1">ARF34*Giadatvaheso!$C$5*Giadatvaheso!$C$12</f>
        <v>0</v>
      </c>
      <c r="ARM41" s="477"/>
      <c r="ARN41" s="480"/>
      <c r="ARO41" s="18" t="s">
        <v>201</v>
      </c>
      <c r="ARP41" s="5" t="s">
        <v>23</v>
      </c>
      <c r="ARQ41" s="17">
        <f ca="1">ARQ34*Giadatvaheso!$C$5*Giadatvaheso!$C$12</f>
        <v>0</v>
      </c>
      <c r="ARX41" s="477"/>
      <c r="ARY41" s="480"/>
      <c r="ARZ41" s="18" t="s">
        <v>201</v>
      </c>
      <c r="ASA41" s="5" t="s">
        <v>23</v>
      </c>
      <c r="ASB41" s="17">
        <f ca="1">ASB34*Giadatvaheso!$C$5*Giadatvaheso!$C$12</f>
        <v>0</v>
      </c>
      <c r="ASI41" s="477"/>
      <c r="ASJ41" s="480"/>
      <c r="ASK41" s="18" t="s">
        <v>201</v>
      </c>
      <c r="ASL41" s="5" t="s">
        <v>23</v>
      </c>
      <c r="ASM41" s="17">
        <f ca="1">ASM34*Giadatvaheso!$C$5*Giadatvaheso!$C$12</f>
        <v>0</v>
      </c>
      <c r="AST41" s="477"/>
      <c r="ASU41" s="480"/>
      <c r="ASV41" s="18" t="s">
        <v>201</v>
      </c>
      <c r="ASW41" s="5" t="s">
        <v>23</v>
      </c>
      <c r="ASX41" s="17">
        <f ca="1">ASX34*Giadatvaheso!$C$5*Giadatvaheso!$C$12</f>
        <v>0</v>
      </c>
      <c r="ATE41" s="477"/>
      <c r="ATF41" s="480"/>
      <c r="ATG41" s="18" t="s">
        <v>201</v>
      </c>
      <c r="ATH41" s="5" t="s">
        <v>23</v>
      </c>
      <c r="ATI41" s="17">
        <f ca="1">ATI34*Giadatvaheso!$C$5*Giadatvaheso!$C$12</f>
        <v>0</v>
      </c>
      <c r="ATP41" s="477"/>
      <c r="ATQ41" s="480"/>
      <c r="ATR41" s="18" t="s">
        <v>201</v>
      </c>
      <c r="ATS41" s="5" t="s">
        <v>23</v>
      </c>
      <c r="ATT41" s="17">
        <f ca="1">ATT34*Giadatvaheso!$C$5*Giadatvaheso!$C$12</f>
        <v>0</v>
      </c>
      <c r="AUA41" s="477"/>
      <c r="AUB41" s="480"/>
      <c r="AUC41" s="18" t="s">
        <v>201</v>
      </c>
      <c r="AUD41" s="5" t="s">
        <v>23</v>
      </c>
      <c r="AUE41" s="17">
        <f ca="1">AUE34*Giadatvaheso!$C$5*Giadatvaheso!$C$12</f>
        <v>0</v>
      </c>
      <c r="AUL41" s="477"/>
      <c r="AUM41" s="480"/>
      <c r="AUN41" s="18" t="s">
        <v>201</v>
      </c>
      <c r="AUO41" s="5" t="s">
        <v>23</v>
      </c>
      <c r="AUP41" s="17">
        <f ca="1">AUP34*Giadatvaheso!$C$5*Giadatvaheso!$C$12</f>
        <v>0</v>
      </c>
      <c r="AUW41" s="477"/>
      <c r="AUX41" s="480"/>
      <c r="AUY41" s="18" t="s">
        <v>201</v>
      </c>
      <c r="AUZ41" s="5" t="s">
        <v>23</v>
      </c>
      <c r="AVA41" s="17">
        <f ca="1">AVA34*Giadatvaheso!$C$5*Giadatvaheso!$C$12</f>
        <v>0</v>
      </c>
      <c r="AVH41" s="477"/>
      <c r="AVI41" s="480"/>
      <c r="AVJ41" s="18" t="s">
        <v>201</v>
      </c>
      <c r="AVK41" s="5" t="s">
        <v>23</v>
      </c>
      <c r="AVL41" s="17">
        <f ca="1">AVL34*Giadatvaheso!$C$5*Giadatvaheso!$C$12</f>
        <v>0</v>
      </c>
      <c r="AVS41" s="477"/>
      <c r="AVT41" s="480"/>
      <c r="AVU41" s="18" t="s">
        <v>201</v>
      </c>
      <c r="AVV41" s="5" t="s">
        <v>23</v>
      </c>
      <c r="AVW41" s="17">
        <f ca="1">AVW34*Giadatvaheso!$C$5*Giadatvaheso!$C$12</f>
        <v>0</v>
      </c>
    </row>
    <row r="42" spans="1:1275">
      <c r="B42" s="510"/>
      <c r="C42" s="512"/>
      <c r="D42" s="18" t="s">
        <v>201</v>
      </c>
      <c r="E42" s="5" t="s">
        <v>24</v>
      </c>
      <c r="F42" s="17">
        <f ca="1">F35*Giadatvaheso!$C$5*Giadatvaheso!$C$12</f>
        <v>0</v>
      </c>
      <c r="M42" s="477"/>
      <c r="N42" s="480"/>
      <c r="O42" s="18" t="s">
        <v>201</v>
      </c>
      <c r="P42" s="5" t="s">
        <v>24</v>
      </c>
      <c r="Q42" s="17">
        <f ca="1">Q35*Giadatvaheso!$C$5*Giadatvaheso!$C$12</f>
        <v>0</v>
      </c>
      <c r="X42" s="477"/>
      <c r="Y42" s="480"/>
      <c r="Z42" s="18" t="s">
        <v>201</v>
      </c>
      <c r="AA42" s="5" t="s">
        <v>24</v>
      </c>
      <c r="AB42" s="17">
        <f ca="1">AB35*Giadatvaheso!$C$5*Giadatvaheso!$C$12</f>
        <v>0</v>
      </c>
      <c r="AI42" s="477"/>
      <c r="AJ42" s="480"/>
      <c r="AK42" s="18" t="s">
        <v>201</v>
      </c>
      <c r="AL42" s="5" t="s">
        <v>24</v>
      </c>
      <c r="AM42" s="17">
        <f ca="1">AM35*Giadatvaheso!$C$5*Giadatvaheso!$C$12</f>
        <v>0</v>
      </c>
      <c r="AT42" s="477"/>
      <c r="AU42" s="480"/>
      <c r="AV42" s="18" t="s">
        <v>201</v>
      </c>
      <c r="AW42" s="5" t="s">
        <v>24</v>
      </c>
      <c r="AX42" s="17">
        <f ca="1">AX35*Giadatvaheso!$C$5*Giadatvaheso!$C$12</f>
        <v>0</v>
      </c>
      <c r="BE42" s="477"/>
      <c r="BF42" s="480"/>
      <c r="BG42" s="18" t="s">
        <v>201</v>
      </c>
      <c r="BH42" s="5" t="s">
        <v>24</v>
      </c>
      <c r="BI42" s="17">
        <f ca="1">BI35*Giadatvaheso!$C$5*Giadatvaheso!$C$12</f>
        <v>0</v>
      </c>
      <c r="BP42" s="477"/>
      <c r="BQ42" s="480"/>
      <c r="BR42" s="18" t="s">
        <v>201</v>
      </c>
      <c r="BS42" s="5" t="s">
        <v>24</v>
      </c>
      <c r="BT42" s="17">
        <f ca="1">BT35*Giadatvaheso!$C$5*Giadatvaheso!$C$12</f>
        <v>0</v>
      </c>
      <c r="CA42" s="477"/>
      <c r="CB42" s="480"/>
      <c r="CC42" s="18" t="s">
        <v>201</v>
      </c>
      <c r="CD42" s="5" t="s">
        <v>24</v>
      </c>
      <c r="CE42" s="17">
        <f ca="1">CE35*Giadatvaheso!$C$5*Giadatvaheso!$C$12</f>
        <v>0</v>
      </c>
      <c r="CL42" s="477"/>
      <c r="CM42" s="480"/>
      <c r="CN42" s="18" t="s">
        <v>201</v>
      </c>
      <c r="CO42" s="5" t="s">
        <v>24</v>
      </c>
      <c r="CP42" s="17">
        <f ca="1">CP35*Giadatvaheso!$C$5*Giadatvaheso!$C$12</f>
        <v>0</v>
      </c>
      <c r="CW42" s="477"/>
      <c r="CX42" s="480"/>
      <c r="CY42" s="18" t="s">
        <v>201</v>
      </c>
      <c r="CZ42" s="5" t="s">
        <v>24</v>
      </c>
      <c r="DA42" s="17">
        <f ca="1">DA35*Giadatvaheso!$C$5*Giadatvaheso!$C$12</f>
        <v>0</v>
      </c>
      <c r="DH42" s="477"/>
      <c r="DI42" s="480"/>
      <c r="DJ42" s="18" t="s">
        <v>201</v>
      </c>
      <c r="DK42" s="5" t="s">
        <v>24</v>
      </c>
      <c r="DL42" s="17">
        <f ca="1">DL35*Giadatvaheso!$C$5*Giadatvaheso!$C$12</f>
        <v>0</v>
      </c>
      <c r="DS42" s="477"/>
      <c r="DT42" s="480"/>
      <c r="DU42" s="18" t="s">
        <v>201</v>
      </c>
      <c r="DV42" s="5" t="s">
        <v>24</v>
      </c>
      <c r="DW42" s="17">
        <f ca="1">DW35*Giadatvaheso!$C$5*Giadatvaheso!$C$12</f>
        <v>0</v>
      </c>
      <c r="ED42" s="477"/>
      <c r="EE42" s="480"/>
      <c r="EF42" s="18" t="s">
        <v>201</v>
      </c>
      <c r="EG42" s="5" t="s">
        <v>24</v>
      </c>
      <c r="EH42" s="17">
        <f ca="1">EH35*Giadatvaheso!$C$5*Giadatvaheso!$C$12</f>
        <v>0</v>
      </c>
      <c r="EO42" s="477"/>
      <c r="EP42" s="480"/>
      <c r="EQ42" s="18" t="s">
        <v>201</v>
      </c>
      <c r="ER42" s="5" t="s">
        <v>24</v>
      </c>
      <c r="ES42" s="17">
        <f ca="1">ES35*Giadatvaheso!$C$5*Giadatvaheso!$C$12</f>
        <v>0</v>
      </c>
      <c r="EZ42" s="477"/>
      <c r="FA42" s="480"/>
      <c r="FB42" s="18" t="s">
        <v>201</v>
      </c>
      <c r="FC42" s="5" t="s">
        <v>24</v>
      </c>
      <c r="FD42" s="17">
        <f ca="1">FD35*Giadatvaheso!$C$5*Giadatvaheso!$C$12</f>
        <v>0</v>
      </c>
      <c r="FK42" s="477"/>
      <c r="FL42" s="480"/>
      <c r="FM42" s="18" t="s">
        <v>201</v>
      </c>
      <c r="FN42" s="5" t="s">
        <v>24</v>
      </c>
      <c r="FO42" s="17">
        <f ca="1">FO35*Giadatvaheso!$C$5*Giadatvaheso!$C$12</f>
        <v>0</v>
      </c>
      <c r="FV42" s="477"/>
      <c r="FW42" s="480"/>
      <c r="FX42" s="18" t="s">
        <v>201</v>
      </c>
      <c r="FY42" s="5" t="s">
        <v>24</v>
      </c>
      <c r="FZ42" s="17">
        <f ca="1">FZ35*Giadatvaheso!$C$5*Giadatvaheso!$C$12</f>
        <v>0</v>
      </c>
      <c r="GG42" s="477"/>
      <c r="GH42" s="480"/>
      <c r="GI42" s="18" t="s">
        <v>201</v>
      </c>
      <c r="GJ42" s="5" t="s">
        <v>24</v>
      </c>
      <c r="GK42" s="17">
        <f ca="1">GK35*Giadatvaheso!$C$5*Giadatvaheso!$C$12</f>
        <v>0</v>
      </c>
      <c r="GR42" s="477"/>
      <c r="GS42" s="480"/>
      <c r="GT42" s="18" t="s">
        <v>201</v>
      </c>
      <c r="GU42" s="5" t="s">
        <v>24</v>
      </c>
      <c r="GV42" s="17">
        <f ca="1">GV35*Giadatvaheso!$C$5*Giadatvaheso!$C$12</f>
        <v>0</v>
      </c>
      <c r="HC42" s="477"/>
      <c r="HD42" s="480"/>
      <c r="HE42" s="18" t="s">
        <v>201</v>
      </c>
      <c r="HF42" s="5" t="s">
        <v>24</v>
      </c>
      <c r="HG42" s="17">
        <f ca="1">HG35*Giadatvaheso!$C$5*Giadatvaheso!$C$12</f>
        <v>0</v>
      </c>
      <c r="HN42" s="477"/>
      <c r="HO42" s="480"/>
      <c r="HP42" s="18" t="s">
        <v>201</v>
      </c>
      <c r="HQ42" s="5" t="s">
        <v>24</v>
      </c>
      <c r="HR42" s="17">
        <f ca="1">HR35*Giadatvaheso!$C$5*Giadatvaheso!$C$12</f>
        <v>0</v>
      </c>
      <c r="HY42" s="477"/>
      <c r="HZ42" s="480"/>
      <c r="IA42" s="18" t="s">
        <v>201</v>
      </c>
      <c r="IB42" s="5" t="s">
        <v>24</v>
      </c>
      <c r="IC42" s="17">
        <f ca="1">IC35*Giadatvaheso!$C$5*Giadatvaheso!$C$12</f>
        <v>0</v>
      </c>
      <c r="IJ42" s="477"/>
      <c r="IK42" s="480"/>
      <c r="IL42" s="18" t="s">
        <v>201</v>
      </c>
      <c r="IM42" s="5" t="s">
        <v>24</v>
      </c>
      <c r="IN42" s="17">
        <f ca="1">IN35*Giadatvaheso!$C$5*Giadatvaheso!$C$12</f>
        <v>0</v>
      </c>
      <c r="IU42" s="477"/>
      <c r="IV42" s="480"/>
      <c r="IW42" s="18" t="s">
        <v>201</v>
      </c>
      <c r="IX42" s="5" t="s">
        <v>24</v>
      </c>
      <c r="IY42" s="17">
        <f ca="1">IY35*Giadatvaheso!$C$5*Giadatvaheso!$C$12</f>
        <v>0</v>
      </c>
      <c r="JF42" s="477"/>
      <c r="JG42" s="480"/>
      <c r="JH42" s="18" t="s">
        <v>201</v>
      </c>
      <c r="JI42" s="5" t="s">
        <v>24</v>
      </c>
      <c r="JJ42" s="17">
        <f ca="1">JJ35*Giadatvaheso!$C$5*Giadatvaheso!$C$12</f>
        <v>0</v>
      </c>
      <c r="JQ42" s="477"/>
      <c r="JR42" s="480"/>
      <c r="JS42" s="18" t="s">
        <v>201</v>
      </c>
      <c r="JT42" s="5" t="s">
        <v>24</v>
      </c>
      <c r="JU42" s="17">
        <f ca="1">JU35*Giadatvaheso!$C$5*Giadatvaheso!$C$12</f>
        <v>0</v>
      </c>
      <c r="KB42" s="477"/>
      <c r="KC42" s="480"/>
      <c r="KD42" s="18" t="s">
        <v>201</v>
      </c>
      <c r="KE42" s="5" t="s">
        <v>24</v>
      </c>
      <c r="KF42" s="17">
        <f ca="1">KF35*Giadatvaheso!$C$5*Giadatvaheso!$C$12</f>
        <v>0</v>
      </c>
      <c r="KM42" s="477"/>
      <c r="KN42" s="480"/>
      <c r="KO42" s="18" t="s">
        <v>201</v>
      </c>
      <c r="KP42" s="5" t="s">
        <v>24</v>
      </c>
      <c r="KQ42" s="17">
        <f ca="1">KQ35*Giadatvaheso!$C$5*Giadatvaheso!$C$12</f>
        <v>0</v>
      </c>
      <c r="KX42" s="477"/>
      <c r="KY42" s="480"/>
      <c r="KZ42" s="18" t="s">
        <v>201</v>
      </c>
      <c r="LA42" s="5" t="s">
        <v>24</v>
      </c>
      <c r="LB42" s="17">
        <f ca="1">LB35*Giadatvaheso!$C$5*Giadatvaheso!$C$12</f>
        <v>0</v>
      </c>
      <c r="LI42" s="477"/>
      <c r="LJ42" s="480"/>
      <c r="LK42" s="18" t="s">
        <v>201</v>
      </c>
      <c r="LL42" s="5" t="s">
        <v>24</v>
      </c>
      <c r="LM42" s="17">
        <f ca="1">LM35*Giadatvaheso!$C$5*Giadatvaheso!$C$12</f>
        <v>0</v>
      </c>
      <c r="LT42" s="477"/>
      <c r="LU42" s="480"/>
      <c r="LV42" s="18" t="s">
        <v>201</v>
      </c>
      <c r="LW42" s="5" t="s">
        <v>24</v>
      </c>
      <c r="LX42" s="17">
        <f ca="1">LX35*Giadatvaheso!$C$5*Giadatvaheso!$C$12</f>
        <v>0</v>
      </c>
      <c r="ME42" s="477"/>
      <c r="MF42" s="480"/>
      <c r="MG42" s="18" t="s">
        <v>201</v>
      </c>
      <c r="MH42" s="5" t="s">
        <v>24</v>
      </c>
      <c r="MI42" s="17">
        <f ca="1">MI35*Giadatvaheso!$C$5*Giadatvaheso!$C$12</f>
        <v>0</v>
      </c>
      <c r="MP42" s="477"/>
      <c r="MQ42" s="480"/>
      <c r="MR42" s="18" t="s">
        <v>201</v>
      </c>
      <c r="MS42" s="5" t="s">
        <v>24</v>
      </c>
      <c r="MT42" s="17">
        <f ca="1">MT35*Giadatvaheso!$C$5*Giadatvaheso!$C$12</f>
        <v>0</v>
      </c>
      <c r="NA42" s="477"/>
      <c r="NB42" s="480"/>
      <c r="NC42" s="18" t="s">
        <v>201</v>
      </c>
      <c r="ND42" s="5" t="s">
        <v>24</v>
      </c>
      <c r="NE42" s="17">
        <f ca="1">NE35*Giadatvaheso!$C$5*Giadatvaheso!$C$12</f>
        <v>0</v>
      </c>
      <c r="NL42" s="477"/>
      <c r="NM42" s="480"/>
      <c r="NN42" s="18" t="s">
        <v>201</v>
      </c>
      <c r="NO42" s="5" t="s">
        <v>24</v>
      </c>
      <c r="NP42" s="17">
        <f ca="1">NP35*Giadatvaheso!$C$5*Giadatvaheso!$C$12</f>
        <v>0</v>
      </c>
      <c r="NW42" s="477"/>
      <c r="NX42" s="480"/>
      <c r="NY42" s="18" t="s">
        <v>201</v>
      </c>
      <c r="NZ42" s="5" t="s">
        <v>24</v>
      </c>
      <c r="OA42" s="17">
        <f ca="1">OA35*Giadatvaheso!$C$5*Giadatvaheso!$C$12</f>
        <v>0</v>
      </c>
      <c r="OH42" s="477"/>
      <c r="OI42" s="480"/>
      <c r="OJ42" s="18" t="s">
        <v>201</v>
      </c>
      <c r="OK42" s="5" t="s">
        <v>24</v>
      </c>
      <c r="OL42" s="17">
        <f ca="1">OL35*Giadatvaheso!$C$5*Giadatvaheso!$C$12</f>
        <v>0</v>
      </c>
      <c r="OS42" s="477"/>
      <c r="OT42" s="480"/>
      <c r="OU42" s="18" t="s">
        <v>201</v>
      </c>
      <c r="OV42" s="5" t="s">
        <v>24</v>
      </c>
      <c r="OW42" s="17">
        <f ca="1">OW35*Giadatvaheso!$C$5*Giadatvaheso!$C$12</f>
        <v>0</v>
      </c>
      <c r="PD42" s="477"/>
      <c r="PE42" s="480"/>
      <c r="PF42" s="18" t="s">
        <v>201</v>
      </c>
      <c r="PG42" s="5" t="s">
        <v>24</v>
      </c>
      <c r="PH42" s="17">
        <f ca="1">PH35*Giadatvaheso!$C$5*Giadatvaheso!$C$12</f>
        <v>0</v>
      </c>
      <c r="PO42" s="477"/>
      <c r="PP42" s="480"/>
      <c r="PQ42" s="18" t="s">
        <v>201</v>
      </c>
      <c r="PR42" s="5" t="s">
        <v>24</v>
      </c>
      <c r="PS42" s="17">
        <f ca="1">PS35*Giadatvaheso!$C$5*Giadatvaheso!$C$12</f>
        <v>0</v>
      </c>
      <c r="PZ42" s="477"/>
      <c r="QA42" s="480"/>
      <c r="QB42" s="18" t="s">
        <v>201</v>
      </c>
      <c r="QC42" s="5" t="s">
        <v>24</v>
      </c>
      <c r="QD42" s="17">
        <f ca="1">QD35*Giadatvaheso!$C$5*Giadatvaheso!$C$12</f>
        <v>0</v>
      </c>
      <c r="QK42" s="477"/>
      <c r="QL42" s="480"/>
      <c r="QM42" s="18" t="s">
        <v>201</v>
      </c>
      <c r="QN42" s="5" t="s">
        <v>24</v>
      </c>
      <c r="QO42" s="17">
        <f ca="1">QO35*Giadatvaheso!$C$5*Giadatvaheso!$C$12</f>
        <v>0</v>
      </c>
      <c r="QV42" s="477"/>
      <c r="QW42" s="480"/>
      <c r="QX42" s="18" t="s">
        <v>201</v>
      </c>
      <c r="QY42" s="5" t="s">
        <v>24</v>
      </c>
      <c r="QZ42" s="17">
        <f ca="1">QZ35*Giadatvaheso!$C$5*Giadatvaheso!$C$12</f>
        <v>0</v>
      </c>
      <c r="RG42" s="477"/>
      <c r="RH42" s="480"/>
      <c r="RI42" s="18" t="s">
        <v>201</v>
      </c>
      <c r="RJ42" s="5" t="s">
        <v>24</v>
      </c>
      <c r="RK42" s="17">
        <f ca="1">RK35*Giadatvaheso!$C$5*Giadatvaheso!$C$12</f>
        <v>0</v>
      </c>
      <c r="RR42" s="477"/>
      <c r="RS42" s="480"/>
      <c r="RT42" s="18" t="s">
        <v>201</v>
      </c>
      <c r="RU42" s="5" t="s">
        <v>24</v>
      </c>
      <c r="RV42" s="17">
        <f ca="1">RV35*Giadatvaheso!$C$5*Giadatvaheso!$C$12</f>
        <v>0</v>
      </c>
      <c r="SC42" s="477"/>
      <c r="SD42" s="480"/>
      <c r="SE42" s="18" t="s">
        <v>201</v>
      </c>
      <c r="SF42" s="5" t="s">
        <v>24</v>
      </c>
      <c r="SG42" s="17">
        <f ca="1">SG35*Giadatvaheso!$C$5*Giadatvaheso!$C$12</f>
        <v>0</v>
      </c>
      <c r="SN42" s="477"/>
      <c r="SO42" s="480"/>
      <c r="SP42" s="18" t="s">
        <v>201</v>
      </c>
      <c r="SQ42" s="5" t="s">
        <v>24</v>
      </c>
      <c r="SR42" s="17">
        <f ca="1">SR35*Giadatvaheso!$C$5*Giadatvaheso!$C$12</f>
        <v>0</v>
      </c>
      <c r="SY42" s="477"/>
      <c r="SZ42" s="480"/>
      <c r="TA42" s="18" t="s">
        <v>201</v>
      </c>
      <c r="TB42" s="5" t="s">
        <v>24</v>
      </c>
      <c r="TC42" s="17">
        <f ca="1">TC35*Giadatvaheso!$C$5*Giadatvaheso!$C$12</f>
        <v>0</v>
      </c>
      <c r="TJ42" s="477"/>
      <c r="TK42" s="480"/>
      <c r="TL42" s="18" t="s">
        <v>201</v>
      </c>
      <c r="TM42" s="5" t="s">
        <v>24</v>
      </c>
      <c r="TN42" s="17">
        <f ca="1">TN35*Giadatvaheso!$C$5*Giadatvaheso!$C$12</f>
        <v>0</v>
      </c>
      <c r="TU42" s="477"/>
      <c r="TV42" s="480"/>
      <c r="TW42" s="18" t="s">
        <v>201</v>
      </c>
      <c r="TX42" s="5" t="s">
        <v>24</v>
      </c>
      <c r="TY42" s="17">
        <f ca="1">TY35*Giadatvaheso!$C$5*Giadatvaheso!$C$12</f>
        <v>0</v>
      </c>
      <c r="UF42" s="477"/>
      <c r="UG42" s="480"/>
      <c r="UH42" s="18" t="s">
        <v>201</v>
      </c>
      <c r="UI42" s="5" t="s">
        <v>24</v>
      </c>
      <c r="UJ42" s="17">
        <f ca="1">UJ35*Giadatvaheso!$C$5*Giadatvaheso!$C$12</f>
        <v>0</v>
      </c>
      <c r="UQ42" s="477"/>
      <c r="UR42" s="480"/>
      <c r="US42" s="18" t="s">
        <v>201</v>
      </c>
      <c r="UT42" s="5" t="s">
        <v>24</v>
      </c>
      <c r="UU42" s="17">
        <f ca="1">UU35*Giadatvaheso!$C$5*Giadatvaheso!$C$12</f>
        <v>0</v>
      </c>
      <c r="VB42" s="477"/>
      <c r="VC42" s="480"/>
      <c r="VD42" s="18" t="s">
        <v>201</v>
      </c>
      <c r="VE42" s="5" t="s">
        <v>24</v>
      </c>
      <c r="VF42" s="17">
        <f ca="1">VF35*Giadatvaheso!$C$5*Giadatvaheso!$C$12</f>
        <v>0</v>
      </c>
      <c r="VM42" s="477"/>
      <c r="VN42" s="480"/>
      <c r="VO42" s="18" t="s">
        <v>201</v>
      </c>
      <c r="VP42" s="5" t="s">
        <v>24</v>
      </c>
      <c r="VQ42" s="17">
        <f ca="1">VQ35*Giadatvaheso!$C$5*Giadatvaheso!$C$12</f>
        <v>0</v>
      </c>
      <c r="VX42" s="477"/>
      <c r="VY42" s="480"/>
      <c r="VZ42" s="18" t="s">
        <v>201</v>
      </c>
      <c r="WA42" s="5" t="s">
        <v>24</v>
      </c>
      <c r="WB42" s="17">
        <f ca="1">WB35*Giadatvaheso!$C$5*Giadatvaheso!$C$12</f>
        <v>0</v>
      </c>
      <c r="WI42" s="477"/>
      <c r="WJ42" s="480"/>
      <c r="WK42" s="18" t="s">
        <v>201</v>
      </c>
      <c r="WL42" s="5" t="s">
        <v>24</v>
      </c>
      <c r="WM42" s="17">
        <f ca="1">WM35*Giadatvaheso!$C$5*Giadatvaheso!$C$12</f>
        <v>0</v>
      </c>
      <c r="WT42" s="477"/>
      <c r="WU42" s="480"/>
      <c r="WV42" s="18" t="s">
        <v>201</v>
      </c>
      <c r="WW42" s="5" t="s">
        <v>24</v>
      </c>
      <c r="WX42" s="17">
        <f ca="1">WX35*Giadatvaheso!$C$5*Giadatvaheso!$C$12</f>
        <v>0</v>
      </c>
      <c r="XE42" s="477"/>
      <c r="XF42" s="480"/>
      <c r="XG42" s="18" t="s">
        <v>201</v>
      </c>
      <c r="XH42" s="5" t="s">
        <v>24</v>
      </c>
      <c r="XI42" s="17">
        <f ca="1">XI35*Giadatvaheso!$C$5*Giadatvaheso!$C$12</f>
        <v>0</v>
      </c>
      <c r="XP42" s="477"/>
      <c r="XQ42" s="480"/>
      <c r="XR42" s="18" t="s">
        <v>201</v>
      </c>
      <c r="XS42" s="5" t="s">
        <v>24</v>
      </c>
      <c r="XT42" s="17">
        <f ca="1">XT35*Giadatvaheso!$C$5*Giadatvaheso!$C$12</f>
        <v>0</v>
      </c>
      <c r="YA42" s="477"/>
      <c r="YB42" s="480"/>
      <c r="YC42" s="18" t="s">
        <v>201</v>
      </c>
      <c r="YD42" s="5" t="s">
        <v>24</v>
      </c>
      <c r="YE42" s="17">
        <f ca="1">YE35*Giadatvaheso!$C$5*Giadatvaheso!$C$12</f>
        <v>0</v>
      </c>
      <c r="YL42" s="477"/>
      <c r="YM42" s="480"/>
      <c r="YN42" s="18" t="s">
        <v>201</v>
      </c>
      <c r="YO42" s="5" t="s">
        <v>24</v>
      </c>
      <c r="YP42" s="17">
        <f ca="1">YP35*Giadatvaheso!$C$5*Giadatvaheso!$C$12</f>
        <v>0</v>
      </c>
      <c r="YW42" s="477"/>
      <c r="YX42" s="480"/>
      <c r="YY42" s="18" t="s">
        <v>201</v>
      </c>
      <c r="YZ42" s="5" t="s">
        <v>24</v>
      </c>
      <c r="ZA42" s="17">
        <f ca="1">ZA35*Giadatvaheso!$C$5*Giadatvaheso!$C$12</f>
        <v>0</v>
      </c>
      <c r="ZH42" s="477"/>
      <c r="ZI42" s="480"/>
      <c r="ZJ42" s="18" t="s">
        <v>201</v>
      </c>
      <c r="ZK42" s="5" t="s">
        <v>24</v>
      </c>
      <c r="ZL42" s="17">
        <f ca="1">ZL35*Giadatvaheso!$C$5*Giadatvaheso!$C$12</f>
        <v>0</v>
      </c>
      <c r="ZS42" s="477"/>
      <c r="ZT42" s="480"/>
      <c r="ZU42" s="18" t="s">
        <v>201</v>
      </c>
      <c r="ZV42" s="5" t="s">
        <v>24</v>
      </c>
      <c r="ZW42" s="17">
        <f ca="1">ZW35*Giadatvaheso!$C$5*Giadatvaheso!$C$12</f>
        <v>0</v>
      </c>
      <c r="AAD42" s="477"/>
      <c r="AAE42" s="480"/>
      <c r="AAF42" s="18" t="s">
        <v>201</v>
      </c>
      <c r="AAG42" s="5" t="s">
        <v>24</v>
      </c>
      <c r="AAH42" s="17">
        <f ca="1">AAH35*Giadatvaheso!$C$5*Giadatvaheso!$C$12</f>
        <v>0</v>
      </c>
      <c r="AAO42" s="477"/>
      <c r="AAP42" s="480"/>
      <c r="AAQ42" s="18" t="s">
        <v>201</v>
      </c>
      <c r="AAR42" s="5" t="s">
        <v>24</v>
      </c>
      <c r="AAS42" s="17">
        <f ca="1">AAS35*Giadatvaheso!$C$5*Giadatvaheso!$C$12</f>
        <v>0</v>
      </c>
      <c r="AAZ42" s="477"/>
      <c r="ABA42" s="480"/>
      <c r="ABB42" s="18" t="s">
        <v>201</v>
      </c>
      <c r="ABC42" s="5" t="s">
        <v>24</v>
      </c>
      <c r="ABD42" s="17">
        <f ca="1">ABD35*Giadatvaheso!$C$5*Giadatvaheso!$C$12</f>
        <v>0</v>
      </c>
      <c r="ABK42" s="477"/>
      <c r="ABL42" s="480"/>
      <c r="ABM42" s="18" t="s">
        <v>201</v>
      </c>
      <c r="ABN42" s="5" t="s">
        <v>24</v>
      </c>
      <c r="ABO42" s="17">
        <f ca="1">ABO35*Giadatvaheso!$C$5*Giadatvaheso!$C$12</f>
        <v>0</v>
      </c>
      <c r="ABV42" s="477"/>
      <c r="ABW42" s="480"/>
      <c r="ABX42" s="18" t="s">
        <v>201</v>
      </c>
      <c r="ABY42" s="5" t="s">
        <v>24</v>
      </c>
      <c r="ABZ42" s="17">
        <f ca="1">ABZ35*Giadatvaheso!$C$5*Giadatvaheso!$C$12</f>
        <v>0</v>
      </c>
      <c r="ACG42" s="477"/>
      <c r="ACH42" s="480"/>
      <c r="ACI42" s="18" t="s">
        <v>201</v>
      </c>
      <c r="ACJ42" s="5" t="s">
        <v>24</v>
      </c>
      <c r="ACK42" s="17">
        <f ca="1">ACK35*Giadatvaheso!$C$5*Giadatvaheso!$C$12</f>
        <v>0</v>
      </c>
      <c r="ACR42" s="477"/>
      <c r="ACS42" s="480"/>
      <c r="ACT42" s="18" t="s">
        <v>201</v>
      </c>
      <c r="ACU42" s="5" t="s">
        <v>24</v>
      </c>
      <c r="ACV42" s="17">
        <f ca="1">ACV35*Giadatvaheso!$C$5*Giadatvaheso!$C$12</f>
        <v>0</v>
      </c>
      <c r="ADC42" s="477"/>
      <c r="ADD42" s="480"/>
      <c r="ADE42" s="18" t="s">
        <v>201</v>
      </c>
      <c r="ADF42" s="5" t="s">
        <v>24</v>
      </c>
      <c r="ADG42" s="17">
        <f ca="1">ADG35*Giadatvaheso!$C$5*Giadatvaheso!$C$12</f>
        <v>0</v>
      </c>
      <c r="ADN42" s="477"/>
      <c r="ADO42" s="480"/>
      <c r="ADP42" s="18" t="s">
        <v>201</v>
      </c>
      <c r="ADQ42" s="5" t="s">
        <v>24</v>
      </c>
      <c r="ADR42" s="17">
        <f ca="1">ADR35*Giadatvaheso!$C$5*Giadatvaheso!$C$12</f>
        <v>0</v>
      </c>
      <c r="ADY42" s="477"/>
      <c r="ADZ42" s="480"/>
      <c r="AEA42" s="18" t="s">
        <v>201</v>
      </c>
      <c r="AEB42" s="5" t="s">
        <v>24</v>
      </c>
      <c r="AEC42" s="17">
        <f ca="1">AEC35*Giadatvaheso!$C$5*Giadatvaheso!$C$12</f>
        <v>0</v>
      </c>
      <c r="AEJ42" s="477"/>
      <c r="AEK42" s="480"/>
      <c r="AEL42" s="18" t="s">
        <v>201</v>
      </c>
      <c r="AEM42" s="5" t="s">
        <v>24</v>
      </c>
      <c r="AEN42" s="17">
        <f ca="1">AEN35*Giadatvaheso!$C$5*Giadatvaheso!$C$12</f>
        <v>0</v>
      </c>
      <c r="AEU42" s="477"/>
      <c r="AEV42" s="480"/>
      <c r="AEW42" s="18" t="s">
        <v>201</v>
      </c>
      <c r="AEX42" s="5" t="s">
        <v>24</v>
      </c>
      <c r="AEY42" s="17">
        <f ca="1">AEY35*Giadatvaheso!$C$5*Giadatvaheso!$C$12</f>
        <v>0</v>
      </c>
      <c r="AFF42" s="477"/>
      <c r="AFG42" s="480"/>
      <c r="AFH42" s="18" t="s">
        <v>201</v>
      </c>
      <c r="AFI42" s="5" t="s">
        <v>24</v>
      </c>
      <c r="AFJ42" s="17">
        <f ca="1">AFJ35*Giadatvaheso!$C$5*Giadatvaheso!$C$12</f>
        <v>0</v>
      </c>
      <c r="AFQ42" s="477"/>
      <c r="AFR42" s="480"/>
      <c r="AFS42" s="18" t="s">
        <v>201</v>
      </c>
      <c r="AFT42" s="5" t="s">
        <v>24</v>
      </c>
      <c r="AFU42" s="17">
        <f ca="1">AFU35*Giadatvaheso!$C$5*Giadatvaheso!$C$12</f>
        <v>0</v>
      </c>
      <c r="AGB42" s="477"/>
      <c r="AGC42" s="480"/>
      <c r="AGD42" s="18" t="s">
        <v>201</v>
      </c>
      <c r="AGE42" s="5" t="s">
        <v>24</v>
      </c>
      <c r="AGF42" s="17">
        <f ca="1">AGF35*Giadatvaheso!$C$5*Giadatvaheso!$C$12</f>
        <v>0</v>
      </c>
      <c r="AGM42" s="477"/>
      <c r="AGN42" s="480"/>
      <c r="AGO42" s="18" t="s">
        <v>201</v>
      </c>
      <c r="AGP42" s="5" t="s">
        <v>24</v>
      </c>
      <c r="AGQ42" s="17">
        <f ca="1">AGQ35*Giadatvaheso!$C$5*Giadatvaheso!$C$12</f>
        <v>0</v>
      </c>
      <c r="AGX42" s="477"/>
      <c r="AGY42" s="480"/>
      <c r="AGZ42" s="18" t="s">
        <v>201</v>
      </c>
      <c r="AHA42" s="5" t="s">
        <v>24</v>
      </c>
      <c r="AHB42" s="17">
        <f ca="1">AHB35*Giadatvaheso!$C$5*Giadatvaheso!$C$12</f>
        <v>0</v>
      </c>
      <c r="AHI42" s="477"/>
      <c r="AHJ42" s="480"/>
      <c r="AHK42" s="18" t="s">
        <v>201</v>
      </c>
      <c r="AHL42" s="5" t="s">
        <v>24</v>
      </c>
      <c r="AHM42" s="17">
        <f ca="1">AHM35*Giadatvaheso!$C$5*Giadatvaheso!$C$12</f>
        <v>0</v>
      </c>
      <c r="AHT42" s="477"/>
      <c r="AHU42" s="480"/>
      <c r="AHV42" s="18" t="s">
        <v>201</v>
      </c>
      <c r="AHW42" s="5" t="s">
        <v>24</v>
      </c>
      <c r="AHX42" s="17">
        <f ca="1">AHX35*Giadatvaheso!$C$5*Giadatvaheso!$C$12</f>
        <v>0</v>
      </c>
      <c r="AIE42" s="477"/>
      <c r="AIF42" s="480"/>
      <c r="AIG42" s="18" t="s">
        <v>201</v>
      </c>
      <c r="AIH42" s="5" t="s">
        <v>24</v>
      </c>
      <c r="AII42" s="17">
        <f ca="1">AII35*Giadatvaheso!$C$5*Giadatvaheso!$C$12</f>
        <v>0</v>
      </c>
      <c r="AIP42" s="477"/>
      <c r="AIQ42" s="480"/>
      <c r="AIR42" s="18" t="s">
        <v>201</v>
      </c>
      <c r="AIS42" s="5" t="s">
        <v>24</v>
      </c>
      <c r="AIT42" s="17">
        <f ca="1">AIT35*Giadatvaheso!$C$5*Giadatvaheso!$C$12</f>
        <v>0</v>
      </c>
      <c r="AJA42" s="477"/>
      <c r="AJB42" s="480"/>
      <c r="AJC42" s="18" t="s">
        <v>201</v>
      </c>
      <c r="AJD42" s="5" t="s">
        <v>24</v>
      </c>
      <c r="AJE42" s="17">
        <f ca="1">AJE35*Giadatvaheso!$C$5*Giadatvaheso!$C$12</f>
        <v>0</v>
      </c>
      <c r="AJL42" s="477"/>
      <c r="AJM42" s="480"/>
      <c r="AJN42" s="18" t="s">
        <v>201</v>
      </c>
      <c r="AJO42" s="5" t="s">
        <v>24</v>
      </c>
      <c r="AJP42" s="17">
        <f ca="1">AJP35*Giadatvaheso!$C$5*Giadatvaheso!$C$12</f>
        <v>0</v>
      </c>
      <c r="AJW42" s="477"/>
      <c r="AJX42" s="480"/>
      <c r="AJY42" s="18" t="s">
        <v>201</v>
      </c>
      <c r="AJZ42" s="5" t="s">
        <v>24</v>
      </c>
      <c r="AKA42" s="17">
        <f ca="1">AKA35*Giadatvaheso!$C$5*Giadatvaheso!$C$12</f>
        <v>0</v>
      </c>
      <c r="AKH42" s="477"/>
      <c r="AKI42" s="480"/>
      <c r="AKJ42" s="18" t="s">
        <v>201</v>
      </c>
      <c r="AKK42" s="5" t="s">
        <v>24</v>
      </c>
      <c r="AKL42" s="17">
        <f ca="1">AKL35*Giadatvaheso!$C$5*Giadatvaheso!$C$12</f>
        <v>0</v>
      </c>
      <c r="AKS42" s="477"/>
      <c r="AKT42" s="480"/>
      <c r="AKU42" s="18" t="s">
        <v>201</v>
      </c>
      <c r="AKV42" s="5" t="s">
        <v>24</v>
      </c>
      <c r="AKW42" s="17">
        <f ca="1">AKW35*Giadatvaheso!$C$5*Giadatvaheso!$C$12</f>
        <v>0</v>
      </c>
      <c r="ALD42" s="477"/>
      <c r="ALE42" s="480"/>
      <c r="ALF42" s="18" t="s">
        <v>201</v>
      </c>
      <c r="ALG42" s="5" t="s">
        <v>24</v>
      </c>
      <c r="ALH42" s="17">
        <f ca="1">ALH35*Giadatvaheso!$C$5*Giadatvaheso!$C$12</f>
        <v>0</v>
      </c>
      <c r="ALO42" s="477"/>
      <c r="ALP42" s="480"/>
      <c r="ALQ42" s="18" t="s">
        <v>201</v>
      </c>
      <c r="ALR42" s="5" t="s">
        <v>24</v>
      </c>
      <c r="ALS42" s="17">
        <f ca="1">ALS35*Giadatvaheso!$C$5*Giadatvaheso!$C$12</f>
        <v>0</v>
      </c>
      <c r="ALZ42" s="477"/>
      <c r="AMA42" s="480"/>
      <c r="AMB42" s="18" t="s">
        <v>201</v>
      </c>
      <c r="AMC42" s="5" t="s">
        <v>24</v>
      </c>
      <c r="AMD42" s="17">
        <f ca="1">AMD35*Giadatvaheso!$C$5*Giadatvaheso!$C$12</f>
        <v>0</v>
      </c>
      <c r="AMK42" s="477"/>
      <c r="AML42" s="480"/>
      <c r="AMM42" s="18" t="s">
        <v>201</v>
      </c>
      <c r="AMN42" s="5" t="s">
        <v>24</v>
      </c>
      <c r="AMO42" s="17">
        <f ca="1">AMO35*Giadatvaheso!$C$5*Giadatvaheso!$C$12</f>
        <v>0</v>
      </c>
      <c r="AMV42" s="477"/>
      <c r="AMW42" s="480"/>
      <c r="AMX42" s="18" t="s">
        <v>201</v>
      </c>
      <c r="AMY42" s="5" t="s">
        <v>24</v>
      </c>
      <c r="AMZ42" s="17">
        <f ca="1">AMZ35*Giadatvaheso!$C$5*Giadatvaheso!$C$12</f>
        <v>0</v>
      </c>
      <c r="ANG42" s="477"/>
      <c r="ANH42" s="480"/>
      <c r="ANI42" s="18" t="s">
        <v>201</v>
      </c>
      <c r="ANJ42" s="5" t="s">
        <v>24</v>
      </c>
      <c r="ANK42" s="17">
        <f ca="1">ANK35*Giadatvaheso!$C$5*Giadatvaheso!$C$12</f>
        <v>0</v>
      </c>
      <c r="ANR42" s="477"/>
      <c r="ANS42" s="480"/>
      <c r="ANT42" s="18" t="s">
        <v>201</v>
      </c>
      <c r="ANU42" s="5" t="s">
        <v>24</v>
      </c>
      <c r="ANV42" s="17">
        <f ca="1">ANV35*Giadatvaheso!$C$5*Giadatvaheso!$C$12</f>
        <v>0</v>
      </c>
      <c r="AOC42" s="477"/>
      <c r="AOD42" s="480"/>
      <c r="AOE42" s="18" t="s">
        <v>201</v>
      </c>
      <c r="AOF42" s="5" t="s">
        <v>24</v>
      </c>
      <c r="AOG42" s="17">
        <f ca="1">AOG35*Giadatvaheso!$C$5*Giadatvaheso!$C$12</f>
        <v>0</v>
      </c>
      <c r="AON42" s="477"/>
      <c r="AOO42" s="480"/>
      <c r="AOP42" s="18" t="s">
        <v>201</v>
      </c>
      <c r="AOQ42" s="5" t="s">
        <v>24</v>
      </c>
      <c r="AOR42" s="17">
        <f ca="1">AOR35*Giadatvaheso!$C$5*Giadatvaheso!$C$12</f>
        <v>0</v>
      </c>
      <c r="AOY42" s="477"/>
      <c r="AOZ42" s="480"/>
      <c r="APA42" s="18" t="s">
        <v>201</v>
      </c>
      <c r="APB42" s="5" t="s">
        <v>24</v>
      </c>
      <c r="APC42" s="17">
        <f ca="1">APC35*Giadatvaheso!$C$5*Giadatvaheso!$C$12</f>
        <v>0</v>
      </c>
      <c r="APJ42" s="477"/>
      <c r="APK42" s="480"/>
      <c r="APL42" s="18" t="s">
        <v>201</v>
      </c>
      <c r="APM42" s="5" t="s">
        <v>24</v>
      </c>
      <c r="APN42" s="17">
        <f ca="1">APN35*Giadatvaheso!$C$5*Giadatvaheso!$C$12</f>
        <v>0</v>
      </c>
      <c r="APU42" s="477"/>
      <c r="APV42" s="480"/>
      <c r="APW42" s="18" t="s">
        <v>201</v>
      </c>
      <c r="APX42" s="5" t="s">
        <v>24</v>
      </c>
      <c r="APY42" s="17">
        <f ca="1">APY35*Giadatvaheso!$C$5*Giadatvaheso!$C$12</f>
        <v>0</v>
      </c>
      <c r="AQF42" s="477"/>
      <c r="AQG42" s="480"/>
      <c r="AQH42" s="18" t="s">
        <v>201</v>
      </c>
      <c r="AQI42" s="5" t="s">
        <v>24</v>
      </c>
      <c r="AQJ42" s="17">
        <f ca="1">AQJ35*Giadatvaheso!$C$5*Giadatvaheso!$C$12</f>
        <v>0</v>
      </c>
      <c r="AQQ42" s="477"/>
      <c r="AQR42" s="480"/>
      <c r="AQS42" s="18" t="s">
        <v>201</v>
      </c>
      <c r="AQT42" s="5" t="s">
        <v>24</v>
      </c>
      <c r="AQU42" s="17">
        <f ca="1">AQU35*Giadatvaheso!$C$5*Giadatvaheso!$C$12</f>
        <v>0</v>
      </c>
      <c r="ARB42" s="477"/>
      <c r="ARC42" s="480"/>
      <c r="ARD42" s="18" t="s">
        <v>201</v>
      </c>
      <c r="ARE42" s="5" t="s">
        <v>24</v>
      </c>
      <c r="ARF42" s="17">
        <f ca="1">ARF35*Giadatvaheso!$C$5*Giadatvaheso!$C$12</f>
        <v>0</v>
      </c>
      <c r="ARM42" s="477"/>
      <c r="ARN42" s="480"/>
      <c r="ARO42" s="18" t="s">
        <v>201</v>
      </c>
      <c r="ARP42" s="5" t="s">
        <v>24</v>
      </c>
      <c r="ARQ42" s="17">
        <f ca="1">ARQ35*Giadatvaheso!$C$5*Giadatvaheso!$C$12</f>
        <v>0</v>
      </c>
      <c r="ARX42" s="477"/>
      <c r="ARY42" s="480"/>
      <c r="ARZ42" s="18" t="s">
        <v>201</v>
      </c>
      <c r="ASA42" s="5" t="s">
        <v>24</v>
      </c>
      <c r="ASB42" s="17">
        <f ca="1">ASB35*Giadatvaheso!$C$5*Giadatvaheso!$C$12</f>
        <v>0</v>
      </c>
      <c r="ASI42" s="477"/>
      <c r="ASJ42" s="480"/>
      <c r="ASK42" s="18" t="s">
        <v>201</v>
      </c>
      <c r="ASL42" s="5" t="s">
        <v>24</v>
      </c>
      <c r="ASM42" s="17">
        <f ca="1">ASM35*Giadatvaheso!$C$5*Giadatvaheso!$C$12</f>
        <v>0</v>
      </c>
      <c r="AST42" s="477"/>
      <c r="ASU42" s="480"/>
      <c r="ASV42" s="18" t="s">
        <v>201</v>
      </c>
      <c r="ASW42" s="5" t="s">
        <v>24</v>
      </c>
      <c r="ASX42" s="17">
        <f ca="1">ASX35*Giadatvaheso!$C$5*Giadatvaheso!$C$12</f>
        <v>0</v>
      </c>
      <c r="ATE42" s="477"/>
      <c r="ATF42" s="480"/>
      <c r="ATG42" s="18" t="s">
        <v>201</v>
      </c>
      <c r="ATH42" s="5" t="s">
        <v>24</v>
      </c>
      <c r="ATI42" s="17">
        <f ca="1">ATI35*Giadatvaheso!$C$5*Giadatvaheso!$C$12</f>
        <v>0</v>
      </c>
      <c r="ATP42" s="477"/>
      <c r="ATQ42" s="480"/>
      <c r="ATR42" s="18" t="s">
        <v>201</v>
      </c>
      <c r="ATS42" s="5" t="s">
        <v>24</v>
      </c>
      <c r="ATT42" s="17">
        <f ca="1">ATT35*Giadatvaheso!$C$5*Giadatvaheso!$C$12</f>
        <v>0</v>
      </c>
      <c r="AUA42" s="477"/>
      <c r="AUB42" s="480"/>
      <c r="AUC42" s="18" t="s">
        <v>201</v>
      </c>
      <c r="AUD42" s="5" t="s">
        <v>24</v>
      </c>
      <c r="AUE42" s="17">
        <f ca="1">AUE35*Giadatvaheso!$C$5*Giadatvaheso!$C$12</f>
        <v>0</v>
      </c>
      <c r="AUL42" s="477"/>
      <c r="AUM42" s="480"/>
      <c r="AUN42" s="18" t="s">
        <v>201</v>
      </c>
      <c r="AUO42" s="5" t="s">
        <v>24</v>
      </c>
      <c r="AUP42" s="17">
        <f ca="1">AUP35*Giadatvaheso!$C$5*Giadatvaheso!$C$12</f>
        <v>0</v>
      </c>
      <c r="AUW42" s="477"/>
      <c r="AUX42" s="480"/>
      <c r="AUY42" s="18" t="s">
        <v>201</v>
      </c>
      <c r="AUZ42" s="5" t="s">
        <v>24</v>
      </c>
      <c r="AVA42" s="17">
        <f ca="1">AVA35*Giadatvaheso!$C$5*Giadatvaheso!$C$12</f>
        <v>0</v>
      </c>
      <c r="AVH42" s="477"/>
      <c r="AVI42" s="480"/>
      <c r="AVJ42" s="18" t="s">
        <v>201</v>
      </c>
      <c r="AVK42" s="5" t="s">
        <v>24</v>
      </c>
      <c r="AVL42" s="17">
        <f ca="1">AVL35*Giadatvaheso!$C$5*Giadatvaheso!$C$12</f>
        <v>0</v>
      </c>
      <c r="AVS42" s="477"/>
      <c r="AVT42" s="480"/>
      <c r="AVU42" s="18" t="s">
        <v>201</v>
      </c>
      <c r="AVV42" s="5" t="s">
        <v>24</v>
      </c>
      <c r="AVW42" s="17">
        <f ca="1">AVW35*Giadatvaheso!$C$5*Giadatvaheso!$C$12</f>
        <v>0</v>
      </c>
    </row>
    <row r="43" spans="1:1275" ht="19.5" thickBot="1">
      <c r="B43" s="511"/>
      <c r="C43" s="515"/>
      <c r="D43" s="517" t="s">
        <v>26</v>
      </c>
      <c r="E43" s="517"/>
      <c r="F43" s="54">
        <f ca="1">SUM(F38:F42)</f>
        <v>0</v>
      </c>
      <c r="M43" s="478"/>
      <c r="N43" s="487"/>
      <c r="O43" s="488" t="s">
        <v>26</v>
      </c>
      <c r="P43" s="489"/>
      <c r="Q43" s="54">
        <f ca="1">SUM(Q38:Q42)</f>
        <v>0</v>
      </c>
      <c r="X43" s="478"/>
      <c r="Y43" s="487"/>
      <c r="Z43" s="488" t="s">
        <v>26</v>
      </c>
      <c r="AA43" s="489"/>
      <c r="AB43" s="54">
        <f ca="1">SUM(AB38:AB42)</f>
        <v>0</v>
      </c>
      <c r="AI43" s="478"/>
      <c r="AJ43" s="487"/>
      <c r="AK43" s="488" t="s">
        <v>26</v>
      </c>
      <c r="AL43" s="489"/>
      <c r="AM43" s="54">
        <f ca="1">SUM(AM38:AM42)</f>
        <v>0</v>
      </c>
      <c r="AT43" s="478"/>
      <c r="AU43" s="487"/>
      <c r="AV43" s="488" t="s">
        <v>26</v>
      </c>
      <c r="AW43" s="489"/>
      <c r="AX43" s="54">
        <f ca="1">SUM(AX38:AX42)</f>
        <v>0</v>
      </c>
      <c r="BE43" s="478"/>
      <c r="BF43" s="487"/>
      <c r="BG43" s="488" t="s">
        <v>26</v>
      </c>
      <c r="BH43" s="489"/>
      <c r="BI43" s="54">
        <f ca="1">SUM(BI38:BI42)</f>
        <v>0</v>
      </c>
      <c r="BP43" s="478"/>
      <c r="BQ43" s="487"/>
      <c r="BR43" s="488" t="s">
        <v>26</v>
      </c>
      <c r="BS43" s="489"/>
      <c r="BT43" s="54">
        <f ca="1">SUM(BT38:BT42)</f>
        <v>0</v>
      </c>
      <c r="CA43" s="478"/>
      <c r="CB43" s="487"/>
      <c r="CC43" s="488" t="s">
        <v>26</v>
      </c>
      <c r="CD43" s="489"/>
      <c r="CE43" s="54">
        <f ca="1">SUM(CE38:CE42)</f>
        <v>0</v>
      </c>
      <c r="CL43" s="478"/>
      <c r="CM43" s="487"/>
      <c r="CN43" s="488" t="s">
        <v>26</v>
      </c>
      <c r="CO43" s="489"/>
      <c r="CP43" s="54">
        <f ca="1">SUM(CP38:CP42)</f>
        <v>0</v>
      </c>
      <c r="CW43" s="478"/>
      <c r="CX43" s="487"/>
      <c r="CY43" s="488" t="s">
        <v>26</v>
      </c>
      <c r="CZ43" s="489"/>
      <c r="DA43" s="54">
        <f ca="1">SUM(DA38:DA42)</f>
        <v>0</v>
      </c>
      <c r="DH43" s="478"/>
      <c r="DI43" s="487"/>
      <c r="DJ43" s="488" t="s">
        <v>26</v>
      </c>
      <c r="DK43" s="489"/>
      <c r="DL43" s="54">
        <f ca="1">SUM(DL38:DL42)</f>
        <v>0</v>
      </c>
      <c r="DS43" s="478"/>
      <c r="DT43" s="487"/>
      <c r="DU43" s="488" t="s">
        <v>26</v>
      </c>
      <c r="DV43" s="489"/>
      <c r="DW43" s="54">
        <f ca="1">SUM(DW38:DW42)</f>
        <v>0</v>
      </c>
      <c r="ED43" s="478"/>
      <c r="EE43" s="487"/>
      <c r="EF43" s="488" t="s">
        <v>26</v>
      </c>
      <c r="EG43" s="489"/>
      <c r="EH43" s="54">
        <f ca="1">SUM(EH38:EH42)</f>
        <v>0</v>
      </c>
      <c r="EO43" s="478"/>
      <c r="EP43" s="487"/>
      <c r="EQ43" s="488" t="s">
        <v>26</v>
      </c>
      <c r="ER43" s="489"/>
      <c r="ES43" s="54">
        <f ca="1">SUM(ES38:ES42)</f>
        <v>0</v>
      </c>
      <c r="EZ43" s="478"/>
      <c r="FA43" s="487"/>
      <c r="FB43" s="488" t="s">
        <v>26</v>
      </c>
      <c r="FC43" s="489"/>
      <c r="FD43" s="54">
        <f ca="1">SUM(FD38:FD42)</f>
        <v>0</v>
      </c>
      <c r="FK43" s="478"/>
      <c r="FL43" s="487"/>
      <c r="FM43" s="488" t="s">
        <v>26</v>
      </c>
      <c r="FN43" s="489"/>
      <c r="FO43" s="54">
        <f ca="1">SUM(FO38:FO42)</f>
        <v>0</v>
      </c>
      <c r="FV43" s="478"/>
      <c r="FW43" s="487"/>
      <c r="FX43" s="488" t="s">
        <v>26</v>
      </c>
      <c r="FY43" s="489"/>
      <c r="FZ43" s="54">
        <f ca="1">SUM(FZ38:FZ42)</f>
        <v>0</v>
      </c>
      <c r="GG43" s="478"/>
      <c r="GH43" s="487"/>
      <c r="GI43" s="488" t="s">
        <v>26</v>
      </c>
      <c r="GJ43" s="489"/>
      <c r="GK43" s="54">
        <f ca="1">SUM(GK38:GK42)</f>
        <v>0</v>
      </c>
      <c r="GR43" s="478"/>
      <c r="GS43" s="487"/>
      <c r="GT43" s="488" t="s">
        <v>26</v>
      </c>
      <c r="GU43" s="489"/>
      <c r="GV43" s="54">
        <f ca="1">SUM(GV38:GV42)</f>
        <v>0</v>
      </c>
      <c r="HC43" s="478"/>
      <c r="HD43" s="487"/>
      <c r="HE43" s="488" t="s">
        <v>26</v>
      </c>
      <c r="HF43" s="489"/>
      <c r="HG43" s="54">
        <f ca="1">SUM(HG38:HG42)</f>
        <v>0</v>
      </c>
      <c r="HN43" s="478"/>
      <c r="HO43" s="487"/>
      <c r="HP43" s="488" t="s">
        <v>26</v>
      </c>
      <c r="HQ43" s="489"/>
      <c r="HR43" s="54">
        <f ca="1">SUM(HR38:HR42)</f>
        <v>0</v>
      </c>
      <c r="HY43" s="478"/>
      <c r="HZ43" s="487"/>
      <c r="IA43" s="488" t="s">
        <v>26</v>
      </c>
      <c r="IB43" s="489"/>
      <c r="IC43" s="54">
        <f ca="1">SUM(IC38:IC42)</f>
        <v>0</v>
      </c>
      <c r="IJ43" s="478"/>
      <c r="IK43" s="487"/>
      <c r="IL43" s="488" t="s">
        <v>26</v>
      </c>
      <c r="IM43" s="489"/>
      <c r="IN43" s="54">
        <f ca="1">SUM(IN38:IN42)</f>
        <v>0</v>
      </c>
      <c r="IU43" s="478"/>
      <c r="IV43" s="487"/>
      <c r="IW43" s="488" t="s">
        <v>26</v>
      </c>
      <c r="IX43" s="489"/>
      <c r="IY43" s="54">
        <f ca="1">SUM(IY38:IY42)</f>
        <v>0</v>
      </c>
      <c r="JF43" s="478"/>
      <c r="JG43" s="487"/>
      <c r="JH43" s="488" t="s">
        <v>26</v>
      </c>
      <c r="JI43" s="489"/>
      <c r="JJ43" s="54">
        <f ca="1">SUM(JJ38:JJ42)</f>
        <v>0</v>
      </c>
      <c r="JQ43" s="478"/>
      <c r="JR43" s="487"/>
      <c r="JS43" s="488" t="s">
        <v>26</v>
      </c>
      <c r="JT43" s="489"/>
      <c r="JU43" s="54">
        <f ca="1">SUM(JU38:JU42)</f>
        <v>0</v>
      </c>
      <c r="KB43" s="478"/>
      <c r="KC43" s="487"/>
      <c r="KD43" s="488" t="s">
        <v>26</v>
      </c>
      <c r="KE43" s="489"/>
      <c r="KF43" s="54">
        <f ca="1">SUM(KF38:KF42)</f>
        <v>0</v>
      </c>
      <c r="KM43" s="478"/>
      <c r="KN43" s="487"/>
      <c r="KO43" s="488" t="s">
        <v>26</v>
      </c>
      <c r="KP43" s="489"/>
      <c r="KQ43" s="54">
        <f ca="1">SUM(KQ38:KQ42)</f>
        <v>0</v>
      </c>
      <c r="KX43" s="478"/>
      <c r="KY43" s="487"/>
      <c r="KZ43" s="488" t="s">
        <v>26</v>
      </c>
      <c r="LA43" s="489"/>
      <c r="LB43" s="54">
        <f ca="1">SUM(LB38:LB42)</f>
        <v>0</v>
      </c>
      <c r="LI43" s="478"/>
      <c r="LJ43" s="487"/>
      <c r="LK43" s="488" t="s">
        <v>26</v>
      </c>
      <c r="LL43" s="489"/>
      <c r="LM43" s="54">
        <f ca="1">SUM(LM38:LM42)</f>
        <v>0</v>
      </c>
      <c r="LT43" s="478"/>
      <c r="LU43" s="487"/>
      <c r="LV43" s="488" t="s">
        <v>26</v>
      </c>
      <c r="LW43" s="489"/>
      <c r="LX43" s="54">
        <f ca="1">SUM(LX38:LX42)</f>
        <v>0</v>
      </c>
      <c r="ME43" s="478"/>
      <c r="MF43" s="487"/>
      <c r="MG43" s="488" t="s">
        <v>26</v>
      </c>
      <c r="MH43" s="489"/>
      <c r="MI43" s="54">
        <f ca="1">SUM(MI38:MI42)</f>
        <v>0</v>
      </c>
      <c r="MP43" s="478"/>
      <c r="MQ43" s="487"/>
      <c r="MR43" s="488" t="s">
        <v>26</v>
      </c>
      <c r="MS43" s="489"/>
      <c r="MT43" s="54">
        <f ca="1">SUM(MT38:MT42)</f>
        <v>0</v>
      </c>
      <c r="NA43" s="478"/>
      <c r="NB43" s="487"/>
      <c r="NC43" s="488" t="s">
        <v>26</v>
      </c>
      <c r="ND43" s="489"/>
      <c r="NE43" s="54">
        <f ca="1">SUM(NE38:NE42)</f>
        <v>0</v>
      </c>
      <c r="NL43" s="478"/>
      <c r="NM43" s="487"/>
      <c r="NN43" s="488" t="s">
        <v>26</v>
      </c>
      <c r="NO43" s="489"/>
      <c r="NP43" s="54">
        <f ca="1">SUM(NP38:NP42)</f>
        <v>0</v>
      </c>
      <c r="NW43" s="478"/>
      <c r="NX43" s="487"/>
      <c r="NY43" s="488" t="s">
        <v>26</v>
      </c>
      <c r="NZ43" s="489"/>
      <c r="OA43" s="54">
        <f ca="1">SUM(OA38:OA42)</f>
        <v>0</v>
      </c>
      <c r="OH43" s="478"/>
      <c r="OI43" s="487"/>
      <c r="OJ43" s="488" t="s">
        <v>26</v>
      </c>
      <c r="OK43" s="489"/>
      <c r="OL43" s="54">
        <f ca="1">SUM(OL38:OL42)</f>
        <v>0</v>
      </c>
      <c r="OS43" s="478"/>
      <c r="OT43" s="487"/>
      <c r="OU43" s="488" t="s">
        <v>26</v>
      </c>
      <c r="OV43" s="489"/>
      <c r="OW43" s="54">
        <f ca="1">SUM(OW38:OW42)</f>
        <v>0</v>
      </c>
      <c r="PD43" s="478"/>
      <c r="PE43" s="487"/>
      <c r="PF43" s="488" t="s">
        <v>26</v>
      </c>
      <c r="PG43" s="489"/>
      <c r="PH43" s="54">
        <f ca="1">SUM(PH38:PH42)</f>
        <v>0</v>
      </c>
      <c r="PO43" s="478"/>
      <c r="PP43" s="487"/>
      <c r="PQ43" s="488" t="s">
        <v>26</v>
      </c>
      <c r="PR43" s="489"/>
      <c r="PS43" s="54">
        <f ca="1">SUM(PS38:PS42)</f>
        <v>0</v>
      </c>
      <c r="PZ43" s="478"/>
      <c r="QA43" s="487"/>
      <c r="QB43" s="488" t="s">
        <v>26</v>
      </c>
      <c r="QC43" s="489"/>
      <c r="QD43" s="54">
        <f ca="1">SUM(QD38:QD42)</f>
        <v>0</v>
      </c>
      <c r="QK43" s="478"/>
      <c r="QL43" s="487"/>
      <c r="QM43" s="488" t="s">
        <v>26</v>
      </c>
      <c r="QN43" s="489"/>
      <c r="QO43" s="54">
        <f ca="1">SUM(QO38:QO42)</f>
        <v>0</v>
      </c>
      <c r="QV43" s="478"/>
      <c r="QW43" s="487"/>
      <c r="QX43" s="488" t="s">
        <v>26</v>
      </c>
      <c r="QY43" s="489"/>
      <c r="QZ43" s="54">
        <f ca="1">SUM(QZ38:QZ42)</f>
        <v>0</v>
      </c>
      <c r="RG43" s="478"/>
      <c r="RH43" s="487"/>
      <c r="RI43" s="488" t="s">
        <v>26</v>
      </c>
      <c r="RJ43" s="489"/>
      <c r="RK43" s="54">
        <f ca="1">SUM(RK38:RK42)</f>
        <v>0</v>
      </c>
      <c r="RR43" s="478"/>
      <c r="RS43" s="487"/>
      <c r="RT43" s="488" t="s">
        <v>26</v>
      </c>
      <c r="RU43" s="489"/>
      <c r="RV43" s="54">
        <f ca="1">SUM(RV38:RV42)</f>
        <v>0</v>
      </c>
      <c r="SC43" s="478"/>
      <c r="SD43" s="487"/>
      <c r="SE43" s="488" t="s">
        <v>26</v>
      </c>
      <c r="SF43" s="489"/>
      <c r="SG43" s="54">
        <f ca="1">SUM(SG38:SG42)</f>
        <v>0</v>
      </c>
      <c r="SN43" s="478"/>
      <c r="SO43" s="487"/>
      <c r="SP43" s="488" t="s">
        <v>26</v>
      </c>
      <c r="SQ43" s="489"/>
      <c r="SR43" s="54">
        <f ca="1">SUM(SR38:SR42)</f>
        <v>0</v>
      </c>
      <c r="SY43" s="478"/>
      <c r="SZ43" s="487"/>
      <c r="TA43" s="488" t="s">
        <v>26</v>
      </c>
      <c r="TB43" s="489"/>
      <c r="TC43" s="54">
        <f ca="1">SUM(TC38:TC42)</f>
        <v>0</v>
      </c>
      <c r="TJ43" s="478"/>
      <c r="TK43" s="487"/>
      <c r="TL43" s="488" t="s">
        <v>26</v>
      </c>
      <c r="TM43" s="489"/>
      <c r="TN43" s="54">
        <f ca="1">SUM(TN38:TN42)</f>
        <v>0</v>
      </c>
      <c r="TU43" s="478"/>
      <c r="TV43" s="487"/>
      <c r="TW43" s="488" t="s">
        <v>26</v>
      </c>
      <c r="TX43" s="489"/>
      <c r="TY43" s="54">
        <f ca="1">SUM(TY38:TY42)</f>
        <v>0</v>
      </c>
      <c r="UF43" s="478"/>
      <c r="UG43" s="487"/>
      <c r="UH43" s="488" t="s">
        <v>26</v>
      </c>
      <c r="UI43" s="489"/>
      <c r="UJ43" s="54">
        <f ca="1">SUM(UJ38:UJ42)</f>
        <v>0</v>
      </c>
      <c r="UQ43" s="478"/>
      <c r="UR43" s="487"/>
      <c r="US43" s="488" t="s">
        <v>26</v>
      </c>
      <c r="UT43" s="489"/>
      <c r="UU43" s="54">
        <f ca="1">SUM(UU38:UU42)</f>
        <v>0</v>
      </c>
      <c r="VB43" s="478"/>
      <c r="VC43" s="487"/>
      <c r="VD43" s="488" t="s">
        <v>26</v>
      </c>
      <c r="VE43" s="489"/>
      <c r="VF43" s="54">
        <f ca="1">SUM(VF38:VF42)</f>
        <v>0</v>
      </c>
      <c r="VM43" s="478"/>
      <c r="VN43" s="487"/>
      <c r="VO43" s="488" t="s">
        <v>26</v>
      </c>
      <c r="VP43" s="489"/>
      <c r="VQ43" s="54">
        <f ca="1">SUM(VQ38:VQ42)</f>
        <v>0</v>
      </c>
      <c r="VX43" s="478"/>
      <c r="VY43" s="487"/>
      <c r="VZ43" s="488" t="s">
        <v>26</v>
      </c>
      <c r="WA43" s="489"/>
      <c r="WB43" s="54">
        <f ca="1">SUM(WB38:WB42)</f>
        <v>0</v>
      </c>
      <c r="WI43" s="478"/>
      <c r="WJ43" s="487"/>
      <c r="WK43" s="488" t="s">
        <v>26</v>
      </c>
      <c r="WL43" s="489"/>
      <c r="WM43" s="54">
        <f ca="1">SUM(WM38:WM42)</f>
        <v>0</v>
      </c>
      <c r="WT43" s="478"/>
      <c r="WU43" s="487"/>
      <c r="WV43" s="488" t="s">
        <v>26</v>
      </c>
      <c r="WW43" s="489"/>
      <c r="WX43" s="54">
        <f ca="1">SUM(WX38:WX42)</f>
        <v>0</v>
      </c>
      <c r="XE43" s="478"/>
      <c r="XF43" s="487"/>
      <c r="XG43" s="488" t="s">
        <v>26</v>
      </c>
      <c r="XH43" s="489"/>
      <c r="XI43" s="54">
        <f ca="1">SUM(XI38:XI42)</f>
        <v>0</v>
      </c>
      <c r="XP43" s="478"/>
      <c r="XQ43" s="487"/>
      <c r="XR43" s="488" t="s">
        <v>26</v>
      </c>
      <c r="XS43" s="489"/>
      <c r="XT43" s="54">
        <f ca="1">SUM(XT38:XT42)</f>
        <v>0</v>
      </c>
      <c r="YA43" s="478"/>
      <c r="YB43" s="487"/>
      <c r="YC43" s="488" t="s">
        <v>26</v>
      </c>
      <c r="YD43" s="489"/>
      <c r="YE43" s="54">
        <f ca="1">SUM(YE38:YE42)</f>
        <v>0</v>
      </c>
      <c r="YL43" s="478"/>
      <c r="YM43" s="487"/>
      <c r="YN43" s="488" t="s">
        <v>26</v>
      </c>
      <c r="YO43" s="489"/>
      <c r="YP43" s="54">
        <f ca="1">SUM(YP38:YP42)</f>
        <v>0</v>
      </c>
      <c r="YW43" s="478"/>
      <c r="YX43" s="487"/>
      <c r="YY43" s="488" t="s">
        <v>26</v>
      </c>
      <c r="YZ43" s="489"/>
      <c r="ZA43" s="54">
        <f ca="1">SUM(ZA38:ZA42)</f>
        <v>0</v>
      </c>
      <c r="ZH43" s="478"/>
      <c r="ZI43" s="487"/>
      <c r="ZJ43" s="488" t="s">
        <v>26</v>
      </c>
      <c r="ZK43" s="489"/>
      <c r="ZL43" s="54">
        <f ca="1">SUM(ZL38:ZL42)</f>
        <v>0</v>
      </c>
      <c r="ZS43" s="478"/>
      <c r="ZT43" s="487"/>
      <c r="ZU43" s="488" t="s">
        <v>26</v>
      </c>
      <c r="ZV43" s="489"/>
      <c r="ZW43" s="54">
        <f ca="1">SUM(ZW38:ZW42)</f>
        <v>0</v>
      </c>
      <c r="AAD43" s="478"/>
      <c r="AAE43" s="487"/>
      <c r="AAF43" s="488" t="s">
        <v>26</v>
      </c>
      <c r="AAG43" s="489"/>
      <c r="AAH43" s="54">
        <f ca="1">SUM(AAH38:AAH42)</f>
        <v>0</v>
      </c>
      <c r="AAO43" s="478"/>
      <c r="AAP43" s="487"/>
      <c r="AAQ43" s="488" t="s">
        <v>26</v>
      </c>
      <c r="AAR43" s="489"/>
      <c r="AAS43" s="54">
        <f ca="1">SUM(AAS38:AAS42)</f>
        <v>0</v>
      </c>
      <c r="AAZ43" s="478"/>
      <c r="ABA43" s="487"/>
      <c r="ABB43" s="488" t="s">
        <v>26</v>
      </c>
      <c r="ABC43" s="489"/>
      <c r="ABD43" s="54">
        <f ca="1">SUM(ABD38:ABD42)</f>
        <v>0</v>
      </c>
      <c r="ABK43" s="478"/>
      <c r="ABL43" s="487"/>
      <c r="ABM43" s="488" t="s">
        <v>26</v>
      </c>
      <c r="ABN43" s="489"/>
      <c r="ABO43" s="54">
        <f ca="1">SUM(ABO38:ABO42)</f>
        <v>0</v>
      </c>
      <c r="ABV43" s="478"/>
      <c r="ABW43" s="487"/>
      <c r="ABX43" s="488" t="s">
        <v>26</v>
      </c>
      <c r="ABY43" s="489"/>
      <c r="ABZ43" s="54">
        <f ca="1">SUM(ABZ38:ABZ42)</f>
        <v>0</v>
      </c>
      <c r="ACG43" s="478"/>
      <c r="ACH43" s="487"/>
      <c r="ACI43" s="488" t="s">
        <v>26</v>
      </c>
      <c r="ACJ43" s="489"/>
      <c r="ACK43" s="54">
        <f ca="1">SUM(ACK38:ACK42)</f>
        <v>0</v>
      </c>
      <c r="ACR43" s="478"/>
      <c r="ACS43" s="487"/>
      <c r="ACT43" s="488" t="s">
        <v>26</v>
      </c>
      <c r="ACU43" s="489"/>
      <c r="ACV43" s="54">
        <f ca="1">SUM(ACV38:ACV42)</f>
        <v>0</v>
      </c>
      <c r="ADC43" s="478"/>
      <c r="ADD43" s="487"/>
      <c r="ADE43" s="488" t="s">
        <v>26</v>
      </c>
      <c r="ADF43" s="489"/>
      <c r="ADG43" s="54">
        <f ca="1">SUM(ADG38:ADG42)</f>
        <v>0</v>
      </c>
      <c r="ADN43" s="478"/>
      <c r="ADO43" s="487"/>
      <c r="ADP43" s="488" t="s">
        <v>26</v>
      </c>
      <c r="ADQ43" s="489"/>
      <c r="ADR43" s="54">
        <f ca="1">SUM(ADR38:ADR42)</f>
        <v>0</v>
      </c>
      <c r="ADY43" s="478"/>
      <c r="ADZ43" s="487"/>
      <c r="AEA43" s="488" t="s">
        <v>26</v>
      </c>
      <c r="AEB43" s="489"/>
      <c r="AEC43" s="54">
        <f ca="1">SUM(AEC38:AEC42)</f>
        <v>0</v>
      </c>
      <c r="AEJ43" s="478"/>
      <c r="AEK43" s="487"/>
      <c r="AEL43" s="488" t="s">
        <v>26</v>
      </c>
      <c r="AEM43" s="489"/>
      <c r="AEN43" s="54">
        <f ca="1">SUM(AEN38:AEN42)</f>
        <v>0</v>
      </c>
      <c r="AEU43" s="478"/>
      <c r="AEV43" s="487"/>
      <c r="AEW43" s="488" t="s">
        <v>26</v>
      </c>
      <c r="AEX43" s="489"/>
      <c r="AEY43" s="54">
        <f ca="1">SUM(AEY38:AEY42)</f>
        <v>0</v>
      </c>
      <c r="AFF43" s="478"/>
      <c r="AFG43" s="487"/>
      <c r="AFH43" s="488" t="s">
        <v>26</v>
      </c>
      <c r="AFI43" s="489"/>
      <c r="AFJ43" s="54">
        <f ca="1">SUM(AFJ38:AFJ42)</f>
        <v>0</v>
      </c>
      <c r="AFQ43" s="478"/>
      <c r="AFR43" s="487"/>
      <c r="AFS43" s="488" t="s">
        <v>26</v>
      </c>
      <c r="AFT43" s="489"/>
      <c r="AFU43" s="54">
        <f ca="1">SUM(AFU38:AFU42)</f>
        <v>0</v>
      </c>
      <c r="AGB43" s="478"/>
      <c r="AGC43" s="487"/>
      <c r="AGD43" s="488" t="s">
        <v>26</v>
      </c>
      <c r="AGE43" s="489"/>
      <c r="AGF43" s="54">
        <f ca="1">SUM(AGF38:AGF42)</f>
        <v>0</v>
      </c>
      <c r="AGM43" s="478"/>
      <c r="AGN43" s="487"/>
      <c r="AGO43" s="488" t="s">
        <v>26</v>
      </c>
      <c r="AGP43" s="489"/>
      <c r="AGQ43" s="54">
        <f ca="1">SUM(AGQ38:AGQ42)</f>
        <v>0</v>
      </c>
      <c r="AGX43" s="478"/>
      <c r="AGY43" s="487"/>
      <c r="AGZ43" s="488" t="s">
        <v>26</v>
      </c>
      <c r="AHA43" s="489"/>
      <c r="AHB43" s="54">
        <f ca="1">SUM(AHB38:AHB42)</f>
        <v>0</v>
      </c>
      <c r="AHI43" s="478"/>
      <c r="AHJ43" s="487"/>
      <c r="AHK43" s="488" t="s">
        <v>26</v>
      </c>
      <c r="AHL43" s="489"/>
      <c r="AHM43" s="54">
        <f ca="1">SUM(AHM38:AHM42)</f>
        <v>0</v>
      </c>
      <c r="AHT43" s="478"/>
      <c r="AHU43" s="487"/>
      <c r="AHV43" s="488" t="s">
        <v>26</v>
      </c>
      <c r="AHW43" s="489"/>
      <c r="AHX43" s="54">
        <f ca="1">SUM(AHX38:AHX42)</f>
        <v>0</v>
      </c>
      <c r="AIE43" s="478"/>
      <c r="AIF43" s="487"/>
      <c r="AIG43" s="488" t="s">
        <v>26</v>
      </c>
      <c r="AIH43" s="489"/>
      <c r="AII43" s="54">
        <f ca="1">SUM(AII38:AII42)</f>
        <v>0</v>
      </c>
      <c r="AIP43" s="478"/>
      <c r="AIQ43" s="487"/>
      <c r="AIR43" s="488" t="s">
        <v>26</v>
      </c>
      <c r="AIS43" s="489"/>
      <c r="AIT43" s="54">
        <f ca="1">SUM(AIT38:AIT42)</f>
        <v>0</v>
      </c>
      <c r="AJA43" s="478"/>
      <c r="AJB43" s="487"/>
      <c r="AJC43" s="488" t="s">
        <v>26</v>
      </c>
      <c r="AJD43" s="489"/>
      <c r="AJE43" s="54">
        <f ca="1">SUM(AJE38:AJE42)</f>
        <v>0</v>
      </c>
      <c r="AJL43" s="478"/>
      <c r="AJM43" s="487"/>
      <c r="AJN43" s="488" t="s">
        <v>26</v>
      </c>
      <c r="AJO43" s="489"/>
      <c r="AJP43" s="54">
        <f ca="1">SUM(AJP38:AJP42)</f>
        <v>0</v>
      </c>
      <c r="AJW43" s="478"/>
      <c r="AJX43" s="487"/>
      <c r="AJY43" s="488" t="s">
        <v>26</v>
      </c>
      <c r="AJZ43" s="489"/>
      <c r="AKA43" s="54">
        <f ca="1">SUM(AKA38:AKA42)</f>
        <v>0</v>
      </c>
      <c r="AKH43" s="478"/>
      <c r="AKI43" s="487"/>
      <c r="AKJ43" s="488" t="s">
        <v>26</v>
      </c>
      <c r="AKK43" s="489"/>
      <c r="AKL43" s="54">
        <f ca="1">SUM(AKL38:AKL42)</f>
        <v>0</v>
      </c>
      <c r="AKS43" s="478"/>
      <c r="AKT43" s="487"/>
      <c r="AKU43" s="488" t="s">
        <v>26</v>
      </c>
      <c r="AKV43" s="489"/>
      <c r="AKW43" s="54">
        <f ca="1">SUM(AKW38:AKW42)</f>
        <v>0</v>
      </c>
      <c r="ALD43" s="478"/>
      <c r="ALE43" s="487"/>
      <c r="ALF43" s="488" t="s">
        <v>26</v>
      </c>
      <c r="ALG43" s="489"/>
      <c r="ALH43" s="54">
        <f ca="1">SUM(ALH38:ALH42)</f>
        <v>0</v>
      </c>
      <c r="ALO43" s="478"/>
      <c r="ALP43" s="487"/>
      <c r="ALQ43" s="488" t="s">
        <v>26</v>
      </c>
      <c r="ALR43" s="489"/>
      <c r="ALS43" s="54">
        <f ca="1">SUM(ALS38:ALS42)</f>
        <v>0</v>
      </c>
      <c r="ALZ43" s="478"/>
      <c r="AMA43" s="487"/>
      <c r="AMB43" s="488" t="s">
        <v>26</v>
      </c>
      <c r="AMC43" s="489"/>
      <c r="AMD43" s="54">
        <f ca="1">SUM(AMD38:AMD42)</f>
        <v>0</v>
      </c>
      <c r="AMK43" s="478"/>
      <c r="AML43" s="487"/>
      <c r="AMM43" s="488" t="s">
        <v>26</v>
      </c>
      <c r="AMN43" s="489"/>
      <c r="AMO43" s="54">
        <f ca="1">SUM(AMO38:AMO42)</f>
        <v>0</v>
      </c>
      <c r="AMV43" s="478"/>
      <c r="AMW43" s="487"/>
      <c r="AMX43" s="488" t="s">
        <v>26</v>
      </c>
      <c r="AMY43" s="489"/>
      <c r="AMZ43" s="54">
        <f ca="1">SUM(AMZ38:AMZ42)</f>
        <v>0</v>
      </c>
      <c r="ANG43" s="478"/>
      <c r="ANH43" s="487"/>
      <c r="ANI43" s="488" t="s">
        <v>26</v>
      </c>
      <c r="ANJ43" s="489"/>
      <c r="ANK43" s="54">
        <f ca="1">SUM(ANK38:ANK42)</f>
        <v>0</v>
      </c>
      <c r="ANR43" s="478"/>
      <c r="ANS43" s="487"/>
      <c r="ANT43" s="488" t="s">
        <v>26</v>
      </c>
      <c r="ANU43" s="489"/>
      <c r="ANV43" s="54">
        <f ca="1">SUM(ANV38:ANV42)</f>
        <v>0</v>
      </c>
      <c r="AOC43" s="478"/>
      <c r="AOD43" s="487"/>
      <c r="AOE43" s="488" t="s">
        <v>26</v>
      </c>
      <c r="AOF43" s="489"/>
      <c r="AOG43" s="54">
        <f ca="1">SUM(AOG38:AOG42)</f>
        <v>0</v>
      </c>
      <c r="AON43" s="478"/>
      <c r="AOO43" s="487"/>
      <c r="AOP43" s="488" t="s">
        <v>26</v>
      </c>
      <c r="AOQ43" s="489"/>
      <c r="AOR43" s="54">
        <f ca="1">SUM(AOR38:AOR42)</f>
        <v>0</v>
      </c>
      <c r="AOY43" s="478"/>
      <c r="AOZ43" s="487"/>
      <c r="APA43" s="488" t="s">
        <v>26</v>
      </c>
      <c r="APB43" s="489"/>
      <c r="APC43" s="54">
        <f ca="1">SUM(APC38:APC42)</f>
        <v>0</v>
      </c>
      <c r="APJ43" s="478"/>
      <c r="APK43" s="487"/>
      <c r="APL43" s="488" t="s">
        <v>26</v>
      </c>
      <c r="APM43" s="489"/>
      <c r="APN43" s="54">
        <f ca="1">SUM(APN38:APN42)</f>
        <v>0</v>
      </c>
      <c r="APU43" s="478"/>
      <c r="APV43" s="487"/>
      <c r="APW43" s="488" t="s">
        <v>26</v>
      </c>
      <c r="APX43" s="489"/>
      <c r="APY43" s="54">
        <f ca="1">SUM(APY38:APY42)</f>
        <v>0</v>
      </c>
      <c r="AQF43" s="478"/>
      <c r="AQG43" s="487"/>
      <c r="AQH43" s="488" t="s">
        <v>26</v>
      </c>
      <c r="AQI43" s="489"/>
      <c r="AQJ43" s="54">
        <f ca="1">SUM(AQJ38:AQJ42)</f>
        <v>0</v>
      </c>
      <c r="AQQ43" s="478"/>
      <c r="AQR43" s="487"/>
      <c r="AQS43" s="488" t="s">
        <v>26</v>
      </c>
      <c r="AQT43" s="489"/>
      <c r="AQU43" s="54">
        <f ca="1">SUM(AQU38:AQU42)</f>
        <v>0</v>
      </c>
      <c r="ARB43" s="478"/>
      <c r="ARC43" s="487"/>
      <c r="ARD43" s="488" t="s">
        <v>26</v>
      </c>
      <c r="ARE43" s="489"/>
      <c r="ARF43" s="54">
        <f ca="1">SUM(ARF38:ARF42)</f>
        <v>0</v>
      </c>
      <c r="ARM43" s="478"/>
      <c r="ARN43" s="487"/>
      <c r="ARO43" s="488" t="s">
        <v>26</v>
      </c>
      <c r="ARP43" s="489"/>
      <c r="ARQ43" s="54">
        <f ca="1">SUM(ARQ38:ARQ42)</f>
        <v>0</v>
      </c>
      <c r="ARX43" s="478"/>
      <c r="ARY43" s="487"/>
      <c r="ARZ43" s="488" t="s">
        <v>26</v>
      </c>
      <c r="ASA43" s="489"/>
      <c r="ASB43" s="54">
        <f ca="1">SUM(ASB38:ASB42)</f>
        <v>0</v>
      </c>
      <c r="ASI43" s="478"/>
      <c r="ASJ43" s="487"/>
      <c r="ASK43" s="488" t="s">
        <v>26</v>
      </c>
      <c r="ASL43" s="489"/>
      <c r="ASM43" s="54">
        <f ca="1">SUM(ASM38:ASM42)</f>
        <v>0</v>
      </c>
      <c r="AST43" s="478"/>
      <c r="ASU43" s="487"/>
      <c r="ASV43" s="488" t="s">
        <v>26</v>
      </c>
      <c r="ASW43" s="489"/>
      <c r="ASX43" s="54">
        <f ca="1">SUM(ASX38:ASX42)</f>
        <v>0</v>
      </c>
      <c r="ATE43" s="478"/>
      <c r="ATF43" s="487"/>
      <c r="ATG43" s="488" t="s">
        <v>26</v>
      </c>
      <c r="ATH43" s="489"/>
      <c r="ATI43" s="54">
        <f ca="1">SUM(ATI38:ATI42)</f>
        <v>0</v>
      </c>
      <c r="ATP43" s="478"/>
      <c r="ATQ43" s="487"/>
      <c r="ATR43" s="488" t="s">
        <v>26</v>
      </c>
      <c r="ATS43" s="489"/>
      <c r="ATT43" s="54">
        <f ca="1">SUM(ATT38:ATT42)</f>
        <v>0</v>
      </c>
      <c r="AUA43" s="478"/>
      <c r="AUB43" s="487"/>
      <c r="AUC43" s="488" t="s">
        <v>26</v>
      </c>
      <c r="AUD43" s="489"/>
      <c r="AUE43" s="54">
        <f ca="1">SUM(AUE38:AUE42)</f>
        <v>0</v>
      </c>
      <c r="AUL43" s="478"/>
      <c r="AUM43" s="487"/>
      <c r="AUN43" s="488" t="s">
        <v>26</v>
      </c>
      <c r="AUO43" s="489"/>
      <c r="AUP43" s="54">
        <f ca="1">SUM(AUP38:AUP42)</f>
        <v>0</v>
      </c>
      <c r="AUW43" s="478"/>
      <c r="AUX43" s="487"/>
      <c r="AUY43" s="488" t="s">
        <v>26</v>
      </c>
      <c r="AUZ43" s="489"/>
      <c r="AVA43" s="54">
        <f ca="1">SUM(AVA38:AVA42)</f>
        <v>0</v>
      </c>
      <c r="AVH43" s="478"/>
      <c r="AVI43" s="487"/>
      <c r="AVJ43" s="488" t="s">
        <v>26</v>
      </c>
      <c r="AVK43" s="489"/>
      <c r="AVL43" s="54">
        <f ca="1">SUM(AVL38:AVL42)</f>
        <v>0</v>
      </c>
      <c r="AVS43" s="478"/>
      <c r="AVT43" s="487"/>
      <c r="AVU43" s="488" t="s">
        <v>26</v>
      </c>
      <c r="AVV43" s="489"/>
      <c r="AVW43" s="54">
        <f ca="1">SUM(AVW38:AVW42)</f>
        <v>0</v>
      </c>
    </row>
    <row r="44" spans="1:1275" ht="19.5" thickTop="1"/>
    <row r="45" spans="1:1275" s="4" customFormat="1" ht="75">
      <c r="B45" s="6" t="s">
        <v>35</v>
      </c>
      <c r="C45" s="6" t="s">
        <v>29</v>
      </c>
      <c r="D45" s="6" t="s">
        <v>27</v>
      </c>
      <c r="E45" s="6" t="s">
        <v>12</v>
      </c>
      <c r="F45" s="6" t="s">
        <v>15</v>
      </c>
      <c r="G45" s="6" t="s">
        <v>16</v>
      </c>
      <c r="H45" s="6" t="s">
        <v>8</v>
      </c>
      <c r="I45" s="6" t="s">
        <v>9</v>
      </c>
      <c r="J45" s="6" t="s">
        <v>10</v>
      </c>
      <c r="M45" s="6" t="s">
        <v>35</v>
      </c>
      <c r="N45" s="6" t="s">
        <v>29</v>
      </c>
      <c r="O45" s="6" t="s">
        <v>27</v>
      </c>
      <c r="P45" s="6" t="s">
        <v>12</v>
      </c>
      <c r="Q45" s="6" t="s">
        <v>15</v>
      </c>
      <c r="R45" s="6" t="s">
        <v>16</v>
      </c>
      <c r="S45" s="6" t="s">
        <v>8</v>
      </c>
      <c r="T45" s="6" t="s">
        <v>9</v>
      </c>
      <c r="U45" s="6" t="s">
        <v>10</v>
      </c>
      <c r="X45" s="6" t="s">
        <v>35</v>
      </c>
      <c r="Y45" s="6" t="s">
        <v>29</v>
      </c>
      <c r="Z45" s="6" t="s">
        <v>27</v>
      </c>
      <c r="AA45" s="6" t="s">
        <v>12</v>
      </c>
      <c r="AB45" s="6" t="s">
        <v>15</v>
      </c>
      <c r="AC45" s="6" t="s">
        <v>16</v>
      </c>
      <c r="AD45" s="6" t="s">
        <v>8</v>
      </c>
      <c r="AE45" s="6" t="s">
        <v>9</v>
      </c>
      <c r="AF45" s="6" t="s">
        <v>10</v>
      </c>
      <c r="AI45" s="6" t="s">
        <v>35</v>
      </c>
      <c r="AJ45" s="6" t="s">
        <v>29</v>
      </c>
      <c r="AK45" s="6" t="s">
        <v>27</v>
      </c>
      <c r="AL45" s="6" t="s">
        <v>12</v>
      </c>
      <c r="AM45" s="6" t="s">
        <v>15</v>
      </c>
      <c r="AN45" s="6" t="s">
        <v>16</v>
      </c>
      <c r="AO45" s="6" t="s">
        <v>8</v>
      </c>
      <c r="AP45" s="6" t="s">
        <v>9</v>
      </c>
      <c r="AQ45" s="6" t="s">
        <v>10</v>
      </c>
      <c r="AT45" s="6" t="s">
        <v>35</v>
      </c>
      <c r="AU45" s="6" t="s">
        <v>29</v>
      </c>
      <c r="AV45" s="6" t="s">
        <v>27</v>
      </c>
      <c r="AW45" s="6" t="s">
        <v>12</v>
      </c>
      <c r="AX45" s="6" t="s">
        <v>15</v>
      </c>
      <c r="AY45" s="6" t="s">
        <v>16</v>
      </c>
      <c r="AZ45" s="6" t="s">
        <v>8</v>
      </c>
      <c r="BA45" s="6" t="s">
        <v>9</v>
      </c>
      <c r="BB45" s="6" t="s">
        <v>10</v>
      </c>
      <c r="BE45" s="6" t="s">
        <v>35</v>
      </c>
      <c r="BF45" s="6" t="s">
        <v>29</v>
      </c>
      <c r="BG45" s="6" t="s">
        <v>27</v>
      </c>
      <c r="BH45" s="6" t="s">
        <v>12</v>
      </c>
      <c r="BI45" s="6" t="s">
        <v>15</v>
      </c>
      <c r="BJ45" s="6" t="s">
        <v>16</v>
      </c>
      <c r="BK45" s="6" t="s">
        <v>8</v>
      </c>
      <c r="BL45" s="6" t="s">
        <v>9</v>
      </c>
      <c r="BM45" s="6" t="s">
        <v>10</v>
      </c>
      <c r="BP45" s="6" t="s">
        <v>35</v>
      </c>
      <c r="BQ45" s="6" t="s">
        <v>29</v>
      </c>
      <c r="BR45" s="6" t="s">
        <v>27</v>
      </c>
      <c r="BS45" s="6" t="s">
        <v>12</v>
      </c>
      <c r="BT45" s="6" t="s">
        <v>15</v>
      </c>
      <c r="BU45" s="6" t="s">
        <v>16</v>
      </c>
      <c r="BV45" s="6" t="s">
        <v>8</v>
      </c>
      <c r="BW45" s="6" t="s">
        <v>9</v>
      </c>
      <c r="BX45" s="6" t="s">
        <v>10</v>
      </c>
      <c r="CA45" s="6" t="s">
        <v>35</v>
      </c>
      <c r="CB45" s="6" t="s">
        <v>29</v>
      </c>
      <c r="CC45" s="6" t="s">
        <v>27</v>
      </c>
      <c r="CD45" s="6" t="s">
        <v>12</v>
      </c>
      <c r="CE45" s="6" t="s">
        <v>15</v>
      </c>
      <c r="CF45" s="6" t="s">
        <v>16</v>
      </c>
      <c r="CG45" s="6" t="s">
        <v>8</v>
      </c>
      <c r="CH45" s="6" t="s">
        <v>9</v>
      </c>
      <c r="CI45" s="6" t="s">
        <v>10</v>
      </c>
      <c r="CL45" s="6" t="s">
        <v>35</v>
      </c>
      <c r="CM45" s="6" t="s">
        <v>29</v>
      </c>
      <c r="CN45" s="6" t="s">
        <v>27</v>
      </c>
      <c r="CO45" s="6" t="s">
        <v>12</v>
      </c>
      <c r="CP45" s="6" t="s">
        <v>15</v>
      </c>
      <c r="CQ45" s="6" t="s">
        <v>16</v>
      </c>
      <c r="CR45" s="6" t="s">
        <v>8</v>
      </c>
      <c r="CS45" s="6" t="s">
        <v>9</v>
      </c>
      <c r="CT45" s="6" t="s">
        <v>10</v>
      </c>
      <c r="CW45" s="6" t="s">
        <v>35</v>
      </c>
      <c r="CX45" s="6" t="s">
        <v>29</v>
      </c>
      <c r="CY45" s="6" t="s">
        <v>27</v>
      </c>
      <c r="CZ45" s="6" t="s">
        <v>12</v>
      </c>
      <c r="DA45" s="6" t="s">
        <v>15</v>
      </c>
      <c r="DB45" s="6" t="s">
        <v>16</v>
      </c>
      <c r="DC45" s="6" t="s">
        <v>8</v>
      </c>
      <c r="DD45" s="6" t="s">
        <v>9</v>
      </c>
      <c r="DE45" s="6" t="s">
        <v>10</v>
      </c>
      <c r="DH45" s="6" t="s">
        <v>35</v>
      </c>
      <c r="DI45" s="6" t="s">
        <v>29</v>
      </c>
      <c r="DJ45" s="6" t="s">
        <v>27</v>
      </c>
      <c r="DK45" s="6" t="s">
        <v>12</v>
      </c>
      <c r="DL45" s="6" t="s">
        <v>15</v>
      </c>
      <c r="DM45" s="6" t="s">
        <v>16</v>
      </c>
      <c r="DN45" s="6" t="s">
        <v>8</v>
      </c>
      <c r="DO45" s="6" t="s">
        <v>9</v>
      </c>
      <c r="DP45" s="6" t="s">
        <v>10</v>
      </c>
      <c r="DS45" s="6" t="s">
        <v>35</v>
      </c>
      <c r="DT45" s="6" t="s">
        <v>29</v>
      </c>
      <c r="DU45" s="6" t="s">
        <v>27</v>
      </c>
      <c r="DV45" s="6" t="s">
        <v>12</v>
      </c>
      <c r="DW45" s="6" t="s">
        <v>15</v>
      </c>
      <c r="DX45" s="6" t="s">
        <v>16</v>
      </c>
      <c r="DY45" s="6" t="s">
        <v>8</v>
      </c>
      <c r="DZ45" s="6" t="s">
        <v>9</v>
      </c>
      <c r="EA45" s="6" t="s">
        <v>10</v>
      </c>
      <c r="ED45" s="6" t="s">
        <v>35</v>
      </c>
      <c r="EE45" s="6" t="s">
        <v>29</v>
      </c>
      <c r="EF45" s="6" t="s">
        <v>27</v>
      </c>
      <c r="EG45" s="6" t="s">
        <v>12</v>
      </c>
      <c r="EH45" s="6" t="s">
        <v>15</v>
      </c>
      <c r="EI45" s="6" t="s">
        <v>16</v>
      </c>
      <c r="EJ45" s="6" t="s">
        <v>8</v>
      </c>
      <c r="EK45" s="6" t="s">
        <v>9</v>
      </c>
      <c r="EL45" s="6" t="s">
        <v>10</v>
      </c>
      <c r="EO45" s="6" t="s">
        <v>35</v>
      </c>
      <c r="EP45" s="6" t="s">
        <v>29</v>
      </c>
      <c r="EQ45" s="6" t="s">
        <v>27</v>
      </c>
      <c r="ER45" s="6" t="s">
        <v>12</v>
      </c>
      <c r="ES45" s="6" t="s">
        <v>15</v>
      </c>
      <c r="ET45" s="6" t="s">
        <v>16</v>
      </c>
      <c r="EU45" s="6" t="s">
        <v>8</v>
      </c>
      <c r="EV45" s="6" t="s">
        <v>9</v>
      </c>
      <c r="EW45" s="6" t="s">
        <v>10</v>
      </c>
      <c r="EZ45" s="6" t="s">
        <v>35</v>
      </c>
      <c r="FA45" s="6" t="s">
        <v>29</v>
      </c>
      <c r="FB45" s="6" t="s">
        <v>27</v>
      </c>
      <c r="FC45" s="6" t="s">
        <v>12</v>
      </c>
      <c r="FD45" s="6" t="s">
        <v>15</v>
      </c>
      <c r="FE45" s="6" t="s">
        <v>16</v>
      </c>
      <c r="FF45" s="6" t="s">
        <v>8</v>
      </c>
      <c r="FG45" s="6" t="s">
        <v>9</v>
      </c>
      <c r="FH45" s="6" t="s">
        <v>10</v>
      </c>
      <c r="FK45" s="6" t="s">
        <v>35</v>
      </c>
      <c r="FL45" s="6" t="s">
        <v>29</v>
      </c>
      <c r="FM45" s="6" t="s">
        <v>27</v>
      </c>
      <c r="FN45" s="6" t="s">
        <v>12</v>
      </c>
      <c r="FO45" s="6" t="s">
        <v>15</v>
      </c>
      <c r="FP45" s="6" t="s">
        <v>16</v>
      </c>
      <c r="FQ45" s="6" t="s">
        <v>8</v>
      </c>
      <c r="FR45" s="6" t="s">
        <v>9</v>
      </c>
      <c r="FS45" s="6" t="s">
        <v>10</v>
      </c>
      <c r="FV45" s="6" t="s">
        <v>35</v>
      </c>
      <c r="FW45" s="6" t="s">
        <v>29</v>
      </c>
      <c r="FX45" s="6" t="s">
        <v>27</v>
      </c>
      <c r="FY45" s="6" t="s">
        <v>12</v>
      </c>
      <c r="FZ45" s="6" t="s">
        <v>15</v>
      </c>
      <c r="GA45" s="6" t="s">
        <v>16</v>
      </c>
      <c r="GB45" s="6" t="s">
        <v>8</v>
      </c>
      <c r="GC45" s="6" t="s">
        <v>9</v>
      </c>
      <c r="GD45" s="6" t="s">
        <v>10</v>
      </c>
      <c r="GG45" s="6" t="s">
        <v>35</v>
      </c>
      <c r="GH45" s="6" t="s">
        <v>29</v>
      </c>
      <c r="GI45" s="6" t="s">
        <v>27</v>
      </c>
      <c r="GJ45" s="6" t="s">
        <v>12</v>
      </c>
      <c r="GK45" s="6" t="s">
        <v>15</v>
      </c>
      <c r="GL45" s="6" t="s">
        <v>16</v>
      </c>
      <c r="GM45" s="6" t="s">
        <v>8</v>
      </c>
      <c r="GN45" s="6" t="s">
        <v>9</v>
      </c>
      <c r="GO45" s="6" t="s">
        <v>10</v>
      </c>
      <c r="GR45" s="6" t="s">
        <v>35</v>
      </c>
      <c r="GS45" s="6" t="s">
        <v>29</v>
      </c>
      <c r="GT45" s="6" t="s">
        <v>27</v>
      </c>
      <c r="GU45" s="6" t="s">
        <v>12</v>
      </c>
      <c r="GV45" s="6" t="s">
        <v>15</v>
      </c>
      <c r="GW45" s="6" t="s">
        <v>16</v>
      </c>
      <c r="GX45" s="6" t="s">
        <v>8</v>
      </c>
      <c r="GY45" s="6" t="s">
        <v>9</v>
      </c>
      <c r="GZ45" s="6" t="s">
        <v>10</v>
      </c>
      <c r="HC45" s="6" t="s">
        <v>35</v>
      </c>
      <c r="HD45" s="6" t="s">
        <v>29</v>
      </c>
      <c r="HE45" s="6" t="s">
        <v>27</v>
      </c>
      <c r="HF45" s="6" t="s">
        <v>12</v>
      </c>
      <c r="HG45" s="6" t="s">
        <v>15</v>
      </c>
      <c r="HH45" s="6" t="s">
        <v>16</v>
      </c>
      <c r="HI45" s="6" t="s">
        <v>8</v>
      </c>
      <c r="HJ45" s="6" t="s">
        <v>9</v>
      </c>
      <c r="HK45" s="6" t="s">
        <v>10</v>
      </c>
      <c r="HN45" s="6" t="s">
        <v>35</v>
      </c>
      <c r="HO45" s="6" t="s">
        <v>29</v>
      </c>
      <c r="HP45" s="6" t="s">
        <v>27</v>
      </c>
      <c r="HQ45" s="6" t="s">
        <v>12</v>
      </c>
      <c r="HR45" s="6" t="s">
        <v>15</v>
      </c>
      <c r="HS45" s="6" t="s">
        <v>16</v>
      </c>
      <c r="HT45" s="6" t="s">
        <v>8</v>
      </c>
      <c r="HU45" s="6" t="s">
        <v>9</v>
      </c>
      <c r="HV45" s="6" t="s">
        <v>10</v>
      </c>
      <c r="HY45" s="6" t="s">
        <v>35</v>
      </c>
      <c r="HZ45" s="6" t="s">
        <v>29</v>
      </c>
      <c r="IA45" s="6" t="s">
        <v>27</v>
      </c>
      <c r="IB45" s="6" t="s">
        <v>12</v>
      </c>
      <c r="IC45" s="6" t="s">
        <v>15</v>
      </c>
      <c r="ID45" s="6" t="s">
        <v>16</v>
      </c>
      <c r="IE45" s="6" t="s">
        <v>8</v>
      </c>
      <c r="IF45" s="6" t="s">
        <v>9</v>
      </c>
      <c r="IG45" s="6" t="s">
        <v>10</v>
      </c>
      <c r="IJ45" s="6" t="s">
        <v>35</v>
      </c>
      <c r="IK45" s="6" t="s">
        <v>29</v>
      </c>
      <c r="IL45" s="6" t="s">
        <v>27</v>
      </c>
      <c r="IM45" s="6" t="s">
        <v>12</v>
      </c>
      <c r="IN45" s="6" t="s">
        <v>15</v>
      </c>
      <c r="IO45" s="6" t="s">
        <v>16</v>
      </c>
      <c r="IP45" s="6" t="s">
        <v>8</v>
      </c>
      <c r="IQ45" s="6" t="s">
        <v>9</v>
      </c>
      <c r="IR45" s="6" t="s">
        <v>10</v>
      </c>
      <c r="IU45" s="6" t="s">
        <v>35</v>
      </c>
      <c r="IV45" s="6" t="s">
        <v>29</v>
      </c>
      <c r="IW45" s="6" t="s">
        <v>27</v>
      </c>
      <c r="IX45" s="6" t="s">
        <v>12</v>
      </c>
      <c r="IY45" s="6" t="s">
        <v>15</v>
      </c>
      <c r="IZ45" s="6" t="s">
        <v>16</v>
      </c>
      <c r="JA45" s="6" t="s">
        <v>8</v>
      </c>
      <c r="JB45" s="6" t="s">
        <v>9</v>
      </c>
      <c r="JC45" s="6" t="s">
        <v>10</v>
      </c>
      <c r="JF45" s="6" t="s">
        <v>35</v>
      </c>
      <c r="JG45" s="6" t="s">
        <v>29</v>
      </c>
      <c r="JH45" s="6" t="s">
        <v>27</v>
      </c>
      <c r="JI45" s="6" t="s">
        <v>12</v>
      </c>
      <c r="JJ45" s="6" t="s">
        <v>15</v>
      </c>
      <c r="JK45" s="6" t="s">
        <v>16</v>
      </c>
      <c r="JL45" s="6" t="s">
        <v>8</v>
      </c>
      <c r="JM45" s="6" t="s">
        <v>9</v>
      </c>
      <c r="JN45" s="6" t="s">
        <v>10</v>
      </c>
      <c r="JQ45" s="6" t="s">
        <v>35</v>
      </c>
      <c r="JR45" s="6" t="s">
        <v>29</v>
      </c>
      <c r="JS45" s="6" t="s">
        <v>27</v>
      </c>
      <c r="JT45" s="6" t="s">
        <v>12</v>
      </c>
      <c r="JU45" s="6" t="s">
        <v>15</v>
      </c>
      <c r="JV45" s="6" t="s">
        <v>16</v>
      </c>
      <c r="JW45" s="6" t="s">
        <v>8</v>
      </c>
      <c r="JX45" s="6" t="s">
        <v>9</v>
      </c>
      <c r="JY45" s="6" t="s">
        <v>10</v>
      </c>
      <c r="KB45" s="6" t="s">
        <v>35</v>
      </c>
      <c r="KC45" s="6" t="s">
        <v>29</v>
      </c>
      <c r="KD45" s="6" t="s">
        <v>27</v>
      </c>
      <c r="KE45" s="6" t="s">
        <v>12</v>
      </c>
      <c r="KF45" s="6" t="s">
        <v>15</v>
      </c>
      <c r="KG45" s="6" t="s">
        <v>16</v>
      </c>
      <c r="KH45" s="6" t="s">
        <v>8</v>
      </c>
      <c r="KI45" s="6" t="s">
        <v>9</v>
      </c>
      <c r="KJ45" s="6" t="s">
        <v>10</v>
      </c>
      <c r="KM45" s="6" t="s">
        <v>35</v>
      </c>
      <c r="KN45" s="6" t="s">
        <v>29</v>
      </c>
      <c r="KO45" s="6" t="s">
        <v>27</v>
      </c>
      <c r="KP45" s="6" t="s">
        <v>12</v>
      </c>
      <c r="KQ45" s="6" t="s">
        <v>15</v>
      </c>
      <c r="KR45" s="6" t="s">
        <v>16</v>
      </c>
      <c r="KS45" s="6" t="s">
        <v>8</v>
      </c>
      <c r="KT45" s="6" t="s">
        <v>9</v>
      </c>
      <c r="KU45" s="6" t="s">
        <v>10</v>
      </c>
      <c r="KX45" s="6" t="s">
        <v>35</v>
      </c>
      <c r="KY45" s="6" t="s">
        <v>29</v>
      </c>
      <c r="KZ45" s="6" t="s">
        <v>27</v>
      </c>
      <c r="LA45" s="6" t="s">
        <v>12</v>
      </c>
      <c r="LB45" s="6" t="s">
        <v>15</v>
      </c>
      <c r="LC45" s="6" t="s">
        <v>16</v>
      </c>
      <c r="LD45" s="6" t="s">
        <v>8</v>
      </c>
      <c r="LE45" s="6" t="s">
        <v>9</v>
      </c>
      <c r="LF45" s="6" t="s">
        <v>10</v>
      </c>
      <c r="LI45" s="6" t="s">
        <v>35</v>
      </c>
      <c r="LJ45" s="6" t="s">
        <v>29</v>
      </c>
      <c r="LK45" s="6" t="s">
        <v>27</v>
      </c>
      <c r="LL45" s="6" t="s">
        <v>12</v>
      </c>
      <c r="LM45" s="6" t="s">
        <v>15</v>
      </c>
      <c r="LN45" s="6" t="s">
        <v>16</v>
      </c>
      <c r="LO45" s="6" t="s">
        <v>8</v>
      </c>
      <c r="LP45" s="6" t="s">
        <v>9</v>
      </c>
      <c r="LQ45" s="6" t="s">
        <v>10</v>
      </c>
      <c r="LT45" s="6" t="s">
        <v>35</v>
      </c>
      <c r="LU45" s="6" t="s">
        <v>29</v>
      </c>
      <c r="LV45" s="6" t="s">
        <v>27</v>
      </c>
      <c r="LW45" s="6" t="s">
        <v>12</v>
      </c>
      <c r="LX45" s="6" t="s">
        <v>15</v>
      </c>
      <c r="LY45" s="6" t="s">
        <v>16</v>
      </c>
      <c r="LZ45" s="6" t="s">
        <v>8</v>
      </c>
      <c r="MA45" s="6" t="s">
        <v>9</v>
      </c>
      <c r="MB45" s="6" t="s">
        <v>10</v>
      </c>
      <c r="ME45" s="6" t="s">
        <v>35</v>
      </c>
      <c r="MF45" s="6" t="s">
        <v>29</v>
      </c>
      <c r="MG45" s="6" t="s">
        <v>27</v>
      </c>
      <c r="MH45" s="6" t="s">
        <v>12</v>
      </c>
      <c r="MI45" s="6" t="s">
        <v>15</v>
      </c>
      <c r="MJ45" s="6" t="s">
        <v>16</v>
      </c>
      <c r="MK45" s="6" t="s">
        <v>8</v>
      </c>
      <c r="ML45" s="6" t="s">
        <v>9</v>
      </c>
      <c r="MM45" s="6" t="s">
        <v>10</v>
      </c>
      <c r="MP45" s="6" t="s">
        <v>35</v>
      </c>
      <c r="MQ45" s="6" t="s">
        <v>29</v>
      </c>
      <c r="MR45" s="6" t="s">
        <v>27</v>
      </c>
      <c r="MS45" s="6" t="s">
        <v>12</v>
      </c>
      <c r="MT45" s="6" t="s">
        <v>15</v>
      </c>
      <c r="MU45" s="6" t="s">
        <v>16</v>
      </c>
      <c r="MV45" s="6" t="s">
        <v>8</v>
      </c>
      <c r="MW45" s="6" t="s">
        <v>9</v>
      </c>
      <c r="MX45" s="6" t="s">
        <v>10</v>
      </c>
      <c r="NA45" s="6" t="s">
        <v>35</v>
      </c>
      <c r="NB45" s="6" t="s">
        <v>29</v>
      </c>
      <c r="NC45" s="6" t="s">
        <v>27</v>
      </c>
      <c r="ND45" s="6" t="s">
        <v>12</v>
      </c>
      <c r="NE45" s="6" t="s">
        <v>15</v>
      </c>
      <c r="NF45" s="6" t="s">
        <v>16</v>
      </c>
      <c r="NG45" s="6" t="s">
        <v>8</v>
      </c>
      <c r="NH45" s="6" t="s">
        <v>9</v>
      </c>
      <c r="NI45" s="6" t="s">
        <v>10</v>
      </c>
      <c r="NL45" s="6" t="s">
        <v>35</v>
      </c>
      <c r="NM45" s="6" t="s">
        <v>29</v>
      </c>
      <c r="NN45" s="6" t="s">
        <v>27</v>
      </c>
      <c r="NO45" s="6" t="s">
        <v>12</v>
      </c>
      <c r="NP45" s="6" t="s">
        <v>15</v>
      </c>
      <c r="NQ45" s="6" t="s">
        <v>16</v>
      </c>
      <c r="NR45" s="6" t="s">
        <v>8</v>
      </c>
      <c r="NS45" s="6" t="s">
        <v>9</v>
      </c>
      <c r="NT45" s="6" t="s">
        <v>10</v>
      </c>
      <c r="NW45" s="6" t="s">
        <v>35</v>
      </c>
      <c r="NX45" s="6" t="s">
        <v>29</v>
      </c>
      <c r="NY45" s="6" t="s">
        <v>27</v>
      </c>
      <c r="NZ45" s="6" t="s">
        <v>12</v>
      </c>
      <c r="OA45" s="6" t="s">
        <v>15</v>
      </c>
      <c r="OB45" s="6" t="s">
        <v>16</v>
      </c>
      <c r="OC45" s="6" t="s">
        <v>8</v>
      </c>
      <c r="OD45" s="6" t="s">
        <v>9</v>
      </c>
      <c r="OE45" s="6" t="s">
        <v>10</v>
      </c>
      <c r="OH45" s="6" t="s">
        <v>35</v>
      </c>
      <c r="OI45" s="6" t="s">
        <v>29</v>
      </c>
      <c r="OJ45" s="6" t="s">
        <v>27</v>
      </c>
      <c r="OK45" s="6" t="s">
        <v>12</v>
      </c>
      <c r="OL45" s="6" t="s">
        <v>15</v>
      </c>
      <c r="OM45" s="6" t="s">
        <v>16</v>
      </c>
      <c r="ON45" s="6" t="s">
        <v>8</v>
      </c>
      <c r="OO45" s="6" t="s">
        <v>9</v>
      </c>
      <c r="OP45" s="6" t="s">
        <v>10</v>
      </c>
      <c r="OS45" s="6" t="s">
        <v>35</v>
      </c>
      <c r="OT45" s="6" t="s">
        <v>29</v>
      </c>
      <c r="OU45" s="6" t="s">
        <v>27</v>
      </c>
      <c r="OV45" s="6" t="s">
        <v>12</v>
      </c>
      <c r="OW45" s="6" t="s">
        <v>15</v>
      </c>
      <c r="OX45" s="6" t="s">
        <v>16</v>
      </c>
      <c r="OY45" s="6" t="s">
        <v>8</v>
      </c>
      <c r="OZ45" s="6" t="s">
        <v>9</v>
      </c>
      <c r="PA45" s="6" t="s">
        <v>10</v>
      </c>
      <c r="PD45" s="6" t="s">
        <v>35</v>
      </c>
      <c r="PE45" s="6" t="s">
        <v>29</v>
      </c>
      <c r="PF45" s="6" t="s">
        <v>27</v>
      </c>
      <c r="PG45" s="6" t="s">
        <v>12</v>
      </c>
      <c r="PH45" s="6" t="s">
        <v>15</v>
      </c>
      <c r="PI45" s="6" t="s">
        <v>16</v>
      </c>
      <c r="PJ45" s="6" t="s">
        <v>8</v>
      </c>
      <c r="PK45" s="6" t="s">
        <v>9</v>
      </c>
      <c r="PL45" s="6" t="s">
        <v>10</v>
      </c>
      <c r="PO45" s="6" t="s">
        <v>35</v>
      </c>
      <c r="PP45" s="6" t="s">
        <v>29</v>
      </c>
      <c r="PQ45" s="6" t="s">
        <v>27</v>
      </c>
      <c r="PR45" s="6" t="s">
        <v>12</v>
      </c>
      <c r="PS45" s="6" t="s">
        <v>15</v>
      </c>
      <c r="PT45" s="6" t="s">
        <v>16</v>
      </c>
      <c r="PU45" s="6" t="s">
        <v>8</v>
      </c>
      <c r="PV45" s="6" t="s">
        <v>9</v>
      </c>
      <c r="PW45" s="6" t="s">
        <v>10</v>
      </c>
      <c r="PZ45" s="6" t="s">
        <v>35</v>
      </c>
      <c r="QA45" s="6" t="s">
        <v>29</v>
      </c>
      <c r="QB45" s="6" t="s">
        <v>27</v>
      </c>
      <c r="QC45" s="6" t="s">
        <v>12</v>
      </c>
      <c r="QD45" s="6" t="s">
        <v>15</v>
      </c>
      <c r="QE45" s="6" t="s">
        <v>16</v>
      </c>
      <c r="QF45" s="6" t="s">
        <v>8</v>
      </c>
      <c r="QG45" s="6" t="s">
        <v>9</v>
      </c>
      <c r="QH45" s="6" t="s">
        <v>10</v>
      </c>
      <c r="QK45" s="6" t="s">
        <v>35</v>
      </c>
      <c r="QL45" s="6" t="s">
        <v>29</v>
      </c>
      <c r="QM45" s="6" t="s">
        <v>27</v>
      </c>
      <c r="QN45" s="6" t="s">
        <v>12</v>
      </c>
      <c r="QO45" s="6" t="s">
        <v>15</v>
      </c>
      <c r="QP45" s="6" t="s">
        <v>16</v>
      </c>
      <c r="QQ45" s="6" t="s">
        <v>8</v>
      </c>
      <c r="QR45" s="6" t="s">
        <v>9</v>
      </c>
      <c r="QS45" s="6" t="s">
        <v>10</v>
      </c>
      <c r="QV45" s="6" t="s">
        <v>35</v>
      </c>
      <c r="QW45" s="6" t="s">
        <v>29</v>
      </c>
      <c r="QX45" s="6" t="s">
        <v>27</v>
      </c>
      <c r="QY45" s="6" t="s">
        <v>12</v>
      </c>
      <c r="QZ45" s="6" t="s">
        <v>15</v>
      </c>
      <c r="RA45" s="6" t="s">
        <v>16</v>
      </c>
      <c r="RB45" s="6" t="s">
        <v>8</v>
      </c>
      <c r="RC45" s="6" t="s">
        <v>9</v>
      </c>
      <c r="RD45" s="6" t="s">
        <v>10</v>
      </c>
      <c r="RG45" s="6" t="s">
        <v>35</v>
      </c>
      <c r="RH45" s="6" t="s">
        <v>29</v>
      </c>
      <c r="RI45" s="6" t="s">
        <v>27</v>
      </c>
      <c r="RJ45" s="6" t="s">
        <v>12</v>
      </c>
      <c r="RK45" s="6" t="s">
        <v>15</v>
      </c>
      <c r="RL45" s="6" t="s">
        <v>16</v>
      </c>
      <c r="RM45" s="6" t="s">
        <v>8</v>
      </c>
      <c r="RN45" s="6" t="s">
        <v>9</v>
      </c>
      <c r="RO45" s="6" t="s">
        <v>10</v>
      </c>
      <c r="RR45" s="6" t="s">
        <v>35</v>
      </c>
      <c r="RS45" s="6" t="s">
        <v>29</v>
      </c>
      <c r="RT45" s="6" t="s">
        <v>27</v>
      </c>
      <c r="RU45" s="6" t="s">
        <v>12</v>
      </c>
      <c r="RV45" s="6" t="s">
        <v>15</v>
      </c>
      <c r="RW45" s="6" t="s">
        <v>16</v>
      </c>
      <c r="RX45" s="6" t="s">
        <v>8</v>
      </c>
      <c r="RY45" s="6" t="s">
        <v>9</v>
      </c>
      <c r="RZ45" s="6" t="s">
        <v>10</v>
      </c>
      <c r="SC45" s="6" t="s">
        <v>35</v>
      </c>
      <c r="SD45" s="6" t="s">
        <v>29</v>
      </c>
      <c r="SE45" s="6" t="s">
        <v>27</v>
      </c>
      <c r="SF45" s="6" t="s">
        <v>12</v>
      </c>
      <c r="SG45" s="6" t="s">
        <v>15</v>
      </c>
      <c r="SH45" s="6" t="s">
        <v>16</v>
      </c>
      <c r="SI45" s="6" t="s">
        <v>8</v>
      </c>
      <c r="SJ45" s="6" t="s">
        <v>9</v>
      </c>
      <c r="SK45" s="6" t="s">
        <v>10</v>
      </c>
      <c r="SN45" s="6" t="s">
        <v>35</v>
      </c>
      <c r="SO45" s="6" t="s">
        <v>29</v>
      </c>
      <c r="SP45" s="6" t="s">
        <v>27</v>
      </c>
      <c r="SQ45" s="6" t="s">
        <v>12</v>
      </c>
      <c r="SR45" s="6" t="s">
        <v>15</v>
      </c>
      <c r="SS45" s="6" t="s">
        <v>16</v>
      </c>
      <c r="ST45" s="6" t="s">
        <v>8</v>
      </c>
      <c r="SU45" s="6" t="s">
        <v>9</v>
      </c>
      <c r="SV45" s="6" t="s">
        <v>10</v>
      </c>
      <c r="SY45" s="6" t="s">
        <v>35</v>
      </c>
      <c r="SZ45" s="6" t="s">
        <v>29</v>
      </c>
      <c r="TA45" s="6" t="s">
        <v>27</v>
      </c>
      <c r="TB45" s="6" t="s">
        <v>12</v>
      </c>
      <c r="TC45" s="6" t="s">
        <v>15</v>
      </c>
      <c r="TD45" s="6" t="s">
        <v>16</v>
      </c>
      <c r="TE45" s="6" t="s">
        <v>8</v>
      </c>
      <c r="TF45" s="6" t="s">
        <v>9</v>
      </c>
      <c r="TG45" s="6" t="s">
        <v>10</v>
      </c>
      <c r="TJ45" s="6" t="s">
        <v>35</v>
      </c>
      <c r="TK45" s="6" t="s">
        <v>29</v>
      </c>
      <c r="TL45" s="6" t="s">
        <v>27</v>
      </c>
      <c r="TM45" s="6" t="s">
        <v>12</v>
      </c>
      <c r="TN45" s="6" t="s">
        <v>15</v>
      </c>
      <c r="TO45" s="6" t="s">
        <v>16</v>
      </c>
      <c r="TP45" s="6" t="s">
        <v>8</v>
      </c>
      <c r="TQ45" s="6" t="s">
        <v>9</v>
      </c>
      <c r="TR45" s="6" t="s">
        <v>10</v>
      </c>
      <c r="TU45" s="6" t="s">
        <v>35</v>
      </c>
      <c r="TV45" s="6" t="s">
        <v>29</v>
      </c>
      <c r="TW45" s="6" t="s">
        <v>27</v>
      </c>
      <c r="TX45" s="6" t="s">
        <v>12</v>
      </c>
      <c r="TY45" s="6" t="s">
        <v>15</v>
      </c>
      <c r="TZ45" s="6" t="s">
        <v>16</v>
      </c>
      <c r="UA45" s="6" t="s">
        <v>8</v>
      </c>
      <c r="UB45" s="6" t="s">
        <v>9</v>
      </c>
      <c r="UC45" s="6" t="s">
        <v>10</v>
      </c>
      <c r="UF45" s="6" t="s">
        <v>35</v>
      </c>
      <c r="UG45" s="6" t="s">
        <v>29</v>
      </c>
      <c r="UH45" s="6" t="s">
        <v>27</v>
      </c>
      <c r="UI45" s="6" t="s">
        <v>12</v>
      </c>
      <c r="UJ45" s="6" t="s">
        <v>15</v>
      </c>
      <c r="UK45" s="6" t="s">
        <v>16</v>
      </c>
      <c r="UL45" s="6" t="s">
        <v>8</v>
      </c>
      <c r="UM45" s="6" t="s">
        <v>9</v>
      </c>
      <c r="UN45" s="6" t="s">
        <v>10</v>
      </c>
      <c r="UQ45" s="6" t="s">
        <v>35</v>
      </c>
      <c r="UR45" s="6" t="s">
        <v>29</v>
      </c>
      <c r="US45" s="6" t="s">
        <v>27</v>
      </c>
      <c r="UT45" s="6" t="s">
        <v>12</v>
      </c>
      <c r="UU45" s="6" t="s">
        <v>15</v>
      </c>
      <c r="UV45" s="6" t="s">
        <v>16</v>
      </c>
      <c r="UW45" s="6" t="s">
        <v>8</v>
      </c>
      <c r="UX45" s="6" t="s">
        <v>9</v>
      </c>
      <c r="UY45" s="6" t="s">
        <v>10</v>
      </c>
      <c r="VB45" s="6" t="s">
        <v>35</v>
      </c>
      <c r="VC45" s="6" t="s">
        <v>29</v>
      </c>
      <c r="VD45" s="6" t="s">
        <v>27</v>
      </c>
      <c r="VE45" s="6" t="s">
        <v>12</v>
      </c>
      <c r="VF45" s="6" t="s">
        <v>15</v>
      </c>
      <c r="VG45" s="6" t="s">
        <v>16</v>
      </c>
      <c r="VH45" s="6" t="s">
        <v>8</v>
      </c>
      <c r="VI45" s="6" t="s">
        <v>9</v>
      </c>
      <c r="VJ45" s="6" t="s">
        <v>10</v>
      </c>
      <c r="VM45" s="6" t="s">
        <v>35</v>
      </c>
      <c r="VN45" s="6" t="s">
        <v>29</v>
      </c>
      <c r="VO45" s="6" t="s">
        <v>27</v>
      </c>
      <c r="VP45" s="6" t="s">
        <v>12</v>
      </c>
      <c r="VQ45" s="6" t="s">
        <v>15</v>
      </c>
      <c r="VR45" s="6" t="s">
        <v>16</v>
      </c>
      <c r="VS45" s="6" t="s">
        <v>8</v>
      </c>
      <c r="VT45" s="6" t="s">
        <v>9</v>
      </c>
      <c r="VU45" s="6" t="s">
        <v>10</v>
      </c>
      <c r="VX45" s="6" t="s">
        <v>35</v>
      </c>
      <c r="VY45" s="6" t="s">
        <v>29</v>
      </c>
      <c r="VZ45" s="6" t="s">
        <v>27</v>
      </c>
      <c r="WA45" s="6" t="s">
        <v>12</v>
      </c>
      <c r="WB45" s="6" t="s">
        <v>15</v>
      </c>
      <c r="WC45" s="6" t="s">
        <v>16</v>
      </c>
      <c r="WD45" s="6" t="s">
        <v>8</v>
      </c>
      <c r="WE45" s="6" t="s">
        <v>9</v>
      </c>
      <c r="WF45" s="6" t="s">
        <v>10</v>
      </c>
      <c r="WI45" s="6" t="s">
        <v>35</v>
      </c>
      <c r="WJ45" s="6" t="s">
        <v>29</v>
      </c>
      <c r="WK45" s="6" t="s">
        <v>27</v>
      </c>
      <c r="WL45" s="6" t="s">
        <v>12</v>
      </c>
      <c r="WM45" s="6" t="s">
        <v>15</v>
      </c>
      <c r="WN45" s="6" t="s">
        <v>16</v>
      </c>
      <c r="WO45" s="6" t="s">
        <v>8</v>
      </c>
      <c r="WP45" s="6" t="s">
        <v>9</v>
      </c>
      <c r="WQ45" s="6" t="s">
        <v>10</v>
      </c>
      <c r="WT45" s="6" t="s">
        <v>35</v>
      </c>
      <c r="WU45" s="6" t="s">
        <v>29</v>
      </c>
      <c r="WV45" s="6" t="s">
        <v>27</v>
      </c>
      <c r="WW45" s="6" t="s">
        <v>12</v>
      </c>
      <c r="WX45" s="6" t="s">
        <v>15</v>
      </c>
      <c r="WY45" s="6" t="s">
        <v>16</v>
      </c>
      <c r="WZ45" s="6" t="s">
        <v>8</v>
      </c>
      <c r="XA45" s="6" t="s">
        <v>9</v>
      </c>
      <c r="XB45" s="6" t="s">
        <v>10</v>
      </c>
      <c r="XE45" s="6" t="s">
        <v>35</v>
      </c>
      <c r="XF45" s="6" t="s">
        <v>29</v>
      </c>
      <c r="XG45" s="6" t="s">
        <v>27</v>
      </c>
      <c r="XH45" s="6" t="s">
        <v>12</v>
      </c>
      <c r="XI45" s="6" t="s">
        <v>15</v>
      </c>
      <c r="XJ45" s="6" t="s">
        <v>16</v>
      </c>
      <c r="XK45" s="6" t="s">
        <v>8</v>
      </c>
      <c r="XL45" s="6" t="s">
        <v>9</v>
      </c>
      <c r="XM45" s="6" t="s">
        <v>10</v>
      </c>
      <c r="XP45" s="6" t="s">
        <v>35</v>
      </c>
      <c r="XQ45" s="6" t="s">
        <v>29</v>
      </c>
      <c r="XR45" s="6" t="s">
        <v>27</v>
      </c>
      <c r="XS45" s="6" t="s">
        <v>12</v>
      </c>
      <c r="XT45" s="6" t="s">
        <v>15</v>
      </c>
      <c r="XU45" s="6" t="s">
        <v>16</v>
      </c>
      <c r="XV45" s="6" t="s">
        <v>8</v>
      </c>
      <c r="XW45" s="6" t="s">
        <v>9</v>
      </c>
      <c r="XX45" s="6" t="s">
        <v>10</v>
      </c>
      <c r="YA45" s="6" t="s">
        <v>35</v>
      </c>
      <c r="YB45" s="6" t="s">
        <v>29</v>
      </c>
      <c r="YC45" s="6" t="s">
        <v>27</v>
      </c>
      <c r="YD45" s="6" t="s">
        <v>12</v>
      </c>
      <c r="YE45" s="6" t="s">
        <v>15</v>
      </c>
      <c r="YF45" s="6" t="s">
        <v>16</v>
      </c>
      <c r="YG45" s="6" t="s">
        <v>8</v>
      </c>
      <c r="YH45" s="6" t="s">
        <v>9</v>
      </c>
      <c r="YI45" s="6" t="s">
        <v>10</v>
      </c>
      <c r="YL45" s="6" t="s">
        <v>35</v>
      </c>
      <c r="YM45" s="6" t="s">
        <v>29</v>
      </c>
      <c r="YN45" s="6" t="s">
        <v>27</v>
      </c>
      <c r="YO45" s="6" t="s">
        <v>12</v>
      </c>
      <c r="YP45" s="6" t="s">
        <v>15</v>
      </c>
      <c r="YQ45" s="6" t="s">
        <v>16</v>
      </c>
      <c r="YR45" s="6" t="s">
        <v>8</v>
      </c>
      <c r="YS45" s="6" t="s">
        <v>9</v>
      </c>
      <c r="YT45" s="6" t="s">
        <v>10</v>
      </c>
      <c r="YW45" s="6" t="s">
        <v>35</v>
      </c>
      <c r="YX45" s="6" t="s">
        <v>29</v>
      </c>
      <c r="YY45" s="6" t="s">
        <v>27</v>
      </c>
      <c r="YZ45" s="6" t="s">
        <v>12</v>
      </c>
      <c r="ZA45" s="6" t="s">
        <v>15</v>
      </c>
      <c r="ZB45" s="6" t="s">
        <v>16</v>
      </c>
      <c r="ZC45" s="6" t="s">
        <v>8</v>
      </c>
      <c r="ZD45" s="6" t="s">
        <v>9</v>
      </c>
      <c r="ZE45" s="6" t="s">
        <v>10</v>
      </c>
      <c r="ZH45" s="6" t="s">
        <v>35</v>
      </c>
      <c r="ZI45" s="6" t="s">
        <v>29</v>
      </c>
      <c r="ZJ45" s="6" t="s">
        <v>27</v>
      </c>
      <c r="ZK45" s="6" t="s">
        <v>12</v>
      </c>
      <c r="ZL45" s="6" t="s">
        <v>15</v>
      </c>
      <c r="ZM45" s="6" t="s">
        <v>16</v>
      </c>
      <c r="ZN45" s="6" t="s">
        <v>8</v>
      </c>
      <c r="ZO45" s="6" t="s">
        <v>9</v>
      </c>
      <c r="ZP45" s="6" t="s">
        <v>10</v>
      </c>
      <c r="ZS45" s="6" t="s">
        <v>35</v>
      </c>
      <c r="ZT45" s="6" t="s">
        <v>29</v>
      </c>
      <c r="ZU45" s="6" t="s">
        <v>27</v>
      </c>
      <c r="ZV45" s="6" t="s">
        <v>12</v>
      </c>
      <c r="ZW45" s="6" t="s">
        <v>15</v>
      </c>
      <c r="ZX45" s="6" t="s">
        <v>16</v>
      </c>
      <c r="ZY45" s="6" t="s">
        <v>8</v>
      </c>
      <c r="ZZ45" s="6" t="s">
        <v>9</v>
      </c>
      <c r="AAA45" s="6" t="s">
        <v>10</v>
      </c>
      <c r="AAD45" s="6" t="s">
        <v>35</v>
      </c>
      <c r="AAE45" s="6" t="s">
        <v>29</v>
      </c>
      <c r="AAF45" s="6" t="s">
        <v>27</v>
      </c>
      <c r="AAG45" s="6" t="s">
        <v>12</v>
      </c>
      <c r="AAH45" s="6" t="s">
        <v>15</v>
      </c>
      <c r="AAI45" s="6" t="s">
        <v>16</v>
      </c>
      <c r="AAJ45" s="6" t="s">
        <v>8</v>
      </c>
      <c r="AAK45" s="6" t="s">
        <v>9</v>
      </c>
      <c r="AAL45" s="6" t="s">
        <v>10</v>
      </c>
      <c r="AAO45" s="6" t="s">
        <v>35</v>
      </c>
      <c r="AAP45" s="6" t="s">
        <v>29</v>
      </c>
      <c r="AAQ45" s="6" t="s">
        <v>27</v>
      </c>
      <c r="AAR45" s="6" t="s">
        <v>12</v>
      </c>
      <c r="AAS45" s="6" t="s">
        <v>15</v>
      </c>
      <c r="AAT45" s="6" t="s">
        <v>16</v>
      </c>
      <c r="AAU45" s="6" t="s">
        <v>8</v>
      </c>
      <c r="AAV45" s="6" t="s">
        <v>9</v>
      </c>
      <c r="AAW45" s="6" t="s">
        <v>10</v>
      </c>
      <c r="AAZ45" s="6" t="s">
        <v>35</v>
      </c>
      <c r="ABA45" s="6" t="s">
        <v>29</v>
      </c>
      <c r="ABB45" s="6" t="s">
        <v>27</v>
      </c>
      <c r="ABC45" s="6" t="s">
        <v>12</v>
      </c>
      <c r="ABD45" s="6" t="s">
        <v>15</v>
      </c>
      <c r="ABE45" s="6" t="s">
        <v>16</v>
      </c>
      <c r="ABF45" s="6" t="s">
        <v>8</v>
      </c>
      <c r="ABG45" s="6" t="s">
        <v>9</v>
      </c>
      <c r="ABH45" s="6" t="s">
        <v>10</v>
      </c>
      <c r="ABK45" s="6" t="s">
        <v>35</v>
      </c>
      <c r="ABL45" s="6" t="s">
        <v>29</v>
      </c>
      <c r="ABM45" s="6" t="s">
        <v>27</v>
      </c>
      <c r="ABN45" s="6" t="s">
        <v>12</v>
      </c>
      <c r="ABO45" s="6" t="s">
        <v>15</v>
      </c>
      <c r="ABP45" s="6" t="s">
        <v>16</v>
      </c>
      <c r="ABQ45" s="6" t="s">
        <v>8</v>
      </c>
      <c r="ABR45" s="6" t="s">
        <v>9</v>
      </c>
      <c r="ABS45" s="6" t="s">
        <v>10</v>
      </c>
      <c r="ABV45" s="6" t="s">
        <v>35</v>
      </c>
      <c r="ABW45" s="6" t="s">
        <v>29</v>
      </c>
      <c r="ABX45" s="6" t="s">
        <v>27</v>
      </c>
      <c r="ABY45" s="6" t="s">
        <v>12</v>
      </c>
      <c r="ABZ45" s="6" t="s">
        <v>15</v>
      </c>
      <c r="ACA45" s="6" t="s">
        <v>16</v>
      </c>
      <c r="ACB45" s="6" t="s">
        <v>8</v>
      </c>
      <c r="ACC45" s="6" t="s">
        <v>9</v>
      </c>
      <c r="ACD45" s="6" t="s">
        <v>10</v>
      </c>
      <c r="ACG45" s="6" t="s">
        <v>35</v>
      </c>
      <c r="ACH45" s="6" t="s">
        <v>29</v>
      </c>
      <c r="ACI45" s="6" t="s">
        <v>27</v>
      </c>
      <c r="ACJ45" s="6" t="s">
        <v>12</v>
      </c>
      <c r="ACK45" s="6" t="s">
        <v>15</v>
      </c>
      <c r="ACL45" s="6" t="s">
        <v>16</v>
      </c>
      <c r="ACM45" s="6" t="s">
        <v>8</v>
      </c>
      <c r="ACN45" s="6" t="s">
        <v>9</v>
      </c>
      <c r="ACO45" s="6" t="s">
        <v>10</v>
      </c>
      <c r="ACR45" s="6" t="s">
        <v>35</v>
      </c>
      <c r="ACS45" s="6" t="s">
        <v>29</v>
      </c>
      <c r="ACT45" s="6" t="s">
        <v>27</v>
      </c>
      <c r="ACU45" s="6" t="s">
        <v>12</v>
      </c>
      <c r="ACV45" s="6" t="s">
        <v>15</v>
      </c>
      <c r="ACW45" s="6" t="s">
        <v>16</v>
      </c>
      <c r="ACX45" s="6" t="s">
        <v>8</v>
      </c>
      <c r="ACY45" s="6" t="s">
        <v>9</v>
      </c>
      <c r="ACZ45" s="6" t="s">
        <v>10</v>
      </c>
      <c r="ADC45" s="6" t="s">
        <v>35</v>
      </c>
      <c r="ADD45" s="6" t="s">
        <v>29</v>
      </c>
      <c r="ADE45" s="6" t="s">
        <v>27</v>
      </c>
      <c r="ADF45" s="6" t="s">
        <v>12</v>
      </c>
      <c r="ADG45" s="6" t="s">
        <v>15</v>
      </c>
      <c r="ADH45" s="6" t="s">
        <v>16</v>
      </c>
      <c r="ADI45" s="6" t="s">
        <v>8</v>
      </c>
      <c r="ADJ45" s="6" t="s">
        <v>9</v>
      </c>
      <c r="ADK45" s="6" t="s">
        <v>10</v>
      </c>
      <c r="ADN45" s="6" t="s">
        <v>35</v>
      </c>
      <c r="ADO45" s="6" t="s">
        <v>29</v>
      </c>
      <c r="ADP45" s="6" t="s">
        <v>27</v>
      </c>
      <c r="ADQ45" s="6" t="s">
        <v>12</v>
      </c>
      <c r="ADR45" s="6" t="s">
        <v>15</v>
      </c>
      <c r="ADS45" s="6" t="s">
        <v>16</v>
      </c>
      <c r="ADT45" s="6" t="s">
        <v>8</v>
      </c>
      <c r="ADU45" s="6" t="s">
        <v>9</v>
      </c>
      <c r="ADV45" s="6" t="s">
        <v>10</v>
      </c>
      <c r="ADY45" s="6" t="s">
        <v>35</v>
      </c>
      <c r="ADZ45" s="6" t="s">
        <v>29</v>
      </c>
      <c r="AEA45" s="6" t="s">
        <v>27</v>
      </c>
      <c r="AEB45" s="6" t="s">
        <v>12</v>
      </c>
      <c r="AEC45" s="6" t="s">
        <v>15</v>
      </c>
      <c r="AED45" s="6" t="s">
        <v>16</v>
      </c>
      <c r="AEE45" s="6" t="s">
        <v>8</v>
      </c>
      <c r="AEF45" s="6" t="s">
        <v>9</v>
      </c>
      <c r="AEG45" s="6" t="s">
        <v>10</v>
      </c>
      <c r="AEJ45" s="6" t="s">
        <v>35</v>
      </c>
      <c r="AEK45" s="6" t="s">
        <v>29</v>
      </c>
      <c r="AEL45" s="6" t="s">
        <v>27</v>
      </c>
      <c r="AEM45" s="6" t="s">
        <v>12</v>
      </c>
      <c r="AEN45" s="6" t="s">
        <v>15</v>
      </c>
      <c r="AEO45" s="6" t="s">
        <v>16</v>
      </c>
      <c r="AEP45" s="6" t="s">
        <v>8</v>
      </c>
      <c r="AEQ45" s="6" t="s">
        <v>9</v>
      </c>
      <c r="AER45" s="6" t="s">
        <v>10</v>
      </c>
      <c r="AEU45" s="6" t="s">
        <v>35</v>
      </c>
      <c r="AEV45" s="6" t="s">
        <v>29</v>
      </c>
      <c r="AEW45" s="6" t="s">
        <v>27</v>
      </c>
      <c r="AEX45" s="6" t="s">
        <v>12</v>
      </c>
      <c r="AEY45" s="6" t="s">
        <v>15</v>
      </c>
      <c r="AEZ45" s="6" t="s">
        <v>16</v>
      </c>
      <c r="AFA45" s="6" t="s">
        <v>8</v>
      </c>
      <c r="AFB45" s="6" t="s">
        <v>9</v>
      </c>
      <c r="AFC45" s="6" t="s">
        <v>10</v>
      </c>
      <c r="AFF45" s="6" t="s">
        <v>35</v>
      </c>
      <c r="AFG45" s="6" t="s">
        <v>29</v>
      </c>
      <c r="AFH45" s="6" t="s">
        <v>27</v>
      </c>
      <c r="AFI45" s="6" t="s">
        <v>12</v>
      </c>
      <c r="AFJ45" s="6" t="s">
        <v>15</v>
      </c>
      <c r="AFK45" s="6" t="s">
        <v>16</v>
      </c>
      <c r="AFL45" s="6" t="s">
        <v>8</v>
      </c>
      <c r="AFM45" s="6" t="s">
        <v>9</v>
      </c>
      <c r="AFN45" s="6" t="s">
        <v>10</v>
      </c>
      <c r="AFQ45" s="6" t="s">
        <v>35</v>
      </c>
      <c r="AFR45" s="6" t="s">
        <v>29</v>
      </c>
      <c r="AFS45" s="6" t="s">
        <v>27</v>
      </c>
      <c r="AFT45" s="6" t="s">
        <v>12</v>
      </c>
      <c r="AFU45" s="6" t="s">
        <v>15</v>
      </c>
      <c r="AFV45" s="6" t="s">
        <v>16</v>
      </c>
      <c r="AFW45" s="6" t="s">
        <v>8</v>
      </c>
      <c r="AFX45" s="6" t="s">
        <v>9</v>
      </c>
      <c r="AFY45" s="6" t="s">
        <v>10</v>
      </c>
      <c r="AGB45" s="6" t="s">
        <v>35</v>
      </c>
      <c r="AGC45" s="6" t="s">
        <v>29</v>
      </c>
      <c r="AGD45" s="6" t="s">
        <v>27</v>
      </c>
      <c r="AGE45" s="6" t="s">
        <v>12</v>
      </c>
      <c r="AGF45" s="6" t="s">
        <v>15</v>
      </c>
      <c r="AGG45" s="6" t="s">
        <v>16</v>
      </c>
      <c r="AGH45" s="6" t="s">
        <v>8</v>
      </c>
      <c r="AGI45" s="6" t="s">
        <v>9</v>
      </c>
      <c r="AGJ45" s="6" t="s">
        <v>10</v>
      </c>
      <c r="AGM45" s="6" t="s">
        <v>35</v>
      </c>
      <c r="AGN45" s="6" t="s">
        <v>29</v>
      </c>
      <c r="AGO45" s="6" t="s">
        <v>27</v>
      </c>
      <c r="AGP45" s="6" t="s">
        <v>12</v>
      </c>
      <c r="AGQ45" s="6" t="s">
        <v>15</v>
      </c>
      <c r="AGR45" s="6" t="s">
        <v>16</v>
      </c>
      <c r="AGS45" s="6" t="s">
        <v>8</v>
      </c>
      <c r="AGT45" s="6" t="s">
        <v>9</v>
      </c>
      <c r="AGU45" s="6" t="s">
        <v>10</v>
      </c>
      <c r="AGX45" s="6" t="s">
        <v>35</v>
      </c>
      <c r="AGY45" s="6" t="s">
        <v>29</v>
      </c>
      <c r="AGZ45" s="6" t="s">
        <v>27</v>
      </c>
      <c r="AHA45" s="6" t="s">
        <v>12</v>
      </c>
      <c r="AHB45" s="6" t="s">
        <v>15</v>
      </c>
      <c r="AHC45" s="6" t="s">
        <v>16</v>
      </c>
      <c r="AHD45" s="6" t="s">
        <v>8</v>
      </c>
      <c r="AHE45" s="6" t="s">
        <v>9</v>
      </c>
      <c r="AHF45" s="6" t="s">
        <v>10</v>
      </c>
      <c r="AHI45" s="6" t="s">
        <v>35</v>
      </c>
      <c r="AHJ45" s="6" t="s">
        <v>29</v>
      </c>
      <c r="AHK45" s="6" t="s">
        <v>27</v>
      </c>
      <c r="AHL45" s="6" t="s">
        <v>12</v>
      </c>
      <c r="AHM45" s="6" t="s">
        <v>15</v>
      </c>
      <c r="AHN45" s="6" t="s">
        <v>16</v>
      </c>
      <c r="AHO45" s="6" t="s">
        <v>8</v>
      </c>
      <c r="AHP45" s="6" t="s">
        <v>9</v>
      </c>
      <c r="AHQ45" s="6" t="s">
        <v>10</v>
      </c>
      <c r="AHT45" s="6" t="s">
        <v>35</v>
      </c>
      <c r="AHU45" s="6" t="s">
        <v>29</v>
      </c>
      <c r="AHV45" s="6" t="s">
        <v>27</v>
      </c>
      <c r="AHW45" s="6" t="s">
        <v>12</v>
      </c>
      <c r="AHX45" s="6" t="s">
        <v>15</v>
      </c>
      <c r="AHY45" s="6" t="s">
        <v>16</v>
      </c>
      <c r="AHZ45" s="6" t="s">
        <v>8</v>
      </c>
      <c r="AIA45" s="6" t="s">
        <v>9</v>
      </c>
      <c r="AIB45" s="6" t="s">
        <v>10</v>
      </c>
      <c r="AIE45" s="6" t="s">
        <v>35</v>
      </c>
      <c r="AIF45" s="6" t="s">
        <v>29</v>
      </c>
      <c r="AIG45" s="6" t="s">
        <v>27</v>
      </c>
      <c r="AIH45" s="6" t="s">
        <v>12</v>
      </c>
      <c r="AII45" s="6" t="s">
        <v>15</v>
      </c>
      <c r="AIJ45" s="6" t="s">
        <v>16</v>
      </c>
      <c r="AIK45" s="6" t="s">
        <v>8</v>
      </c>
      <c r="AIL45" s="6" t="s">
        <v>9</v>
      </c>
      <c r="AIM45" s="6" t="s">
        <v>10</v>
      </c>
      <c r="AIP45" s="6" t="s">
        <v>35</v>
      </c>
      <c r="AIQ45" s="6" t="s">
        <v>29</v>
      </c>
      <c r="AIR45" s="6" t="s">
        <v>27</v>
      </c>
      <c r="AIS45" s="6" t="s">
        <v>12</v>
      </c>
      <c r="AIT45" s="6" t="s">
        <v>15</v>
      </c>
      <c r="AIU45" s="6" t="s">
        <v>16</v>
      </c>
      <c r="AIV45" s="6" t="s">
        <v>8</v>
      </c>
      <c r="AIW45" s="6" t="s">
        <v>9</v>
      </c>
      <c r="AIX45" s="6" t="s">
        <v>10</v>
      </c>
      <c r="AJA45" s="6" t="s">
        <v>35</v>
      </c>
      <c r="AJB45" s="6" t="s">
        <v>29</v>
      </c>
      <c r="AJC45" s="6" t="s">
        <v>27</v>
      </c>
      <c r="AJD45" s="6" t="s">
        <v>12</v>
      </c>
      <c r="AJE45" s="6" t="s">
        <v>15</v>
      </c>
      <c r="AJF45" s="6" t="s">
        <v>16</v>
      </c>
      <c r="AJG45" s="6" t="s">
        <v>8</v>
      </c>
      <c r="AJH45" s="6" t="s">
        <v>9</v>
      </c>
      <c r="AJI45" s="6" t="s">
        <v>10</v>
      </c>
      <c r="AJL45" s="6" t="s">
        <v>35</v>
      </c>
      <c r="AJM45" s="6" t="s">
        <v>29</v>
      </c>
      <c r="AJN45" s="6" t="s">
        <v>27</v>
      </c>
      <c r="AJO45" s="6" t="s">
        <v>12</v>
      </c>
      <c r="AJP45" s="6" t="s">
        <v>15</v>
      </c>
      <c r="AJQ45" s="6" t="s">
        <v>16</v>
      </c>
      <c r="AJR45" s="6" t="s">
        <v>8</v>
      </c>
      <c r="AJS45" s="6" t="s">
        <v>9</v>
      </c>
      <c r="AJT45" s="6" t="s">
        <v>10</v>
      </c>
      <c r="AJW45" s="6" t="s">
        <v>35</v>
      </c>
      <c r="AJX45" s="6" t="s">
        <v>29</v>
      </c>
      <c r="AJY45" s="6" t="s">
        <v>27</v>
      </c>
      <c r="AJZ45" s="6" t="s">
        <v>12</v>
      </c>
      <c r="AKA45" s="6" t="s">
        <v>15</v>
      </c>
      <c r="AKB45" s="6" t="s">
        <v>16</v>
      </c>
      <c r="AKC45" s="6" t="s">
        <v>8</v>
      </c>
      <c r="AKD45" s="6" t="s">
        <v>9</v>
      </c>
      <c r="AKE45" s="6" t="s">
        <v>10</v>
      </c>
      <c r="AKH45" s="6" t="s">
        <v>35</v>
      </c>
      <c r="AKI45" s="6" t="s">
        <v>29</v>
      </c>
      <c r="AKJ45" s="6" t="s">
        <v>27</v>
      </c>
      <c r="AKK45" s="6" t="s">
        <v>12</v>
      </c>
      <c r="AKL45" s="6" t="s">
        <v>15</v>
      </c>
      <c r="AKM45" s="6" t="s">
        <v>16</v>
      </c>
      <c r="AKN45" s="6" t="s">
        <v>8</v>
      </c>
      <c r="AKO45" s="6" t="s">
        <v>9</v>
      </c>
      <c r="AKP45" s="6" t="s">
        <v>10</v>
      </c>
      <c r="AKS45" s="6" t="s">
        <v>35</v>
      </c>
      <c r="AKT45" s="6" t="s">
        <v>29</v>
      </c>
      <c r="AKU45" s="6" t="s">
        <v>27</v>
      </c>
      <c r="AKV45" s="6" t="s">
        <v>12</v>
      </c>
      <c r="AKW45" s="6" t="s">
        <v>15</v>
      </c>
      <c r="AKX45" s="6" t="s">
        <v>16</v>
      </c>
      <c r="AKY45" s="6" t="s">
        <v>8</v>
      </c>
      <c r="AKZ45" s="6" t="s">
        <v>9</v>
      </c>
      <c r="ALA45" s="6" t="s">
        <v>10</v>
      </c>
      <c r="ALD45" s="6" t="s">
        <v>35</v>
      </c>
      <c r="ALE45" s="6" t="s">
        <v>29</v>
      </c>
      <c r="ALF45" s="6" t="s">
        <v>27</v>
      </c>
      <c r="ALG45" s="6" t="s">
        <v>12</v>
      </c>
      <c r="ALH45" s="6" t="s">
        <v>15</v>
      </c>
      <c r="ALI45" s="6" t="s">
        <v>16</v>
      </c>
      <c r="ALJ45" s="6" t="s">
        <v>8</v>
      </c>
      <c r="ALK45" s="6" t="s">
        <v>9</v>
      </c>
      <c r="ALL45" s="6" t="s">
        <v>10</v>
      </c>
      <c r="ALO45" s="6" t="s">
        <v>35</v>
      </c>
      <c r="ALP45" s="6" t="s">
        <v>29</v>
      </c>
      <c r="ALQ45" s="6" t="s">
        <v>27</v>
      </c>
      <c r="ALR45" s="6" t="s">
        <v>12</v>
      </c>
      <c r="ALS45" s="6" t="s">
        <v>15</v>
      </c>
      <c r="ALT45" s="6" t="s">
        <v>16</v>
      </c>
      <c r="ALU45" s="6" t="s">
        <v>8</v>
      </c>
      <c r="ALV45" s="6" t="s">
        <v>9</v>
      </c>
      <c r="ALW45" s="6" t="s">
        <v>10</v>
      </c>
      <c r="ALZ45" s="6" t="s">
        <v>35</v>
      </c>
      <c r="AMA45" s="6" t="s">
        <v>29</v>
      </c>
      <c r="AMB45" s="6" t="s">
        <v>27</v>
      </c>
      <c r="AMC45" s="6" t="s">
        <v>12</v>
      </c>
      <c r="AMD45" s="6" t="s">
        <v>15</v>
      </c>
      <c r="AME45" s="6" t="s">
        <v>16</v>
      </c>
      <c r="AMF45" s="6" t="s">
        <v>8</v>
      </c>
      <c r="AMG45" s="6" t="s">
        <v>9</v>
      </c>
      <c r="AMH45" s="6" t="s">
        <v>10</v>
      </c>
      <c r="AMK45" s="6" t="s">
        <v>35</v>
      </c>
      <c r="AML45" s="6" t="s">
        <v>29</v>
      </c>
      <c r="AMM45" s="6" t="s">
        <v>27</v>
      </c>
      <c r="AMN45" s="6" t="s">
        <v>12</v>
      </c>
      <c r="AMO45" s="6" t="s">
        <v>15</v>
      </c>
      <c r="AMP45" s="6" t="s">
        <v>16</v>
      </c>
      <c r="AMQ45" s="6" t="s">
        <v>8</v>
      </c>
      <c r="AMR45" s="6" t="s">
        <v>9</v>
      </c>
      <c r="AMS45" s="6" t="s">
        <v>10</v>
      </c>
      <c r="AMV45" s="6" t="s">
        <v>35</v>
      </c>
      <c r="AMW45" s="6" t="s">
        <v>29</v>
      </c>
      <c r="AMX45" s="6" t="s">
        <v>27</v>
      </c>
      <c r="AMY45" s="6" t="s">
        <v>12</v>
      </c>
      <c r="AMZ45" s="6" t="s">
        <v>15</v>
      </c>
      <c r="ANA45" s="6" t="s">
        <v>16</v>
      </c>
      <c r="ANB45" s="6" t="s">
        <v>8</v>
      </c>
      <c r="ANC45" s="6" t="s">
        <v>9</v>
      </c>
      <c r="AND45" s="6" t="s">
        <v>10</v>
      </c>
      <c r="ANG45" s="6" t="s">
        <v>35</v>
      </c>
      <c r="ANH45" s="6" t="s">
        <v>29</v>
      </c>
      <c r="ANI45" s="6" t="s">
        <v>27</v>
      </c>
      <c r="ANJ45" s="6" t="s">
        <v>12</v>
      </c>
      <c r="ANK45" s="6" t="s">
        <v>15</v>
      </c>
      <c r="ANL45" s="6" t="s">
        <v>16</v>
      </c>
      <c r="ANM45" s="6" t="s">
        <v>8</v>
      </c>
      <c r="ANN45" s="6" t="s">
        <v>9</v>
      </c>
      <c r="ANO45" s="6" t="s">
        <v>10</v>
      </c>
      <c r="ANR45" s="6" t="s">
        <v>35</v>
      </c>
      <c r="ANS45" s="6" t="s">
        <v>29</v>
      </c>
      <c r="ANT45" s="6" t="s">
        <v>27</v>
      </c>
      <c r="ANU45" s="6" t="s">
        <v>12</v>
      </c>
      <c r="ANV45" s="6" t="s">
        <v>15</v>
      </c>
      <c r="ANW45" s="6" t="s">
        <v>16</v>
      </c>
      <c r="ANX45" s="6" t="s">
        <v>8</v>
      </c>
      <c r="ANY45" s="6" t="s">
        <v>9</v>
      </c>
      <c r="ANZ45" s="6" t="s">
        <v>10</v>
      </c>
      <c r="AOC45" s="6" t="s">
        <v>35</v>
      </c>
      <c r="AOD45" s="6" t="s">
        <v>29</v>
      </c>
      <c r="AOE45" s="6" t="s">
        <v>27</v>
      </c>
      <c r="AOF45" s="6" t="s">
        <v>12</v>
      </c>
      <c r="AOG45" s="6" t="s">
        <v>15</v>
      </c>
      <c r="AOH45" s="6" t="s">
        <v>16</v>
      </c>
      <c r="AOI45" s="6" t="s">
        <v>8</v>
      </c>
      <c r="AOJ45" s="6" t="s">
        <v>9</v>
      </c>
      <c r="AOK45" s="6" t="s">
        <v>10</v>
      </c>
      <c r="AON45" s="6" t="s">
        <v>35</v>
      </c>
      <c r="AOO45" s="6" t="s">
        <v>29</v>
      </c>
      <c r="AOP45" s="6" t="s">
        <v>27</v>
      </c>
      <c r="AOQ45" s="6" t="s">
        <v>12</v>
      </c>
      <c r="AOR45" s="6" t="s">
        <v>15</v>
      </c>
      <c r="AOS45" s="6" t="s">
        <v>16</v>
      </c>
      <c r="AOT45" s="6" t="s">
        <v>8</v>
      </c>
      <c r="AOU45" s="6" t="s">
        <v>9</v>
      </c>
      <c r="AOV45" s="6" t="s">
        <v>10</v>
      </c>
      <c r="AOY45" s="6" t="s">
        <v>35</v>
      </c>
      <c r="AOZ45" s="6" t="s">
        <v>29</v>
      </c>
      <c r="APA45" s="6" t="s">
        <v>27</v>
      </c>
      <c r="APB45" s="6" t="s">
        <v>12</v>
      </c>
      <c r="APC45" s="6" t="s">
        <v>15</v>
      </c>
      <c r="APD45" s="6" t="s">
        <v>16</v>
      </c>
      <c r="APE45" s="6" t="s">
        <v>8</v>
      </c>
      <c r="APF45" s="6" t="s">
        <v>9</v>
      </c>
      <c r="APG45" s="6" t="s">
        <v>10</v>
      </c>
      <c r="APJ45" s="6" t="s">
        <v>35</v>
      </c>
      <c r="APK45" s="6" t="s">
        <v>29</v>
      </c>
      <c r="APL45" s="6" t="s">
        <v>27</v>
      </c>
      <c r="APM45" s="6" t="s">
        <v>12</v>
      </c>
      <c r="APN45" s="6" t="s">
        <v>15</v>
      </c>
      <c r="APO45" s="6" t="s">
        <v>16</v>
      </c>
      <c r="APP45" s="6" t="s">
        <v>8</v>
      </c>
      <c r="APQ45" s="6" t="s">
        <v>9</v>
      </c>
      <c r="APR45" s="6" t="s">
        <v>10</v>
      </c>
      <c r="APU45" s="6" t="s">
        <v>35</v>
      </c>
      <c r="APV45" s="6" t="s">
        <v>29</v>
      </c>
      <c r="APW45" s="6" t="s">
        <v>27</v>
      </c>
      <c r="APX45" s="6" t="s">
        <v>12</v>
      </c>
      <c r="APY45" s="6" t="s">
        <v>15</v>
      </c>
      <c r="APZ45" s="6" t="s">
        <v>16</v>
      </c>
      <c r="AQA45" s="6" t="s">
        <v>8</v>
      </c>
      <c r="AQB45" s="6" t="s">
        <v>9</v>
      </c>
      <c r="AQC45" s="6" t="s">
        <v>10</v>
      </c>
      <c r="AQF45" s="6" t="s">
        <v>35</v>
      </c>
      <c r="AQG45" s="6" t="s">
        <v>29</v>
      </c>
      <c r="AQH45" s="6" t="s">
        <v>27</v>
      </c>
      <c r="AQI45" s="6" t="s">
        <v>12</v>
      </c>
      <c r="AQJ45" s="6" t="s">
        <v>15</v>
      </c>
      <c r="AQK45" s="6" t="s">
        <v>16</v>
      </c>
      <c r="AQL45" s="6" t="s">
        <v>8</v>
      </c>
      <c r="AQM45" s="6" t="s">
        <v>9</v>
      </c>
      <c r="AQN45" s="6" t="s">
        <v>10</v>
      </c>
      <c r="AQQ45" s="6" t="s">
        <v>35</v>
      </c>
      <c r="AQR45" s="6" t="s">
        <v>29</v>
      </c>
      <c r="AQS45" s="6" t="s">
        <v>27</v>
      </c>
      <c r="AQT45" s="6" t="s">
        <v>12</v>
      </c>
      <c r="AQU45" s="6" t="s">
        <v>15</v>
      </c>
      <c r="AQV45" s="6" t="s">
        <v>16</v>
      </c>
      <c r="AQW45" s="6" t="s">
        <v>8</v>
      </c>
      <c r="AQX45" s="6" t="s">
        <v>9</v>
      </c>
      <c r="AQY45" s="6" t="s">
        <v>10</v>
      </c>
      <c r="ARB45" s="6" t="s">
        <v>35</v>
      </c>
      <c r="ARC45" s="6" t="s">
        <v>29</v>
      </c>
      <c r="ARD45" s="6" t="s">
        <v>27</v>
      </c>
      <c r="ARE45" s="6" t="s">
        <v>12</v>
      </c>
      <c r="ARF45" s="6" t="s">
        <v>15</v>
      </c>
      <c r="ARG45" s="6" t="s">
        <v>16</v>
      </c>
      <c r="ARH45" s="6" t="s">
        <v>8</v>
      </c>
      <c r="ARI45" s="6" t="s">
        <v>9</v>
      </c>
      <c r="ARJ45" s="6" t="s">
        <v>10</v>
      </c>
      <c r="ARM45" s="6" t="s">
        <v>35</v>
      </c>
      <c r="ARN45" s="6" t="s">
        <v>29</v>
      </c>
      <c r="ARO45" s="6" t="s">
        <v>27</v>
      </c>
      <c r="ARP45" s="6" t="s">
        <v>12</v>
      </c>
      <c r="ARQ45" s="6" t="s">
        <v>15</v>
      </c>
      <c r="ARR45" s="6" t="s">
        <v>16</v>
      </c>
      <c r="ARS45" s="6" t="s">
        <v>8</v>
      </c>
      <c r="ART45" s="6" t="s">
        <v>9</v>
      </c>
      <c r="ARU45" s="6" t="s">
        <v>10</v>
      </c>
      <c r="ARX45" s="6" t="s">
        <v>35</v>
      </c>
      <c r="ARY45" s="6" t="s">
        <v>29</v>
      </c>
      <c r="ARZ45" s="6" t="s">
        <v>27</v>
      </c>
      <c r="ASA45" s="6" t="s">
        <v>12</v>
      </c>
      <c r="ASB45" s="6" t="s">
        <v>15</v>
      </c>
      <c r="ASC45" s="6" t="s">
        <v>16</v>
      </c>
      <c r="ASD45" s="6" t="s">
        <v>8</v>
      </c>
      <c r="ASE45" s="6" t="s">
        <v>9</v>
      </c>
      <c r="ASF45" s="6" t="s">
        <v>10</v>
      </c>
      <c r="ASI45" s="6" t="s">
        <v>35</v>
      </c>
      <c r="ASJ45" s="6" t="s">
        <v>29</v>
      </c>
      <c r="ASK45" s="6" t="s">
        <v>27</v>
      </c>
      <c r="ASL45" s="6" t="s">
        <v>12</v>
      </c>
      <c r="ASM45" s="6" t="s">
        <v>15</v>
      </c>
      <c r="ASN45" s="6" t="s">
        <v>16</v>
      </c>
      <c r="ASO45" s="6" t="s">
        <v>8</v>
      </c>
      <c r="ASP45" s="6" t="s">
        <v>9</v>
      </c>
      <c r="ASQ45" s="6" t="s">
        <v>10</v>
      </c>
      <c r="AST45" s="6" t="s">
        <v>35</v>
      </c>
      <c r="ASU45" s="6" t="s">
        <v>29</v>
      </c>
      <c r="ASV45" s="6" t="s">
        <v>27</v>
      </c>
      <c r="ASW45" s="6" t="s">
        <v>12</v>
      </c>
      <c r="ASX45" s="6" t="s">
        <v>15</v>
      </c>
      <c r="ASY45" s="6" t="s">
        <v>16</v>
      </c>
      <c r="ASZ45" s="6" t="s">
        <v>8</v>
      </c>
      <c r="ATA45" s="6" t="s">
        <v>9</v>
      </c>
      <c r="ATB45" s="6" t="s">
        <v>10</v>
      </c>
      <c r="ATE45" s="6" t="s">
        <v>35</v>
      </c>
      <c r="ATF45" s="6" t="s">
        <v>29</v>
      </c>
      <c r="ATG45" s="6" t="s">
        <v>27</v>
      </c>
      <c r="ATH45" s="6" t="s">
        <v>12</v>
      </c>
      <c r="ATI45" s="6" t="s">
        <v>15</v>
      </c>
      <c r="ATJ45" s="6" t="s">
        <v>16</v>
      </c>
      <c r="ATK45" s="6" t="s">
        <v>8</v>
      </c>
      <c r="ATL45" s="6" t="s">
        <v>9</v>
      </c>
      <c r="ATM45" s="6" t="s">
        <v>10</v>
      </c>
      <c r="ATP45" s="6" t="s">
        <v>35</v>
      </c>
      <c r="ATQ45" s="6" t="s">
        <v>29</v>
      </c>
      <c r="ATR45" s="6" t="s">
        <v>27</v>
      </c>
      <c r="ATS45" s="6" t="s">
        <v>12</v>
      </c>
      <c r="ATT45" s="6" t="s">
        <v>15</v>
      </c>
      <c r="ATU45" s="6" t="s">
        <v>16</v>
      </c>
      <c r="ATV45" s="6" t="s">
        <v>8</v>
      </c>
      <c r="ATW45" s="6" t="s">
        <v>9</v>
      </c>
      <c r="ATX45" s="6" t="s">
        <v>10</v>
      </c>
      <c r="AUA45" s="6" t="s">
        <v>35</v>
      </c>
      <c r="AUB45" s="6" t="s">
        <v>29</v>
      </c>
      <c r="AUC45" s="6" t="s">
        <v>27</v>
      </c>
      <c r="AUD45" s="6" t="s">
        <v>12</v>
      </c>
      <c r="AUE45" s="6" t="s">
        <v>15</v>
      </c>
      <c r="AUF45" s="6" t="s">
        <v>16</v>
      </c>
      <c r="AUG45" s="6" t="s">
        <v>8</v>
      </c>
      <c r="AUH45" s="6" t="s">
        <v>9</v>
      </c>
      <c r="AUI45" s="6" t="s">
        <v>10</v>
      </c>
      <c r="AUL45" s="6" t="s">
        <v>35</v>
      </c>
      <c r="AUM45" s="6" t="s">
        <v>29</v>
      </c>
      <c r="AUN45" s="6" t="s">
        <v>27</v>
      </c>
      <c r="AUO45" s="6" t="s">
        <v>12</v>
      </c>
      <c r="AUP45" s="6" t="s">
        <v>15</v>
      </c>
      <c r="AUQ45" s="6" t="s">
        <v>16</v>
      </c>
      <c r="AUR45" s="6" t="s">
        <v>8</v>
      </c>
      <c r="AUS45" s="6" t="s">
        <v>9</v>
      </c>
      <c r="AUT45" s="6" t="s">
        <v>10</v>
      </c>
      <c r="AUW45" s="6" t="s">
        <v>35</v>
      </c>
      <c r="AUX45" s="6" t="s">
        <v>29</v>
      </c>
      <c r="AUY45" s="6" t="s">
        <v>27</v>
      </c>
      <c r="AUZ45" s="6" t="s">
        <v>12</v>
      </c>
      <c r="AVA45" s="6" t="s">
        <v>15</v>
      </c>
      <c r="AVB45" s="6" t="s">
        <v>16</v>
      </c>
      <c r="AVC45" s="6" t="s">
        <v>8</v>
      </c>
      <c r="AVD45" s="6" t="s">
        <v>9</v>
      </c>
      <c r="AVE45" s="6" t="s">
        <v>10</v>
      </c>
      <c r="AVH45" s="6" t="s">
        <v>35</v>
      </c>
      <c r="AVI45" s="6" t="s">
        <v>29</v>
      </c>
      <c r="AVJ45" s="6" t="s">
        <v>27</v>
      </c>
      <c r="AVK45" s="6" t="s">
        <v>12</v>
      </c>
      <c r="AVL45" s="6" t="s">
        <v>15</v>
      </c>
      <c r="AVM45" s="6" t="s">
        <v>16</v>
      </c>
      <c r="AVN45" s="6" t="s">
        <v>8</v>
      </c>
      <c r="AVO45" s="6" t="s">
        <v>9</v>
      </c>
      <c r="AVP45" s="6" t="s">
        <v>10</v>
      </c>
      <c r="AVS45" s="6" t="s">
        <v>35</v>
      </c>
      <c r="AVT45" s="6" t="s">
        <v>29</v>
      </c>
      <c r="AVU45" s="6" t="s">
        <v>27</v>
      </c>
      <c r="AVV45" s="6" t="s">
        <v>12</v>
      </c>
      <c r="AVW45" s="6" t="s">
        <v>15</v>
      </c>
      <c r="AVX45" s="6" t="s">
        <v>16</v>
      </c>
      <c r="AVY45" s="6" t="s">
        <v>8</v>
      </c>
      <c r="AVZ45" s="6" t="s">
        <v>9</v>
      </c>
      <c r="AWA45" s="6" t="s">
        <v>10</v>
      </c>
    </row>
    <row r="46" spans="1:1275">
      <c r="B46" s="6"/>
      <c r="C46" s="6">
        <f>F3</f>
        <v>1</v>
      </c>
      <c r="D46" s="6"/>
      <c r="E46" s="6"/>
      <c r="F46" s="6"/>
      <c r="G46" s="6"/>
      <c r="H46" s="6"/>
      <c r="I46" s="6"/>
      <c r="J46" s="6"/>
      <c r="M46" s="6"/>
      <c r="N46" s="6">
        <f>Q3</f>
        <v>2</v>
      </c>
      <c r="O46" s="6"/>
      <c r="P46" s="6"/>
      <c r="Q46" s="6"/>
      <c r="R46" s="6"/>
      <c r="S46" s="6"/>
      <c r="T46" s="6"/>
      <c r="U46" s="6"/>
      <c r="X46" s="6"/>
      <c r="Y46" s="6">
        <f>AB3</f>
        <v>3</v>
      </c>
      <c r="Z46" s="6"/>
      <c r="AA46" s="6"/>
      <c r="AB46" s="6"/>
      <c r="AC46" s="6"/>
      <c r="AD46" s="6"/>
      <c r="AE46" s="6"/>
      <c r="AF46" s="6"/>
      <c r="AI46" s="6"/>
      <c r="AJ46" s="6">
        <f>AM3</f>
        <v>4</v>
      </c>
      <c r="AK46" s="6"/>
      <c r="AL46" s="6"/>
      <c r="AM46" s="6"/>
      <c r="AN46" s="6"/>
      <c r="AO46" s="6"/>
      <c r="AP46" s="6"/>
      <c r="AQ46" s="6"/>
      <c r="AT46" s="6"/>
      <c r="AU46" s="6">
        <f>AX3</f>
        <v>5</v>
      </c>
      <c r="AV46" s="6"/>
      <c r="AW46" s="6"/>
      <c r="AX46" s="6"/>
      <c r="AY46" s="6"/>
      <c r="AZ46" s="6"/>
      <c r="BA46" s="6"/>
      <c r="BB46" s="6"/>
      <c r="BE46" s="6"/>
      <c r="BF46" s="6">
        <f>BI3</f>
        <v>6</v>
      </c>
      <c r="BG46" s="6"/>
      <c r="BH46" s="6"/>
      <c r="BI46" s="6"/>
      <c r="BJ46" s="6"/>
      <c r="BK46" s="6"/>
      <c r="BL46" s="6"/>
      <c r="BM46" s="6"/>
      <c r="BP46" s="6"/>
      <c r="BQ46" s="6">
        <f>BT3</f>
        <v>7</v>
      </c>
      <c r="BR46" s="6"/>
      <c r="BS46" s="6"/>
      <c r="BT46" s="6"/>
      <c r="BU46" s="6"/>
      <c r="BV46" s="6"/>
      <c r="BW46" s="6"/>
      <c r="BX46" s="6"/>
      <c r="CA46" s="6"/>
      <c r="CB46" s="6">
        <f>CE3</f>
        <v>8</v>
      </c>
      <c r="CC46" s="6"/>
      <c r="CD46" s="6"/>
      <c r="CE46" s="6"/>
      <c r="CF46" s="6"/>
      <c r="CG46" s="6"/>
      <c r="CH46" s="6"/>
      <c r="CI46" s="6"/>
      <c r="CL46" s="6"/>
      <c r="CM46" s="6">
        <f>CP3</f>
        <v>9</v>
      </c>
      <c r="CN46" s="6"/>
      <c r="CO46" s="6"/>
      <c r="CP46" s="6"/>
      <c r="CQ46" s="6"/>
      <c r="CR46" s="6"/>
      <c r="CS46" s="6"/>
      <c r="CT46" s="6"/>
      <c r="CW46" s="6"/>
      <c r="CX46" s="6">
        <f>DA3</f>
        <v>10</v>
      </c>
      <c r="CY46" s="6"/>
      <c r="CZ46" s="6"/>
      <c r="DA46" s="6"/>
      <c r="DB46" s="6"/>
      <c r="DC46" s="6"/>
      <c r="DD46" s="6"/>
      <c r="DE46" s="6"/>
      <c r="DH46" s="6"/>
      <c r="DI46" s="6">
        <f>DL3</f>
        <v>11</v>
      </c>
      <c r="DJ46" s="6"/>
      <c r="DK46" s="6"/>
      <c r="DL46" s="6"/>
      <c r="DM46" s="6"/>
      <c r="DN46" s="6"/>
      <c r="DO46" s="6"/>
      <c r="DP46" s="6"/>
      <c r="DS46" s="6"/>
      <c r="DT46" s="6">
        <f>DW3</f>
        <v>12</v>
      </c>
      <c r="DU46" s="6"/>
      <c r="DV46" s="6"/>
      <c r="DW46" s="6"/>
      <c r="DX46" s="6"/>
      <c r="DY46" s="6"/>
      <c r="DZ46" s="6"/>
      <c r="EA46" s="6"/>
      <c r="ED46" s="6"/>
      <c r="EE46" s="6">
        <f>EH3</f>
        <v>13</v>
      </c>
      <c r="EF46" s="6"/>
      <c r="EG46" s="6"/>
      <c r="EH46" s="6"/>
      <c r="EI46" s="6"/>
      <c r="EJ46" s="6"/>
      <c r="EK46" s="6"/>
      <c r="EL46" s="6"/>
      <c r="EO46" s="6"/>
      <c r="EP46" s="6">
        <f>ES3</f>
        <v>14</v>
      </c>
      <c r="EQ46" s="6"/>
      <c r="ER46" s="6"/>
      <c r="ES46" s="6"/>
      <c r="ET46" s="6"/>
      <c r="EU46" s="6"/>
      <c r="EV46" s="6"/>
      <c r="EW46" s="6"/>
      <c r="EZ46" s="6"/>
      <c r="FA46" s="6">
        <f>FD3</f>
        <v>15</v>
      </c>
      <c r="FB46" s="6"/>
      <c r="FC46" s="6"/>
      <c r="FD46" s="6"/>
      <c r="FE46" s="6"/>
      <c r="FF46" s="6"/>
      <c r="FG46" s="6"/>
      <c r="FH46" s="6"/>
      <c r="FK46" s="6"/>
      <c r="FL46" s="6">
        <f>FO3</f>
        <v>16</v>
      </c>
      <c r="FM46" s="6"/>
      <c r="FN46" s="6"/>
      <c r="FO46" s="6"/>
      <c r="FP46" s="6"/>
      <c r="FQ46" s="6"/>
      <c r="FR46" s="6"/>
      <c r="FS46" s="6"/>
      <c r="FV46" s="6"/>
      <c r="FW46" s="6">
        <f>FZ3</f>
        <v>17</v>
      </c>
      <c r="FX46" s="6"/>
      <c r="FY46" s="6"/>
      <c r="FZ46" s="6"/>
      <c r="GA46" s="6"/>
      <c r="GB46" s="6"/>
      <c r="GC46" s="6"/>
      <c r="GD46" s="6"/>
      <c r="GG46" s="6"/>
      <c r="GH46" s="6">
        <f>GK3</f>
        <v>18</v>
      </c>
      <c r="GI46" s="6"/>
      <c r="GJ46" s="6"/>
      <c r="GK46" s="6"/>
      <c r="GL46" s="6"/>
      <c r="GM46" s="6"/>
      <c r="GN46" s="6"/>
      <c r="GO46" s="6"/>
      <c r="GR46" s="6"/>
      <c r="GS46" s="6">
        <f>GV3</f>
        <v>19</v>
      </c>
      <c r="GT46" s="6"/>
      <c r="GU46" s="6"/>
      <c r="GV46" s="6"/>
      <c r="GW46" s="6"/>
      <c r="GX46" s="6"/>
      <c r="GY46" s="6"/>
      <c r="GZ46" s="6"/>
      <c r="HC46" s="6"/>
      <c r="HD46" s="6">
        <f>HG3</f>
        <v>20</v>
      </c>
      <c r="HE46" s="6"/>
      <c r="HF46" s="6"/>
      <c r="HG46" s="6"/>
      <c r="HH46" s="6"/>
      <c r="HI46" s="6"/>
      <c r="HJ46" s="6"/>
      <c r="HK46" s="6"/>
      <c r="HN46" s="6"/>
      <c r="HO46" s="6">
        <f>HR3</f>
        <v>21</v>
      </c>
      <c r="HP46" s="6"/>
      <c r="HQ46" s="6"/>
      <c r="HR46" s="6"/>
      <c r="HS46" s="6"/>
      <c r="HT46" s="6"/>
      <c r="HU46" s="6"/>
      <c r="HV46" s="6"/>
      <c r="HY46" s="6"/>
      <c r="HZ46" s="6">
        <f>IC3</f>
        <v>22</v>
      </c>
      <c r="IA46" s="6"/>
      <c r="IB46" s="6"/>
      <c r="IC46" s="6"/>
      <c r="ID46" s="6"/>
      <c r="IE46" s="6"/>
      <c r="IF46" s="6"/>
      <c r="IG46" s="6"/>
      <c r="IJ46" s="6"/>
      <c r="IK46" s="6">
        <f>IN3</f>
        <v>23</v>
      </c>
      <c r="IL46" s="6"/>
      <c r="IM46" s="6"/>
      <c r="IN46" s="6"/>
      <c r="IO46" s="6"/>
      <c r="IP46" s="6"/>
      <c r="IQ46" s="6"/>
      <c r="IR46" s="6"/>
      <c r="IU46" s="6"/>
      <c r="IV46" s="6">
        <f>IY3</f>
        <v>24</v>
      </c>
      <c r="IW46" s="6"/>
      <c r="IX46" s="6"/>
      <c r="IY46" s="6"/>
      <c r="IZ46" s="6"/>
      <c r="JA46" s="6"/>
      <c r="JB46" s="6"/>
      <c r="JC46" s="6"/>
      <c r="JF46" s="6"/>
      <c r="JG46" s="6">
        <f>JJ3</f>
        <v>25</v>
      </c>
      <c r="JH46" s="6"/>
      <c r="JI46" s="6"/>
      <c r="JJ46" s="6"/>
      <c r="JK46" s="6"/>
      <c r="JL46" s="6"/>
      <c r="JM46" s="6"/>
      <c r="JN46" s="6"/>
      <c r="JQ46" s="6"/>
      <c r="JR46" s="6">
        <f>JU3</f>
        <v>26</v>
      </c>
      <c r="JS46" s="6"/>
      <c r="JT46" s="6"/>
      <c r="JU46" s="6"/>
      <c r="JV46" s="6"/>
      <c r="JW46" s="6"/>
      <c r="JX46" s="6"/>
      <c r="JY46" s="6"/>
      <c r="KB46" s="6"/>
      <c r="KC46" s="6">
        <f>KF3</f>
        <v>27</v>
      </c>
      <c r="KD46" s="6"/>
      <c r="KE46" s="6"/>
      <c r="KF46" s="6"/>
      <c r="KG46" s="6"/>
      <c r="KH46" s="6"/>
      <c r="KI46" s="6"/>
      <c r="KJ46" s="6"/>
      <c r="KM46" s="6"/>
      <c r="KN46" s="6">
        <f>KQ3</f>
        <v>28</v>
      </c>
      <c r="KO46" s="6"/>
      <c r="KP46" s="6"/>
      <c r="KQ46" s="6"/>
      <c r="KR46" s="6"/>
      <c r="KS46" s="6"/>
      <c r="KT46" s="6"/>
      <c r="KU46" s="6"/>
      <c r="KX46" s="6"/>
      <c r="KY46" s="6">
        <f>LB3</f>
        <v>29</v>
      </c>
      <c r="KZ46" s="6"/>
      <c r="LA46" s="6"/>
      <c r="LB46" s="6"/>
      <c r="LC46" s="6"/>
      <c r="LD46" s="6"/>
      <c r="LE46" s="6"/>
      <c r="LF46" s="6"/>
      <c r="LI46" s="6"/>
      <c r="LJ46" s="6">
        <f>LM3</f>
        <v>30</v>
      </c>
      <c r="LK46" s="6"/>
      <c r="LL46" s="6"/>
      <c r="LM46" s="6"/>
      <c r="LN46" s="6"/>
      <c r="LO46" s="6"/>
      <c r="LP46" s="6"/>
      <c r="LQ46" s="6"/>
      <c r="LT46" s="6"/>
      <c r="LU46" s="6">
        <f>LX3</f>
        <v>31</v>
      </c>
      <c r="LV46" s="6"/>
      <c r="LW46" s="6"/>
      <c r="LX46" s="6"/>
      <c r="LY46" s="6"/>
      <c r="LZ46" s="6"/>
      <c r="MA46" s="6"/>
      <c r="MB46" s="6"/>
      <c r="ME46" s="6"/>
      <c r="MF46" s="6">
        <f>MI3</f>
        <v>32</v>
      </c>
      <c r="MG46" s="6"/>
      <c r="MH46" s="6"/>
      <c r="MI46" s="6"/>
      <c r="MJ46" s="6"/>
      <c r="MK46" s="6"/>
      <c r="ML46" s="6"/>
      <c r="MM46" s="6"/>
      <c r="MP46" s="6"/>
      <c r="MQ46" s="6">
        <f>MT3</f>
        <v>33</v>
      </c>
      <c r="MR46" s="6"/>
      <c r="MS46" s="6"/>
      <c r="MT46" s="6"/>
      <c r="MU46" s="6"/>
      <c r="MV46" s="6"/>
      <c r="MW46" s="6"/>
      <c r="MX46" s="6"/>
      <c r="NA46" s="6"/>
      <c r="NB46" s="6">
        <f>NE3</f>
        <v>34</v>
      </c>
      <c r="NC46" s="6"/>
      <c r="ND46" s="6"/>
      <c r="NE46" s="6"/>
      <c r="NF46" s="6"/>
      <c r="NG46" s="6"/>
      <c r="NH46" s="6"/>
      <c r="NI46" s="6"/>
      <c r="NL46" s="6"/>
      <c r="NM46" s="6">
        <f>NP3</f>
        <v>35</v>
      </c>
      <c r="NN46" s="6"/>
      <c r="NO46" s="6"/>
      <c r="NP46" s="6"/>
      <c r="NQ46" s="6"/>
      <c r="NR46" s="6"/>
      <c r="NS46" s="6"/>
      <c r="NT46" s="6"/>
      <c r="NW46" s="6"/>
      <c r="NX46" s="6">
        <f>OA3</f>
        <v>36</v>
      </c>
      <c r="NY46" s="6"/>
      <c r="NZ46" s="6"/>
      <c r="OA46" s="6"/>
      <c r="OB46" s="6"/>
      <c r="OC46" s="6"/>
      <c r="OD46" s="6"/>
      <c r="OE46" s="6"/>
      <c r="OH46" s="6"/>
      <c r="OI46" s="6">
        <f>OL3</f>
        <v>37</v>
      </c>
      <c r="OJ46" s="6"/>
      <c r="OK46" s="6"/>
      <c r="OL46" s="6"/>
      <c r="OM46" s="6"/>
      <c r="ON46" s="6"/>
      <c r="OO46" s="6"/>
      <c r="OP46" s="6"/>
      <c r="OS46" s="6"/>
      <c r="OT46" s="6">
        <f>OW3</f>
        <v>38</v>
      </c>
      <c r="OU46" s="6"/>
      <c r="OV46" s="6"/>
      <c r="OW46" s="6"/>
      <c r="OX46" s="6"/>
      <c r="OY46" s="6"/>
      <c r="OZ46" s="6"/>
      <c r="PA46" s="6"/>
      <c r="PD46" s="6"/>
      <c r="PE46" s="6">
        <f>PH3</f>
        <v>39</v>
      </c>
      <c r="PF46" s="6"/>
      <c r="PG46" s="6"/>
      <c r="PH46" s="6"/>
      <c r="PI46" s="6"/>
      <c r="PJ46" s="6"/>
      <c r="PK46" s="6"/>
      <c r="PL46" s="6"/>
      <c r="PO46" s="6"/>
      <c r="PP46" s="6">
        <f>PS3</f>
        <v>40</v>
      </c>
      <c r="PQ46" s="6"/>
      <c r="PR46" s="6"/>
      <c r="PS46" s="6"/>
      <c r="PT46" s="6"/>
      <c r="PU46" s="6"/>
      <c r="PV46" s="6"/>
      <c r="PW46" s="6"/>
      <c r="PZ46" s="6"/>
      <c r="QA46" s="6">
        <f>QD3</f>
        <v>41</v>
      </c>
      <c r="QB46" s="6"/>
      <c r="QC46" s="6"/>
      <c r="QD46" s="6"/>
      <c r="QE46" s="6"/>
      <c r="QF46" s="6"/>
      <c r="QG46" s="6"/>
      <c r="QH46" s="6"/>
      <c r="QK46" s="6"/>
      <c r="QL46" s="6">
        <f>QO3</f>
        <v>42</v>
      </c>
      <c r="QM46" s="6"/>
      <c r="QN46" s="6"/>
      <c r="QO46" s="6"/>
      <c r="QP46" s="6"/>
      <c r="QQ46" s="6"/>
      <c r="QR46" s="6"/>
      <c r="QS46" s="6"/>
      <c r="QV46" s="6"/>
      <c r="QW46" s="6">
        <f>QZ3</f>
        <v>43</v>
      </c>
      <c r="QX46" s="6"/>
      <c r="QY46" s="6"/>
      <c r="QZ46" s="6"/>
      <c r="RA46" s="6"/>
      <c r="RB46" s="6"/>
      <c r="RC46" s="6"/>
      <c r="RD46" s="6"/>
      <c r="RG46" s="6"/>
      <c r="RH46" s="6">
        <f>RK3</f>
        <v>44</v>
      </c>
      <c r="RI46" s="6"/>
      <c r="RJ46" s="6"/>
      <c r="RK46" s="6"/>
      <c r="RL46" s="6"/>
      <c r="RM46" s="6"/>
      <c r="RN46" s="6"/>
      <c r="RO46" s="6"/>
      <c r="RR46" s="6"/>
      <c r="RS46" s="6">
        <f>RV3</f>
        <v>45</v>
      </c>
      <c r="RT46" s="6"/>
      <c r="RU46" s="6"/>
      <c r="RV46" s="6"/>
      <c r="RW46" s="6"/>
      <c r="RX46" s="6"/>
      <c r="RY46" s="6"/>
      <c r="RZ46" s="6"/>
      <c r="SC46" s="6"/>
      <c r="SD46" s="6">
        <f>SG3</f>
        <v>46</v>
      </c>
      <c r="SE46" s="6"/>
      <c r="SF46" s="6"/>
      <c r="SG46" s="6"/>
      <c r="SH46" s="6"/>
      <c r="SI46" s="6"/>
      <c r="SJ46" s="6"/>
      <c r="SK46" s="6"/>
      <c r="SN46" s="6"/>
      <c r="SO46" s="6">
        <f>SR3</f>
        <v>47</v>
      </c>
      <c r="SP46" s="6"/>
      <c r="SQ46" s="6"/>
      <c r="SR46" s="6"/>
      <c r="SS46" s="6"/>
      <c r="ST46" s="6"/>
      <c r="SU46" s="6"/>
      <c r="SV46" s="6"/>
      <c r="SY46" s="6"/>
      <c r="SZ46" s="6">
        <f>TC3</f>
        <v>48</v>
      </c>
      <c r="TA46" s="6"/>
      <c r="TB46" s="6"/>
      <c r="TC46" s="6"/>
      <c r="TD46" s="6"/>
      <c r="TE46" s="6"/>
      <c r="TF46" s="6"/>
      <c r="TG46" s="6"/>
      <c r="TJ46" s="6"/>
      <c r="TK46" s="6">
        <f>TN3</f>
        <v>49</v>
      </c>
      <c r="TL46" s="6"/>
      <c r="TM46" s="6"/>
      <c r="TN46" s="6"/>
      <c r="TO46" s="6"/>
      <c r="TP46" s="6"/>
      <c r="TQ46" s="6"/>
      <c r="TR46" s="6"/>
      <c r="TU46" s="6"/>
      <c r="TV46" s="6">
        <f>TY3</f>
        <v>50</v>
      </c>
      <c r="TW46" s="6"/>
      <c r="TX46" s="6"/>
      <c r="TY46" s="6"/>
      <c r="TZ46" s="6"/>
      <c r="UA46" s="6"/>
      <c r="UB46" s="6"/>
      <c r="UC46" s="6"/>
      <c r="UF46" s="6"/>
      <c r="UG46" s="6">
        <f>UJ3</f>
        <v>51</v>
      </c>
      <c r="UH46" s="6"/>
      <c r="UI46" s="6"/>
      <c r="UJ46" s="6"/>
      <c r="UK46" s="6"/>
      <c r="UL46" s="6"/>
      <c r="UM46" s="6"/>
      <c r="UN46" s="6"/>
      <c r="UQ46" s="6"/>
      <c r="UR46" s="6">
        <f>UU3</f>
        <v>52</v>
      </c>
      <c r="US46" s="6"/>
      <c r="UT46" s="6"/>
      <c r="UU46" s="6"/>
      <c r="UV46" s="6"/>
      <c r="UW46" s="6"/>
      <c r="UX46" s="6"/>
      <c r="UY46" s="6"/>
      <c r="VB46" s="6"/>
      <c r="VC46" s="6">
        <f>VF3</f>
        <v>53</v>
      </c>
      <c r="VD46" s="6"/>
      <c r="VE46" s="6"/>
      <c r="VF46" s="6"/>
      <c r="VG46" s="6"/>
      <c r="VH46" s="6"/>
      <c r="VI46" s="6"/>
      <c r="VJ46" s="6"/>
      <c r="VM46" s="6"/>
      <c r="VN46" s="6">
        <f>VQ3</f>
        <v>54</v>
      </c>
      <c r="VO46" s="6"/>
      <c r="VP46" s="6"/>
      <c r="VQ46" s="6"/>
      <c r="VR46" s="6"/>
      <c r="VS46" s="6"/>
      <c r="VT46" s="6"/>
      <c r="VU46" s="6"/>
      <c r="VX46" s="6"/>
      <c r="VY46" s="6">
        <f>WB3</f>
        <v>55</v>
      </c>
      <c r="VZ46" s="6"/>
      <c r="WA46" s="6"/>
      <c r="WB46" s="6"/>
      <c r="WC46" s="6"/>
      <c r="WD46" s="6"/>
      <c r="WE46" s="6"/>
      <c r="WF46" s="6"/>
      <c r="WI46" s="6"/>
      <c r="WJ46" s="6">
        <f>WM3</f>
        <v>56</v>
      </c>
      <c r="WK46" s="6"/>
      <c r="WL46" s="6"/>
      <c r="WM46" s="6"/>
      <c r="WN46" s="6"/>
      <c r="WO46" s="6"/>
      <c r="WP46" s="6"/>
      <c r="WQ46" s="6"/>
      <c r="WT46" s="6"/>
      <c r="WU46" s="6">
        <f>WX3</f>
        <v>57</v>
      </c>
      <c r="WV46" s="6"/>
      <c r="WW46" s="6"/>
      <c r="WX46" s="6"/>
      <c r="WY46" s="6"/>
      <c r="WZ46" s="6"/>
      <c r="XA46" s="6"/>
      <c r="XB46" s="6"/>
      <c r="XE46" s="6"/>
      <c r="XF46" s="6">
        <f>XI3</f>
        <v>58</v>
      </c>
      <c r="XG46" s="6"/>
      <c r="XH46" s="6"/>
      <c r="XI46" s="6"/>
      <c r="XJ46" s="6"/>
      <c r="XK46" s="6"/>
      <c r="XL46" s="6"/>
      <c r="XM46" s="6"/>
      <c r="XP46" s="6"/>
      <c r="XQ46" s="6">
        <f>XT3</f>
        <v>59</v>
      </c>
      <c r="XR46" s="6"/>
      <c r="XS46" s="6"/>
      <c r="XT46" s="6"/>
      <c r="XU46" s="6"/>
      <c r="XV46" s="6"/>
      <c r="XW46" s="6"/>
      <c r="XX46" s="6"/>
      <c r="YA46" s="6"/>
      <c r="YB46" s="6">
        <f>YE3</f>
        <v>60</v>
      </c>
      <c r="YC46" s="6"/>
      <c r="YD46" s="6"/>
      <c r="YE46" s="6"/>
      <c r="YF46" s="6"/>
      <c r="YG46" s="6"/>
      <c r="YH46" s="6"/>
      <c r="YI46" s="6"/>
      <c r="YL46" s="6"/>
      <c r="YM46" s="6">
        <f>YP3</f>
        <v>61</v>
      </c>
      <c r="YN46" s="6"/>
      <c r="YO46" s="6"/>
      <c r="YP46" s="6"/>
      <c r="YQ46" s="6"/>
      <c r="YR46" s="6"/>
      <c r="YS46" s="6"/>
      <c r="YT46" s="6"/>
      <c r="YW46" s="6"/>
      <c r="YX46" s="6">
        <f>ZA3</f>
        <v>62</v>
      </c>
      <c r="YY46" s="6"/>
      <c r="YZ46" s="6"/>
      <c r="ZA46" s="6"/>
      <c r="ZB46" s="6"/>
      <c r="ZC46" s="6"/>
      <c r="ZD46" s="6"/>
      <c r="ZE46" s="6"/>
      <c r="ZH46" s="6"/>
      <c r="ZI46" s="6">
        <f>ZL3</f>
        <v>63</v>
      </c>
      <c r="ZJ46" s="6"/>
      <c r="ZK46" s="6"/>
      <c r="ZL46" s="6"/>
      <c r="ZM46" s="6"/>
      <c r="ZN46" s="6"/>
      <c r="ZO46" s="6"/>
      <c r="ZP46" s="6"/>
      <c r="ZS46" s="6"/>
      <c r="ZT46" s="6">
        <f>ZW3</f>
        <v>64</v>
      </c>
      <c r="ZU46" s="6"/>
      <c r="ZV46" s="6"/>
      <c r="ZW46" s="6"/>
      <c r="ZX46" s="6"/>
      <c r="ZY46" s="6"/>
      <c r="ZZ46" s="6"/>
      <c r="AAA46" s="6"/>
      <c r="AAD46" s="6"/>
      <c r="AAE46" s="6">
        <f>AAH3</f>
        <v>65</v>
      </c>
      <c r="AAF46" s="6"/>
      <c r="AAG46" s="6"/>
      <c r="AAH46" s="6"/>
      <c r="AAI46" s="6"/>
      <c r="AAJ46" s="6"/>
      <c r="AAK46" s="6"/>
      <c r="AAL46" s="6"/>
      <c r="AAO46" s="6"/>
      <c r="AAP46" s="6">
        <f>AAS3</f>
        <v>66</v>
      </c>
      <c r="AAQ46" s="6"/>
      <c r="AAR46" s="6"/>
      <c r="AAS46" s="6"/>
      <c r="AAT46" s="6"/>
      <c r="AAU46" s="6"/>
      <c r="AAV46" s="6"/>
      <c r="AAW46" s="6"/>
      <c r="AAZ46" s="6"/>
      <c r="ABA46" s="6">
        <f>ABD3</f>
        <v>67</v>
      </c>
      <c r="ABB46" s="6"/>
      <c r="ABC46" s="6"/>
      <c r="ABD46" s="6"/>
      <c r="ABE46" s="6"/>
      <c r="ABF46" s="6"/>
      <c r="ABG46" s="6"/>
      <c r="ABH46" s="6"/>
      <c r="ABK46" s="6"/>
      <c r="ABL46" s="6">
        <f>ABO3</f>
        <v>68</v>
      </c>
      <c r="ABM46" s="6"/>
      <c r="ABN46" s="6"/>
      <c r="ABO46" s="6"/>
      <c r="ABP46" s="6"/>
      <c r="ABQ46" s="6"/>
      <c r="ABR46" s="6"/>
      <c r="ABS46" s="6"/>
      <c r="ABV46" s="6"/>
      <c r="ABW46" s="6">
        <f>ABZ3</f>
        <v>69</v>
      </c>
      <c r="ABX46" s="6"/>
      <c r="ABY46" s="6"/>
      <c r="ABZ46" s="6"/>
      <c r="ACA46" s="6"/>
      <c r="ACB46" s="6"/>
      <c r="ACC46" s="6"/>
      <c r="ACD46" s="6"/>
      <c r="ACG46" s="6"/>
      <c r="ACH46" s="6">
        <f>ACK3</f>
        <v>70</v>
      </c>
      <c r="ACI46" s="6"/>
      <c r="ACJ46" s="6"/>
      <c r="ACK46" s="6"/>
      <c r="ACL46" s="6"/>
      <c r="ACM46" s="6"/>
      <c r="ACN46" s="6"/>
      <c r="ACO46" s="6"/>
      <c r="ACR46" s="6"/>
      <c r="ACS46" s="6">
        <f>ACV3</f>
        <v>71</v>
      </c>
      <c r="ACT46" s="6"/>
      <c r="ACU46" s="6"/>
      <c r="ACV46" s="6"/>
      <c r="ACW46" s="6"/>
      <c r="ACX46" s="6"/>
      <c r="ACY46" s="6"/>
      <c r="ACZ46" s="6"/>
      <c r="ADC46" s="6"/>
      <c r="ADD46" s="6">
        <f>ADG3</f>
        <v>72</v>
      </c>
      <c r="ADE46" s="6"/>
      <c r="ADF46" s="6"/>
      <c r="ADG46" s="6"/>
      <c r="ADH46" s="6"/>
      <c r="ADI46" s="6"/>
      <c r="ADJ46" s="6"/>
      <c r="ADK46" s="6"/>
      <c r="ADN46" s="6"/>
      <c r="ADO46" s="6">
        <f>ADR3</f>
        <v>73</v>
      </c>
      <c r="ADP46" s="6"/>
      <c r="ADQ46" s="6"/>
      <c r="ADR46" s="6"/>
      <c r="ADS46" s="6"/>
      <c r="ADT46" s="6"/>
      <c r="ADU46" s="6"/>
      <c r="ADV46" s="6"/>
      <c r="ADY46" s="6"/>
      <c r="ADZ46" s="6">
        <f>AEC3</f>
        <v>74</v>
      </c>
      <c r="AEA46" s="6"/>
      <c r="AEB46" s="6"/>
      <c r="AEC46" s="6"/>
      <c r="AED46" s="6"/>
      <c r="AEE46" s="6"/>
      <c r="AEF46" s="6"/>
      <c r="AEG46" s="6"/>
      <c r="AEJ46" s="6"/>
      <c r="AEK46" s="6">
        <f>AEN3</f>
        <v>75</v>
      </c>
      <c r="AEL46" s="6"/>
      <c r="AEM46" s="6"/>
      <c r="AEN46" s="6"/>
      <c r="AEO46" s="6"/>
      <c r="AEP46" s="6"/>
      <c r="AEQ46" s="6"/>
      <c r="AER46" s="6"/>
      <c r="AEU46" s="6"/>
      <c r="AEV46" s="6">
        <f>AEY3</f>
        <v>76</v>
      </c>
      <c r="AEW46" s="6"/>
      <c r="AEX46" s="6"/>
      <c r="AEY46" s="6"/>
      <c r="AEZ46" s="6"/>
      <c r="AFA46" s="6"/>
      <c r="AFB46" s="6"/>
      <c r="AFC46" s="6"/>
      <c r="AFF46" s="6"/>
      <c r="AFG46" s="6">
        <f>AFJ3</f>
        <v>77</v>
      </c>
      <c r="AFH46" s="6"/>
      <c r="AFI46" s="6"/>
      <c r="AFJ46" s="6"/>
      <c r="AFK46" s="6"/>
      <c r="AFL46" s="6"/>
      <c r="AFM46" s="6"/>
      <c r="AFN46" s="6"/>
      <c r="AFQ46" s="6"/>
      <c r="AFR46" s="6">
        <f>AFU3</f>
        <v>78</v>
      </c>
      <c r="AFS46" s="6"/>
      <c r="AFT46" s="6"/>
      <c r="AFU46" s="6"/>
      <c r="AFV46" s="6"/>
      <c r="AFW46" s="6"/>
      <c r="AFX46" s="6"/>
      <c r="AFY46" s="6"/>
      <c r="AGB46" s="6"/>
      <c r="AGC46" s="6">
        <f>AGF3</f>
        <v>79</v>
      </c>
      <c r="AGD46" s="6"/>
      <c r="AGE46" s="6"/>
      <c r="AGF46" s="6"/>
      <c r="AGG46" s="6"/>
      <c r="AGH46" s="6"/>
      <c r="AGI46" s="6"/>
      <c r="AGJ46" s="6"/>
      <c r="AGM46" s="6"/>
      <c r="AGN46" s="6">
        <f>AGQ3</f>
        <v>80</v>
      </c>
      <c r="AGO46" s="6"/>
      <c r="AGP46" s="6"/>
      <c r="AGQ46" s="6"/>
      <c r="AGR46" s="6"/>
      <c r="AGS46" s="6"/>
      <c r="AGT46" s="6"/>
      <c r="AGU46" s="6"/>
      <c r="AGX46" s="6"/>
      <c r="AGY46" s="6">
        <f>AHB3</f>
        <v>81</v>
      </c>
      <c r="AGZ46" s="6"/>
      <c r="AHA46" s="6"/>
      <c r="AHB46" s="6"/>
      <c r="AHC46" s="6"/>
      <c r="AHD46" s="6"/>
      <c r="AHE46" s="6"/>
      <c r="AHF46" s="6"/>
      <c r="AHI46" s="6"/>
      <c r="AHJ46" s="6">
        <f>AHM3</f>
        <v>82</v>
      </c>
      <c r="AHK46" s="6"/>
      <c r="AHL46" s="6"/>
      <c r="AHM46" s="6"/>
      <c r="AHN46" s="6"/>
      <c r="AHO46" s="6"/>
      <c r="AHP46" s="6"/>
      <c r="AHQ46" s="6"/>
      <c r="AHT46" s="6"/>
      <c r="AHU46" s="6">
        <f>AHX3</f>
        <v>83</v>
      </c>
      <c r="AHV46" s="6"/>
      <c r="AHW46" s="6"/>
      <c r="AHX46" s="6"/>
      <c r="AHY46" s="6"/>
      <c r="AHZ46" s="6"/>
      <c r="AIA46" s="6"/>
      <c r="AIB46" s="6"/>
      <c r="AIE46" s="6"/>
      <c r="AIF46" s="6">
        <f>AII3</f>
        <v>84</v>
      </c>
      <c r="AIG46" s="6"/>
      <c r="AIH46" s="6"/>
      <c r="AII46" s="6"/>
      <c r="AIJ46" s="6"/>
      <c r="AIK46" s="6"/>
      <c r="AIL46" s="6"/>
      <c r="AIM46" s="6"/>
      <c r="AIP46" s="6"/>
      <c r="AIQ46" s="6">
        <f>AIT3</f>
        <v>85</v>
      </c>
      <c r="AIR46" s="6"/>
      <c r="AIS46" s="6"/>
      <c r="AIT46" s="6"/>
      <c r="AIU46" s="6"/>
      <c r="AIV46" s="6"/>
      <c r="AIW46" s="6"/>
      <c r="AIX46" s="6"/>
      <c r="AJA46" s="6"/>
      <c r="AJB46" s="6">
        <f>AJE3</f>
        <v>86</v>
      </c>
      <c r="AJC46" s="6"/>
      <c r="AJD46" s="6"/>
      <c r="AJE46" s="6"/>
      <c r="AJF46" s="6"/>
      <c r="AJG46" s="6"/>
      <c r="AJH46" s="6"/>
      <c r="AJI46" s="6"/>
      <c r="AJL46" s="6"/>
      <c r="AJM46" s="6">
        <f>AJP3</f>
        <v>87</v>
      </c>
      <c r="AJN46" s="6"/>
      <c r="AJO46" s="6"/>
      <c r="AJP46" s="6"/>
      <c r="AJQ46" s="6"/>
      <c r="AJR46" s="6"/>
      <c r="AJS46" s="6"/>
      <c r="AJT46" s="6"/>
      <c r="AJW46" s="6"/>
      <c r="AJX46" s="6">
        <f>AKA3</f>
        <v>88</v>
      </c>
      <c r="AJY46" s="6"/>
      <c r="AJZ46" s="6"/>
      <c r="AKA46" s="6"/>
      <c r="AKB46" s="6"/>
      <c r="AKC46" s="6"/>
      <c r="AKD46" s="6"/>
      <c r="AKE46" s="6"/>
      <c r="AKH46" s="6"/>
      <c r="AKI46" s="6">
        <f>AKL3</f>
        <v>89</v>
      </c>
      <c r="AKJ46" s="6"/>
      <c r="AKK46" s="6"/>
      <c r="AKL46" s="6"/>
      <c r="AKM46" s="6"/>
      <c r="AKN46" s="6"/>
      <c r="AKO46" s="6"/>
      <c r="AKP46" s="6"/>
      <c r="AKS46" s="6"/>
      <c r="AKT46" s="6">
        <f>AKW3</f>
        <v>90</v>
      </c>
      <c r="AKU46" s="6"/>
      <c r="AKV46" s="6"/>
      <c r="AKW46" s="6"/>
      <c r="AKX46" s="6"/>
      <c r="AKY46" s="6"/>
      <c r="AKZ46" s="6"/>
      <c r="ALA46" s="6"/>
      <c r="ALD46" s="6"/>
      <c r="ALE46" s="6">
        <f>ALH3</f>
        <v>91</v>
      </c>
      <c r="ALF46" s="6"/>
      <c r="ALG46" s="6"/>
      <c r="ALH46" s="6"/>
      <c r="ALI46" s="6"/>
      <c r="ALJ46" s="6"/>
      <c r="ALK46" s="6"/>
      <c r="ALL46" s="6"/>
      <c r="ALO46" s="6"/>
      <c r="ALP46" s="6">
        <f>ALS3</f>
        <v>92</v>
      </c>
      <c r="ALQ46" s="6"/>
      <c r="ALR46" s="6"/>
      <c r="ALS46" s="6"/>
      <c r="ALT46" s="6"/>
      <c r="ALU46" s="6"/>
      <c r="ALV46" s="6"/>
      <c r="ALW46" s="6"/>
      <c r="ALZ46" s="6"/>
      <c r="AMA46" s="6">
        <f>AMD3</f>
        <v>93</v>
      </c>
      <c r="AMB46" s="6"/>
      <c r="AMC46" s="6"/>
      <c r="AMD46" s="6"/>
      <c r="AME46" s="6"/>
      <c r="AMF46" s="6"/>
      <c r="AMG46" s="6"/>
      <c r="AMH46" s="6"/>
      <c r="AMK46" s="6"/>
      <c r="AML46" s="6">
        <f>AMO3</f>
        <v>94</v>
      </c>
      <c r="AMM46" s="6"/>
      <c r="AMN46" s="6"/>
      <c r="AMO46" s="6"/>
      <c r="AMP46" s="6"/>
      <c r="AMQ46" s="6"/>
      <c r="AMR46" s="6"/>
      <c r="AMS46" s="6"/>
      <c r="AMV46" s="6"/>
      <c r="AMW46" s="6">
        <f>AMZ3</f>
        <v>95</v>
      </c>
      <c r="AMX46" s="6"/>
      <c r="AMY46" s="6"/>
      <c r="AMZ46" s="6"/>
      <c r="ANA46" s="6"/>
      <c r="ANB46" s="6"/>
      <c r="ANC46" s="6"/>
      <c r="AND46" s="6"/>
      <c r="ANG46" s="6"/>
      <c r="ANH46" s="6">
        <f>ANK3</f>
        <v>96</v>
      </c>
      <c r="ANI46" s="6"/>
      <c r="ANJ46" s="6"/>
      <c r="ANK46" s="6"/>
      <c r="ANL46" s="6"/>
      <c r="ANM46" s="6"/>
      <c r="ANN46" s="6"/>
      <c r="ANO46" s="6"/>
      <c r="ANR46" s="6"/>
      <c r="ANS46" s="6">
        <f>ANV3</f>
        <v>97</v>
      </c>
      <c r="ANT46" s="6"/>
      <c r="ANU46" s="6"/>
      <c r="ANV46" s="6"/>
      <c r="ANW46" s="6"/>
      <c r="ANX46" s="6"/>
      <c r="ANY46" s="6"/>
      <c r="ANZ46" s="6"/>
      <c r="AOC46" s="6"/>
      <c r="AOD46" s="6">
        <f>AOG3</f>
        <v>98</v>
      </c>
      <c r="AOE46" s="6"/>
      <c r="AOF46" s="6"/>
      <c r="AOG46" s="6"/>
      <c r="AOH46" s="6"/>
      <c r="AOI46" s="6"/>
      <c r="AOJ46" s="6"/>
      <c r="AOK46" s="6"/>
      <c r="AON46" s="6"/>
      <c r="AOO46" s="6">
        <f>AOR3</f>
        <v>99</v>
      </c>
      <c r="AOP46" s="6"/>
      <c r="AOQ46" s="6"/>
      <c r="AOR46" s="6"/>
      <c r="AOS46" s="6"/>
      <c r="AOT46" s="6"/>
      <c r="AOU46" s="6"/>
      <c r="AOV46" s="6"/>
      <c r="AOY46" s="6"/>
      <c r="AOZ46" s="6">
        <f>APC3</f>
        <v>100</v>
      </c>
      <c r="APA46" s="6"/>
      <c r="APB46" s="6"/>
      <c r="APC46" s="6"/>
      <c r="APD46" s="6"/>
      <c r="APE46" s="6"/>
      <c r="APF46" s="6"/>
      <c r="APG46" s="6"/>
      <c r="APJ46" s="6"/>
      <c r="APK46" s="6">
        <f>APN3</f>
        <v>101</v>
      </c>
      <c r="APL46" s="6"/>
      <c r="APM46" s="6"/>
      <c r="APN46" s="6"/>
      <c r="APO46" s="6"/>
      <c r="APP46" s="6"/>
      <c r="APQ46" s="6"/>
      <c r="APR46" s="6"/>
      <c r="APU46" s="6"/>
      <c r="APV46" s="6">
        <f>APY3</f>
        <v>102</v>
      </c>
      <c r="APW46" s="6"/>
      <c r="APX46" s="6"/>
      <c r="APY46" s="6"/>
      <c r="APZ46" s="6"/>
      <c r="AQA46" s="6"/>
      <c r="AQB46" s="6"/>
      <c r="AQC46" s="6"/>
      <c r="AQF46" s="6"/>
      <c r="AQG46" s="6">
        <f>AQJ3</f>
        <v>103</v>
      </c>
      <c r="AQH46" s="6"/>
      <c r="AQI46" s="6"/>
      <c r="AQJ46" s="6"/>
      <c r="AQK46" s="6"/>
      <c r="AQL46" s="6"/>
      <c r="AQM46" s="6"/>
      <c r="AQN46" s="6"/>
      <c r="AQQ46" s="6"/>
      <c r="AQR46" s="6">
        <f>AQU3</f>
        <v>104</v>
      </c>
      <c r="AQS46" s="6"/>
      <c r="AQT46" s="6"/>
      <c r="AQU46" s="6"/>
      <c r="AQV46" s="6"/>
      <c r="AQW46" s="6"/>
      <c r="AQX46" s="6"/>
      <c r="AQY46" s="6"/>
      <c r="ARB46" s="6"/>
      <c r="ARC46" s="6">
        <f>ARF3</f>
        <v>105</v>
      </c>
      <c r="ARD46" s="6"/>
      <c r="ARE46" s="6"/>
      <c r="ARF46" s="6"/>
      <c r="ARG46" s="6"/>
      <c r="ARH46" s="6"/>
      <c r="ARI46" s="6"/>
      <c r="ARJ46" s="6"/>
      <c r="ARM46" s="6"/>
      <c r="ARN46" s="6">
        <f>ARQ3</f>
        <v>106</v>
      </c>
      <c r="ARO46" s="6"/>
      <c r="ARP46" s="6"/>
      <c r="ARQ46" s="6"/>
      <c r="ARR46" s="6"/>
      <c r="ARS46" s="6"/>
      <c r="ART46" s="6"/>
      <c r="ARU46" s="6"/>
      <c r="ARX46" s="6"/>
      <c r="ARY46" s="6">
        <f>ASB3</f>
        <v>107</v>
      </c>
      <c r="ARZ46" s="6"/>
      <c r="ASA46" s="6"/>
      <c r="ASB46" s="6"/>
      <c r="ASC46" s="6"/>
      <c r="ASD46" s="6"/>
      <c r="ASE46" s="6"/>
      <c r="ASF46" s="6"/>
      <c r="ASI46" s="6"/>
      <c r="ASJ46" s="6">
        <f>ASM3</f>
        <v>108</v>
      </c>
      <c r="ASK46" s="6"/>
      <c r="ASL46" s="6"/>
      <c r="ASM46" s="6"/>
      <c r="ASN46" s="6"/>
      <c r="ASO46" s="6"/>
      <c r="ASP46" s="6"/>
      <c r="ASQ46" s="6"/>
      <c r="AST46" s="6"/>
      <c r="ASU46" s="6">
        <f>ASX3</f>
        <v>109</v>
      </c>
      <c r="ASV46" s="6"/>
      <c r="ASW46" s="6"/>
      <c r="ASX46" s="6"/>
      <c r="ASY46" s="6"/>
      <c r="ASZ46" s="6"/>
      <c r="ATA46" s="6"/>
      <c r="ATB46" s="6"/>
      <c r="ATE46" s="6"/>
      <c r="ATF46" s="6">
        <f>ATI3</f>
        <v>110</v>
      </c>
      <c r="ATG46" s="6"/>
      <c r="ATH46" s="6"/>
      <c r="ATI46" s="6"/>
      <c r="ATJ46" s="6"/>
      <c r="ATK46" s="6"/>
      <c r="ATL46" s="6"/>
      <c r="ATM46" s="6"/>
      <c r="ATP46" s="6"/>
      <c r="ATQ46" s="6">
        <f>ATT3</f>
        <v>111</v>
      </c>
      <c r="ATR46" s="6"/>
      <c r="ATS46" s="6"/>
      <c r="ATT46" s="6"/>
      <c r="ATU46" s="6"/>
      <c r="ATV46" s="6"/>
      <c r="ATW46" s="6"/>
      <c r="ATX46" s="6"/>
      <c r="AUA46" s="6"/>
      <c r="AUB46" s="6">
        <f>AUE3</f>
        <v>112</v>
      </c>
      <c r="AUC46" s="6"/>
      <c r="AUD46" s="6"/>
      <c r="AUE46" s="6"/>
      <c r="AUF46" s="6"/>
      <c r="AUG46" s="6"/>
      <c r="AUH46" s="6"/>
      <c r="AUI46" s="6"/>
      <c r="AUL46" s="6"/>
      <c r="AUM46" s="6">
        <f>AUP3</f>
        <v>113</v>
      </c>
      <c r="AUN46" s="6"/>
      <c r="AUO46" s="6"/>
      <c r="AUP46" s="6"/>
      <c r="AUQ46" s="6"/>
      <c r="AUR46" s="6"/>
      <c r="AUS46" s="6"/>
      <c r="AUT46" s="6"/>
      <c r="AUW46" s="6"/>
      <c r="AUX46" s="6">
        <f>AVA3</f>
        <v>114</v>
      </c>
      <c r="AUY46" s="6"/>
      <c r="AUZ46" s="6"/>
      <c r="AVA46" s="6"/>
      <c r="AVB46" s="6"/>
      <c r="AVC46" s="6"/>
      <c r="AVD46" s="6"/>
      <c r="AVE46" s="6"/>
      <c r="AVH46" s="6"/>
      <c r="AVI46" s="6">
        <f>AVL3</f>
        <v>115</v>
      </c>
      <c r="AVJ46" s="6"/>
      <c r="AVK46" s="6"/>
      <c r="AVL46" s="6"/>
      <c r="AVM46" s="6"/>
      <c r="AVN46" s="6"/>
      <c r="AVO46" s="6"/>
      <c r="AVP46" s="6"/>
      <c r="AVS46" s="6"/>
      <c r="AVT46" s="6">
        <f>AVW3</f>
        <v>116</v>
      </c>
      <c r="AVU46" s="6"/>
      <c r="AVV46" s="6"/>
      <c r="AVW46" s="6"/>
      <c r="AVX46" s="6"/>
      <c r="AVY46" s="6"/>
      <c r="AVZ46" s="6"/>
      <c r="AWA46" s="6"/>
    </row>
    <row r="47" spans="1:1275">
      <c r="A47" s="4">
        <f ca="1">IFERROR(MATCH(F$3,OFFSET(TrichLuc!$A$1,A46,0,5000),0)+A46,"")</f>
        <v>11</v>
      </c>
      <c r="B47" s="84">
        <f ca="1">IFERROR(INDEX(TrichLuc!$A:$AD,A47,10),"")</f>
        <v>3701</v>
      </c>
      <c r="C47" s="94">
        <f ca="1">IFERROR(INDEX(TrichLuc!$A:$AD,A47,30),"")</f>
        <v>0</v>
      </c>
      <c r="D47" s="85" t="str">
        <f ca="1">IFERROR(VLOOKUP(C47,Giadatvaheso!$C$24:$F$112,4,0)*E47,"")</f>
        <v/>
      </c>
      <c r="E47" s="84">
        <f t="shared" ref="E47:E51" ca="1" si="0">IFERROR(F47+G47,"")</f>
        <v>148.80000000000001</v>
      </c>
      <c r="F47" s="84">
        <f ca="1">IFERROR(INDEX(TrichLuc!$A:$AD,A47,21),"")</f>
        <v>148.80000000000001</v>
      </c>
      <c r="G47" s="84">
        <f ca="1">IFERROR(INDEX(TrichLuc!$A:$AD,A47,22),"")</f>
        <v>0</v>
      </c>
      <c r="H47" s="84">
        <f ca="1">IFERROR(INDEX(TrichLuc!$A:$AD,A47,23),"")</f>
        <v>991</v>
      </c>
      <c r="I47" s="94" t="str">
        <f ca="1">IFERROR(INDEX(TrichLuc!$A:$AD,A47,25),"")</f>
        <v>2 lúa</v>
      </c>
      <c r="J47" s="94" t="str">
        <f ca="1">IFERROR(INDEX(TrichLuc!$A:$AD,A47,26),"")</f>
        <v>lâu dài</v>
      </c>
      <c r="L47" s="4">
        <f ca="1">IFERROR(MATCH(Q$3,OFFSET(TrichLuc!$A$1,L46,0,5000),0)+L46,"")</f>
        <v>13</v>
      </c>
      <c r="M47" s="84">
        <f ca="1">IFERROR(INDEX(TrichLuc!$A:$AD,L47,10),"")</f>
        <v>1519</v>
      </c>
      <c r="N47" s="94">
        <f ca="1">IFERROR(INDEX(TrichLuc!$A:$AD,L47,30),"")</f>
        <v>0</v>
      </c>
      <c r="O47" s="85" t="str">
        <f ca="1">IFERROR(VLOOKUP(N47,Giadatvaheso!$C$24:$F$112,4,0)*P47,"")</f>
        <v/>
      </c>
      <c r="P47" s="84">
        <f t="shared" ref="P47:P51" ca="1" si="1">IFERROR(Q47+R47,"")</f>
        <v>600.9</v>
      </c>
      <c r="Q47" s="84">
        <f ca="1">IFERROR(INDEX(TrichLuc!$A:$AD,L47,21),"")</f>
        <v>600.9</v>
      </c>
      <c r="R47" s="84">
        <f ca="1">IFERROR(INDEX(TrichLuc!$A:$AD,L47,22),"")</f>
        <v>0</v>
      </c>
      <c r="S47" s="84">
        <f ca="1">IFERROR(INDEX(TrichLuc!$A:$AD,L47,23),"")</f>
        <v>0</v>
      </c>
      <c r="T47" s="94" t="str">
        <f ca="1">IFERROR(INDEX(TrichLuc!$A:$AD,L47,25),"")</f>
        <v>2 lúa</v>
      </c>
      <c r="U47" s="94" t="str">
        <f ca="1">IFERROR(INDEX(TrichLuc!$A:$AD,L47,26),"")</f>
        <v>lâu dài</v>
      </c>
      <c r="W47" s="4">
        <f ca="1">IFERROR(MATCH(AB$3,OFFSET(TrichLuc!$A$1,W46,0,5000),0)+W46,"")</f>
        <v>14</v>
      </c>
      <c r="X47" s="84">
        <f ca="1">IFERROR(INDEX(TrichLuc!$A:$AD,W47,10),"")</f>
        <v>3276</v>
      </c>
      <c r="Y47" s="94">
        <f ca="1">IFERROR(INDEX(TrichLuc!$A:$AD,W47,30),"")</f>
        <v>0</v>
      </c>
      <c r="Z47" s="85" t="str">
        <f ca="1">IFERROR(VLOOKUP(Y47,Giadatvaheso!$C$24:$F$112,4,0)*AA47,"")</f>
        <v/>
      </c>
      <c r="AA47" s="84">
        <f t="shared" ref="AA47:AA59" ca="1" si="2">IFERROR(AB47+AC47,"")</f>
        <v>654.20000000000005</v>
      </c>
      <c r="AB47" s="84">
        <f ca="1">IFERROR(INDEX(TrichLuc!$A:$AD,W47,21),"")</f>
        <v>654.20000000000005</v>
      </c>
      <c r="AC47" s="84">
        <f ca="1">IFERROR(INDEX(TrichLuc!$A:$AD,W47,22),"")</f>
        <v>0</v>
      </c>
      <c r="AD47" s="84">
        <f ca="1">IFERROR(INDEX(TrichLuc!$A:$AD,W47,23),"")</f>
        <v>585</v>
      </c>
      <c r="AE47" s="94" t="str">
        <f ca="1">IFERROR(INDEX(TrichLuc!$A:$AD,W47,25),"")</f>
        <v>2 lúa</v>
      </c>
      <c r="AF47" s="94" t="str">
        <f ca="1">IFERROR(INDEX(TrichLuc!$A:$AD,W47,26),"")</f>
        <v>lâu dài</v>
      </c>
      <c r="AH47" s="4">
        <f ca="1">IFERROR(MATCH(AM$3,OFFSET(TrichLuc!$A$1,AH46,0,5000),0)+AH46,"")</f>
        <v>15</v>
      </c>
      <c r="AI47" s="84">
        <f ca="1">IFERROR(INDEX(TrichLuc!$A:$AD,AH47,10),"")</f>
        <v>1620</v>
      </c>
      <c r="AJ47" s="94">
        <f ca="1">IFERROR(INDEX(TrichLuc!$A:$AD,AH47,30),"")</f>
        <v>0</v>
      </c>
      <c r="AK47" s="85" t="str">
        <f ca="1">IFERROR(VLOOKUP(AJ47,Giadatvaheso!$C$24:$F$112,4,0)*AL47,"")</f>
        <v/>
      </c>
      <c r="AL47" s="84">
        <f t="shared" ref="AL47:AL59" ca="1" si="3">IFERROR(AM47+AN47,"")</f>
        <v>217</v>
      </c>
      <c r="AM47" s="84">
        <f ca="1">IFERROR(INDEX(TrichLuc!$A:$AD,AH47,21),"")</f>
        <v>217</v>
      </c>
      <c r="AN47" s="84">
        <f ca="1">IFERROR(INDEX(TrichLuc!$A:$AD,AH47,22),"")</f>
        <v>0</v>
      </c>
      <c r="AO47" s="84">
        <f ca="1">IFERROR(INDEX(TrichLuc!$A:$AD,AH47,23),"")</f>
        <v>3.5</v>
      </c>
      <c r="AP47" s="94" t="str">
        <f ca="1">IFERROR(INDEX(TrichLuc!$A:$AD,AH47,25),"")</f>
        <v>2 lúa</v>
      </c>
      <c r="AQ47" s="94" t="str">
        <f ca="1">IFERROR(INDEX(TrichLuc!$A:$AD,AH47,26),"")</f>
        <v>lâu dài</v>
      </c>
      <c r="AS47" s="4">
        <f ca="1">IFERROR(MATCH(AX$3,OFFSET(TrichLuc!$A$1,AS46,0,5000),0)+AS46,"")</f>
        <v>16</v>
      </c>
      <c r="AT47" s="84">
        <f ca="1">IFERROR(INDEX(TrichLuc!$A:$AD,AS47,10),"")</f>
        <v>3028</v>
      </c>
      <c r="AU47" s="94">
        <f ca="1">IFERROR(INDEX(TrichLuc!$A:$AD,AS47,30),"")</f>
        <v>0</v>
      </c>
      <c r="AV47" s="85" t="str">
        <f ca="1">IFERROR(VLOOKUP(AU47,Giadatvaheso!$C$24:$F$112,4,0)*AW47,"")</f>
        <v/>
      </c>
      <c r="AW47" s="84">
        <f t="shared" ref="AW47:AW59" ca="1" si="4">IFERROR(AX47+AY47,"")</f>
        <v>138.5</v>
      </c>
      <c r="AX47" s="84">
        <f ca="1">IFERROR(INDEX(TrichLuc!$A:$AD,AS47,21),"")</f>
        <v>138.5</v>
      </c>
      <c r="AY47" s="84">
        <f ca="1">IFERROR(INDEX(TrichLuc!$A:$AD,AS47,22),"")</f>
        <v>0</v>
      </c>
      <c r="AZ47" s="84">
        <f ca="1">IFERROR(INDEX(TrichLuc!$A:$AD,AS47,23),"")</f>
        <v>0</v>
      </c>
      <c r="BA47" s="94" t="str">
        <f ca="1">IFERROR(INDEX(TrichLuc!$A:$AD,AS47,25),"")</f>
        <v>2 lúa</v>
      </c>
      <c r="BB47" s="94" t="str">
        <f ca="1">IFERROR(INDEX(TrichLuc!$A:$AD,AS47,26),"")</f>
        <v>lâu dài</v>
      </c>
      <c r="BD47" s="4">
        <f ca="1">IFERROR(MATCH(BI$3,OFFSET(TrichLuc!$A$1,BD46,0,5000),0)+BD46,"")</f>
        <v>17</v>
      </c>
      <c r="BE47" s="84">
        <f ca="1">IFERROR(INDEX(TrichLuc!$A:$AD,BD47,10),"")</f>
        <v>1954</v>
      </c>
      <c r="BF47" s="94">
        <f ca="1">IFERROR(INDEX(TrichLuc!$A:$AD,BD47,30),"")</f>
        <v>0</v>
      </c>
      <c r="BG47" s="85" t="str">
        <f ca="1">IFERROR(VLOOKUP(BF47,Giadatvaheso!$C$24:$F$112,4,0)*BH47,"")</f>
        <v/>
      </c>
      <c r="BH47" s="84">
        <f t="shared" ref="BH47:BH59" ca="1" si="5">IFERROR(BI47+BJ47,"")</f>
        <v>547</v>
      </c>
      <c r="BI47" s="84">
        <f ca="1">IFERROR(INDEX(TrichLuc!$A:$AD,BD47,21),"")</f>
        <v>547</v>
      </c>
      <c r="BJ47" s="84">
        <f ca="1">IFERROR(INDEX(TrichLuc!$A:$AD,BD47,22),"")</f>
        <v>0</v>
      </c>
      <c r="BK47" s="84">
        <f ca="1">IFERROR(INDEX(TrichLuc!$A:$AD,BD47,23),"")</f>
        <v>200.78</v>
      </c>
      <c r="BL47" s="94" t="str">
        <f ca="1">IFERROR(INDEX(TrichLuc!$A:$AD,BD47,25),"")</f>
        <v>2 lúa</v>
      </c>
      <c r="BM47" s="94" t="str">
        <f ca="1">IFERROR(INDEX(TrichLuc!$A:$AD,BD47,26),"")</f>
        <v>lâu dài</v>
      </c>
      <c r="BO47" s="4">
        <f ca="1">IFERROR(MATCH(BT$3,OFFSET(TrichLuc!$A$1,BO46,0,5000),0)+BO46,"")</f>
        <v>18</v>
      </c>
      <c r="BP47" s="84">
        <f ca="1">IFERROR(INDEX(TrichLuc!$A:$AD,BO47,10),"")</f>
        <v>1939</v>
      </c>
      <c r="BQ47" s="94">
        <f ca="1">IFERROR(INDEX(TrichLuc!$A:$AD,BO47,30),"")</f>
        <v>0</v>
      </c>
      <c r="BR47" s="85" t="str">
        <f ca="1">IFERROR(VLOOKUP(BQ47,Giadatvaheso!$C$24:$F$112,4,0)*BS47,"")</f>
        <v/>
      </c>
      <c r="BS47" s="84">
        <f t="shared" ref="BS47:BS59" ca="1" si="6">IFERROR(BT47+BU47,"")</f>
        <v>452</v>
      </c>
      <c r="BT47" s="84">
        <f ca="1">IFERROR(INDEX(TrichLuc!$A:$AD,BO47,21),"")</f>
        <v>452</v>
      </c>
      <c r="BU47" s="84">
        <f ca="1">IFERROR(INDEX(TrichLuc!$A:$AD,BO47,22),"")</f>
        <v>0</v>
      </c>
      <c r="BV47" s="84">
        <f ca="1">IFERROR(INDEX(TrichLuc!$A:$AD,BO47,23),"")</f>
        <v>177</v>
      </c>
      <c r="BW47" s="94" t="str">
        <f ca="1">IFERROR(INDEX(TrichLuc!$A:$AD,BO47,25),"")</f>
        <v>2 lúa</v>
      </c>
      <c r="BX47" s="94" t="str">
        <f ca="1">IFERROR(INDEX(TrichLuc!$A:$AD,BO47,26),"")</f>
        <v>lâu dài</v>
      </c>
      <c r="BZ47" s="4">
        <f ca="1">IFERROR(MATCH(CE$3,OFFSET(TrichLuc!$A$1,BZ46,0,5000),0)+BZ46,"")</f>
        <v>19</v>
      </c>
      <c r="CA47" s="84">
        <f ca="1">IFERROR(INDEX(TrichLuc!$A:$AD,BZ47,10),"")</f>
        <v>2098</v>
      </c>
      <c r="CB47" s="94">
        <f ca="1">IFERROR(INDEX(TrichLuc!$A:$AD,BZ47,30),"")</f>
        <v>0</v>
      </c>
      <c r="CC47" s="85" t="str">
        <f ca="1">IFERROR(VLOOKUP(CB47,Giadatvaheso!$C$24:$F$112,4,0)*CD47,"")</f>
        <v/>
      </c>
      <c r="CD47" s="84">
        <f t="shared" ref="CD47:CD59" ca="1" si="7">IFERROR(CE47+CF47,"")</f>
        <v>274</v>
      </c>
      <c r="CE47" s="84">
        <f ca="1">IFERROR(INDEX(TrichLuc!$A:$AD,BZ47,21),"")</f>
        <v>274</v>
      </c>
      <c r="CF47" s="84">
        <f ca="1">IFERROR(INDEX(TrichLuc!$A:$AD,BZ47,22),"")</f>
        <v>0</v>
      </c>
      <c r="CG47" s="84">
        <f ca="1">IFERROR(INDEX(TrichLuc!$A:$AD,BZ47,23),"")</f>
        <v>346</v>
      </c>
      <c r="CH47" s="94" t="str">
        <f ca="1">IFERROR(INDEX(TrichLuc!$A:$AD,BZ47,25),"")</f>
        <v>2 lúa</v>
      </c>
      <c r="CI47" s="94" t="str">
        <f ca="1">IFERROR(INDEX(TrichLuc!$A:$AD,BZ47,26),"")</f>
        <v>lâu dài</v>
      </c>
      <c r="CK47" s="4">
        <f ca="1">IFERROR(MATCH(CP$3,OFFSET(TrichLuc!$A$1,CK46,0,5000),0)+CK46,"")</f>
        <v>20</v>
      </c>
      <c r="CL47" s="84">
        <f ca="1">IFERROR(INDEX(TrichLuc!$A:$AD,CK47,10),"")</f>
        <v>2121</v>
      </c>
      <c r="CM47" s="94">
        <f ca="1">IFERROR(INDEX(TrichLuc!$A:$AD,CK47,30),"")</f>
        <v>0</v>
      </c>
      <c r="CN47" s="85" t="str">
        <f ca="1">IFERROR(VLOOKUP(CM47,Giadatvaheso!$C$24:$F$112,4,0)*CO47,"")</f>
        <v/>
      </c>
      <c r="CO47" s="84">
        <f t="shared" ref="CO47:CO59" ca="1" si="8">IFERROR(CP47+CQ47,"")</f>
        <v>194</v>
      </c>
      <c r="CP47" s="84">
        <f ca="1">IFERROR(INDEX(TrichLuc!$A:$AD,CK47,21),"")</f>
        <v>181.5</v>
      </c>
      <c r="CQ47" s="84">
        <f ca="1">IFERROR(INDEX(TrichLuc!$A:$AD,CK47,22),"")</f>
        <v>12.5</v>
      </c>
      <c r="CR47" s="84">
        <f ca="1">IFERROR(INDEX(TrichLuc!$A:$AD,CK47,23),"")</f>
        <v>0</v>
      </c>
      <c r="CS47" s="94" t="str">
        <f ca="1">IFERROR(INDEX(TrichLuc!$A:$AD,CK47,25),"")</f>
        <v>2 lúa</v>
      </c>
      <c r="CT47" s="94" t="str">
        <f ca="1">IFERROR(INDEX(TrichLuc!$A:$AD,CK47,26),"")</f>
        <v>lâu dài</v>
      </c>
      <c r="CV47" s="4">
        <f ca="1">IFERROR(MATCH(DA$3,OFFSET(TrichLuc!$A$1,CV46,0,5000),0)+CV46,"")</f>
        <v>21</v>
      </c>
      <c r="CW47" s="84">
        <f ca="1">IFERROR(INDEX(TrichLuc!$A:$AD,CV47,10),"")</f>
        <v>2657</v>
      </c>
      <c r="CX47" s="94">
        <f ca="1">IFERROR(INDEX(TrichLuc!$A:$AD,CV47,30),"")</f>
        <v>0</v>
      </c>
      <c r="CY47" s="85" t="str">
        <f ca="1">IFERROR(VLOOKUP(CX47,Giadatvaheso!$C$24:$F$112,4,0)*CZ47,"")</f>
        <v/>
      </c>
      <c r="CZ47" s="84">
        <f t="shared" ref="CZ47:CZ59" ca="1" si="9">IFERROR(DA47+DB47,"")</f>
        <v>5.5</v>
      </c>
      <c r="DA47" s="84">
        <f ca="1">IFERROR(INDEX(TrichLuc!$A:$AD,CV47,21),"")</f>
        <v>5.5</v>
      </c>
      <c r="DB47" s="84">
        <f ca="1">IFERROR(INDEX(TrichLuc!$A:$AD,CV47,22),"")</f>
        <v>0</v>
      </c>
      <c r="DC47" s="84">
        <f ca="1">IFERROR(INDEX(TrichLuc!$A:$AD,CV47,23),"")</f>
        <v>0</v>
      </c>
      <c r="DD47" s="94" t="str">
        <f ca="1">IFERROR(INDEX(TrichLuc!$A:$AD,CV47,25),"")</f>
        <v>2 lúa</v>
      </c>
      <c r="DE47" s="94" t="str">
        <f ca="1">IFERROR(INDEX(TrichLuc!$A:$AD,CV47,26),"")</f>
        <v>lâu dài</v>
      </c>
      <c r="DG47" s="4" t="str">
        <f ca="1">IFERROR(MATCH(DL$3,OFFSET(TrichLuc!$A$1,DG46,0,5000),0)+DG46,"")</f>
        <v/>
      </c>
      <c r="DH47" s="84" t="str">
        <f ca="1">IFERROR(INDEX(TrichLuc!$A:$AD,DG47,10),"")</f>
        <v/>
      </c>
      <c r="DI47" s="94" t="str">
        <f ca="1">IFERROR(INDEX(TrichLuc!$A:$AD,DG47,30),"")</f>
        <v/>
      </c>
      <c r="DJ47" s="85" t="str">
        <f ca="1">IFERROR(VLOOKUP(DI47,Giadatvaheso!$C$24:$F$112,4,0)*DK47,"")</f>
        <v/>
      </c>
      <c r="DK47" s="84" t="str">
        <f t="shared" ref="DK47:DK59" ca="1" si="10">IFERROR(DL47+DM47,"")</f>
        <v/>
      </c>
      <c r="DL47" s="84" t="str">
        <f ca="1">IFERROR(INDEX(TrichLuc!$A:$AD,DG47,21),"")</f>
        <v/>
      </c>
      <c r="DM47" s="84" t="str">
        <f ca="1">IFERROR(INDEX(TrichLuc!$A:$AD,DG47,22),"")</f>
        <v/>
      </c>
      <c r="DN47" s="84" t="str">
        <f ca="1">IFERROR(INDEX(TrichLuc!$A:$AD,DG47,23),"")</f>
        <v/>
      </c>
      <c r="DO47" s="94" t="str">
        <f ca="1">IFERROR(INDEX(TrichLuc!$A:$AD,DG47,25),"")</f>
        <v/>
      </c>
      <c r="DP47" s="94" t="str">
        <f ca="1">IFERROR(INDEX(TrichLuc!$A:$AD,DG47,26),"")</f>
        <v/>
      </c>
      <c r="DR47" s="4" t="str">
        <f ca="1">IFERROR(MATCH(DW$3,OFFSET(TrichLuc!$A$1,DR46,0,5000),0)+DR46,"")</f>
        <v/>
      </c>
      <c r="DS47" s="84" t="str">
        <f ca="1">IFERROR(INDEX(TrichLuc!$A:$AD,DR47,10),"")</f>
        <v/>
      </c>
      <c r="DT47" s="94" t="str">
        <f ca="1">IFERROR(INDEX(TrichLuc!$A:$AD,DR47,30),"")</f>
        <v/>
      </c>
      <c r="DU47" s="85" t="str">
        <f ca="1">IFERROR(VLOOKUP(DT47,Giadatvaheso!$C$24:$F$112,4,0)*DV47,"")</f>
        <v/>
      </c>
      <c r="DV47" s="84" t="str">
        <f t="shared" ref="DV47:DV59" ca="1" si="11">IFERROR(DW47+DX47,"")</f>
        <v/>
      </c>
      <c r="DW47" s="84" t="str">
        <f ca="1">IFERROR(INDEX(TrichLuc!$A:$AD,DR47,21),"")</f>
        <v/>
      </c>
      <c r="DX47" s="84" t="str">
        <f ca="1">IFERROR(INDEX(TrichLuc!$A:$AD,DR47,22),"")</f>
        <v/>
      </c>
      <c r="DY47" s="84" t="str">
        <f ca="1">IFERROR(INDEX(TrichLuc!$A:$AD,DR47,23),"")</f>
        <v/>
      </c>
      <c r="DZ47" s="94" t="str">
        <f ca="1">IFERROR(INDEX(TrichLuc!$A:$AD,DR47,25),"")</f>
        <v/>
      </c>
      <c r="EA47" s="94" t="str">
        <f ca="1">IFERROR(INDEX(TrichLuc!$A:$AD,DR47,26),"")</f>
        <v/>
      </c>
      <c r="EC47" s="4" t="str">
        <f ca="1">IFERROR(MATCH(EH$3,OFFSET(TrichLuc!$A$1,EC46,0,5000),0)+EC46,"")</f>
        <v/>
      </c>
      <c r="ED47" s="84" t="str">
        <f ca="1">IFERROR(INDEX(TrichLuc!$A:$AD,EC47,10),"")</f>
        <v/>
      </c>
      <c r="EE47" s="94" t="str">
        <f ca="1">IFERROR(INDEX(TrichLuc!$A:$AD,EC47,30),"")</f>
        <v/>
      </c>
      <c r="EF47" s="85" t="str">
        <f ca="1">IFERROR(VLOOKUP(EE47,Giadatvaheso!$C$24:$F$112,4,0)*EG47,"")</f>
        <v/>
      </c>
      <c r="EG47" s="84" t="str">
        <f t="shared" ref="EG47:EG59" ca="1" si="12">IFERROR(EH47+EI47,"")</f>
        <v/>
      </c>
      <c r="EH47" s="84" t="str">
        <f ca="1">IFERROR(INDEX(TrichLuc!$A:$AD,EC47,21),"")</f>
        <v/>
      </c>
      <c r="EI47" s="84" t="str">
        <f ca="1">IFERROR(INDEX(TrichLuc!$A:$AD,EC47,22),"")</f>
        <v/>
      </c>
      <c r="EJ47" s="84" t="str">
        <f ca="1">IFERROR(INDEX(TrichLuc!$A:$AD,EC47,23),"")</f>
        <v/>
      </c>
      <c r="EK47" s="94" t="str">
        <f ca="1">IFERROR(INDEX(TrichLuc!$A:$AD,EC47,25),"")</f>
        <v/>
      </c>
      <c r="EL47" s="94" t="str">
        <f ca="1">IFERROR(INDEX(TrichLuc!$A:$AD,EC47,26),"")</f>
        <v/>
      </c>
      <c r="EN47" s="4" t="str">
        <f ca="1">IFERROR(MATCH(ES$3,OFFSET(TrichLuc!$A$1,EN46,0,5000),0)+EN46,"")</f>
        <v/>
      </c>
      <c r="EO47" s="84" t="str">
        <f ca="1">IFERROR(INDEX(TrichLuc!$A:$AD,EN47,10),"")</f>
        <v/>
      </c>
      <c r="EP47" s="94" t="str">
        <f ca="1">IFERROR(INDEX(TrichLuc!$A:$AD,EN47,30),"")</f>
        <v/>
      </c>
      <c r="EQ47" s="85" t="str">
        <f ca="1">IFERROR(VLOOKUP(EP47,Giadatvaheso!$C$24:$F$112,4,0)*ER47,"")</f>
        <v/>
      </c>
      <c r="ER47" s="84" t="str">
        <f t="shared" ref="ER47:ER59" ca="1" si="13">IFERROR(ES47+ET47,"")</f>
        <v/>
      </c>
      <c r="ES47" s="84" t="str">
        <f ca="1">IFERROR(INDEX(TrichLuc!$A:$AD,EN47,21),"")</f>
        <v/>
      </c>
      <c r="ET47" s="84" t="str">
        <f ca="1">IFERROR(INDEX(TrichLuc!$A:$AD,EN47,22),"")</f>
        <v/>
      </c>
      <c r="EU47" s="84" t="str">
        <f ca="1">IFERROR(INDEX(TrichLuc!$A:$AD,EN47,23),"")</f>
        <v/>
      </c>
      <c r="EV47" s="94" t="str">
        <f ca="1">IFERROR(INDEX(TrichLuc!$A:$AD,EN47,25),"")</f>
        <v/>
      </c>
      <c r="EW47" s="94" t="str">
        <f ca="1">IFERROR(INDEX(TrichLuc!$A:$AD,EN47,26),"")</f>
        <v/>
      </c>
      <c r="EY47" s="4" t="str">
        <f ca="1">IFERROR(MATCH(FD$3,OFFSET(TrichLuc!$A$1,EY46,0,5000),0)+EY46,"")</f>
        <v/>
      </c>
      <c r="EZ47" s="84" t="str">
        <f ca="1">IFERROR(INDEX(TrichLuc!$A:$AD,EY47,10),"")</f>
        <v/>
      </c>
      <c r="FA47" s="94" t="str">
        <f ca="1">IFERROR(INDEX(TrichLuc!$A:$AD,EY47,30),"")</f>
        <v/>
      </c>
      <c r="FB47" s="85" t="str">
        <f ca="1">IFERROR(VLOOKUP(FA47,Giadatvaheso!$C$24:$F$112,4,0)*FC47,"")</f>
        <v/>
      </c>
      <c r="FC47" s="84" t="str">
        <f t="shared" ref="FC47:FC59" ca="1" si="14">IFERROR(FD47+FE47,"")</f>
        <v/>
      </c>
      <c r="FD47" s="84" t="str">
        <f ca="1">IFERROR(INDEX(TrichLuc!$A:$AD,EY47,21),"")</f>
        <v/>
      </c>
      <c r="FE47" s="84" t="str">
        <f ca="1">IFERROR(INDEX(TrichLuc!$A:$AD,EY47,22),"")</f>
        <v/>
      </c>
      <c r="FF47" s="84" t="str">
        <f ca="1">IFERROR(INDEX(TrichLuc!$A:$AD,EY47,23),"")</f>
        <v/>
      </c>
      <c r="FG47" s="94" t="str">
        <f ca="1">IFERROR(INDEX(TrichLuc!$A:$AD,EY47,25),"")</f>
        <v/>
      </c>
      <c r="FH47" s="94" t="str">
        <f ca="1">IFERROR(INDEX(TrichLuc!$A:$AD,EY47,26),"")</f>
        <v/>
      </c>
      <c r="FJ47" s="4" t="str">
        <f ca="1">IFERROR(MATCH(FO$3,OFFSET(TrichLuc!$A$1,FJ46,0,5000),0)+FJ46,"")</f>
        <v/>
      </c>
      <c r="FK47" s="84" t="str">
        <f ca="1">IFERROR(INDEX(TrichLuc!$A:$AD,FJ47,10),"")</f>
        <v/>
      </c>
      <c r="FL47" s="94" t="str">
        <f ca="1">IFERROR(INDEX(TrichLuc!$A:$AD,FJ47,30),"")</f>
        <v/>
      </c>
      <c r="FM47" s="85" t="str">
        <f ca="1">IFERROR(VLOOKUP(FL47,Giadatvaheso!$C$24:$F$112,4,0)*FN47,"")</f>
        <v/>
      </c>
      <c r="FN47" s="84" t="str">
        <f t="shared" ref="FN47:FN59" ca="1" si="15">IFERROR(FO47+FP47,"")</f>
        <v/>
      </c>
      <c r="FO47" s="84" t="str">
        <f ca="1">IFERROR(INDEX(TrichLuc!$A:$AD,FJ47,21),"")</f>
        <v/>
      </c>
      <c r="FP47" s="84" t="str">
        <f ca="1">IFERROR(INDEX(TrichLuc!$A:$AD,FJ47,22),"")</f>
        <v/>
      </c>
      <c r="FQ47" s="84" t="str">
        <f ca="1">IFERROR(INDEX(TrichLuc!$A:$AD,FJ47,23),"")</f>
        <v/>
      </c>
      <c r="FR47" s="94" t="str">
        <f ca="1">IFERROR(INDEX(TrichLuc!$A:$AD,FJ47,25),"")</f>
        <v/>
      </c>
      <c r="FS47" s="94" t="str">
        <f ca="1">IFERROR(INDEX(TrichLuc!$A:$AD,FJ47,26),"")</f>
        <v/>
      </c>
      <c r="FU47" s="4" t="str">
        <f ca="1">IFERROR(MATCH(FZ$3,OFFSET(TrichLuc!$A$1,FU46,0,5000),0)+FU46,"")</f>
        <v/>
      </c>
      <c r="FV47" s="84" t="str">
        <f ca="1">IFERROR(INDEX(TrichLuc!$A:$AD,FU47,10),"")</f>
        <v/>
      </c>
      <c r="FW47" s="94" t="str">
        <f ca="1">IFERROR(INDEX(TrichLuc!$A:$AD,FU47,30),"")</f>
        <v/>
      </c>
      <c r="FX47" s="85" t="str">
        <f ca="1">IFERROR(VLOOKUP(FW47,Giadatvaheso!$C$24:$F$112,4,0)*FY47,"")</f>
        <v/>
      </c>
      <c r="FY47" s="84" t="str">
        <f t="shared" ref="FY47:FY59" ca="1" si="16">IFERROR(FZ47+GA47,"")</f>
        <v/>
      </c>
      <c r="FZ47" s="84" t="str">
        <f ca="1">IFERROR(INDEX(TrichLuc!$A:$AD,FU47,21),"")</f>
        <v/>
      </c>
      <c r="GA47" s="84" t="str">
        <f ca="1">IFERROR(INDEX(TrichLuc!$A:$AD,FU47,22),"")</f>
        <v/>
      </c>
      <c r="GB47" s="84" t="str">
        <f ca="1">IFERROR(INDEX(TrichLuc!$A:$AD,FU47,23),"")</f>
        <v/>
      </c>
      <c r="GC47" s="94" t="str">
        <f ca="1">IFERROR(INDEX(TrichLuc!$A:$AD,FU47,25),"")</f>
        <v/>
      </c>
      <c r="GD47" s="94" t="str">
        <f ca="1">IFERROR(INDEX(TrichLuc!$A:$AD,FU47,26),"")</f>
        <v/>
      </c>
      <c r="GF47" s="4" t="str">
        <f ca="1">IFERROR(MATCH(GK$3,OFFSET(TrichLuc!$A$1,GF46,0,5000),0)+GF46,"")</f>
        <v/>
      </c>
      <c r="GG47" s="84" t="str">
        <f ca="1">IFERROR(INDEX(TrichLuc!$A:$AD,GF47,10),"")</f>
        <v/>
      </c>
      <c r="GH47" s="94" t="str">
        <f ca="1">IFERROR(INDEX(TrichLuc!$A:$AD,GF47,30),"")</f>
        <v/>
      </c>
      <c r="GI47" s="85" t="str">
        <f ca="1">IFERROR(VLOOKUP(GH47,Giadatvaheso!$C$24:$F$112,4,0)*GJ47,"")</f>
        <v/>
      </c>
      <c r="GJ47" s="84" t="str">
        <f t="shared" ref="GJ47:GJ59" ca="1" si="17">IFERROR(GK47+GL47,"")</f>
        <v/>
      </c>
      <c r="GK47" s="84" t="str">
        <f ca="1">IFERROR(INDEX(TrichLuc!$A:$AD,GF47,21),"")</f>
        <v/>
      </c>
      <c r="GL47" s="84" t="str">
        <f ca="1">IFERROR(INDEX(TrichLuc!$A:$AD,GF47,22),"")</f>
        <v/>
      </c>
      <c r="GM47" s="84" t="str">
        <f ca="1">IFERROR(INDEX(TrichLuc!$A:$AD,GF47,23),"")</f>
        <v/>
      </c>
      <c r="GN47" s="94" t="str">
        <f ca="1">IFERROR(INDEX(TrichLuc!$A:$AD,GF47,25),"")</f>
        <v/>
      </c>
      <c r="GO47" s="94" t="str">
        <f ca="1">IFERROR(INDEX(TrichLuc!$A:$AD,GF47,26),"")</f>
        <v/>
      </c>
      <c r="GQ47" s="4" t="str">
        <f ca="1">IFERROR(MATCH(GV$3,OFFSET(TrichLuc!$A$1,GQ46,0,5000),0)+GQ46,"")</f>
        <v/>
      </c>
      <c r="GR47" s="84" t="str">
        <f ca="1">IFERROR(INDEX(TrichLuc!$A:$AD,GQ47,10),"")</f>
        <v/>
      </c>
      <c r="GS47" s="94" t="str">
        <f ca="1">IFERROR(INDEX(TrichLuc!$A:$AD,GQ47,30),"")</f>
        <v/>
      </c>
      <c r="GT47" s="85" t="str">
        <f ca="1">IFERROR(VLOOKUP(GS47,Giadatvaheso!$C$24:$F$112,4,0)*GU47,"")</f>
        <v/>
      </c>
      <c r="GU47" s="84" t="str">
        <f t="shared" ref="GU47:GU59" ca="1" si="18">IFERROR(GV47+GW47,"")</f>
        <v/>
      </c>
      <c r="GV47" s="84" t="str">
        <f ca="1">IFERROR(INDEX(TrichLuc!$A:$AD,GQ47,21),"")</f>
        <v/>
      </c>
      <c r="GW47" s="84" t="str">
        <f ca="1">IFERROR(INDEX(TrichLuc!$A:$AD,GQ47,22),"")</f>
        <v/>
      </c>
      <c r="GX47" s="84" t="str">
        <f ca="1">IFERROR(INDEX(TrichLuc!$A:$AD,GQ47,23),"")</f>
        <v/>
      </c>
      <c r="GY47" s="94" t="str">
        <f ca="1">IFERROR(INDEX(TrichLuc!$A:$AD,GQ47,25),"")</f>
        <v/>
      </c>
      <c r="GZ47" s="94" t="str">
        <f ca="1">IFERROR(INDEX(TrichLuc!$A:$AD,GQ47,26),"")</f>
        <v/>
      </c>
      <c r="HB47" s="4" t="str">
        <f ca="1">IFERROR(MATCH(HG$3,OFFSET(TrichLuc!$A$1,HB46,0,5000),0)+HB46,"")</f>
        <v/>
      </c>
      <c r="HC47" s="84" t="str">
        <f ca="1">IFERROR(INDEX(TrichLuc!$A:$AD,HB47,10),"")</f>
        <v/>
      </c>
      <c r="HD47" s="94" t="str">
        <f ca="1">IFERROR(INDEX(TrichLuc!$A:$AD,HB47,30),"")</f>
        <v/>
      </c>
      <c r="HE47" s="85" t="str">
        <f ca="1">IFERROR(VLOOKUP(HD47,Giadatvaheso!$C$24:$F$112,4,0)*HF47,"")</f>
        <v/>
      </c>
      <c r="HF47" s="84" t="str">
        <f t="shared" ref="HF47:HF59" ca="1" si="19">IFERROR(HG47+HH47,"")</f>
        <v/>
      </c>
      <c r="HG47" s="84" t="str">
        <f ca="1">IFERROR(INDEX(TrichLuc!$A:$AD,HB47,21),"")</f>
        <v/>
      </c>
      <c r="HH47" s="84" t="str">
        <f ca="1">IFERROR(INDEX(TrichLuc!$A:$AD,HB47,22),"")</f>
        <v/>
      </c>
      <c r="HI47" s="84" t="str">
        <f ca="1">IFERROR(INDEX(TrichLuc!$A:$AD,HB47,23),"")</f>
        <v/>
      </c>
      <c r="HJ47" s="94" t="str">
        <f ca="1">IFERROR(INDEX(TrichLuc!$A:$AD,HB47,25),"")</f>
        <v/>
      </c>
      <c r="HK47" s="94" t="str">
        <f ca="1">IFERROR(INDEX(TrichLuc!$A:$AD,HB47,26),"")</f>
        <v/>
      </c>
      <c r="HM47" s="4" t="str">
        <f ca="1">IFERROR(MATCH(HR$3,OFFSET(TrichLuc!$A$1,HM46,0,5000),0)+HM46,"")</f>
        <v/>
      </c>
      <c r="HN47" s="84" t="str">
        <f ca="1">IFERROR(INDEX(TrichLuc!$A:$AD,HM47,10),"")</f>
        <v/>
      </c>
      <c r="HO47" s="94" t="str">
        <f ca="1">IFERROR(INDEX(TrichLuc!$A:$AD,HM47,30),"")</f>
        <v/>
      </c>
      <c r="HP47" s="85" t="str">
        <f ca="1">IFERROR(VLOOKUP(HO47,Giadatvaheso!$C$24:$F$112,4,0)*HQ47,"")</f>
        <v/>
      </c>
      <c r="HQ47" s="84" t="str">
        <f t="shared" ref="HQ47:HQ59" ca="1" si="20">IFERROR(HR47+HS47,"")</f>
        <v/>
      </c>
      <c r="HR47" s="84" t="str">
        <f ca="1">IFERROR(INDEX(TrichLuc!$A:$AD,HM47,21),"")</f>
        <v/>
      </c>
      <c r="HS47" s="84" t="str">
        <f ca="1">IFERROR(INDEX(TrichLuc!$A:$AD,HM47,22),"")</f>
        <v/>
      </c>
      <c r="HT47" s="84" t="str">
        <f ca="1">IFERROR(INDEX(TrichLuc!$A:$AD,HM47,23),"")</f>
        <v/>
      </c>
      <c r="HU47" s="94" t="str">
        <f ca="1">IFERROR(INDEX(TrichLuc!$A:$AD,HM47,25),"")</f>
        <v/>
      </c>
      <c r="HV47" s="94" t="str">
        <f ca="1">IFERROR(INDEX(TrichLuc!$A:$AD,HM47,26),"")</f>
        <v/>
      </c>
      <c r="HX47" s="4" t="str">
        <f ca="1">IFERROR(MATCH(IC$3,OFFSET(TrichLuc!$A$1,HX46,0,5000),0)+HX46,"")</f>
        <v/>
      </c>
      <c r="HY47" s="84" t="str">
        <f ca="1">IFERROR(INDEX(TrichLuc!$A:$AD,HX47,10),"")</f>
        <v/>
      </c>
      <c r="HZ47" s="94" t="str">
        <f ca="1">IFERROR(INDEX(TrichLuc!$A:$AD,HX47,30),"")</f>
        <v/>
      </c>
      <c r="IA47" s="85" t="str">
        <f ca="1">IFERROR(VLOOKUP(HZ47,Giadatvaheso!$C$24:$F$112,4,0)*IB47,"")</f>
        <v/>
      </c>
      <c r="IB47" s="84" t="str">
        <f t="shared" ref="IB47:IB59" ca="1" si="21">IFERROR(IC47+ID47,"")</f>
        <v/>
      </c>
      <c r="IC47" s="84" t="str">
        <f ca="1">IFERROR(INDEX(TrichLuc!$A:$AD,HX47,21),"")</f>
        <v/>
      </c>
      <c r="ID47" s="84" t="str">
        <f ca="1">IFERROR(INDEX(TrichLuc!$A:$AD,HX47,22),"")</f>
        <v/>
      </c>
      <c r="IE47" s="84" t="str">
        <f ca="1">IFERROR(INDEX(TrichLuc!$A:$AD,HX47,23),"")</f>
        <v/>
      </c>
      <c r="IF47" s="94" t="str">
        <f ca="1">IFERROR(INDEX(TrichLuc!$A:$AD,HX47,25),"")</f>
        <v/>
      </c>
      <c r="IG47" s="94" t="str">
        <f ca="1">IFERROR(INDEX(TrichLuc!$A:$AD,HX47,26),"")</f>
        <v/>
      </c>
      <c r="II47" s="4" t="str">
        <f ca="1">IFERROR(MATCH(IN$3,OFFSET(TrichLuc!$A$1,II46,0,5000),0)+II46,"")</f>
        <v/>
      </c>
      <c r="IJ47" s="84" t="str">
        <f ca="1">IFERROR(INDEX(TrichLuc!$A:$AD,II47,10),"")</f>
        <v/>
      </c>
      <c r="IK47" s="94" t="str">
        <f ca="1">IFERROR(INDEX(TrichLuc!$A:$AD,II47,30),"")</f>
        <v/>
      </c>
      <c r="IL47" s="85" t="str">
        <f ca="1">IFERROR(VLOOKUP(IK47,Giadatvaheso!$C$24:$F$112,4,0)*IM47,"")</f>
        <v/>
      </c>
      <c r="IM47" s="84" t="str">
        <f t="shared" ref="IM47:IM59" ca="1" si="22">IFERROR(IN47+IO47,"")</f>
        <v/>
      </c>
      <c r="IN47" s="84" t="str">
        <f ca="1">IFERROR(INDEX(TrichLuc!$A:$AD,II47,21),"")</f>
        <v/>
      </c>
      <c r="IO47" s="84" t="str">
        <f ca="1">IFERROR(INDEX(TrichLuc!$A:$AD,II47,22),"")</f>
        <v/>
      </c>
      <c r="IP47" s="84" t="str">
        <f ca="1">IFERROR(INDEX(TrichLuc!$A:$AD,II47,23),"")</f>
        <v/>
      </c>
      <c r="IQ47" s="94" t="str">
        <f ca="1">IFERROR(INDEX(TrichLuc!$A:$AD,II47,25),"")</f>
        <v/>
      </c>
      <c r="IR47" s="94" t="str">
        <f ca="1">IFERROR(INDEX(TrichLuc!$A:$AD,II47,26),"")</f>
        <v/>
      </c>
      <c r="IT47" s="4" t="str">
        <f ca="1">IFERROR(MATCH(IY$3,OFFSET(TrichLuc!$A$1,IT46,0,5000),0)+IT46,"")</f>
        <v/>
      </c>
      <c r="IU47" s="84" t="str">
        <f ca="1">IFERROR(INDEX(TrichLuc!$A:$AD,IT47,10),"")</f>
        <v/>
      </c>
      <c r="IV47" s="94" t="str">
        <f ca="1">IFERROR(INDEX(TrichLuc!$A:$AD,IT47,30),"")</f>
        <v/>
      </c>
      <c r="IW47" s="85" t="str">
        <f ca="1">IFERROR(VLOOKUP(IV47,Giadatvaheso!$C$24:$F$112,4,0)*IX47,"")</f>
        <v/>
      </c>
      <c r="IX47" s="84" t="str">
        <f t="shared" ref="IX47:IX59" ca="1" si="23">IFERROR(IY47+IZ47,"")</f>
        <v/>
      </c>
      <c r="IY47" s="84" t="str">
        <f ca="1">IFERROR(INDEX(TrichLuc!$A:$AD,IT47,21),"")</f>
        <v/>
      </c>
      <c r="IZ47" s="84" t="str">
        <f ca="1">IFERROR(INDEX(TrichLuc!$A:$AD,IT47,22),"")</f>
        <v/>
      </c>
      <c r="JA47" s="84" t="str">
        <f ca="1">IFERROR(INDEX(TrichLuc!$A:$AD,IT47,23),"")</f>
        <v/>
      </c>
      <c r="JB47" s="94" t="str">
        <f ca="1">IFERROR(INDEX(TrichLuc!$A:$AD,IT47,25),"")</f>
        <v/>
      </c>
      <c r="JC47" s="94" t="str">
        <f ca="1">IFERROR(INDEX(TrichLuc!$A:$AD,IT47,26),"")</f>
        <v/>
      </c>
      <c r="JE47" s="4" t="str">
        <f ca="1">IFERROR(MATCH(JJ$3,OFFSET(TrichLuc!$A$1,JE46,0,5000),0)+JE46,"")</f>
        <v/>
      </c>
      <c r="JF47" s="84" t="str">
        <f ca="1">IFERROR(INDEX(TrichLuc!$A:$AD,JE47,10),"")</f>
        <v/>
      </c>
      <c r="JG47" s="94" t="str">
        <f ca="1">IFERROR(INDEX(TrichLuc!$A:$AD,JE47,30),"")</f>
        <v/>
      </c>
      <c r="JH47" s="85" t="str">
        <f ca="1">IFERROR(VLOOKUP(JG47,Giadatvaheso!$C$24:$F$112,4,0)*JI47,"")</f>
        <v/>
      </c>
      <c r="JI47" s="84" t="str">
        <f t="shared" ref="JI47:JI59" ca="1" si="24">IFERROR(JJ47+JK47,"")</f>
        <v/>
      </c>
      <c r="JJ47" s="84" t="str">
        <f ca="1">IFERROR(INDEX(TrichLuc!$A:$AD,JE47,21),"")</f>
        <v/>
      </c>
      <c r="JK47" s="84" t="str">
        <f ca="1">IFERROR(INDEX(TrichLuc!$A:$AD,JE47,22),"")</f>
        <v/>
      </c>
      <c r="JL47" s="84" t="str">
        <f ca="1">IFERROR(INDEX(TrichLuc!$A:$AD,JE47,23),"")</f>
        <v/>
      </c>
      <c r="JM47" s="94" t="str">
        <f ca="1">IFERROR(INDEX(TrichLuc!$A:$AD,JE47,25),"")</f>
        <v/>
      </c>
      <c r="JN47" s="94" t="str">
        <f ca="1">IFERROR(INDEX(TrichLuc!$A:$AD,JE47,26),"")</f>
        <v/>
      </c>
      <c r="JP47" s="4" t="str">
        <f ca="1">IFERROR(MATCH(JU$3,OFFSET(TrichLuc!$A$1,JP46,0,5000),0)+JP46,"")</f>
        <v/>
      </c>
      <c r="JQ47" s="84" t="str">
        <f ca="1">IFERROR(INDEX(TrichLuc!$A:$AD,JP47,10),"")</f>
        <v/>
      </c>
      <c r="JR47" s="94" t="str">
        <f ca="1">IFERROR(INDEX(TrichLuc!$A:$AD,JP47,30),"")</f>
        <v/>
      </c>
      <c r="JS47" s="85" t="str">
        <f ca="1">IFERROR(VLOOKUP(JR47,Giadatvaheso!$C$24:$F$112,4,0)*JT47,"")</f>
        <v/>
      </c>
      <c r="JT47" s="84" t="str">
        <f t="shared" ref="JT47:JT59" ca="1" si="25">IFERROR(JU47+JV47,"")</f>
        <v/>
      </c>
      <c r="JU47" s="84" t="str">
        <f ca="1">IFERROR(INDEX(TrichLuc!$A:$AD,JP47,21),"")</f>
        <v/>
      </c>
      <c r="JV47" s="84" t="str">
        <f ca="1">IFERROR(INDEX(TrichLuc!$A:$AD,JP47,22),"")</f>
        <v/>
      </c>
      <c r="JW47" s="84" t="str">
        <f ca="1">IFERROR(INDEX(TrichLuc!$A:$AD,JP47,23),"")</f>
        <v/>
      </c>
      <c r="JX47" s="94" t="str">
        <f ca="1">IFERROR(INDEX(TrichLuc!$A:$AD,JP47,25),"")</f>
        <v/>
      </c>
      <c r="JY47" s="94" t="str">
        <f ca="1">IFERROR(INDEX(TrichLuc!$A:$AD,JP47,26),"")</f>
        <v/>
      </c>
      <c r="KA47" s="4" t="str">
        <f ca="1">IFERROR(MATCH(KF$3,OFFSET(TrichLuc!$A$1,KA46,0,5000),0)+KA46,"")</f>
        <v/>
      </c>
      <c r="KB47" s="84" t="str">
        <f ca="1">IFERROR(INDEX(TrichLuc!$A:$AD,KA47,10),"")</f>
        <v/>
      </c>
      <c r="KC47" s="94" t="str">
        <f ca="1">IFERROR(INDEX(TrichLuc!$A:$AD,KA47,30),"")</f>
        <v/>
      </c>
      <c r="KD47" s="85" t="str">
        <f ca="1">IFERROR(VLOOKUP(KC47,Giadatvaheso!$C$24:$F$112,4,0)*KE47,"")</f>
        <v/>
      </c>
      <c r="KE47" s="84" t="str">
        <f t="shared" ref="KE47:KE59" ca="1" si="26">IFERROR(KF47+KG47,"")</f>
        <v/>
      </c>
      <c r="KF47" s="84" t="str">
        <f ca="1">IFERROR(INDEX(TrichLuc!$A:$AD,KA47,21),"")</f>
        <v/>
      </c>
      <c r="KG47" s="84" t="str">
        <f ca="1">IFERROR(INDEX(TrichLuc!$A:$AD,KA47,22),"")</f>
        <v/>
      </c>
      <c r="KH47" s="84" t="str">
        <f ca="1">IFERROR(INDEX(TrichLuc!$A:$AD,KA47,23),"")</f>
        <v/>
      </c>
      <c r="KI47" s="94" t="str">
        <f ca="1">IFERROR(INDEX(TrichLuc!$A:$AD,KA47,25),"")</f>
        <v/>
      </c>
      <c r="KJ47" s="94" t="str">
        <f ca="1">IFERROR(INDEX(TrichLuc!$A:$AD,KA47,26),"")</f>
        <v/>
      </c>
      <c r="KL47" s="4" t="str">
        <f ca="1">IFERROR(MATCH(KQ$3,OFFSET(TrichLuc!$A$1,KL46,0,5000),0)+KL46,"")</f>
        <v/>
      </c>
      <c r="KM47" s="84" t="str">
        <f ca="1">IFERROR(INDEX(TrichLuc!$A:$AD,KL47,10),"")</f>
        <v/>
      </c>
      <c r="KN47" s="94" t="str">
        <f ca="1">IFERROR(INDEX(TrichLuc!$A:$AD,KL47,30),"")</f>
        <v/>
      </c>
      <c r="KO47" s="85" t="str">
        <f ca="1">IFERROR(VLOOKUP(KN47,Giadatvaheso!$C$24:$F$112,4,0)*KP47,"")</f>
        <v/>
      </c>
      <c r="KP47" s="84" t="str">
        <f t="shared" ref="KP47:KP59" ca="1" si="27">IFERROR(KQ47+KR47,"")</f>
        <v/>
      </c>
      <c r="KQ47" s="84" t="str">
        <f ca="1">IFERROR(INDEX(TrichLuc!$A:$AD,KL47,21),"")</f>
        <v/>
      </c>
      <c r="KR47" s="84" t="str">
        <f ca="1">IFERROR(INDEX(TrichLuc!$A:$AD,KL47,22),"")</f>
        <v/>
      </c>
      <c r="KS47" s="84" t="str">
        <f ca="1">IFERROR(INDEX(TrichLuc!$A:$AD,KL47,23),"")</f>
        <v/>
      </c>
      <c r="KT47" s="94" t="str">
        <f ca="1">IFERROR(INDEX(TrichLuc!$A:$AD,KL47,25),"")</f>
        <v/>
      </c>
      <c r="KU47" s="94" t="str">
        <f ca="1">IFERROR(INDEX(TrichLuc!$A:$AD,KL47,26),"")</f>
        <v/>
      </c>
      <c r="KW47" s="4" t="str">
        <f ca="1">IFERROR(MATCH(LB$3,OFFSET(TrichLuc!$A$1,KW46,0,5000),0)+KW46,"")</f>
        <v/>
      </c>
      <c r="KX47" s="84" t="str">
        <f ca="1">IFERROR(INDEX(TrichLuc!$A:$AD,KW47,10),"")</f>
        <v/>
      </c>
      <c r="KY47" s="94" t="str">
        <f ca="1">IFERROR(INDEX(TrichLuc!$A:$AD,KW47,30),"")</f>
        <v/>
      </c>
      <c r="KZ47" s="85" t="str">
        <f ca="1">IFERROR(VLOOKUP(KY47,Giadatvaheso!$C$24:$F$112,4,0)*LA47,"")</f>
        <v/>
      </c>
      <c r="LA47" s="84" t="str">
        <f t="shared" ref="LA47:LA59" ca="1" si="28">IFERROR(LB47+LC47,"")</f>
        <v/>
      </c>
      <c r="LB47" s="84" t="str">
        <f ca="1">IFERROR(INDEX(TrichLuc!$A:$AD,KW47,21),"")</f>
        <v/>
      </c>
      <c r="LC47" s="84" t="str">
        <f ca="1">IFERROR(INDEX(TrichLuc!$A:$AD,KW47,22),"")</f>
        <v/>
      </c>
      <c r="LD47" s="84" t="str">
        <f ca="1">IFERROR(INDEX(TrichLuc!$A:$AD,KW47,23),"")</f>
        <v/>
      </c>
      <c r="LE47" s="94" t="str">
        <f ca="1">IFERROR(INDEX(TrichLuc!$A:$AD,KW47,25),"")</f>
        <v/>
      </c>
      <c r="LF47" s="94" t="str">
        <f ca="1">IFERROR(INDEX(TrichLuc!$A:$AD,KW47,26),"")</f>
        <v/>
      </c>
      <c r="LH47" s="4" t="str">
        <f ca="1">IFERROR(MATCH(LM$3,OFFSET(TrichLuc!$A$1,LH46,0,5000),0)+LH46,"")</f>
        <v/>
      </c>
      <c r="LI47" s="84" t="str">
        <f ca="1">IFERROR(INDEX(TrichLuc!$A:$AD,LH47,10),"")</f>
        <v/>
      </c>
      <c r="LJ47" s="94" t="str">
        <f ca="1">IFERROR(INDEX(TrichLuc!$A:$AD,LH47,30),"")</f>
        <v/>
      </c>
      <c r="LK47" s="85" t="str">
        <f ca="1">IFERROR(VLOOKUP(LJ47,Giadatvaheso!$C$24:$F$112,4,0)*LL47,"")</f>
        <v/>
      </c>
      <c r="LL47" s="84" t="str">
        <f t="shared" ref="LL47:LL59" ca="1" si="29">IFERROR(LM47+LN47,"")</f>
        <v/>
      </c>
      <c r="LM47" s="84" t="str">
        <f ca="1">IFERROR(INDEX(TrichLuc!$A:$AD,LH47,21),"")</f>
        <v/>
      </c>
      <c r="LN47" s="84" t="str">
        <f ca="1">IFERROR(INDEX(TrichLuc!$A:$AD,LH47,22),"")</f>
        <v/>
      </c>
      <c r="LO47" s="84" t="str">
        <f ca="1">IFERROR(INDEX(TrichLuc!$A:$AD,LH47,23),"")</f>
        <v/>
      </c>
      <c r="LP47" s="94" t="str">
        <f ca="1">IFERROR(INDEX(TrichLuc!$A:$AD,LH47,25),"")</f>
        <v/>
      </c>
      <c r="LQ47" s="94" t="str">
        <f ca="1">IFERROR(INDEX(TrichLuc!$A:$AD,LH47,26),"")</f>
        <v/>
      </c>
      <c r="LS47" s="4" t="str">
        <f ca="1">IFERROR(MATCH(LX$3,OFFSET(TrichLuc!$A$1,LS46,0,5000),0)+LS46,"")</f>
        <v/>
      </c>
      <c r="LT47" s="84" t="str">
        <f ca="1">IFERROR(INDEX(TrichLuc!$A:$AD,LS47,10),"")</f>
        <v/>
      </c>
      <c r="LU47" s="94" t="str">
        <f ca="1">IFERROR(INDEX(TrichLuc!$A:$AD,LS47,30),"")</f>
        <v/>
      </c>
      <c r="LV47" s="85" t="str">
        <f ca="1">IFERROR(VLOOKUP(LU47,Giadatvaheso!$C$24:$F$112,4,0)*LW47,"")</f>
        <v/>
      </c>
      <c r="LW47" s="84" t="str">
        <f t="shared" ref="LW47:LW59" ca="1" si="30">IFERROR(LX47+LY47,"")</f>
        <v/>
      </c>
      <c r="LX47" s="84" t="str">
        <f ca="1">IFERROR(INDEX(TrichLuc!$A:$AD,LS47,21),"")</f>
        <v/>
      </c>
      <c r="LY47" s="84" t="str">
        <f ca="1">IFERROR(INDEX(TrichLuc!$A:$AD,LS47,22),"")</f>
        <v/>
      </c>
      <c r="LZ47" s="84" t="str">
        <f ca="1">IFERROR(INDEX(TrichLuc!$A:$AD,LS47,23),"")</f>
        <v/>
      </c>
      <c r="MA47" s="94" t="str">
        <f ca="1">IFERROR(INDEX(TrichLuc!$A:$AD,LS47,25),"")</f>
        <v/>
      </c>
      <c r="MB47" s="94" t="str">
        <f ca="1">IFERROR(INDEX(TrichLuc!$A:$AD,LS47,26),"")</f>
        <v/>
      </c>
      <c r="MD47" s="4" t="str">
        <f ca="1">IFERROR(MATCH(MI$3,OFFSET(TrichLuc!$A$1,MD46,0,5000),0)+MD46,"")</f>
        <v/>
      </c>
      <c r="ME47" s="84" t="str">
        <f ca="1">IFERROR(INDEX(TrichLuc!$A:$AD,MD47,10),"")</f>
        <v/>
      </c>
      <c r="MF47" s="94" t="str">
        <f ca="1">IFERROR(INDEX(TrichLuc!$A:$AD,MD47,30),"")</f>
        <v/>
      </c>
      <c r="MG47" s="85" t="str">
        <f ca="1">IFERROR(VLOOKUP(MF47,Giadatvaheso!$C$24:$F$112,4,0)*MH47,"")</f>
        <v/>
      </c>
      <c r="MH47" s="84" t="str">
        <f t="shared" ref="MH47:MH59" ca="1" si="31">IFERROR(MI47+MJ47,"")</f>
        <v/>
      </c>
      <c r="MI47" s="84" t="str">
        <f ca="1">IFERROR(INDEX(TrichLuc!$A:$AD,MD47,21),"")</f>
        <v/>
      </c>
      <c r="MJ47" s="84" t="str">
        <f ca="1">IFERROR(INDEX(TrichLuc!$A:$AD,MD47,22),"")</f>
        <v/>
      </c>
      <c r="MK47" s="84" t="str">
        <f ca="1">IFERROR(INDEX(TrichLuc!$A:$AD,MD47,23),"")</f>
        <v/>
      </c>
      <c r="ML47" s="94" t="str">
        <f ca="1">IFERROR(INDEX(TrichLuc!$A:$AD,MD47,25),"")</f>
        <v/>
      </c>
      <c r="MM47" s="94" t="str">
        <f ca="1">IFERROR(INDEX(TrichLuc!$A:$AD,MD47,26),"")</f>
        <v/>
      </c>
      <c r="MO47" s="4" t="str">
        <f ca="1">IFERROR(MATCH(MT$3,OFFSET(TrichLuc!$A$1,MO46,0,5000),0)+MO46,"")</f>
        <v/>
      </c>
      <c r="MP47" s="84" t="str">
        <f ca="1">IFERROR(INDEX(TrichLuc!$A:$AD,MO47,10),"")</f>
        <v/>
      </c>
      <c r="MQ47" s="94" t="str">
        <f ca="1">IFERROR(INDEX(TrichLuc!$A:$AD,MO47,30),"")</f>
        <v/>
      </c>
      <c r="MR47" s="85" t="str">
        <f ca="1">IFERROR(VLOOKUP(MQ47,Giadatvaheso!$C$24:$F$112,4,0)*MS47,"")</f>
        <v/>
      </c>
      <c r="MS47" s="84" t="str">
        <f t="shared" ref="MS47:MS59" ca="1" si="32">IFERROR(MT47+MU47,"")</f>
        <v/>
      </c>
      <c r="MT47" s="84" t="str">
        <f ca="1">IFERROR(INDEX(TrichLuc!$A:$AD,MO47,21),"")</f>
        <v/>
      </c>
      <c r="MU47" s="84" t="str">
        <f ca="1">IFERROR(INDEX(TrichLuc!$A:$AD,MO47,22),"")</f>
        <v/>
      </c>
      <c r="MV47" s="84" t="str">
        <f ca="1">IFERROR(INDEX(TrichLuc!$A:$AD,MO47,23),"")</f>
        <v/>
      </c>
      <c r="MW47" s="94" t="str">
        <f ca="1">IFERROR(INDEX(TrichLuc!$A:$AD,MO47,25),"")</f>
        <v/>
      </c>
      <c r="MX47" s="94" t="str">
        <f ca="1">IFERROR(INDEX(TrichLuc!$A:$AD,MO47,26),"")</f>
        <v/>
      </c>
      <c r="MZ47" s="4" t="str">
        <f ca="1">IFERROR(MATCH(NE$3,OFFSET(TrichLuc!$A$1,MZ46,0,5000),0)+MZ46,"")</f>
        <v/>
      </c>
      <c r="NA47" s="84" t="str">
        <f ca="1">IFERROR(INDEX(TrichLuc!$A:$AD,MZ47,10),"")</f>
        <v/>
      </c>
      <c r="NB47" s="94" t="str">
        <f ca="1">IFERROR(INDEX(TrichLuc!$A:$AD,MZ47,30),"")</f>
        <v/>
      </c>
      <c r="NC47" s="85" t="str">
        <f ca="1">IFERROR(VLOOKUP(NB47,Giadatvaheso!$C$24:$F$112,4,0)*ND47,"")</f>
        <v/>
      </c>
      <c r="ND47" s="84" t="str">
        <f t="shared" ref="ND47:ND59" ca="1" si="33">IFERROR(NE47+NF47,"")</f>
        <v/>
      </c>
      <c r="NE47" s="84" t="str">
        <f ca="1">IFERROR(INDEX(TrichLuc!$A:$AD,MZ47,21),"")</f>
        <v/>
      </c>
      <c r="NF47" s="84" t="str">
        <f ca="1">IFERROR(INDEX(TrichLuc!$A:$AD,MZ47,22),"")</f>
        <v/>
      </c>
      <c r="NG47" s="84" t="str">
        <f ca="1">IFERROR(INDEX(TrichLuc!$A:$AD,MZ47,23),"")</f>
        <v/>
      </c>
      <c r="NH47" s="94" t="str">
        <f ca="1">IFERROR(INDEX(TrichLuc!$A:$AD,MZ47,25),"")</f>
        <v/>
      </c>
      <c r="NI47" s="94" t="str">
        <f ca="1">IFERROR(INDEX(TrichLuc!$A:$AD,MZ47,26),"")</f>
        <v/>
      </c>
      <c r="NK47" s="4" t="str">
        <f ca="1">IFERROR(MATCH(NP$3,OFFSET(TrichLuc!$A$1,NK46,0,5000),0)+NK46,"")</f>
        <v/>
      </c>
      <c r="NL47" s="84" t="str">
        <f ca="1">IFERROR(INDEX(TrichLuc!$A:$AD,NK47,10),"")</f>
        <v/>
      </c>
      <c r="NM47" s="94" t="str">
        <f ca="1">IFERROR(INDEX(TrichLuc!$A:$AD,NK47,30),"")</f>
        <v/>
      </c>
      <c r="NN47" s="85" t="str">
        <f ca="1">IFERROR(VLOOKUP(NM47,Giadatvaheso!$C$24:$F$112,4,0)*NO47,"")</f>
        <v/>
      </c>
      <c r="NO47" s="84" t="str">
        <f t="shared" ref="NO47:NO59" ca="1" si="34">IFERROR(NP47+NQ47,"")</f>
        <v/>
      </c>
      <c r="NP47" s="84" t="str">
        <f ca="1">IFERROR(INDEX(TrichLuc!$A:$AD,NK47,21),"")</f>
        <v/>
      </c>
      <c r="NQ47" s="84" t="str">
        <f ca="1">IFERROR(INDEX(TrichLuc!$A:$AD,NK47,22),"")</f>
        <v/>
      </c>
      <c r="NR47" s="84" t="str">
        <f ca="1">IFERROR(INDEX(TrichLuc!$A:$AD,NK47,23),"")</f>
        <v/>
      </c>
      <c r="NS47" s="94" t="str">
        <f ca="1">IFERROR(INDEX(TrichLuc!$A:$AD,NK47,25),"")</f>
        <v/>
      </c>
      <c r="NT47" s="94" t="str">
        <f ca="1">IFERROR(INDEX(TrichLuc!$A:$AD,NK47,26),"")</f>
        <v/>
      </c>
      <c r="NV47" s="4" t="str">
        <f ca="1">IFERROR(MATCH(OA$3,OFFSET(TrichLuc!$A$1,NV46,0,5000),0)+NV46,"")</f>
        <v/>
      </c>
      <c r="NW47" s="84" t="str">
        <f ca="1">IFERROR(INDEX(TrichLuc!$A:$AD,NV47,10),"")</f>
        <v/>
      </c>
      <c r="NX47" s="94" t="str">
        <f ca="1">IFERROR(INDEX(TrichLuc!$A:$AD,NV47,30),"")</f>
        <v/>
      </c>
      <c r="NY47" s="85" t="str">
        <f ca="1">IFERROR(VLOOKUP(NX47,Giadatvaheso!$C$24:$F$112,4,0)*NZ47,"")</f>
        <v/>
      </c>
      <c r="NZ47" s="84" t="str">
        <f t="shared" ref="NZ47:NZ59" ca="1" si="35">IFERROR(OA47+OB47,"")</f>
        <v/>
      </c>
      <c r="OA47" s="84" t="str">
        <f ca="1">IFERROR(INDEX(TrichLuc!$A:$AD,NV47,21),"")</f>
        <v/>
      </c>
      <c r="OB47" s="84" t="str">
        <f ca="1">IFERROR(INDEX(TrichLuc!$A:$AD,NV47,22),"")</f>
        <v/>
      </c>
      <c r="OC47" s="84" t="str">
        <f ca="1">IFERROR(INDEX(TrichLuc!$A:$AD,NV47,23),"")</f>
        <v/>
      </c>
      <c r="OD47" s="94" t="str">
        <f ca="1">IFERROR(INDEX(TrichLuc!$A:$AD,NV47,25),"")</f>
        <v/>
      </c>
      <c r="OE47" s="94" t="str">
        <f ca="1">IFERROR(INDEX(TrichLuc!$A:$AD,NV47,26),"")</f>
        <v/>
      </c>
      <c r="OG47" s="4" t="str">
        <f ca="1">IFERROR(MATCH(OL$3,OFFSET(TrichLuc!$A$1,OG46,0,5000),0)+OG46,"")</f>
        <v/>
      </c>
      <c r="OH47" s="84" t="str">
        <f ca="1">IFERROR(INDEX(TrichLuc!$A:$AD,OG47,10),"")</f>
        <v/>
      </c>
      <c r="OI47" s="94" t="str">
        <f ca="1">IFERROR(INDEX(TrichLuc!$A:$AD,OG47,30),"")</f>
        <v/>
      </c>
      <c r="OJ47" s="85" t="str">
        <f ca="1">IFERROR(VLOOKUP(OI47,Giadatvaheso!$C$24:$F$112,4,0)*OK47,"")</f>
        <v/>
      </c>
      <c r="OK47" s="84" t="str">
        <f t="shared" ref="OK47:OK59" ca="1" si="36">IFERROR(OL47+OM47,"")</f>
        <v/>
      </c>
      <c r="OL47" s="84" t="str">
        <f ca="1">IFERROR(INDEX(TrichLuc!$A:$AD,OG47,21),"")</f>
        <v/>
      </c>
      <c r="OM47" s="84" t="str">
        <f ca="1">IFERROR(INDEX(TrichLuc!$A:$AD,OG47,22),"")</f>
        <v/>
      </c>
      <c r="ON47" s="84" t="str">
        <f ca="1">IFERROR(INDEX(TrichLuc!$A:$AD,OG47,23),"")</f>
        <v/>
      </c>
      <c r="OO47" s="94" t="str">
        <f ca="1">IFERROR(INDEX(TrichLuc!$A:$AD,OG47,25),"")</f>
        <v/>
      </c>
      <c r="OP47" s="94" t="str">
        <f ca="1">IFERROR(INDEX(TrichLuc!$A:$AD,OG47,26),"")</f>
        <v/>
      </c>
      <c r="OR47" s="4" t="str">
        <f ca="1">IFERROR(MATCH(OW$3,OFFSET(TrichLuc!$A$1,OR46,0,5000),0)+OR46,"")</f>
        <v/>
      </c>
      <c r="OS47" s="84" t="str">
        <f ca="1">IFERROR(INDEX(TrichLuc!$A:$AD,OR47,10),"")</f>
        <v/>
      </c>
      <c r="OT47" s="94" t="str">
        <f ca="1">IFERROR(INDEX(TrichLuc!$A:$AD,OR47,30),"")</f>
        <v/>
      </c>
      <c r="OU47" s="85" t="str">
        <f ca="1">IFERROR(VLOOKUP(OT47,Giadatvaheso!$C$24:$F$112,4,0)*OV47,"")</f>
        <v/>
      </c>
      <c r="OV47" s="84" t="str">
        <f t="shared" ref="OV47:OV59" ca="1" si="37">IFERROR(OW47+OX47,"")</f>
        <v/>
      </c>
      <c r="OW47" s="84" t="str">
        <f ca="1">IFERROR(INDEX(TrichLuc!$A:$AD,OR47,21),"")</f>
        <v/>
      </c>
      <c r="OX47" s="84" t="str">
        <f ca="1">IFERROR(INDEX(TrichLuc!$A:$AD,OR47,22),"")</f>
        <v/>
      </c>
      <c r="OY47" s="84" t="str">
        <f ca="1">IFERROR(INDEX(TrichLuc!$A:$AD,OR47,23),"")</f>
        <v/>
      </c>
      <c r="OZ47" s="94" t="str">
        <f ca="1">IFERROR(INDEX(TrichLuc!$A:$AD,OR47,25),"")</f>
        <v/>
      </c>
      <c r="PA47" s="94" t="str">
        <f ca="1">IFERROR(INDEX(TrichLuc!$A:$AD,OR47,26),"")</f>
        <v/>
      </c>
      <c r="PC47" s="4" t="str">
        <f ca="1">IFERROR(MATCH(PH$3,OFFSET(TrichLuc!$A$1,PC46,0,5000),0)+PC46,"")</f>
        <v/>
      </c>
      <c r="PD47" s="84" t="str">
        <f ca="1">IFERROR(INDEX(TrichLuc!$A:$AD,PC47,10),"")</f>
        <v/>
      </c>
      <c r="PE47" s="94" t="str">
        <f ca="1">IFERROR(INDEX(TrichLuc!$A:$AD,PC47,30),"")</f>
        <v/>
      </c>
      <c r="PF47" s="85" t="str">
        <f ca="1">IFERROR(VLOOKUP(PE47,Giadatvaheso!$C$24:$F$112,4,0)*PG47,"")</f>
        <v/>
      </c>
      <c r="PG47" s="84" t="str">
        <f t="shared" ref="PG47:PG59" ca="1" si="38">IFERROR(PH47+PI47,"")</f>
        <v/>
      </c>
      <c r="PH47" s="84" t="str">
        <f ca="1">IFERROR(INDEX(TrichLuc!$A:$AD,PC47,21),"")</f>
        <v/>
      </c>
      <c r="PI47" s="84" t="str">
        <f ca="1">IFERROR(INDEX(TrichLuc!$A:$AD,PC47,22),"")</f>
        <v/>
      </c>
      <c r="PJ47" s="84" t="str">
        <f ca="1">IFERROR(INDEX(TrichLuc!$A:$AD,PC47,23),"")</f>
        <v/>
      </c>
      <c r="PK47" s="94" t="str">
        <f ca="1">IFERROR(INDEX(TrichLuc!$A:$AD,PC47,25),"")</f>
        <v/>
      </c>
      <c r="PL47" s="94" t="str">
        <f ca="1">IFERROR(INDEX(TrichLuc!$A:$AD,PC47,26),"")</f>
        <v/>
      </c>
      <c r="PN47" s="4" t="str">
        <f ca="1">IFERROR(MATCH(PS$3,OFFSET(TrichLuc!$A$1,PN46,0,5000),0)+PN46,"")</f>
        <v/>
      </c>
      <c r="PO47" s="84" t="str">
        <f ca="1">IFERROR(INDEX(TrichLuc!$A:$AD,PN47,10),"")</f>
        <v/>
      </c>
      <c r="PP47" s="94" t="str">
        <f ca="1">IFERROR(INDEX(TrichLuc!$A:$AD,PN47,30),"")</f>
        <v/>
      </c>
      <c r="PQ47" s="85" t="str">
        <f ca="1">IFERROR(VLOOKUP(PP47,Giadatvaheso!$C$24:$F$112,4,0)*PR47,"")</f>
        <v/>
      </c>
      <c r="PR47" s="84" t="str">
        <f t="shared" ref="PR47:PR59" ca="1" si="39">IFERROR(PS47+PT47,"")</f>
        <v/>
      </c>
      <c r="PS47" s="84" t="str">
        <f ca="1">IFERROR(INDEX(TrichLuc!$A:$AD,PN47,21),"")</f>
        <v/>
      </c>
      <c r="PT47" s="84" t="str">
        <f ca="1">IFERROR(INDEX(TrichLuc!$A:$AD,PN47,22),"")</f>
        <v/>
      </c>
      <c r="PU47" s="84" t="str">
        <f ca="1">IFERROR(INDEX(TrichLuc!$A:$AD,PN47,23),"")</f>
        <v/>
      </c>
      <c r="PV47" s="94" t="str">
        <f ca="1">IFERROR(INDEX(TrichLuc!$A:$AD,PN47,25),"")</f>
        <v/>
      </c>
      <c r="PW47" s="94" t="str">
        <f ca="1">IFERROR(INDEX(TrichLuc!$A:$AD,PN47,26),"")</f>
        <v/>
      </c>
      <c r="PY47" s="4" t="str">
        <f ca="1">IFERROR(MATCH(QD$3,OFFSET(TrichLuc!$A$1,PY46,0,5000),0)+PY46,"")</f>
        <v/>
      </c>
      <c r="PZ47" s="84" t="str">
        <f ca="1">IFERROR(INDEX(TrichLuc!$A:$AD,PY47,10),"")</f>
        <v/>
      </c>
      <c r="QA47" s="94" t="str">
        <f ca="1">IFERROR(INDEX(TrichLuc!$A:$AD,PY47,30),"")</f>
        <v/>
      </c>
      <c r="QB47" s="85" t="str">
        <f ca="1">IFERROR(VLOOKUP(QA47,Giadatvaheso!$C$24:$F$112,4,0)*QC47,"")</f>
        <v/>
      </c>
      <c r="QC47" s="84" t="str">
        <f t="shared" ref="QC47:QC59" ca="1" si="40">IFERROR(QD47+QE47,"")</f>
        <v/>
      </c>
      <c r="QD47" s="84" t="str">
        <f ca="1">IFERROR(INDEX(TrichLuc!$A:$AD,PY47,21),"")</f>
        <v/>
      </c>
      <c r="QE47" s="84" t="str">
        <f ca="1">IFERROR(INDEX(TrichLuc!$A:$AD,PY47,22),"")</f>
        <v/>
      </c>
      <c r="QF47" s="84" t="str">
        <f ca="1">IFERROR(INDEX(TrichLuc!$A:$AD,PY47,23),"")</f>
        <v/>
      </c>
      <c r="QG47" s="94" t="str">
        <f ca="1">IFERROR(INDEX(TrichLuc!$A:$AD,PY47,25),"")</f>
        <v/>
      </c>
      <c r="QH47" s="94" t="str">
        <f ca="1">IFERROR(INDEX(TrichLuc!$A:$AD,PY47,26),"")</f>
        <v/>
      </c>
      <c r="QJ47" s="4" t="str">
        <f ca="1">IFERROR(MATCH(QO$3,OFFSET(TrichLuc!$A$1,QJ46,0,5000),0)+QJ46,"")</f>
        <v/>
      </c>
      <c r="QK47" s="84" t="str">
        <f ca="1">IFERROR(INDEX(TrichLuc!$A:$AD,QJ47,10),"")</f>
        <v/>
      </c>
      <c r="QL47" s="94" t="str">
        <f ca="1">IFERROR(INDEX(TrichLuc!$A:$AD,QJ47,30),"")</f>
        <v/>
      </c>
      <c r="QM47" s="85" t="str">
        <f ca="1">IFERROR(VLOOKUP(QL47,Giadatvaheso!$C$24:$F$112,4,0)*QN47,"")</f>
        <v/>
      </c>
      <c r="QN47" s="84" t="str">
        <f t="shared" ref="QN47:QN59" ca="1" si="41">IFERROR(QO47+QP47,"")</f>
        <v/>
      </c>
      <c r="QO47" s="84" t="str">
        <f ca="1">IFERROR(INDEX(TrichLuc!$A:$AD,QJ47,21),"")</f>
        <v/>
      </c>
      <c r="QP47" s="84" t="str">
        <f ca="1">IFERROR(INDEX(TrichLuc!$A:$AD,QJ47,22),"")</f>
        <v/>
      </c>
      <c r="QQ47" s="84" t="str">
        <f ca="1">IFERROR(INDEX(TrichLuc!$A:$AD,QJ47,23),"")</f>
        <v/>
      </c>
      <c r="QR47" s="94" t="str">
        <f ca="1">IFERROR(INDEX(TrichLuc!$A:$AD,QJ47,25),"")</f>
        <v/>
      </c>
      <c r="QS47" s="94" t="str">
        <f ca="1">IFERROR(INDEX(TrichLuc!$A:$AD,QJ47,26),"")</f>
        <v/>
      </c>
      <c r="QU47" s="4" t="str">
        <f ca="1">IFERROR(MATCH(QZ$3,OFFSET(TrichLuc!$A$1,QU46,0,5000),0)+QU46,"")</f>
        <v/>
      </c>
      <c r="QV47" s="84" t="str">
        <f ca="1">IFERROR(INDEX(TrichLuc!$A:$AD,QU47,10),"")</f>
        <v/>
      </c>
      <c r="QW47" s="94" t="str">
        <f ca="1">IFERROR(INDEX(TrichLuc!$A:$AD,QU47,30),"")</f>
        <v/>
      </c>
      <c r="QX47" s="85" t="str">
        <f ca="1">IFERROR(VLOOKUP(QW47,Giadatvaheso!$C$24:$F$112,4,0)*QY47,"")</f>
        <v/>
      </c>
      <c r="QY47" s="84" t="str">
        <f t="shared" ref="QY47:QY59" ca="1" si="42">IFERROR(QZ47+RA47,"")</f>
        <v/>
      </c>
      <c r="QZ47" s="84" t="str">
        <f ca="1">IFERROR(INDEX(TrichLuc!$A:$AD,QU47,21),"")</f>
        <v/>
      </c>
      <c r="RA47" s="84" t="str">
        <f ca="1">IFERROR(INDEX(TrichLuc!$A:$AD,QU47,22),"")</f>
        <v/>
      </c>
      <c r="RB47" s="84" t="str">
        <f ca="1">IFERROR(INDEX(TrichLuc!$A:$AD,QU47,23),"")</f>
        <v/>
      </c>
      <c r="RC47" s="94" t="str">
        <f ca="1">IFERROR(INDEX(TrichLuc!$A:$AD,QU47,25),"")</f>
        <v/>
      </c>
      <c r="RD47" s="94" t="str">
        <f ca="1">IFERROR(INDEX(TrichLuc!$A:$AD,QU47,26),"")</f>
        <v/>
      </c>
      <c r="RF47" s="4" t="str">
        <f ca="1">IFERROR(MATCH(RK$3,OFFSET(TrichLuc!$A$1,RF46,0,5000),0)+RF46,"")</f>
        <v/>
      </c>
      <c r="RG47" s="84" t="str">
        <f ca="1">IFERROR(INDEX(TrichLuc!$A:$AD,RF47,10),"")</f>
        <v/>
      </c>
      <c r="RH47" s="94" t="str">
        <f ca="1">IFERROR(INDEX(TrichLuc!$A:$AD,RF47,30),"")</f>
        <v/>
      </c>
      <c r="RI47" s="85" t="str">
        <f ca="1">IFERROR(VLOOKUP(RH47,Giadatvaheso!$C$24:$F$112,4,0)*RJ47,"")</f>
        <v/>
      </c>
      <c r="RJ47" s="84" t="str">
        <f t="shared" ref="RJ47:RJ59" ca="1" si="43">IFERROR(RK47+RL47,"")</f>
        <v/>
      </c>
      <c r="RK47" s="84" t="str">
        <f ca="1">IFERROR(INDEX(TrichLuc!$A:$AD,RF47,21),"")</f>
        <v/>
      </c>
      <c r="RL47" s="84" t="str">
        <f ca="1">IFERROR(INDEX(TrichLuc!$A:$AD,RF47,22),"")</f>
        <v/>
      </c>
      <c r="RM47" s="84" t="str">
        <f ca="1">IFERROR(INDEX(TrichLuc!$A:$AD,RF47,23),"")</f>
        <v/>
      </c>
      <c r="RN47" s="94" t="str">
        <f ca="1">IFERROR(INDEX(TrichLuc!$A:$AD,RF47,25),"")</f>
        <v/>
      </c>
      <c r="RO47" s="94" t="str">
        <f ca="1">IFERROR(INDEX(TrichLuc!$A:$AD,RF47,26),"")</f>
        <v/>
      </c>
      <c r="RQ47" s="4" t="str">
        <f ca="1">IFERROR(MATCH(RV$3,OFFSET(TrichLuc!$A$1,RQ46,0,5000),0)+RQ46,"")</f>
        <v/>
      </c>
      <c r="RR47" s="84" t="str">
        <f ca="1">IFERROR(INDEX(TrichLuc!$A:$AD,RQ47,10),"")</f>
        <v/>
      </c>
      <c r="RS47" s="94" t="str">
        <f ca="1">IFERROR(INDEX(TrichLuc!$A:$AD,RQ47,30),"")</f>
        <v/>
      </c>
      <c r="RT47" s="85" t="str">
        <f ca="1">IFERROR(VLOOKUP(RS47,Giadatvaheso!$C$24:$F$112,4,0)*RU47,"")</f>
        <v/>
      </c>
      <c r="RU47" s="84" t="str">
        <f t="shared" ref="RU47:RU59" ca="1" si="44">IFERROR(RV47+RW47,"")</f>
        <v/>
      </c>
      <c r="RV47" s="84" t="str">
        <f ca="1">IFERROR(INDEX(TrichLuc!$A:$AD,RQ47,21),"")</f>
        <v/>
      </c>
      <c r="RW47" s="84" t="str">
        <f ca="1">IFERROR(INDEX(TrichLuc!$A:$AD,RQ47,22),"")</f>
        <v/>
      </c>
      <c r="RX47" s="84" t="str">
        <f ca="1">IFERROR(INDEX(TrichLuc!$A:$AD,RQ47,23),"")</f>
        <v/>
      </c>
      <c r="RY47" s="94" t="str">
        <f ca="1">IFERROR(INDEX(TrichLuc!$A:$AD,RQ47,25),"")</f>
        <v/>
      </c>
      <c r="RZ47" s="94" t="str">
        <f ca="1">IFERROR(INDEX(TrichLuc!$A:$AD,RQ47,26),"")</f>
        <v/>
      </c>
      <c r="SB47" s="4" t="str">
        <f ca="1">IFERROR(MATCH(SG$3,OFFSET(TrichLuc!$A$1,SB46,0,5000),0)+SB46,"")</f>
        <v/>
      </c>
      <c r="SC47" s="84" t="str">
        <f ca="1">IFERROR(INDEX(TrichLuc!$A:$AD,SB47,10),"")</f>
        <v/>
      </c>
      <c r="SD47" s="94" t="str">
        <f ca="1">IFERROR(INDEX(TrichLuc!$A:$AD,SB47,30),"")</f>
        <v/>
      </c>
      <c r="SE47" s="85" t="str">
        <f ca="1">IFERROR(VLOOKUP(SD47,Giadatvaheso!$C$24:$F$112,4,0)*SF47,"")</f>
        <v/>
      </c>
      <c r="SF47" s="84" t="str">
        <f t="shared" ref="SF47:SF59" ca="1" si="45">IFERROR(SG47+SH47,"")</f>
        <v/>
      </c>
      <c r="SG47" s="84" t="str">
        <f ca="1">IFERROR(INDEX(TrichLuc!$A:$AD,SB47,21),"")</f>
        <v/>
      </c>
      <c r="SH47" s="84" t="str">
        <f ca="1">IFERROR(INDEX(TrichLuc!$A:$AD,SB47,22),"")</f>
        <v/>
      </c>
      <c r="SI47" s="84" t="str">
        <f ca="1">IFERROR(INDEX(TrichLuc!$A:$AD,SB47,23),"")</f>
        <v/>
      </c>
      <c r="SJ47" s="94" t="str">
        <f ca="1">IFERROR(INDEX(TrichLuc!$A:$AD,SB47,25),"")</f>
        <v/>
      </c>
      <c r="SK47" s="94" t="str">
        <f ca="1">IFERROR(INDEX(TrichLuc!$A:$AD,SB47,26),"")</f>
        <v/>
      </c>
      <c r="SM47" s="4" t="str">
        <f ca="1">IFERROR(MATCH(SR$3,OFFSET(TrichLuc!$A$1,SM46,0,5000),0)+SM46,"")</f>
        <v/>
      </c>
      <c r="SN47" s="84" t="str">
        <f ca="1">IFERROR(INDEX(TrichLuc!$A:$AD,SM47,10),"")</f>
        <v/>
      </c>
      <c r="SO47" s="94" t="str">
        <f ca="1">IFERROR(INDEX(TrichLuc!$A:$AD,SM47,30),"")</f>
        <v/>
      </c>
      <c r="SP47" s="85" t="str">
        <f ca="1">IFERROR(VLOOKUP(SO47,Giadatvaheso!$C$24:$F$112,4,0)*SQ47,"")</f>
        <v/>
      </c>
      <c r="SQ47" s="84" t="str">
        <f t="shared" ref="SQ47:SQ59" ca="1" si="46">IFERROR(SR47+SS47,"")</f>
        <v/>
      </c>
      <c r="SR47" s="84" t="str">
        <f ca="1">IFERROR(INDEX(TrichLuc!$A:$AD,SM47,21),"")</f>
        <v/>
      </c>
      <c r="SS47" s="84" t="str">
        <f ca="1">IFERROR(INDEX(TrichLuc!$A:$AD,SM47,22),"")</f>
        <v/>
      </c>
      <c r="ST47" s="84" t="str">
        <f ca="1">IFERROR(INDEX(TrichLuc!$A:$AD,SM47,23),"")</f>
        <v/>
      </c>
      <c r="SU47" s="94" t="str">
        <f ca="1">IFERROR(INDEX(TrichLuc!$A:$AD,SM47,25),"")</f>
        <v/>
      </c>
      <c r="SV47" s="94" t="str">
        <f ca="1">IFERROR(INDEX(TrichLuc!$A:$AD,SM47,26),"")</f>
        <v/>
      </c>
      <c r="SX47" s="4" t="str">
        <f ca="1">IFERROR(MATCH(TC$3,OFFSET(TrichLuc!$A$1,SX46,0,5000),0)+SX46,"")</f>
        <v/>
      </c>
      <c r="SY47" s="84" t="str">
        <f ca="1">IFERROR(INDEX(TrichLuc!$A:$AD,SX47,10),"")</f>
        <v/>
      </c>
      <c r="SZ47" s="94" t="str">
        <f ca="1">IFERROR(INDEX(TrichLuc!$A:$AD,SX47,30),"")</f>
        <v/>
      </c>
      <c r="TA47" s="85" t="str">
        <f ca="1">IFERROR(VLOOKUP(SZ47,Giadatvaheso!$C$24:$F$112,4,0)*TB47,"")</f>
        <v/>
      </c>
      <c r="TB47" s="84" t="str">
        <f t="shared" ref="TB47:TB59" ca="1" si="47">IFERROR(TC47+TD47,"")</f>
        <v/>
      </c>
      <c r="TC47" s="84" t="str">
        <f ca="1">IFERROR(INDEX(TrichLuc!$A:$AD,SX47,21),"")</f>
        <v/>
      </c>
      <c r="TD47" s="84" t="str">
        <f ca="1">IFERROR(INDEX(TrichLuc!$A:$AD,SX47,22),"")</f>
        <v/>
      </c>
      <c r="TE47" s="84" t="str">
        <f ca="1">IFERROR(INDEX(TrichLuc!$A:$AD,SX47,23),"")</f>
        <v/>
      </c>
      <c r="TF47" s="94" t="str">
        <f ca="1">IFERROR(INDEX(TrichLuc!$A:$AD,SX47,25),"")</f>
        <v/>
      </c>
      <c r="TG47" s="94" t="str">
        <f ca="1">IFERROR(INDEX(TrichLuc!$A:$AD,SX47,26),"")</f>
        <v/>
      </c>
      <c r="TI47" s="4" t="str">
        <f ca="1">IFERROR(MATCH(TN$3,OFFSET(TrichLuc!$A$1,TI46,0,5000),0)+TI46,"")</f>
        <v/>
      </c>
      <c r="TJ47" s="84" t="str">
        <f ca="1">IFERROR(INDEX(TrichLuc!$A:$AD,TI47,10),"")</f>
        <v/>
      </c>
      <c r="TK47" s="94" t="str">
        <f ca="1">IFERROR(INDEX(TrichLuc!$A:$AD,TI47,30),"")</f>
        <v/>
      </c>
      <c r="TL47" s="85" t="str">
        <f ca="1">IFERROR(VLOOKUP(TK47,Giadatvaheso!$C$24:$F$112,4,0)*TM47,"")</f>
        <v/>
      </c>
      <c r="TM47" s="84" t="str">
        <f t="shared" ref="TM47:TM59" ca="1" si="48">IFERROR(TN47+TO47,"")</f>
        <v/>
      </c>
      <c r="TN47" s="84" t="str">
        <f ca="1">IFERROR(INDEX(TrichLuc!$A:$AD,TI47,21),"")</f>
        <v/>
      </c>
      <c r="TO47" s="84" t="str">
        <f ca="1">IFERROR(INDEX(TrichLuc!$A:$AD,TI47,22),"")</f>
        <v/>
      </c>
      <c r="TP47" s="84" t="str">
        <f ca="1">IFERROR(INDEX(TrichLuc!$A:$AD,TI47,23),"")</f>
        <v/>
      </c>
      <c r="TQ47" s="94" t="str">
        <f ca="1">IFERROR(INDEX(TrichLuc!$A:$AD,TI47,25),"")</f>
        <v/>
      </c>
      <c r="TR47" s="94" t="str">
        <f ca="1">IFERROR(INDEX(TrichLuc!$A:$AD,TI47,26),"")</f>
        <v/>
      </c>
      <c r="TT47" s="4" t="str">
        <f ca="1">IFERROR(MATCH(TY$3,OFFSET(TrichLuc!$A$1,TT46,0,5000),0)+TT46,"")</f>
        <v/>
      </c>
      <c r="TU47" s="84" t="str">
        <f ca="1">IFERROR(INDEX(TrichLuc!$A:$AD,TT47,10),"")</f>
        <v/>
      </c>
      <c r="TV47" s="94" t="str">
        <f ca="1">IFERROR(INDEX(TrichLuc!$A:$AD,TT47,30),"")</f>
        <v/>
      </c>
      <c r="TW47" s="85" t="str">
        <f ca="1">IFERROR(VLOOKUP(TV47,Giadatvaheso!$C$24:$F$112,4,0)*TX47,"")</f>
        <v/>
      </c>
      <c r="TX47" s="84" t="str">
        <f t="shared" ref="TX47:TX59" ca="1" si="49">IFERROR(TY47+TZ47,"")</f>
        <v/>
      </c>
      <c r="TY47" s="84" t="str">
        <f ca="1">IFERROR(INDEX(TrichLuc!$A:$AD,TT47,21),"")</f>
        <v/>
      </c>
      <c r="TZ47" s="84" t="str">
        <f ca="1">IFERROR(INDEX(TrichLuc!$A:$AD,TT47,22),"")</f>
        <v/>
      </c>
      <c r="UA47" s="84" t="str">
        <f ca="1">IFERROR(INDEX(TrichLuc!$A:$AD,TT47,23),"")</f>
        <v/>
      </c>
      <c r="UB47" s="94" t="str">
        <f ca="1">IFERROR(INDEX(TrichLuc!$A:$AD,TT47,25),"")</f>
        <v/>
      </c>
      <c r="UC47" s="94" t="str">
        <f ca="1">IFERROR(INDEX(TrichLuc!$A:$AD,TT47,26),"")</f>
        <v/>
      </c>
      <c r="UE47" s="4" t="str">
        <f ca="1">IFERROR(MATCH(UJ$3,OFFSET(TrichLuc!$A$1,UE46,0,5000),0)+UE46,"")</f>
        <v/>
      </c>
      <c r="UF47" s="84" t="str">
        <f ca="1">IFERROR(INDEX(TrichLuc!$A:$AD,UE47,10),"")</f>
        <v/>
      </c>
      <c r="UG47" s="94" t="str">
        <f ca="1">IFERROR(INDEX(TrichLuc!$A:$AD,UE47,30),"")</f>
        <v/>
      </c>
      <c r="UH47" s="85" t="str">
        <f ca="1">IFERROR(VLOOKUP(UG47,Giadatvaheso!$C$24:$F$112,4,0)*UI47,"")</f>
        <v/>
      </c>
      <c r="UI47" s="84" t="str">
        <f t="shared" ref="UI47:UI59" ca="1" si="50">IFERROR(UJ47+UK47,"")</f>
        <v/>
      </c>
      <c r="UJ47" s="84" t="str">
        <f ca="1">IFERROR(INDEX(TrichLuc!$A:$AD,UE47,21),"")</f>
        <v/>
      </c>
      <c r="UK47" s="84" t="str">
        <f ca="1">IFERROR(INDEX(TrichLuc!$A:$AD,UE47,22),"")</f>
        <v/>
      </c>
      <c r="UL47" s="84" t="str">
        <f ca="1">IFERROR(INDEX(TrichLuc!$A:$AD,UE47,23),"")</f>
        <v/>
      </c>
      <c r="UM47" s="94" t="str">
        <f ca="1">IFERROR(INDEX(TrichLuc!$A:$AD,UE47,25),"")</f>
        <v/>
      </c>
      <c r="UN47" s="94" t="str">
        <f ca="1">IFERROR(INDEX(TrichLuc!$A:$AD,UE47,26),"")</f>
        <v/>
      </c>
      <c r="UP47" s="4" t="str">
        <f ca="1">IFERROR(MATCH(UU$3,OFFSET(TrichLuc!$A$1,UP46,0,5000),0)+UP46,"")</f>
        <v/>
      </c>
      <c r="UQ47" s="84" t="str">
        <f ca="1">IFERROR(INDEX(TrichLuc!$A:$AD,UP47,10),"")</f>
        <v/>
      </c>
      <c r="UR47" s="94" t="str">
        <f ca="1">IFERROR(INDEX(TrichLuc!$A:$AD,UP47,30),"")</f>
        <v/>
      </c>
      <c r="US47" s="85" t="str">
        <f ca="1">IFERROR(VLOOKUP(UR47,Giadatvaheso!$C$24:$F$112,4,0)*UT47,"")</f>
        <v/>
      </c>
      <c r="UT47" s="84" t="str">
        <f t="shared" ref="UT47:UT59" ca="1" si="51">IFERROR(UU47+UV47,"")</f>
        <v/>
      </c>
      <c r="UU47" s="84" t="str">
        <f ca="1">IFERROR(INDEX(TrichLuc!$A:$AD,UP47,21),"")</f>
        <v/>
      </c>
      <c r="UV47" s="84" t="str">
        <f ca="1">IFERROR(INDEX(TrichLuc!$A:$AD,UP47,22),"")</f>
        <v/>
      </c>
      <c r="UW47" s="84" t="str">
        <f ca="1">IFERROR(INDEX(TrichLuc!$A:$AD,UP47,23),"")</f>
        <v/>
      </c>
      <c r="UX47" s="94" t="str">
        <f ca="1">IFERROR(INDEX(TrichLuc!$A:$AD,UP47,25),"")</f>
        <v/>
      </c>
      <c r="UY47" s="94" t="str">
        <f ca="1">IFERROR(INDEX(TrichLuc!$A:$AD,UP47,26),"")</f>
        <v/>
      </c>
      <c r="VA47" s="4" t="str">
        <f ca="1">IFERROR(MATCH(VF$3,OFFSET(TrichLuc!$A$1,VA46,0,5000),0)+VA46,"")</f>
        <v/>
      </c>
      <c r="VB47" s="84" t="str">
        <f ca="1">IFERROR(INDEX(TrichLuc!$A:$AD,VA47,10),"")</f>
        <v/>
      </c>
      <c r="VC47" s="94" t="str">
        <f ca="1">IFERROR(INDEX(TrichLuc!$A:$AD,VA47,30),"")</f>
        <v/>
      </c>
      <c r="VD47" s="85" t="str">
        <f ca="1">IFERROR(VLOOKUP(VC47,Giadatvaheso!$C$24:$F$112,4,0)*VE47,"")</f>
        <v/>
      </c>
      <c r="VE47" s="84" t="str">
        <f t="shared" ref="VE47:VE59" ca="1" si="52">IFERROR(VF47+VG47,"")</f>
        <v/>
      </c>
      <c r="VF47" s="84" t="str">
        <f ca="1">IFERROR(INDEX(TrichLuc!$A:$AD,VA47,21),"")</f>
        <v/>
      </c>
      <c r="VG47" s="84" t="str">
        <f ca="1">IFERROR(INDEX(TrichLuc!$A:$AD,VA47,22),"")</f>
        <v/>
      </c>
      <c r="VH47" s="84" t="str">
        <f ca="1">IFERROR(INDEX(TrichLuc!$A:$AD,VA47,23),"")</f>
        <v/>
      </c>
      <c r="VI47" s="94" t="str">
        <f ca="1">IFERROR(INDEX(TrichLuc!$A:$AD,VA47,25),"")</f>
        <v/>
      </c>
      <c r="VJ47" s="94" t="str">
        <f ca="1">IFERROR(INDEX(TrichLuc!$A:$AD,VA47,26),"")</f>
        <v/>
      </c>
      <c r="VL47" s="4" t="str">
        <f ca="1">IFERROR(MATCH(VQ$3,OFFSET(TrichLuc!$A$1,VL46,0,5000),0)+VL46,"")</f>
        <v/>
      </c>
      <c r="VM47" s="84" t="str">
        <f ca="1">IFERROR(INDEX(TrichLuc!$A:$AD,VL47,10),"")</f>
        <v/>
      </c>
      <c r="VN47" s="94" t="str">
        <f ca="1">IFERROR(INDEX(TrichLuc!$A:$AD,VL47,30),"")</f>
        <v/>
      </c>
      <c r="VO47" s="85" t="str">
        <f ca="1">IFERROR(VLOOKUP(VN47,Giadatvaheso!$C$24:$F$112,4,0)*VP47,"")</f>
        <v/>
      </c>
      <c r="VP47" s="84" t="str">
        <f t="shared" ref="VP47:VP59" ca="1" si="53">IFERROR(VQ47+VR47,"")</f>
        <v/>
      </c>
      <c r="VQ47" s="84" t="str">
        <f ca="1">IFERROR(INDEX(TrichLuc!$A:$AD,VL47,21),"")</f>
        <v/>
      </c>
      <c r="VR47" s="84" t="str">
        <f ca="1">IFERROR(INDEX(TrichLuc!$A:$AD,VL47,22),"")</f>
        <v/>
      </c>
      <c r="VS47" s="84" t="str">
        <f ca="1">IFERROR(INDEX(TrichLuc!$A:$AD,VL47,23),"")</f>
        <v/>
      </c>
      <c r="VT47" s="94" t="str">
        <f ca="1">IFERROR(INDEX(TrichLuc!$A:$AD,VL47,25),"")</f>
        <v/>
      </c>
      <c r="VU47" s="94" t="str">
        <f ca="1">IFERROR(INDEX(TrichLuc!$A:$AD,VL47,26),"")</f>
        <v/>
      </c>
      <c r="VW47" s="4" t="str">
        <f ca="1">IFERROR(MATCH(WB$3,OFFSET(TrichLuc!$A$1,VW46,0,5000),0)+VW46,"")</f>
        <v/>
      </c>
      <c r="VX47" s="84" t="str">
        <f ca="1">IFERROR(INDEX(TrichLuc!$A:$AD,VW47,10),"")</f>
        <v/>
      </c>
      <c r="VY47" s="94" t="str">
        <f ca="1">IFERROR(INDEX(TrichLuc!$A:$AD,VW47,30),"")</f>
        <v/>
      </c>
      <c r="VZ47" s="85" t="str">
        <f ca="1">IFERROR(VLOOKUP(VY47,Giadatvaheso!$C$24:$F$112,4,0)*WA47,"")</f>
        <v/>
      </c>
      <c r="WA47" s="84" t="str">
        <f t="shared" ref="WA47:WA59" ca="1" si="54">IFERROR(WB47+WC47,"")</f>
        <v/>
      </c>
      <c r="WB47" s="84" t="str">
        <f ca="1">IFERROR(INDEX(TrichLuc!$A:$AD,VW47,21),"")</f>
        <v/>
      </c>
      <c r="WC47" s="84" t="str">
        <f ca="1">IFERROR(INDEX(TrichLuc!$A:$AD,VW47,22),"")</f>
        <v/>
      </c>
      <c r="WD47" s="84" t="str">
        <f ca="1">IFERROR(INDEX(TrichLuc!$A:$AD,VW47,23),"")</f>
        <v/>
      </c>
      <c r="WE47" s="94" t="str">
        <f ca="1">IFERROR(INDEX(TrichLuc!$A:$AD,VW47,25),"")</f>
        <v/>
      </c>
      <c r="WF47" s="94" t="str">
        <f ca="1">IFERROR(INDEX(TrichLuc!$A:$AD,VW47,26),"")</f>
        <v/>
      </c>
      <c r="WH47" s="4" t="str">
        <f ca="1">IFERROR(MATCH(WM$3,OFFSET(TrichLuc!$A$1,WH46,0,5000),0)+WH46,"")</f>
        <v/>
      </c>
      <c r="WI47" s="84" t="str">
        <f ca="1">IFERROR(INDEX(TrichLuc!$A:$AD,WH47,10),"")</f>
        <v/>
      </c>
      <c r="WJ47" s="94" t="str">
        <f ca="1">IFERROR(INDEX(TrichLuc!$A:$AD,WH47,30),"")</f>
        <v/>
      </c>
      <c r="WK47" s="85" t="str">
        <f ca="1">IFERROR(VLOOKUP(WJ47,Giadatvaheso!$C$24:$F$112,4,0)*WL47,"")</f>
        <v/>
      </c>
      <c r="WL47" s="84" t="str">
        <f t="shared" ref="WL47:WL59" ca="1" si="55">IFERROR(WM47+WN47,"")</f>
        <v/>
      </c>
      <c r="WM47" s="84" t="str">
        <f ca="1">IFERROR(INDEX(TrichLuc!$A:$AD,WH47,21),"")</f>
        <v/>
      </c>
      <c r="WN47" s="84" t="str">
        <f ca="1">IFERROR(INDEX(TrichLuc!$A:$AD,WH47,22),"")</f>
        <v/>
      </c>
      <c r="WO47" s="84" t="str">
        <f ca="1">IFERROR(INDEX(TrichLuc!$A:$AD,WH47,23),"")</f>
        <v/>
      </c>
      <c r="WP47" s="94" t="str">
        <f ca="1">IFERROR(INDEX(TrichLuc!$A:$AD,WH47,25),"")</f>
        <v/>
      </c>
      <c r="WQ47" s="94" t="str">
        <f ca="1">IFERROR(INDEX(TrichLuc!$A:$AD,WH47,26),"")</f>
        <v/>
      </c>
      <c r="WS47" s="4" t="str">
        <f ca="1">IFERROR(MATCH(WX$3,OFFSET(TrichLuc!$A$1,WS46,0,5000),0)+WS46,"")</f>
        <v/>
      </c>
      <c r="WT47" s="84" t="str">
        <f ca="1">IFERROR(INDEX(TrichLuc!$A:$AD,WS47,10),"")</f>
        <v/>
      </c>
      <c r="WU47" s="94" t="str">
        <f ca="1">IFERROR(INDEX(TrichLuc!$A:$AD,WS47,30),"")</f>
        <v/>
      </c>
      <c r="WV47" s="85" t="str">
        <f ca="1">IFERROR(VLOOKUP(WU47,Giadatvaheso!$C$24:$F$112,4,0)*WW47,"")</f>
        <v/>
      </c>
      <c r="WW47" s="84" t="str">
        <f t="shared" ref="WW47:WW59" ca="1" si="56">IFERROR(WX47+WY47,"")</f>
        <v/>
      </c>
      <c r="WX47" s="84" t="str">
        <f ca="1">IFERROR(INDEX(TrichLuc!$A:$AD,WS47,21),"")</f>
        <v/>
      </c>
      <c r="WY47" s="84" t="str">
        <f ca="1">IFERROR(INDEX(TrichLuc!$A:$AD,WS47,22),"")</f>
        <v/>
      </c>
      <c r="WZ47" s="84" t="str">
        <f ca="1">IFERROR(INDEX(TrichLuc!$A:$AD,WS47,23),"")</f>
        <v/>
      </c>
      <c r="XA47" s="94" t="str">
        <f ca="1">IFERROR(INDEX(TrichLuc!$A:$AD,WS47,25),"")</f>
        <v/>
      </c>
      <c r="XB47" s="94" t="str">
        <f ca="1">IFERROR(INDEX(TrichLuc!$A:$AD,WS47,26),"")</f>
        <v/>
      </c>
      <c r="XD47" s="4" t="str">
        <f ca="1">IFERROR(MATCH(XI$3,OFFSET(TrichLuc!$A$1,XD46,0,5000),0)+XD46,"")</f>
        <v/>
      </c>
      <c r="XE47" s="84" t="str">
        <f ca="1">IFERROR(INDEX(TrichLuc!$A:$AD,XD47,10),"")</f>
        <v/>
      </c>
      <c r="XF47" s="94" t="str">
        <f ca="1">IFERROR(INDEX(TrichLuc!$A:$AD,XD47,30),"")</f>
        <v/>
      </c>
      <c r="XG47" s="85" t="str">
        <f ca="1">IFERROR(VLOOKUP(XF47,Giadatvaheso!$C$24:$F$112,4,0)*XH47,"")</f>
        <v/>
      </c>
      <c r="XH47" s="84" t="str">
        <f t="shared" ref="XH47:XH59" ca="1" si="57">IFERROR(XI47+XJ47,"")</f>
        <v/>
      </c>
      <c r="XI47" s="84" t="str">
        <f ca="1">IFERROR(INDEX(TrichLuc!$A:$AD,XD47,21),"")</f>
        <v/>
      </c>
      <c r="XJ47" s="84" t="str">
        <f ca="1">IFERROR(INDEX(TrichLuc!$A:$AD,XD47,22),"")</f>
        <v/>
      </c>
      <c r="XK47" s="84" t="str">
        <f ca="1">IFERROR(INDEX(TrichLuc!$A:$AD,XD47,23),"")</f>
        <v/>
      </c>
      <c r="XL47" s="94" t="str">
        <f ca="1">IFERROR(INDEX(TrichLuc!$A:$AD,XD47,25),"")</f>
        <v/>
      </c>
      <c r="XM47" s="94" t="str">
        <f ca="1">IFERROR(INDEX(TrichLuc!$A:$AD,XD47,26),"")</f>
        <v/>
      </c>
      <c r="XO47" s="4" t="str">
        <f ca="1">IFERROR(MATCH(XT$3,OFFSET(TrichLuc!$A$1,XO46,0,5000),0)+XO46,"")</f>
        <v/>
      </c>
      <c r="XP47" s="84" t="str">
        <f ca="1">IFERROR(INDEX(TrichLuc!$A:$AD,XO47,10),"")</f>
        <v/>
      </c>
      <c r="XQ47" s="94" t="str">
        <f ca="1">IFERROR(INDEX(TrichLuc!$A:$AD,XO47,30),"")</f>
        <v/>
      </c>
      <c r="XR47" s="85" t="str">
        <f ca="1">IFERROR(VLOOKUP(XQ47,Giadatvaheso!$C$24:$F$112,4,0)*XS47,"")</f>
        <v/>
      </c>
      <c r="XS47" s="84" t="str">
        <f t="shared" ref="XS47:XS59" ca="1" si="58">IFERROR(XT47+XU47,"")</f>
        <v/>
      </c>
      <c r="XT47" s="84" t="str">
        <f ca="1">IFERROR(INDEX(TrichLuc!$A:$AD,XO47,21),"")</f>
        <v/>
      </c>
      <c r="XU47" s="84" t="str">
        <f ca="1">IFERROR(INDEX(TrichLuc!$A:$AD,XO47,22),"")</f>
        <v/>
      </c>
      <c r="XV47" s="84" t="str">
        <f ca="1">IFERROR(INDEX(TrichLuc!$A:$AD,XO47,23),"")</f>
        <v/>
      </c>
      <c r="XW47" s="94" t="str">
        <f ca="1">IFERROR(INDEX(TrichLuc!$A:$AD,XO47,25),"")</f>
        <v/>
      </c>
      <c r="XX47" s="94" t="str">
        <f ca="1">IFERROR(INDEX(TrichLuc!$A:$AD,XO47,26),"")</f>
        <v/>
      </c>
      <c r="XZ47" s="4" t="str">
        <f ca="1">IFERROR(MATCH(YE$3,OFFSET(TrichLuc!$A$1,XZ46,0,5000),0)+XZ46,"")</f>
        <v/>
      </c>
      <c r="YA47" s="84" t="str">
        <f ca="1">IFERROR(INDEX(TrichLuc!$A:$AD,XZ47,10),"")</f>
        <v/>
      </c>
      <c r="YB47" s="94" t="str">
        <f ca="1">IFERROR(INDEX(TrichLuc!$A:$AD,XZ47,30),"")</f>
        <v/>
      </c>
      <c r="YC47" s="85" t="str">
        <f ca="1">IFERROR(VLOOKUP(YB47,Giadatvaheso!$C$24:$F$112,4,0)*YD47,"")</f>
        <v/>
      </c>
      <c r="YD47" s="84" t="str">
        <f t="shared" ref="YD47:YD59" ca="1" si="59">IFERROR(YE47+YF47,"")</f>
        <v/>
      </c>
      <c r="YE47" s="84" t="str">
        <f ca="1">IFERROR(INDEX(TrichLuc!$A:$AD,XZ47,21),"")</f>
        <v/>
      </c>
      <c r="YF47" s="84" t="str">
        <f ca="1">IFERROR(INDEX(TrichLuc!$A:$AD,XZ47,22),"")</f>
        <v/>
      </c>
      <c r="YG47" s="84" t="str">
        <f ca="1">IFERROR(INDEX(TrichLuc!$A:$AD,XZ47,23),"")</f>
        <v/>
      </c>
      <c r="YH47" s="94" t="str">
        <f ca="1">IFERROR(INDEX(TrichLuc!$A:$AD,XZ47,25),"")</f>
        <v/>
      </c>
      <c r="YI47" s="94" t="str">
        <f ca="1">IFERROR(INDEX(TrichLuc!$A:$AD,XZ47,26),"")</f>
        <v/>
      </c>
      <c r="YK47" s="4" t="str">
        <f ca="1">IFERROR(MATCH(YP$3,OFFSET(TrichLuc!$A$1,YK46,0,5000),0)+YK46,"")</f>
        <v/>
      </c>
      <c r="YL47" s="84" t="str">
        <f ca="1">IFERROR(INDEX(TrichLuc!$A:$AD,YK47,10),"")</f>
        <v/>
      </c>
      <c r="YM47" s="94" t="str">
        <f ca="1">IFERROR(INDEX(TrichLuc!$A:$AD,YK47,30),"")</f>
        <v/>
      </c>
      <c r="YN47" s="85" t="str">
        <f ca="1">IFERROR(VLOOKUP(YM47,Giadatvaheso!$C$24:$F$112,4,0)*YO47,"")</f>
        <v/>
      </c>
      <c r="YO47" s="84" t="str">
        <f t="shared" ref="YO47:YO59" ca="1" si="60">IFERROR(YP47+YQ47,"")</f>
        <v/>
      </c>
      <c r="YP47" s="84" t="str">
        <f ca="1">IFERROR(INDEX(TrichLuc!$A:$AD,YK47,21),"")</f>
        <v/>
      </c>
      <c r="YQ47" s="84" t="str">
        <f ca="1">IFERROR(INDEX(TrichLuc!$A:$AD,YK47,22),"")</f>
        <v/>
      </c>
      <c r="YR47" s="84" t="str">
        <f ca="1">IFERROR(INDEX(TrichLuc!$A:$AD,YK47,23),"")</f>
        <v/>
      </c>
      <c r="YS47" s="94" t="str">
        <f ca="1">IFERROR(INDEX(TrichLuc!$A:$AD,YK47,25),"")</f>
        <v/>
      </c>
      <c r="YT47" s="94" t="str">
        <f ca="1">IFERROR(INDEX(TrichLuc!$A:$AD,YK47,26),"")</f>
        <v/>
      </c>
      <c r="YV47" s="4" t="str">
        <f ca="1">IFERROR(MATCH(ZA$3,OFFSET(TrichLuc!$A$1,YV46,0,5000),0)+YV46,"")</f>
        <v/>
      </c>
      <c r="YW47" s="84" t="str">
        <f ca="1">IFERROR(INDEX(TrichLuc!$A:$AD,YV47,10),"")</f>
        <v/>
      </c>
      <c r="YX47" s="94" t="str">
        <f ca="1">IFERROR(INDEX(TrichLuc!$A:$AD,YV47,30),"")</f>
        <v/>
      </c>
      <c r="YY47" s="85" t="str">
        <f ca="1">IFERROR(VLOOKUP(YX47,Giadatvaheso!$C$24:$F$112,4,0)*YZ47,"")</f>
        <v/>
      </c>
      <c r="YZ47" s="84" t="str">
        <f t="shared" ref="YZ47:YZ59" ca="1" si="61">IFERROR(ZA47+ZB47,"")</f>
        <v/>
      </c>
      <c r="ZA47" s="84" t="str">
        <f ca="1">IFERROR(INDEX(TrichLuc!$A:$AD,YV47,21),"")</f>
        <v/>
      </c>
      <c r="ZB47" s="84" t="str">
        <f ca="1">IFERROR(INDEX(TrichLuc!$A:$AD,YV47,22),"")</f>
        <v/>
      </c>
      <c r="ZC47" s="84" t="str">
        <f ca="1">IFERROR(INDEX(TrichLuc!$A:$AD,YV47,23),"")</f>
        <v/>
      </c>
      <c r="ZD47" s="94" t="str">
        <f ca="1">IFERROR(INDEX(TrichLuc!$A:$AD,YV47,25),"")</f>
        <v/>
      </c>
      <c r="ZE47" s="94" t="str">
        <f ca="1">IFERROR(INDEX(TrichLuc!$A:$AD,YV47,26),"")</f>
        <v/>
      </c>
      <c r="ZG47" s="4" t="str">
        <f ca="1">IFERROR(MATCH(ZL$3,OFFSET(TrichLuc!$A$1,ZG46,0,5000),0)+ZG46,"")</f>
        <v/>
      </c>
      <c r="ZH47" s="84" t="str">
        <f ca="1">IFERROR(INDEX(TrichLuc!$A:$AD,ZG47,10),"")</f>
        <v/>
      </c>
      <c r="ZI47" s="94" t="str">
        <f ca="1">IFERROR(INDEX(TrichLuc!$A:$AD,ZG47,30),"")</f>
        <v/>
      </c>
      <c r="ZJ47" s="85" t="str">
        <f ca="1">IFERROR(VLOOKUP(ZI47,Giadatvaheso!$C$24:$F$112,4,0)*ZK47,"")</f>
        <v/>
      </c>
      <c r="ZK47" s="84" t="str">
        <f t="shared" ref="ZK47:ZK59" ca="1" si="62">IFERROR(ZL47+ZM47,"")</f>
        <v/>
      </c>
      <c r="ZL47" s="84" t="str">
        <f ca="1">IFERROR(INDEX(TrichLuc!$A:$AD,ZG47,21),"")</f>
        <v/>
      </c>
      <c r="ZM47" s="84" t="str">
        <f ca="1">IFERROR(INDEX(TrichLuc!$A:$AD,ZG47,22),"")</f>
        <v/>
      </c>
      <c r="ZN47" s="84" t="str">
        <f ca="1">IFERROR(INDEX(TrichLuc!$A:$AD,ZG47,23),"")</f>
        <v/>
      </c>
      <c r="ZO47" s="94" t="str">
        <f ca="1">IFERROR(INDEX(TrichLuc!$A:$AD,ZG47,25),"")</f>
        <v/>
      </c>
      <c r="ZP47" s="94" t="str">
        <f ca="1">IFERROR(INDEX(TrichLuc!$A:$AD,ZG47,26),"")</f>
        <v/>
      </c>
      <c r="ZR47" s="4" t="str">
        <f ca="1">IFERROR(MATCH(ZW$3,OFFSET(TrichLuc!$A$1,ZR46,0,5000),0)+ZR46,"")</f>
        <v/>
      </c>
      <c r="ZS47" s="84" t="str">
        <f ca="1">IFERROR(INDEX(TrichLuc!$A:$AD,ZR47,10),"")</f>
        <v/>
      </c>
      <c r="ZT47" s="94" t="str">
        <f ca="1">IFERROR(INDEX(TrichLuc!$A:$AD,ZR47,30),"")</f>
        <v/>
      </c>
      <c r="ZU47" s="85" t="str">
        <f ca="1">IFERROR(VLOOKUP(ZT47,Giadatvaheso!$C$24:$F$112,4,0)*ZV47,"")</f>
        <v/>
      </c>
      <c r="ZV47" s="84" t="str">
        <f t="shared" ref="ZV47:ZV59" ca="1" si="63">IFERROR(ZW47+ZX47,"")</f>
        <v/>
      </c>
      <c r="ZW47" s="84" t="str">
        <f ca="1">IFERROR(INDEX(TrichLuc!$A:$AD,ZR47,21),"")</f>
        <v/>
      </c>
      <c r="ZX47" s="84" t="str">
        <f ca="1">IFERROR(INDEX(TrichLuc!$A:$AD,ZR47,22),"")</f>
        <v/>
      </c>
      <c r="ZY47" s="84" t="str">
        <f ca="1">IFERROR(INDEX(TrichLuc!$A:$AD,ZR47,23),"")</f>
        <v/>
      </c>
      <c r="ZZ47" s="94" t="str">
        <f ca="1">IFERROR(INDEX(TrichLuc!$A:$AD,ZR47,25),"")</f>
        <v/>
      </c>
      <c r="AAA47" s="94" t="str">
        <f ca="1">IFERROR(INDEX(TrichLuc!$A:$AD,ZR47,26),"")</f>
        <v/>
      </c>
      <c r="AAC47" s="4" t="str">
        <f ca="1">IFERROR(MATCH(AAH$3,OFFSET(TrichLuc!$A$1,AAC46,0,5000),0)+AAC46,"")</f>
        <v/>
      </c>
      <c r="AAD47" s="84" t="str">
        <f ca="1">IFERROR(INDEX(TrichLuc!$A:$AD,AAC47,10),"")</f>
        <v/>
      </c>
      <c r="AAE47" s="94" t="str">
        <f ca="1">IFERROR(INDEX(TrichLuc!$A:$AD,AAC47,30),"")</f>
        <v/>
      </c>
      <c r="AAF47" s="85" t="str">
        <f ca="1">IFERROR(VLOOKUP(AAE47,Giadatvaheso!$C$24:$F$112,4,0)*AAG47,"")</f>
        <v/>
      </c>
      <c r="AAG47" s="84" t="str">
        <f t="shared" ref="AAG47:AAG59" ca="1" si="64">IFERROR(AAH47+AAI47,"")</f>
        <v/>
      </c>
      <c r="AAH47" s="84" t="str">
        <f ca="1">IFERROR(INDEX(TrichLuc!$A:$AD,AAC47,21),"")</f>
        <v/>
      </c>
      <c r="AAI47" s="84" t="str">
        <f ca="1">IFERROR(INDEX(TrichLuc!$A:$AD,AAC47,22),"")</f>
        <v/>
      </c>
      <c r="AAJ47" s="84" t="str">
        <f ca="1">IFERROR(INDEX(TrichLuc!$A:$AD,AAC47,23),"")</f>
        <v/>
      </c>
      <c r="AAK47" s="94" t="str">
        <f ca="1">IFERROR(INDEX(TrichLuc!$A:$AD,AAC47,25),"")</f>
        <v/>
      </c>
      <c r="AAL47" s="94" t="str">
        <f ca="1">IFERROR(INDEX(TrichLuc!$A:$AD,AAC47,26),"")</f>
        <v/>
      </c>
      <c r="AAN47" s="4" t="str">
        <f ca="1">IFERROR(MATCH(AAS$3,OFFSET(TrichLuc!$A$1,AAN46,0,5000),0)+AAN46,"")</f>
        <v/>
      </c>
      <c r="AAO47" s="84" t="str">
        <f ca="1">IFERROR(INDEX(TrichLuc!$A:$AD,AAN47,10),"")</f>
        <v/>
      </c>
      <c r="AAP47" s="94" t="str">
        <f ca="1">IFERROR(INDEX(TrichLuc!$A:$AD,AAN47,30),"")</f>
        <v/>
      </c>
      <c r="AAQ47" s="85" t="str">
        <f ca="1">IFERROR(VLOOKUP(AAP47,Giadatvaheso!$C$24:$F$112,4,0)*AAR47,"")</f>
        <v/>
      </c>
      <c r="AAR47" s="84" t="str">
        <f t="shared" ref="AAR47:AAR59" ca="1" si="65">IFERROR(AAS47+AAT47,"")</f>
        <v/>
      </c>
      <c r="AAS47" s="84" t="str">
        <f ca="1">IFERROR(INDEX(TrichLuc!$A:$AD,AAN47,21),"")</f>
        <v/>
      </c>
      <c r="AAT47" s="84" t="str">
        <f ca="1">IFERROR(INDEX(TrichLuc!$A:$AD,AAN47,22),"")</f>
        <v/>
      </c>
      <c r="AAU47" s="84" t="str">
        <f ca="1">IFERROR(INDEX(TrichLuc!$A:$AD,AAN47,23),"")</f>
        <v/>
      </c>
      <c r="AAV47" s="94" t="str">
        <f ca="1">IFERROR(INDEX(TrichLuc!$A:$AD,AAN47,25),"")</f>
        <v/>
      </c>
      <c r="AAW47" s="94" t="str">
        <f ca="1">IFERROR(INDEX(TrichLuc!$A:$AD,AAN47,26),"")</f>
        <v/>
      </c>
      <c r="AAY47" s="4" t="str">
        <f ca="1">IFERROR(MATCH(ABD$3,OFFSET(TrichLuc!$A$1,AAY46,0,5000),0)+AAY46,"")</f>
        <v/>
      </c>
      <c r="AAZ47" s="84" t="str">
        <f ca="1">IFERROR(INDEX(TrichLuc!$A:$AD,AAY47,10),"")</f>
        <v/>
      </c>
      <c r="ABA47" s="94" t="str">
        <f ca="1">IFERROR(INDEX(TrichLuc!$A:$AD,AAY47,30),"")</f>
        <v/>
      </c>
      <c r="ABB47" s="85" t="str">
        <f ca="1">IFERROR(VLOOKUP(ABA47,Giadatvaheso!$C$24:$F$112,4,0)*ABC47,"")</f>
        <v/>
      </c>
      <c r="ABC47" s="84" t="str">
        <f t="shared" ref="ABC47:ABC59" ca="1" si="66">IFERROR(ABD47+ABE47,"")</f>
        <v/>
      </c>
      <c r="ABD47" s="84" t="str">
        <f ca="1">IFERROR(INDEX(TrichLuc!$A:$AD,AAY47,21),"")</f>
        <v/>
      </c>
      <c r="ABE47" s="84" t="str">
        <f ca="1">IFERROR(INDEX(TrichLuc!$A:$AD,AAY47,22),"")</f>
        <v/>
      </c>
      <c r="ABF47" s="84" t="str">
        <f ca="1">IFERROR(INDEX(TrichLuc!$A:$AD,AAY47,23),"")</f>
        <v/>
      </c>
      <c r="ABG47" s="94" t="str">
        <f ca="1">IFERROR(INDEX(TrichLuc!$A:$AD,AAY47,25),"")</f>
        <v/>
      </c>
      <c r="ABH47" s="94" t="str">
        <f ca="1">IFERROR(INDEX(TrichLuc!$A:$AD,AAY47,26),"")</f>
        <v/>
      </c>
      <c r="ABJ47" s="4" t="str">
        <f ca="1">IFERROR(MATCH(ABO$3,OFFSET(TrichLuc!$A$1,ABJ46,0,5000),0)+ABJ46,"")</f>
        <v/>
      </c>
      <c r="ABK47" s="84" t="str">
        <f ca="1">IFERROR(INDEX(TrichLuc!$A:$AD,ABJ47,10),"")</f>
        <v/>
      </c>
      <c r="ABL47" s="94" t="str">
        <f ca="1">IFERROR(INDEX(TrichLuc!$A:$AD,ABJ47,30),"")</f>
        <v/>
      </c>
      <c r="ABM47" s="85" t="str">
        <f ca="1">IFERROR(VLOOKUP(ABL47,Giadatvaheso!$C$24:$F$112,4,0)*ABN47,"")</f>
        <v/>
      </c>
      <c r="ABN47" s="84" t="str">
        <f t="shared" ref="ABN47:ABN59" ca="1" si="67">IFERROR(ABO47+ABP47,"")</f>
        <v/>
      </c>
      <c r="ABO47" s="84" t="str">
        <f ca="1">IFERROR(INDEX(TrichLuc!$A:$AD,ABJ47,21),"")</f>
        <v/>
      </c>
      <c r="ABP47" s="84" t="str">
        <f ca="1">IFERROR(INDEX(TrichLuc!$A:$AD,ABJ47,22),"")</f>
        <v/>
      </c>
      <c r="ABQ47" s="84" t="str">
        <f ca="1">IFERROR(INDEX(TrichLuc!$A:$AD,ABJ47,23),"")</f>
        <v/>
      </c>
      <c r="ABR47" s="94" t="str">
        <f ca="1">IFERROR(INDEX(TrichLuc!$A:$AD,ABJ47,25),"")</f>
        <v/>
      </c>
      <c r="ABS47" s="94" t="str">
        <f ca="1">IFERROR(INDEX(TrichLuc!$A:$AD,ABJ47,26),"")</f>
        <v/>
      </c>
      <c r="ABU47" s="4" t="str">
        <f ca="1">IFERROR(MATCH(ABZ$3,OFFSET(TrichLuc!$A$1,ABU46,0,5000),0)+ABU46,"")</f>
        <v/>
      </c>
      <c r="ABV47" s="84" t="str">
        <f ca="1">IFERROR(INDEX(TrichLuc!$A:$AD,ABU47,10),"")</f>
        <v/>
      </c>
      <c r="ABW47" s="94" t="str">
        <f ca="1">IFERROR(INDEX(TrichLuc!$A:$AD,ABU47,30),"")</f>
        <v/>
      </c>
      <c r="ABX47" s="85" t="str">
        <f ca="1">IFERROR(VLOOKUP(ABW47,Giadatvaheso!$C$24:$F$112,4,0)*ABY47,"")</f>
        <v/>
      </c>
      <c r="ABY47" s="84" t="str">
        <f t="shared" ref="ABY47:ABY59" ca="1" si="68">IFERROR(ABZ47+ACA47,"")</f>
        <v/>
      </c>
      <c r="ABZ47" s="84" t="str">
        <f ca="1">IFERROR(INDEX(TrichLuc!$A:$AD,ABU47,21),"")</f>
        <v/>
      </c>
      <c r="ACA47" s="84" t="str">
        <f ca="1">IFERROR(INDEX(TrichLuc!$A:$AD,ABU47,22),"")</f>
        <v/>
      </c>
      <c r="ACB47" s="84" t="str">
        <f ca="1">IFERROR(INDEX(TrichLuc!$A:$AD,ABU47,23),"")</f>
        <v/>
      </c>
      <c r="ACC47" s="94" t="str">
        <f ca="1">IFERROR(INDEX(TrichLuc!$A:$AD,ABU47,25),"")</f>
        <v/>
      </c>
      <c r="ACD47" s="94" t="str">
        <f ca="1">IFERROR(INDEX(TrichLuc!$A:$AD,ABU47,26),"")</f>
        <v/>
      </c>
      <c r="ACF47" s="4" t="str">
        <f ca="1">IFERROR(MATCH(ACK$3,OFFSET(TrichLuc!$A$1,ACF46,0,5000),0)+ACF46,"")</f>
        <v/>
      </c>
      <c r="ACG47" s="84" t="str">
        <f ca="1">IFERROR(INDEX(TrichLuc!$A:$AD,ACF47,10),"")</f>
        <v/>
      </c>
      <c r="ACH47" s="94" t="str">
        <f ca="1">IFERROR(INDEX(TrichLuc!$A:$AD,ACF47,30),"")</f>
        <v/>
      </c>
      <c r="ACI47" s="85" t="str">
        <f ca="1">IFERROR(VLOOKUP(ACH47,Giadatvaheso!$C$24:$F$112,4,0)*ACJ47,"")</f>
        <v/>
      </c>
      <c r="ACJ47" s="84" t="str">
        <f t="shared" ref="ACJ47:ACJ59" ca="1" si="69">IFERROR(ACK47+ACL47,"")</f>
        <v/>
      </c>
      <c r="ACK47" s="84" t="str">
        <f ca="1">IFERROR(INDEX(TrichLuc!$A:$AD,ACF47,21),"")</f>
        <v/>
      </c>
      <c r="ACL47" s="84" t="str">
        <f ca="1">IFERROR(INDEX(TrichLuc!$A:$AD,ACF47,22),"")</f>
        <v/>
      </c>
      <c r="ACM47" s="84" t="str">
        <f ca="1">IFERROR(INDEX(TrichLuc!$A:$AD,ACF47,23),"")</f>
        <v/>
      </c>
      <c r="ACN47" s="94" t="str">
        <f ca="1">IFERROR(INDEX(TrichLuc!$A:$AD,ACF47,25),"")</f>
        <v/>
      </c>
      <c r="ACO47" s="94" t="str">
        <f ca="1">IFERROR(INDEX(TrichLuc!$A:$AD,ACF47,26),"")</f>
        <v/>
      </c>
      <c r="ACQ47" s="4" t="str">
        <f ca="1">IFERROR(MATCH(ACV$3,OFFSET(TrichLuc!$A$1,ACQ46,0,5000),0)+ACQ46,"")</f>
        <v/>
      </c>
      <c r="ACR47" s="84" t="str">
        <f ca="1">IFERROR(INDEX(TrichLuc!$A:$AD,ACQ47,10),"")</f>
        <v/>
      </c>
      <c r="ACS47" s="94" t="str">
        <f ca="1">IFERROR(INDEX(TrichLuc!$A:$AD,ACQ47,30),"")</f>
        <v/>
      </c>
      <c r="ACT47" s="85" t="str">
        <f ca="1">IFERROR(VLOOKUP(ACS47,Giadatvaheso!$C$24:$F$112,4,0)*ACU47,"")</f>
        <v/>
      </c>
      <c r="ACU47" s="84" t="str">
        <f t="shared" ref="ACU47:ACU59" ca="1" si="70">IFERROR(ACV47+ACW47,"")</f>
        <v/>
      </c>
      <c r="ACV47" s="84" t="str">
        <f ca="1">IFERROR(INDEX(TrichLuc!$A:$AD,ACQ47,21),"")</f>
        <v/>
      </c>
      <c r="ACW47" s="84" t="str">
        <f ca="1">IFERROR(INDEX(TrichLuc!$A:$AD,ACQ47,22),"")</f>
        <v/>
      </c>
      <c r="ACX47" s="84" t="str">
        <f ca="1">IFERROR(INDEX(TrichLuc!$A:$AD,ACQ47,23),"")</f>
        <v/>
      </c>
      <c r="ACY47" s="94" t="str">
        <f ca="1">IFERROR(INDEX(TrichLuc!$A:$AD,ACQ47,25),"")</f>
        <v/>
      </c>
      <c r="ACZ47" s="94" t="str">
        <f ca="1">IFERROR(INDEX(TrichLuc!$A:$AD,ACQ47,26),"")</f>
        <v/>
      </c>
      <c r="ADB47" s="4" t="str">
        <f ca="1">IFERROR(MATCH(ADG$3,OFFSET(TrichLuc!$A$1,ADB46,0,5000),0)+ADB46,"")</f>
        <v/>
      </c>
      <c r="ADC47" s="84" t="str">
        <f ca="1">IFERROR(INDEX(TrichLuc!$A:$AD,ADB47,10),"")</f>
        <v/>
      </c>
      <c r="ADD47" s="94" t="str">
        <f ca="1">IFERROR(INDEX(TrichLuc!$A:$AD,ADB47,30),"")</f>
        <v/>
      </c>
      <c r="ADE47" s="85" t="str">
        <f ca="1">IFERROR(VLOOKUP(ADD47,Giadatvaheso!$C$24:$F$112,4,0)*ADF47,"")</f>
        <v/>
      </c>
      <c r="ADF47" s="84" t="str">
        <f t="shared" ref="ADF47:ADF59" ca="1" si="71">IFERROR(ADG47+ADH47,"")</f>
        <v/>
      </c>
      <c r="ADG47" s="84" t="str">
        <f ca="1">IFERROR(INDEX(TrichLuc!$A:$AD,ADB47,21),"")</f>
        <v/>
      </c>
      <c r="ADH47" s="84" t="str">
        <f ca="1">IFERROR(INDEX(TrichLuc!$A:$AD,ADB47,22),"")</f>
        <v/>
      </c>
      <c r="ADI47" s="84" t="str">
        <f ca="1">IFERROR(INDEX(TrichLuc!$A:$AD,ADB47,23),"")</f>
        <v/>
      </c>
      <c r="ADJ47" s="94" t="str">
        <f ca="1">IFERROR(INDEX(TrichLuc!$A:$AD,ADB47,25),"")</f>
        <v/>
      </c>
      <c r="ADK47" s="94" t="str">
        <f ca="1">IFERROR(INDEX(TrichLuc!$A:$AD,ADB47,26),"")</f>
        <v/>
      </c>
      <c r="ADM47" s="4" t="str">
        <f ca="1">IFERROR(MATCH(ADR$3,OFFSET(TrichLuc!$A$1,ADM46,0,5000),0)+ADM46,"")</f>
        <v/>
      </c>
      <c r="ADN47" s="84" t="str">
        <f ca="1">IFERROR(INDEX(TrichLuc!$A:$AD,ADM47,10),"")</f>
        <v/>
      </c>
      <c r="ADO47" s="94" t="str">
        <f ca="1">IFERROR(INDEX(TrichLuc!$A:$AD,ADM47,30),"")</f>
        <v/>
      </c>
      <c r="ADP47" s="85" t="str">
        <f ca="1">IFERROR(VLOOKUP(ADO47,Giadatvaheso!$C$24:$F$112,4,0)*ADQ47,"")</f>
        <v/>
      </c>
      <c r="ADQ47" s="84" t="str">
        <f t="shared" ref="ADQ47:ADQ59" ca="1" si="72">IFERROR(ADR47+ADS47,"")</f>
        <v/>
      </c>
      <c r="ADR47" s="84" t="str">
        <f ca="1">IFERROR(INDEX(TrichLuc!$A:$AD,ADM47,21),"")</f>
        <v/>
      </c>
      <c r="ADS47" s="84" t="str">
        <f ca="1">IFERROR(INDEX(TrichLuc!$A:$AD,ADM47,22),"")</f>
        <v/>
      </c>
      <c r="ADT47" s="84" t="str">
        <f ca="1">IFERROR(INDEX(TrichLuc!$A:$AD,ADM47,23),"")</f>
        <v/>
      </c>
      <c r="ADU47" s="94" t="str">
        <f ca="1">IFERROR(INDEX(TrichLuc!$A:$AD,ADM47,25),"")</f>
        <v/>
      </c>
      <c r="ADV47" s="94" t="str">
        <f ca="1">IFERROR(INDEX(TrichLuc!$A:$AD,ADM47,26),"")</f>
        <v/>
      </c>
      <c r="ADX47" s="4" t="str">
        <f ca="1">IFERROR(MATCH(AEC$3,OFFSET(TrichLuc!$A$1,ADX46,0,5000),0)+ADX46,"")</f>
        <v/>
      </c>
      <c r="ADY47" s="84" t="str">
        <f ca="1">IFERROR(INDEX(TrichLuc!$A:$AD,ADX47,10),"")</f>
        <v/>
      </c>
      <c r="ADZ47" s="94" t="str">
        <f ca="1">IFERROR(INDEX(TrichLuc!$A:$AD,ADX47,30),"")</f>
        <v/>
      </c>
      <c r="AEA47" s="85" t="str">
        <f ca="1">IFERROR(VLOOKUP(ADZ47,Giadatvaheso!$C$24:$F$112,4,0)*AEB47,"")</f>
        <v/>
      </c>
      <c r="AEB47" s="84" t="str">
        <f t="shared" ref="AEB47:AEB59" ca="1" si="73">IFERROR(AEC47+AED47,"")</f>
        <v/>
      </c>
      <c r="AEC47" s="84" t="str">
        <f ca="1">IFERROR(INDEX(TrichLuc!$A:$AD,ADX47,21),"")</f>
        <v/>
      </c>
      <c r="AED47" s="84" t="str">
        <f ca="1">IFERROR(INDEX(TrichLuc!$A:$AD,ADX47,22),"")</f>
        <v/>
      </c>
      <c r="AEE47" s="84" t="str">
        <f ca="1">IFERROR(INDEX(TrichLuc!$A:$AD,ADX47,23),"")</f>
        <v/>
      </c>
      <c r="AEF47" s="94" t="str">
        <f ca="1">IFERROR(INDEX(TrichLuc!$A:$AD,ADX47,25),"")</f>
        <v/>
      </c>
      <c r="AEG47" s="94" t="str">
        <f ca="1">IFERROR(INDEX(TrichLuc!$A:$AD,ADX47,26),"")</f>
        <v/>
      </c>
      <c r="AEI47" s="4" t="str">
        <f ca="1">IFERROR(MATCH(AEN$3,OFFSET(TrichLuc!$A$1,AEI46,0,5000),0)+AEI46,"")</f>
        <v/>
      </c>
      <c r="AEJ47" s="84" t="str">
        <f ca="1">IFERROR(INDEX(TrichLuc!$A:$AD,AEI47,10),"")</f>
        <v/>
      </c>
      <c r="AEK47" s="94" t="str">
        <f ca="1">IFERROR(INDEX(TrichLuc!$A:$AD,AEI47,30),"")</f>
        <v/>
      </c>
      <c r="AEL47" s="85" t="str">
        <f ca="1">IFERROR(VLOOKUP(AEK47,Giadatvaheso!$C$24:$F$112,4,0)*AEM47,"")</f>
        <v/>
      </c>
      <c r="AEM47" s="84" t="str">
        <f t="shared" ref="AEM47:AEM59" ca="1" si="74">IFERROR(AEN47+AEO47,"")</f>
        <v/>
      </c>
      <c r="AEN47" s="84" t="str">
        <f ca="1">IFERROR(INDEX(TrichLuc!$A:$AD,AEI47,21),"")</f>
        <v/>
      </c>
      <c r="AEO47" s="84" t="str">
        <f ca="1">IFERROR(INDEX(TrichLuc!$A:$AD,AEI47,22),"")</f>
        <v/>
      </c>
      <c r="AEP47" s="84" t="str">
        <f ca="1">IFERROR(INDEX(TrichLuc!$A:$AD,AEI47,23),"")</f>
        <v/>
      </c>
      <c r="AEQ47" s="94" t="str">
        <f ca="1">IFERROR(INDEX(TrichLuc!$A:$AD,AEI47,25),"")</f>
        <v/>
      </c>
      <c r="AER47" s="94" t="str">
        <f ca="1">IFERROR(INDEX(TrichLuc!$A:$AD,AEI47,26),"")</f>
        <v/>
      </c>
      <c r="AET47" s="4" t="str">
        <f ca="1">IFERROR(MATCH(AEY$3,OFFSET(TrichLuc!$A$1,AET46,0,5000),0)+AET46,"")</f>
        <v/>
      </c>
      <c r="AEU47" s="84" t="str">
        <f ca="1">IFERROR(INDEX(TrichLuc!$A:$AD,AET47,10),"")</f>
        <v/>
      </c>
      <c r="AEV47" s="94" t="str">
        <f ca="1">IFERROR(INDEX(TrichLuc!$A:$AD,AET47,30),"")</f>
        <v/>
      </c>
      <c r="AEW47" s="85" t="str">
        <f ca="1">IFERROR(VLOOKUP(AEV47,Giadatvaheso!$C$24:$F$112,4,0)*AEX47,"")</f>
        <v/>
      </c>
      <c r="AEX47" s="84" t="str">
        <f t="shared" ref="AEX47:AEX59" ca="1" si="75">IFERROR(AEY47+AEZ47,"")</f>
        <v/>
      </c>
      <c r="AEY47" s="84" t="str">
        <f ca="1">IFERROR(INDEX(TrichLuc!$A:$AD,AET47,21),"")</f>
        <v/>
      </c>
      <c r="AEZ47" s="84" t="str">
        <f ca="1">IFERROR(INDEX(TrichLuc!$A:$AD,AET47,22),"")</f>
        <v/>
      </c>
      <c r="AFA47" s="84" t="str">
        <f ca="1">IFERROR(INDEX(TrichLuc!$A:$AD,AET47,23),"")</f>
        <v/>
      </c>
      <c r="AFB47" s="94" t="str">
        <f ca="1">IFERROR(INDEX(TrichLuc!$A:$AD,AET47,25),"")</f>
        <v/>
      </c>
      <c r="AFC47" s="94" t="str">
        <f ca="1">IFERROR(INDEX(TrichLuc!$A:$AD,AET47,26),"")</f>
        <v/>
      </c>
      <c r="AFE47" s="4" t="str">
        <f ca="1">IFERROR(MATCH(AFJ$3,OFFSET(TrichLuc!$A$1,AFE46,0,5000),0)+AFE46,"")</f>
        <v/>
      </c>
      <c r="AFF47" s="84" t="str">
        <f ca="1">IFERROR(INDEX(TrichLuc!$A:$AD,AFE47,10),"")</f>
        <v/>
      </c>
      <c r="AFG47" s="94" t="str">
        <f ca="1">IFERROR(INDEX(TrichLuc!$A:$AD,AFE47,30),"")</f>
        <v/>
      </c>
      <c r="AFH47" s="85" t="str">
        <f ca="1">IFERROR(VLOOKUP(AFG47,Giadatvaheso!$C$24:$F$112,4,0)*AFI47,"")</f>
        <v/>
      </c>
      <c r="AFI47" s="84" t="str">
        <f t="shared" ref="AFI47:AFI59" ca="1" si="76">IFERROR(AFJ47+AFK47,"")</f>
        <v/>
      </c>
      <c r="AFJ47" s="84" t="str">
        <f ca="1">IFERROR(INDEX(TrichLuc!$A:$AD,AFE47,21),"")</f>
        <v/>
      </c>
      <c r="AFK47" s="84" t="str">
        <f ca="1">IFERROR(INDEX(TrichLuc!$A:$AD,AFE47,22),"")</f>
        <v/>
      </c>
      <c r="AFL47" s="84" t="str">
        <f ca="1">IFERROR(INDEX(TrichLuc!$A:$AD,AFE47,23),"")</f>
        <v/>
      </c>
      <c r="AFM47" s="94" t="str">
        <f ca="1">IFERROR(INDEX(TrichLuc!$A:$AD,AFE47,25),"")</f>
        <v/>
      </c>
      <c r="AFN47" s="94" t="str">
        <f ca="1">IFERROR(INDEX(TrichLuc!$A:$AD,AFE47,26),"")</f>
        <v/>
      </c>
      <c r="AFP47" s="4" t="str">
        <f ca="1">IFERROR(MATCH(AFU$3,OFFSET(TrichLuc!$A$1,AFP46,0,5000),0)+AFP46,"")</f>
        <v/>
      </c>
      <c r="AFQ47" s="84" t="str">
        <f ca="1">IFERROR(INDEX(TrichLuc!$A:$AD,AFP47,10),"")</f>
        <v/>
      </c>
      <c r="AFR47" s="94" t="str">
        <f ca="1">IFERROR(INDEX(TrichLuc!$A:$AD,AFP47,30),"")</f>
        <v/>
      </c>
      <c r="AFS47" s="85" t="str">
        <f ca="1">IFERROR(VLOOKUP(AFR47,Giadatvaheso!$C$24:$F$112,4,0)*AFT47,"")</f>
        <v/>
      </c>
      <c r="AFT47" s="84" t="str">
        <f t="shared" ref="AFT47:AFT59" ca="1" si="77">IFERROR(AFU47+AFV47,"")</f>
        <v/>
      </c>
      <c r="AFU47" s="84" t="str">
        <f ca="1">IFERROR(INDEX(TrichLuc!$A:$AD,AFP47,21),"")</f>
        <v/>
      </c>
      <c r="AFV47" s="84" t="str">
        <f ca="1">IFERROR(INDEX(TrichLuc!$A:$AD,AFP47,22),"")</f>
        <v/>
      </c>
      <c r="AFW47" s="84" t="str">
        <f ca="1">IFERROR(INDEX(TrichLuc!$A:$AD,AFP47,23),"")</f>
        <v/>
      </c>
      <c r="AFX47" s="94" t="str">
        <f ca="1">IFERROR(INDEX(TrichLuc!$A:$AD,AFP47,25),"")</f>
        <v/>
      </c>
      <c r="AFY47" s="94" t="str">
        <f ca="1">IFERROR(INDEX(TrichLuc!$A:$AD,AFP47,26),"")</f>
        <v/>
      </c>
      <c r="AGA47" s="4" t="str">
        <f ca="1">IFERROR(MATCH(AGF$3,OFFSET(TrichLuc!$A$1,AGA46,0,5000),0)+AGA46,"")</f>
        <v/>
      </c>
      <c r="AGB47" s="84" t="str">
        <f ca="1">IFERROR(INDEX(TrichLuc!$A:$AD,AGA47,10),"")</f>
        <v/>
      </c>
      <c r="AGC47" s="94" t="str">
        <f ca="1">IFERROR(INDEX(TrichLuc!$A:$AD,AGA47,30),"")</f>
        <v/>
      </c>
      <c r="AGD47" s="85" t="str">
        <f ca="1">IFERROR(VLOOKUP(AGC47,Giadatvaheso!$C$24:$F$112,4,0)*AGE47,"")</f>
        <v/>
      </c>
      <c r="AGE47" s="84" t="str">
        <f t="shared" ref="AGE47:AGE59" ca="1" si="78">IFERROR(AGF47+AGG47,"")</f>
        <v/>
      </c>
      <c r="AGF47" s="84" t="str">
        <f ca="1">IFERROR(INDEX(TrichLuc!$A:$AD,AGA47,21),"")</f>
        <v/>
      </c>
      <c r="AGG47" s="84" t="str">
        <f ca="1">IFERROR(INDEX(TrichLuc!$A:$AD,AGA47,22),"")</f>
        <v/>
      </c>
      <c r="AGH47" s="84" t="str">
        <f ca="1">IFERROR(INDEX(TrichLuc!$A:$AD,AGA47,23),"")</f>
        <v/>
      </c>
      <c r="AGI47" s="94" t="str">
        <f ca="1">IFERROR(INDEX(TrichLuc!$A:$AD,AGA47,25),"")</f>
        <v/>
      </c>
      <c r="AGJ47" s="94" t="str">
        <f ca="1">IFERROR(INDEX(TrichLuc!$A:$AD,AGA47,26),"")</f>
        <v/>
      </c>
      <c r="AGL47" s="4" t="str">
        <f ca="1">IFERROR(MATCH(AGQ$3,OFFSET(TrichLuc!$A$1,AGL46,0,5000),0)+AGL46,"")</f>
        <v/>
      </c>
      <c r="AGM47" s="84" t="str">
        <f ca="1">IFERROR(INDEX(TrichLuc!$A:$AD,AGL47,10),"")</f>
        <v/>
      </c>
      <c r="AGN47" s="94" t="str">
        <f ca="1">IFERROR(INDEX(TrichLuc!$A:$AD,AGL47,30),"")</f>
        <v/>
      </c>
      <c r="AGO47" s="85" t="str">
        <f ca="1">IFERROR(VLOOKUP(AGN47,Giadatvaheso!$C$24:$F$112,4,0)*AGP47,"")</f>
        <v/>
      </c>
      <c r="AGP47" s="84" t="str">
        <f t="shared" ref="AGP47:AGP59" ca="1" si="79">IFERROR(AGQ47+AGR47,"")</f>
        <v/>
      </c>
      <c r="AGQ47" s="84" t="str">
        <f ca="1">IFERROR(INDEX(TrichLuc!$A:$AD,AGL47,21),"")</f>
        <v/>
      </c>
      <c r="AGR47" s="84" t="str">
        <f ca="1">IFERROR(INDEX(TrichLuc!$A:$AD,AGL47,22),"")</f>
        <v/>
      </c>
      <c r="AGS47" s="84" t="str">
        <f ca="1">IFERROR(INDEX(TrichLuc!$A:$AD,AGL47,23),"")</f>
        <v/>
      </c>
      <c r="AGT47" s="94" t="str">
        <f ca="1">IFERROR(INDEX(TrichLuc!$A:$AD,AGL47,25),"")</f>
        <v/>
      </c>
      <c r="AGU47" s="94" t="str">
        <f ca="1">IFERROR(INDEX(TrichLuc!$A:$AD,AGL47,26),"")</f>
        <v/>
      </c>
      <c r="AGW47" s="4" t="str">
        <f ca="1">IFERROR(MATCH(AHB$3,OFFSET(TrichLuc!$A$1,AGW46,0,5000),0)+AGW46,"")</f>
        <v/>
      </c>
      <c r="AGX47" s="84" t="str">
        <f ca="1">IFERROR(INDEX(TrichLuc!$A:$AD,AGW47,10),"")</f>
        <v/>
      </c>
      <c r="AGY47" s="94" t="str">
        <f ca="1">IFERROR(INDEX(TrichLuc!$A:$AD,AGW47,30),"")</f>
        <v/>
      </c>
      <c r="AGZ47" s="85" t="str">
        <f ca="1">IFERROR(VLOOKUP(AGY47,Giadatvaheso!$C$24:$F$112,4,0)*AHA47,"")</f>
        <v/>
      </c>
      <c r="AHA47" s="84" t="str">
        <f t="shared" ref="AHA47:AHA59" ca="1" si="80">IFERROR(AHB47+AHC47,"")</f>
        <v/>
      </c>
      <c r="AHB47" s="84" t="str">
        <f ca="1">IFERROR(INDEX(TrichLuc!$A:$AD,AGW47,21),"")</f>
        <v/>
      </c>
      <c r="AHC47" s="84" t="str">
        <f ca="1">IFERROR(INDEX(TrichLuc!$A:$AD,AGW47,22),"")</f>
        <v/>
      </c>
      <c r="AHD47" s="84" t="str">
        <f ca="1">IFERROR(INDEX(TrichLuc!$A:$AD,AGW47,23),"")</f>
        <v/>
      </c>
      <c r="AHE47" s="94" t="str">
        <f ca="1">IFERROR(INDEX(TrichLuc!$A:$AD,AGW47,25),"")</f>
        <v/>
      </c>
      <c r="AHF47" s="94" t="str">
        <f ca="1">IFERROR(INDEX(TrichLuc!$A:$AD,AGW47,26),"")</f>
        <v/>
      </c>
      <c r="AHH47" s="4" t="str">
        <f ca="1">IFERROR(MATCH(AHM$3,OFFSET(TrichLuc!$A$1,AHH46,0,5000),0)+AHH46,"")</f>
        <v/>
      </c>
      <c r="AHI47" s="84" t="str">
        <f ca="1">IFERROR(INDEX(TrichLuc!$A:$AD,AHH47,10),"")</f>
        <v/>
      </c>
      <c r="AHJ47" s="94" t="str">
        <f ca="1">IFERROR(INDEX(TrichLuc!$A:$AD,AHH47,30),"")</f>
        <v/>
      </c>
      <c r="AHK47" s="85" t="str">
        <f ca="1">IFERROR(VLOOKUP(AHJ47,Giadatvaheso!$C$24:$F$112,4,0)*AHL47,"")</f>
        <v/>
      </c>
      <c r="AHL47" s="84" t="str">
        <f t="shared" ref="AHL47:AHL59" ca="1" si="81">IFERROR(AHM47+AHN47,"")</f>
        <v/>
      </c>
      <c r="AHM47" s="84" t="str">
        <f ca="1">IFERROR(INDEX(TrichLuc!$A:$AD,AHH47,21),"")</f>
        <v/>
      </c>
      <c r="AHN47" s="84" t="str">
        <f ca="1">IFERROR(INDEX(TrichLuc!$A:$AD,AHH47,22),"")</f>
        <v/>
      </c>
      <c r="AHO47" s="84" t="str">
        <f ca="1">IFERROR(INDEX(TrichLuc!$A:$AD,AHH47,23),"")</f>
        <v/>
      </c>
      <c r="AHP47" s="94" t="str">
        <f ca="1">IFERROR(INDEX(TrichLuc!$A:$AD,AHH47,25),"")</f>
        <v/>
      </c>
      <c r="AHQ47" s="94" t="str">
        <f ca="1">IFERROR(INDEX(TrichLuc!$A:$AD,AHH47,26),"")</f>
        <v/>
      </c>
      <c r="AHS47" s="4" t="str">
        <f ca="1">IFERROR(MATCH(AHX$3,OFFSET(TrichLuc!$A$1,AHS46,0,5000),0)+AHS46,"")</f>
        <v/>
      </c>
      <c r="AHT47" s="84" t="str">
        <f ca="1">IFERROR(INDEX(TrichLuc!$A:$AD,AHS47,10),"")</f>
        <v/>
      </c>
      <c r="AHU47" s="94" t="str">
        <f ca="1">IFERROR(INDEX(TrichLuc!$A:$AD,AHS47,30),"")</f>
        <v/>
      </c>
      <c r="AHV47" s="85" t="str">
        <f ca="1">IFERROR(VLOOKUP(AHU47,Giadatvaheso!$C$24:$F$112,4,0)*AHW47,"")</f>
        <v/>
      </c>
      <c r="AHW47" s="84" t="str">
        <f t="shared" ref="AHW47:AHW59" ca="1" si="82">IFERROR(AHX47+AHY47,"")</f>
        <v/>
      </c>
      <c r="AHX47" s="84" t="str">
        <f ca="1">IFERROR(INDEX(TrichLuc!$A:$AD,AHS47,21),"")</f>
        <v/>
      </c>
      <c r="AHY47" s="84" t="str">
        <f ca="1">IFERROR(INDEX(TrichLuc!$A:$AD,AHS47,22),"")</f>
        <v/>
      </c>
      <c r="AHZ47" s="84" t="str">
        <f ca="1">IFERROR(INDEX(TrichLuc!$A:$AD,AHS47,23),"")</f>
        <v/>
      </c>
      <c r="AIA47" s="94" t="str">
        <f ca="1">IFERROR(INDEX(TrichLuc!$A:$AD,AHS47,25),"")</f>
        <v/>
      </c>
      <c r="AIB47" s="94" t="str">
        <f ca="1">IFERROR(INDEX(TrichLuc!$A:$AD,AHS47,26),"")</f>
        <v/>
      </c>
      <c r="AID47" s="4" t="str">
        <f ca="1">IFERROR(MATCH(AII$3,OFFSET(TrichLuc!$A$1,AID46,0,5000),0)+AID46,"")</f>
        <v/>
      </c>
      <c r="AIE47" s="84" t="str">
        <f ca="1">IFERROR(INDEX(TrichLuc!$A:$AD,AID47,10),"")</f>
        <v/>
      </c>
      <c r="AIF47" s="94" t="str">
        <f ca="1">IFERROR(INDEX(TrichLuc!$A:$AD,AID47,30),"")</f>
        <v/>
      </c>
      <c r="AIG47" s="85" t="str">
        <f ca="1">IFERROR(VLOOKUP(AIF47,Giadatvaheso!$C$24:$F$112,4,0)*AIH47,"")</f>
        <v/>
      </c>
      <c r="AIH47" s="84" t="str">
        <f t="shared" ref="AIH47:AIH59" ca="1" si="83">IFERROR(AII47+AIJ47,"")</f>
        <v/>
      </c>
      <c r="AII47" s="84" t="str">
        <f ca="1">IFERROR(INDEX(TrichLuc!$A:$AD,AID47,21),"")</f>
        <v/>
      </c>
      <c r="AIJ47" s="84" t="str">
        <f ca="1">IFERROR(INDEX(TrichLuc!$A:$AD,AID47,22),"")</f>
        <v/>
      </c>
      <c r="AIK47" s="84" t="str">
        <f ca="1">IFERROR(INDEX(TrichLuc!$A:$AD,AID47,23),"")</f>
        <v/>
      </c>
      <c r="AIL47" s="94" t="str">
        <f ca="1">IFERROR(INDEX(TrichLuc!$A:$AD,AID47,25),"")</f>
        <v/>
      </c>
      <c r="AIM47" s="94" t="str">
        <f ca="1">IFERROR(INDEX(TrichLuc!$A:$AD,AID47,26),"")</f>
        <v/>
      </c>
      <c r="AIO47" s="4" t="str">
        <f ca="1">IFERROR(MATCH(AIT$3,OFFSET(TrichLuc!$A$1,AIO46,0,5000),0)+AIO46,"")</f>
        <v/>
      </c>
      <c r="AIP47" s="84" t="str">
        <f ca="1">IFERROR(INDEX(TrichLuc!$A:$AD,AIO47,10),"")</f>
        <v/>
      </c>
      <c r="AIQ47" s="94" t="str">
        <f ca="1">IFERROR(INDEX(TrichLuc!$A:$AD,AIO47,30),"")</f>
        <v/>
      </c>
      <c r="AIR47" s="85" t="str">
        <f ca="1">IFERROR(VLOOKUP(AIQ47,Giadatvaheso!$C$24:$F$112,4,0)*AIS47,"")</f>
        <v/>
      </c>
      <c r="AIS47" s="84" t="str">
        <f t="shared" ref="AIS47:AIS59" ca="1" si="84">IFERROR(AIT47+AIU47,"")</f>
        <v/>
      </c>
      <c r="AIT47" s="84" t="str">
        <f ca="1">IFERROR(INDEX(TrichLuc!$A:$AD,AIO47,21),"")</f>
        <v/>
      </c>
      <c r="AIU47" s="84" t="str">
        <f ca="1">IFERROR(INDEX(TrichLuc!$A:$AD,AIO47,22),"")</f>
        <v/>
      </c>
      <c r="AIV47" s="84" t="str">
        <f ca="1">IFERROR(INDEX(TrichLuc!$A:$AD,AIO47,23),"")</f>
        <v/>
      </c>
      <c r="AIW47" s="94" t="str">
        <f ca="1">IFERROR(INDEX(TrichLuc!$A:$AD,AIO47,25),"")</f>
        <v/>
      </c>
      <c r="AIX47" s="94" t="str">
        <f ca="1">IFERROR(INDEX(TrichLuc!$A:$AD,AIO47,26),"")</f>
        <v/>
      </c>
      <c r="AIZ47" s="4" t="str">
        <f ca="1">IFERROR(MATCH(AJE$3,OFFSET(TrichLuc!$A$1,AIZ46,0,5000),0)+AIZ46,"")</f>
        <v/>
      </c>
      <c r="AJA47" s="84" t="str">
        <f ca="1">IFERROR(INDEX(TrichLuc!$A:$AD,AIZ47,10),"")</f>
        <v/>
      </c>
      <c r="AJB47" s="94" t="str">
        <f ca="1">IFERROR(INDEX(TrichLuc!$A:$AD,AIZ47,30),"")</f>
        <v/>
      </c>
      <c r="AJC47" s="85" t="str">
        <f ca="1">IFERROR(VLOOKUP(AJB47,Giadatvaheso!$C$24:$F$112,4,0)*AJD47,"")</f>
        <v/>
      </c>
      <c r="AJD47" s="84" t="str">
        <f t="shared" ref="AJD47:AJD59" ca="1" si="85">IFERROR(AJE47+AJF47,"")</f>
        <v/>
      </c>
      <c r="AJE47" s="84" t="str">
        <f ca="1">IFERROR(INDEX(TrichLuc!$A:$AD,AIZ47,21),"")</f>
        <v/>
      </c>
      <c r="AJF47" s="84" t="str">
        <f ca="1">IFERROR(INDEX(TrichLuc!$A:$AD,AIZ47,22),"")</f>
        <v/>
      </c>
      <c r="AJG47" s="84" t="str">
        <f ca="1">IFERROR(INDEX(TrichLuc!$A:$AD,AIZ47,23),"")</f>
        <v/>
      </c>
      <c r="AJH47" s="94" t="str">
        <f ca="1">IFERROR(INDEX(TrichLuc!$A:$AD,AIZ47,25),"")</f>
        <v/>
      </c>
      <c r="AJI47" s="94" t="str">
        <f ca="1">IFERROR(INDEX(TrichLuc!$A:$AD,AIZ47,26),"")</f>
        <v/>
      </c>
      <c r="AJK47" s="4" t="str">
        <f ca="1">IFERROR(MATCH(AJP$3,OFFSET(TrichLuc!$A$1,AJK46,0,5000),0)+AJK46,"")</f>
        <v/>
      </c>
      <c r="AJL47" s="84" t="str">
        <f ca="1">IFERROR(INDEX(TrichLuc!$A:$AD,AJK47,10),"")</f>
        <v/>
      </c>
      <c r="AJM47" s="94" t="str">
        <f ca="1">IFERROR(INDEX(TrichLuc!$A:$AD,AJK47,30),"")</f>
        <v/>
      </c>
      <c r="AJN47" s="85" t="str">
        <f ca="1">IFERROR(VLOOKUP(AJM47,Giadatvaheso!$C$24:$F$112,4,0)*AJO47,"")</f>
        <v/>
      </c>
      <c r="AJO47" s="84" t="str">
        <f t="shared" ref="AJO47:AJO59" ca="1" si="86">IFERROR(AJP47+AJQ47,"")</f>
        <v/>
      </c>
      <c r="AJP47" s="84" t="str">
        <f ca="1">IFERROR(INDEX(TrichLuc!$A:$AD,AJK47,21),"")</f>
        <v/>
      </c>
      <c r="AJQ47" s="84" t="str">
        <f ca="1">IFERROR(INDEX(TrichLuc!$A:$AD,AJK47,22),"")</f>
        <v/>
      </c>
      <c r="AJR47" s="84" t="str">
        <f ca="1">IFERROR(INDEX(TrichLuc!$A:$AD,AJK47,23),"")</f>
        <v/>
      </c>
      <c r="AJS47" s="94" t="str">
        <f ca="1">IFERROR(INDEX(TrichLuc!$A:$AD,AJK47,25),"")</f>
        <v/>
      </c>
      <c r="AJT47" s="94" t="str">
        <f ca="1">IFERROR(INDEX(TrichLuc!$A:$AD,AJK47,26),"")</f>
        <v/>
      </c>
      <c r="AJV47" s="4" t="str">
        <f ca="1">IFERROR(MATCH(AKA$3,OFFSET(TrichLuc!$A$1,AJV46,0,5000),0)+AJV46,"")</f>
        <v/>
      </c>
      <c r="AJW47" s="84" t="str">
        <f ca="1">IFERROR(INDEX(TrichLuc!$A:$AD,AJV47,10),"")</f>
        <v/>
      </c>
      <c r="AJX47" s="94" t="str">
        <f ca="1">IFERROR(INDEX(TrichLuc!$A:$AD,AJV47,30),"")</f>
        <v/>
      </c>
      <c r="AJY47" s="85" t="str">
        <f ca="1">IFERROR(VLOOKUP(AJX47,Giadatvaheso!$C$24:$F$112,4,0)*AJZ47,"")</f>
        <v/>
      </c>
      <c r="AJZ47" s="84" t="str">
        <f t="shared" ref="AJZ47:AJZ59" ca="1" si="87">IFERROR(AKA47+AKB47,"")</f>
        <v/>
      </c>
      <c r="AKA47" s="84" t="str">
        <f ca="1">IFERROR(INDEX(TrichLuc!$A:$AD,AJV47,21),"")</f>
        <v/>
      </c>
      <c r="AKB47" s="84" t="str">
        <f ca="1">IFERROR(INDEX(TrichLuc!$A:$AD,AJV47,22),"")</f>
        <v/>
      </c>
      <c r="AKC47" s="84" t="str">
        <f ca="1">IFERROR(INDEX(TrichLuc!$A:$AD,AJV47,23),"")</f>
        <v/>
      </c>
      <c r="AKD47" s="94" t="str">
        <f ca="1">IFERROR(INDEX(TrichLuc!$A:$AD,AJV47,25),"")</f>
        <v/>
      </c>
      <c r="AKE47" s="94" t="str">
        <f ca="1">IFERROR(INDEX(TrichLuc!$A:$AD,AJV47,26),"")</f>
        <v/>
      </c>
      <c r="AKG47" s="4" t="str">
        <f ca="1">IFERROR(MATCH(AKL$3,OFFSET(TrichLuc!$A$1,AKG46,0,5000),0)+AKG46,"")</f>
        <v/>
      </c>
      <c r="AKH47" s="84" t="str">
        <f ca="1">IFERROR(INDEX(TrichLuc!$A:$AD,AKG47,10),"")</f>
        <v/>
      </c>
      <c r="AKI47" s="94" t="str">
        <f ca="1">IFERROR(INDEX(TrichLuc!$A:$AD,AKG47,30),"")</f>
        <v/>
      </c>
      <c r="AKJ47" s="85" t="str">
        <f ca="1">IFERROR(VLOOKUP(AKI47,Giadatvaheso!$C$24:$F$112,4,0)*AKK47,"")</f>
        <v/>
      </c>
      <c r="AKK47" s="84" t="str">
        <f t="shared" ref="AKK47:AKK59" ca="1" si="88">IFERROR(AKL47+AKM47,"")</f>
        <v/>
      </c>
      <c r="AKL47" s="84" t="str">
        <f ca="1">IFERROR(INDEX(TrichLuc!$A:$AD,AKG47,21),"")</f>
        <v/>
      </c>
      <c r="AKM47" s="84" t="str">
        <f ca="1">IFERROR(INDEX(TrichLuc!$A:$AD,AKG47,22),"")</f>
        <v/>
      </c>
      <c r="AKN47" s="84" t="str">
        <f ca="1">IFERROR(INDEX(TrichLuc!$A:$AD,AKG47,23),"")</f>
        <v/>
      </c>
      <c r="AKO47" s="94" t="str">
        <f ca="1">IFERROR(INDEX(TrichLuc!$A:$AD,AKG47,25),"")</f>
        <v/>
      </c>
      <c r="AKP47" s="94" t="str">
        <f ca="1">IFERROR(INDEX(TrichLuc!$A:$AD,AKG47,26),"")</f>
        <v/>
      </c>
      <c r="AKR47" s="4" t="str">
        <f ca="1">IFERROR(MATCH(AKW$3,OFFSET(TrichLuc!$A$1,AKR46,0,5000),0)+AKR46,"")</f>
        <v/>
      </c>
      <c r="AKS47" s="84" t="str">
        <f ca="1">IFERROR(INDEX(TrichLuc!$A:$AD,AKR47,10),"")</f>
        <v/>
      </c>
      <c r="AKT47" s="94" t="str">
        <f ca="1">IFERROR(INDEX(TrichLuc!$A:$AD,AKR47,30),"")</f>
        <v/>
      </c>
      <c r="AKU47" s="85" t="str">
        <f ca="1">IFERROR(VLOOKUP(AKT47,Giadatvaheso!$C$24:$F$112,4,0)*AKV47,"")</f>
        <v/>
      </c>
      <c r="AKV47" s="84" t="str">
        <f t="shared" ref="AKV47:AKV59" ca="1" si="89">IFERROR(AKW47+AKX47,"")</f>
        <v/>
      </c>
      <c r="AKW47" s="84" t="str">
        <f ca="1">IFERROR(INDEX(TrichLuc!$A:$AD,AKR47,21),"")</f>
        <v/>
      </c>
      <c r="AKX47" s="84" t="str">
        <f ca="1">IFERROR(INDEX(TrichLuc!$A:$AD,AKR47,22),"")</f>
        <v/>
      </c>
      <c r="AKY47" s="84" t="str">
        <f ca="1">IFERROR(INDEX(TrichLuc!$A:$AD,AKR47,23),"")</f>
        <v/>
      </c>
      <c r="AKZ47" s="94" t="str">
        <f ca="1">IFERROR(INDEX(TrichLuc!$A:$AD,AKR47,25),"")</f>
        <v/>
      </c>
      <c r="ALA47" s="94" t="str">
        <f ca="1">IFERROR(INDEX(TrichLuc!$A:$AD,AKR47,26),"")</f>
        <v/>
      </c>
      <c r="ALC47" s="4" t="str">
        <f ca="1">IFERROR(MATCH(ALH$3,OFFSET(TrichLuc!$A$1,ALC46,0,5000),0)+ALC46,"")</f>
        <v/>
      </c>
      <c r="ALD47" s="84" t="str">
        <f ca="1">IFERROR(INDEX(TrichLuc!$A:$AD,ALC47,10),"")</f>
        <v/>
      </c>
      <c r="ALE47" s="94" t="str">
        <f ca="1">IFERROR(INDEX(TrichLuc!$A:$AD,ALC47,30),"")</f>
        <v/>
      </c>
      <c r="ALF47" s="85" t="str">
        <f ca="1">IFERROR(VLOOKUP(ALE47,Giadatvaheso!$C$24:$F$112,4,0)*ALG47,"")</f>
        <v/>
      </c>
      <c r="ALG47" s="84" t="str">
        <f t="shared" ref="ALG47:ALG59" ca="1" si="90">IFERROR(ALH47+ALI47,"")</f>
        <v/>
      </c>
      <c r="ALH47" s="84" t="str">
        <f ca="1">IFERROR(INDEX(TrichLuc!$A:$AD,ALC47,21),"")</f>
        <v/>
      </c>
      <c r="ALI47" s="84" t="str">
        <f ca="1">IFERROR(INDEX(TrichLuc!$A:$AD,ALC47,22),"")</f>
        <v/>
      </c>
      <c r="ALJ47" s="84" t="str">
        <f ca="1">IFERROR(INDEX(TrichLuc!$A:$AD,ALC47,23),"")</f>
        <v/>
      </c>
      <c r="ALK47" s="94" t="str">
        <f ca="1">IFERROR(INDEX(TrichLuc!$A:$AD,ALC47,25),"")</f>
        <v/>
      </c>
      <c r="ALL47" s="94" t="str">
        <f ca="1">IFERROR(INDEX(TrichLuc!$A:$AD,ALC47,26),"")</f>
        <v/>
      </c>
      <c r="ALN47" s="4" t="str">
        <f ca="1">IFERROR(MATCH(ALS$3,OFFSET(TrichLuc!$A$1,ALN46,0,5000),0)+ALN46,"")</f>
        <v/>
      </c>
      <c r="ALO47" s="84" t="str">
        <f ca="1">IFERROR(INDEX(TrichLuc!$A:$AD,ALN47,10),"")</f>
        <v/>
      </c>
      <c r="ALP47" s="94" t="str">
        <f ca="1">IFERROR(INDEX(TrichLuc!$A:$AD,ALN47,30),"")</f>
        <v/>
      </c>
      <c r="ALQ47" s="85" t="str">
        <f ca="1">IFERROR(VLOOKUP(ALP47,Giadatvaheso!$C$24:$F$112,4,0)*ALR47,"")</f>
        <v/>
      </c>
      <c r="ALR47" s="84" t="str">
        <f t="shared" ref="ALR47:ALR59" ca="1" si="91">IFERROR(ALS47+ALT47,"")</f>
        <v/>
      </c>
      <c r="ALS47" s="84" t="str">
        <f ca="1">IFERROR(INDEX(TrichLuc!$A:$AD,ALN47,21),"")</f>
        <v/>
      </c>
      <c r="ALT47" s="84" t="str">
        <f ca="1">IFERROR(INDEX(TrichLuc!$A:$AD,ALN47,22),"")</f>
        <v/>
      </c>
      <c r="ALU47" s="84" t="str">
        <f ca="1">IFERROR(INDEX(TrichLuc!$A:$AD,ALN47,23),"")</f>
        <v/>
      </c>
      <c r="ALV47" s="94" t="str">
        <f ca="1">IFERROR(INDEX(TrichLuc!$A:$AD,ALN47,25),"")</f>
        <v/>
      </c>
      <c r="ALW47" s="94" t="str">
        <f ca="1">IFERROR(INDEX(TrichLuc!$A:$AD,ALN47,26),"")</f>
        <v/>
      </c>
      <c r="ALY47" s="4" t="str">
        <f ca="1">IFERROR(MATCH(AMD$3,OFFSET(TrichLuc!$A$1,ALY46,0,5000),0)+ALY46,"")</f>
        <v/>
      </c>
      <c r="ALZ47" s="84" t="str">
        <f ca="1">IFERROR(INDEX(TrichLuc!$A:$AD,ALY47,10),"")</f>
        <v/>
      </c>
      <c r="AMA47" s="94" t="str">
        <f ca="1">IFERROR(INDEX(TrichLuc!$A:$AD,ALY47,30),"")</f>
        <v/>
      </c>
      <c r="AMB47" s="85" t="str">
        <f ca="1">IFERROR(VLOOKUP(AMA47,Giadatvaheso!$C$24:$F$112,4,0)*AMC47,"")</f>
        <v/>
      </c>
      <c r="AMC47" s="84" t="str">
        <f t="shared" ref="AMC47:AMC59" ca="1" si="92">IFERROR(AMD47+AME47,"")</f>
        <v/>
      </c>
      <c r="AMD47" s="84" t="str">
        <f ca="1">IFERROR(INDEX(TrichLuc!$A:$AD,ALY47,21),"")</f>
        <v/>
      </c>
      <c r="AME47" s="84" t="str">
        <f ca="1">IFERROR(INDEX(TrichLuc!$A:$AD,ALY47,22),"")</f>
        <v/>
      </c>
      <c r="AMF47" s="84" t="str">
        <f ca="1">IFERROR(INDEX(TrichLuc!$A:$AD,ALY47,23),"")</f>
        <v/>
      </c>
      <c r="AMG47" s="94" t="str">
        <f ca="1">IFERROR(INDEX(TrichLuc!$A:$AD,ALY47,25),"")</f>
        <v/>
      </c>
      <c r="AMH47" s="94" t="str">
        <f ca="1">IFERROR(INDEX(TrichLuc!$A:$AD,ALY47,26),"")</f>
        <v/>
      </c>
      <c r="AMJ47" s="4" t="str">
        <f ca="1">IFERROR(MATCH(AMO$3,OFFSET(TrichLuc!$A$1,AMJ46,0,5000),0)+AMJ46,"")</f>
        <v/>
      </c>
      <c r="AMK47" s="84" t="str">
        <f ca="1">IFERROR(INDEX(TrichLuc!$A:$AD,AMJ47,10),"")</f>
        <v/>
      </c>
      <c r="AML47" s="94" t="str">
        <f ca="1">IFERROR(INDEX(TrichLuc!$A:$AD,AMJ47,30),"")</f>
        <v/>
      </c>
      <c r="AMM47" s="85" t="str">
        <f ca="1">IFERROR(VLOOKUP(AML47,Giadatvaheso!$C$24:$F$112,4,0)*AMN47,"")</f>
        <v/>
      </c>
      <c r="AMN47" s="84" t="str">
        <f t="shared" ref="AMN47:AMN59" ca="1" si="93">IFERROR(AMO47+AMP47,"")</f>
        <v/>
      </c>
      <c r="AMO47" s="84" t="str">
        <f ca="1">IFERROR(INDEX(TrichLuc!$A:$AD,AMJ47,21),"")</f>
        <v/>
      </c>
      <c r="AMP47" s="84" t="str">
        <f ca="1">IFERROR(INDEX(TrichLuc!$A:$AD,AMJ47,22),"")</f>
        <v/>
      </c>
      <c r="AMQ47" s="84" t="str">
        <f ca="1">IFERROR(INDEX(TrichLuc!$A:$AD,AMJ47,23),"")</f>
        <v/>
      </c>
      <c r="AMR47" s="94" t="str">
        <f ca="1">IFERROR(INDEX(TrichLuc!$A:$AD,AMJ47,25),"")</f>
        <v/>
      </c>
      <c r="AMS47" s="94" t="str">
        <f ca="1">IFERROR(INDEX(TrichLuc!$A:$AD,AMJ47,26),"")</f>
        <v/>
      </c>
      <c r="AMU47" s="4" t="str">
        <f ca="1">IFERROR(MATCH(AMZ$3,OFFSET(TrichLuc!$A$1,AMU46,0,5000),0)+AMU46,"")</f>
        <v/>
      </c>
      <c r="AMV47" s="84" t="str">
        <f ca="1">IFERROR(INDEX(TrichLuc!$A:$AD,AMU47,10),"")</f>
        <v/>
      </c>
      <c r="AMW47" s="94" t="str">
        <f ca="1">IFERROR(INDEX(TrichLuc!$A:$AD,AMU47,30),"")</f>
        <v/>
      </c>
      <c r="AMX47" s="85" t="str">
        <f ca="1">IFERROR(VLOOKUP(AMW47,Giadatvaheso!$C$24:$F$112,4,0)*AMY47,"")</f>
        <v/>
      </c>
      <c r="AMY47" s="84" t="str">
        <f t="shared" ref="AMY47:AMY59" ca="1" si="94">IFERROR(AMZ47+ANA47,"")</f>
        <v/>
      </c>
      <c r="AMZ47" s="84" t="str">
        <f ca="1">IFERROR(INDEX(TrichLuc!$A:$AD,AMU47,21),"")</f>
        <v/>
      </c>
      <c r="ANA47" s="84" t="str">
        <f ca="1">IFERROR(INDEX(TrichLuc!$A:$AD,AMU47,22),"")</f>
        <v/>
      </c>
      <c r="ANB47" s="84" t="str">
        <f ca="1">IFERROR(INDEX(TrichLuc!$A:$AD,AMU47,23),"")</f>
        <v/>
      </c>
      <c r="ANC47" s="94" t="str">
        <f ca="1">IFERROR(INDEX(TrichLuc!$A:$AD,AMU47,25),"")</f>
        <v/>
      </c>
      <c r="AND47" s="94" t="str">
        <f ca="1">IFERROR(INDEX(TrichLuc!$A:$AD,AMU47,26),"")</f>
        <v/>
      </c>
      <c r="ANF47" s="4" t="str">
        <f ca="1">IFERROR(MATCH(ANK$3,OFFSET(TrichLuc!$A$1,ANF46,0,5000),0)+ANF46,"")</f>
        <v/>
      </c>
      <c r="ANG47" s="84" t="str">
        <f ca="1">IFERROR(INDEX(TrichLuc!$A:$AD,ANF47,10),"")</f>
        <v/>
      </c>
      <c r="ANH47" s="94" t="str">
        <f ca="1">IFERROR(INDEX(TrichLuc!$A:$AD,ANF47,30),"")</f>
        <v/>
      </c>
      <c r="ANI47" s="85" t="str">
        <f ca="1">IFERROR(VLOOKUP(ANH47,Giadatvaheso!$C$24:$F$112,4,0)*ANJ47,"")</f>
        <v/>
      </c>
      <c r="ANJ47" s="84" t="str">
        <f t="shared" ref="ANJ47:ANJ59" ca="1" si="95">IFERROR(ANK47+ANL47,"")</f>
        <v/>
      </c>
      <c r="ANK47" s="84" t="str">
        <f ca="1">IFERROR(INDEX(TrichLuc!$A:$AD,ANF47,21),"")</f>
        <v/>
      </c>
      <c r="ANL47" s="84" t="str">
        <f ca="1">IFERROR(INDEX(TrichLuc!$A:$AD,ANF47,22),"")</f>
        <v/>
      </c>
      <c r="ANM47" s="84" t="str">
        <f ca="1">IFERROR(INDEX(TrichLuc!$A:$AD,ANF47,23),"")</f>
        <v/>
      </c>
      <c r="ANN47" s="94" t="str">
        <f ca="1">IFERROR(INDEX(TrichLuc!$A:$AD,ANF47,25),"")</f>
        <v/>
      </c>
      <c r="ANO47" s="94" t="str">
        <f ca="1">IFERROR(INDEX(TrichLuc!$A:$AD,ANF47,26),"")</f>
        <v/>
      </c>
      <c r="ANQ47" s="4" t="str">
        <f ca="1">IFERROR(MATCH(ANV$3,OFFSET(TrichLuc!$A$1,ANQ46,0,5000),0)+ANQ46,"")</f>
        <v/>
      </c>
      <c r="ANR47" s="84" t="str">
        <f ca="1">IFERROR(INDEX(TrichLuc!$A:$AD,ANQ47,10),"")</f>
        <v/>
      </c>
      <c r="ANS47" s="94" t="str">
        <f ca="1">IFERROR(INDEX(TrichLuc!$A:$AD,ANQ47,30),"")</f>
        <v/>
      </c>
      <c r="ANT47" s="85" t="str">
        <f ca="1">IFERROR(VLOOKUP(ANS47,Giadatvaheso!$C$24:$F$112,4,0)*ANU47,"")</f>
        <v/>
      </c>
      <c r="ANU47" s="84" t="str">
        <f t="shared" ref="ANU47:ANU59" ca="1" si="96">IFERROR(ANV47+ANW47,"")</f>
        <v/>
      </c>
      <c r="ANV47" s="84" t="str">
        <f ca="1">IFERROR(INDEX(TrichLuc!$A:$AD,ANQ47,21),"")</f>
        <v/>
      </c>
      <c r="ANW47" s="84" t="str">
        <f ca="1">IFERROR(INDEX(TrichLuc!$A:$AD,ANQ47,22),"")</f>
        <v/>
      </c>
      <c r="ANX47" s="84" t="str">
        <f ca="1">IFERROR(INDEX(TrichLuc!$A:$AD,ANQ47,23),"")</f>
        <v/>
      </c>
      <c r="ANY47" s="94" t="str">
        <f ca="1">IFERROR(INDEX(TrichLuc!$A:$AD,ANQ47,25),"")</f>
        <v/>
      </c>
      <c r="ANZ47" s="94" t="str">
        <f ca="1">IFERROR(INDEX(TrichLuc!$A:$AD,ANQ47,26),"")</f>
        <v/>
      </c>
      <c r="AOB47" s="4" t="str">
        <f ca="1">IFERROR(MATCH(AOG$3,OFFSET(TrichLuc!$A$1,AOB46,0,5000),0)+AOB46,"")</f>
        <v/>
      </c>
      <c r="AOC47" s="84" t="str">
        <f ca="1">IFERROR(INDEX(TrichLuc!$A:$AD,AOB47,10),"")</f>
        <v/>
      </c>
      <c r="AOD47" s="94" t="str">
        <f ca="1">IFERROR(INDEX(TrichLuc!$A:$AD,AOB47,30),"")</f>
        <v/>
      </c>
      <c r="AOE47" s="85" t="str">
        <f ca="1">IFERROR(VLOOKUP(AOD47,Giadatvaheso!$C$24:$F$112,4,0)*AOF47,"")</f>
        <v/>
      </c>
      <c r="AOF47" s="84" t="str">
        <f t="shared" ref="AOF47:AOF59" ca="1" si="97">IFERROR(AOG47+AOH47,"")</f>
        <v/>
      </c>
      <c r="AOG47" s="84" t="str">
        <f ca="1">IFERROR(INDEX(TrichLuc!$A:$AD,AOB47,21),"")</f>
        <v/>
      </c>
      <c r="AOH47" s="84" t="str">
        <f ca="1">IFERROR(INDEX(TrichLuc!$A:$AD,AOB47,22),"")</f>
        <v/>
      </c>
      <c r="AOI47" s="84" t="str">
        <f ca="1">IFERROR(INDEX(TrichLuc!$A:$AD,AOB47,23),"")</f>
        <v/>
      </c>
      <c r="AOJ47" s="94" t="str">
        <f ca="1">IFERROR(INDEX(TrichLuc!$A:$AD,AOB47,25),"")</f>
        <v/>
      </c>
      <c r="AOK47" s="94" t="str">
        <f ca="1">IFERROR(INDEX(TrichLuc!$A:$AD,AOB47,26),"")</f>
        <v/>
      </c>
      <c r="AOM47" s="4" t="str">
        <f ca="1">IFERROR(MATCH(AOR$3,OFFSET(TrichLuc!$A$1,AOM46,0,5000),0)+AOM46,"")</f>
        <v/>
      </c>
      <c r="AON47" s="84" t="str">
        <f ca="1">IFERROR(INDEX(TrichLuc!$A:$AD,AOM47,10),"")</f>
        <v/>
      </c>
      <c r="AOO47" s="94" t="str">
        <f ca="1">IFERROR(INDEX(TrichLuc!$A:$AD,AOM47,30),"")</f>
        <v/>
      </c>
      <c r="AOP47" s="85" t="str">
        <f ca="1">IFERROR(VLOOKUP(AOO47,Giadatvaheso!$C$24:$F$112,4,0)*AOQ47,"")</f>
        <v/>
      </c>
      <c r="AOQ47" s="84" t="str">
        <f t="shared" ref="AOQ47:AOQ59" ca="1" si="98">IFERROR(AOR47+AOS47,"")</f>
        <v/>
      </c>
      <c r="AOR47" s="84" t="str">
        <f ca="1">IFERROR(INDEX(TrichLuc!$A:$AD,AOM47,21),"")</f>
        <v/>
      </c>
      <c r="AOS47" s="84" t="str">
        <f ca="1">IFERROR(INDEX(TrichLuc!$A:$AD,AOM47,22),"")</f>
        <v/>
      </c>
      <c r="AOT47" s="84" t="str">
        <f ca="1">IFERROR(INDEX(TrichLuc!$A:$AD,AOM47,23),"")</f>
        <v/>
      </c>
      <c r="AOU47" s="94" t="str">
        <f ca="1">IFERROR(INDEX(TrichLuc!$A:$AD,AOM47,25),"")</f>
        <v/>
      </c>
      <c r="AOV47" s="94" t="str">
        <f ca="1">IFERROR(INDEX(TrichLuc!$A:$AD,AOM47,26),"")</f>
        <v/>
      </c>
      <c r="AOX47" s="4" t="str">
        <f ca="1">IFERROR(MATCH(APC$3,OFFSET(TrichLuc!$A$1,AOX46,0,5000),0)+AOX46,"")</f>
        <v/>
      </c>
      <c r="AOY47" s="84" t="str">
        <f ca="1">IFERROR(INDEX(TrichLuc!$A:$AD,AOX47,10),"")</f>
        <v/>
      </c>
      <c r="AOZ47" s="94" t="str">
        <f ca="1">IFERROR(INDEX(TrichLuc!$A:$AD,AOX47,30),"")</f>
        <v/>
      </c>
      <c r="APA47" s="85" t="str">
        <f ca="1">IFERROR(VLOOKUP(AOZ47,Giadatvaheso!$C$24:$F$112,4,0)*APB47,"")</f>
        <v/>
      </c>
      <c r="APB47" s="84" t="str">
        <f t="shared" ref="APB47:APB59" ca="1" si="99">IFERROR(APC47+APD47,"")</f>
        <v/>
      </c>
      <c r="APC47" s="84" t="str">
        <f ca="1">IFERROR(INDEX(TrichLuc!$A:$AD,AOX47,21),"")</f>
        <v/>
      </c>
      <c r="APD47" s="84" t="str">
        <f ca="1">IFERROR(INDEX(TrichLuc!$A:$AD,AOX47,22),"")</f>
        <v/>
      </c>
      <c r="APE47" s="84" t="str">
        <f ca="1">IFERROR(INDEX(TrichLuc!$A:$AD,AOX47,23),"")</f>
        <v/>
      </c>
      <c r="APF47" s="94" t="str">
        <f ca="1">IFERROR(INDEX(TrichLuc!$A:$AD,AOX47,25),"")</f>
        <v/>
      </c>
      <c r="APG47" s="94" t="str">
        <f ca="1">IFERROR(INDEX(TrichLuc!$A:$AD,AOX47,26),"")</f>
        <v/>
      </c>
      <c r="API47" s="4" t="str">
        <f ca="1">IFERROR(MATCH(APN$3,OFFSET(TrichLuc!$A$1,API46,0,5000),0)+API46,"")</f>
        <v/>
      </c>
      <c r="APJ47" s="84" t="str">
        <f ca="1">IFERROR(INDEX(TrichLuc!$A:$AD,API47,10),"")</f>
        <v/>
      </c>
      <c r="APK47" s="94" t="str">
        <f ca="1">IFERROR(INDEX(TrichLuc!$A:$AD,API47,30),"")</f>
        <v/>
      </c>
      <c r="APL47" s="85" t="str">
        <f ca="1">IFERROR(VLOOKUP(APK47,Giadatvaheso!$C$24:$F$112,4,0)*APM47,"")</f>
        <v/>
      </c>
      <c r="APM47" s="84" t="str">
        <f t="shared" ref="APM47:APM59" ca="1" si="100">IFERROR(APN47+APO47,"")</f>
        <v/>
      </c>
      <c r="APN47" s="84" t="str">
        <f ca="1">IFERROR(INDEX(TrichLuc!$A:$AD,API47,21),"")</f>
        <v/>
      </c>
      <c r="APO47" s="84" t="str">
        <f ca="1">IFERROR(INDEX(TrichLuc!$A:$AD,API47,22),"")</f>
        <v/>
      </c>
      <c r="APP47" s="84" t="str">
        <f ca="1">IFERROR(INDEX(TrichLuc!$A:$AD,API47,23),"")</f>
        <v/>
      </c>
      <c r="APQ47" s="94" t="str">
        <f ca="1">IFERROR(INDEX(TrichLuc!$A:$AD,API47,25),"")</f>
        <v/>
      </c>
      <c r="APR47" s="94" t="str">
        <f ca="1">IFERROR(INDEX(TrichLuc!$A:$AD,API47,26),"")</f>
        <v/>
      </c>
      <c r="APT47" s="4" t="str">
        <f ca="1">IFERROR(MATCH(APY$3,OFFSET(TrichLuc!$A$1,APT46,0,5000),0)+APT46,"")</f>
        <v/>
      </c>
      <c r="APU47" s="84" t="str">
        <f ca="1">IFERROR(INDEX(TrichLuc!$A:$AD,APT47,10),"")</f>
        <v/>
      </c>
      <c r="APV47" s="94" t="str">
        <f ca="1">IFERROR(INDEX(TrichLuc!$A:$AD,APT47,30),"")</f>
        <v/>
      </c>
      <c r="APW47" s="85" t="str">
        <f ca="1">IFERROR(VLOOKUP(APV47,Giadatvaheso!$C$24:$F$112,4,0)*APX47,"")</f>
        <v/>
      </c>
      <c r="APX47" s="84" t="str">
        <f t="shared" ref="APX47:APX59" ca="1" si="101">IFERROR(APY47+APZ47,"")</f>
        <v/>
      </c>
      <c r="APY47" s="84" t="str">
        <f ca="1">IFERROR(INDEX(TrichLuc!$A:$AD,APT47,21),"")</f>
        <v/>
      </c>
      <c r="APZ47" s="84" t="str">
        <f ca="1">IFERROR(INDEX(TrichLuc!$A:$AD,APT47,22),"")</f>
        <v/>
      </c>
      <c r="AQA47" s="84" t="str">
        <f ca="1">IFERROR(INDEX(TrichLuc!$A:$AD,APT47,23),"")</f>
        <v/>
      </c>
      <c r="AQB47" s="94" t="str">
        <f ca="1">IFERROR(INDEX(TrichLuc!$A:$AD,APT47,25),"")</f>
        <v/>
      </c>
      <c r="AQC47" s="94" t="str">
        <f ca="1">IFERROR(INDEX(TrichLuc!$A:$AD,APT47,26),"")</f>
        <v/>
      </c>
      <c r="AQE47" s="4" t="str">
        <f ca="1">IFERROR(MATCH(AQJ$3,OFFSET(TrichLuc!$A$1,AQE46,0,5000),0)+AQE46,"")</f>
        <v/>
      </c>
      <c r="AQF47" s="84" t="str">
        <f ca="1">IFERROR(INDEX(TrichLuc!$A:$AD,AQE47,10),"")</f>
        <v/>
      </c>
      <c r="AQG47" s="94" t="str">
        <f ca="1">IFERROR(INDEX(TrichLuc!$A:$AD,AQE47,30),"")</f>
        <v/>
      </c>
      <c r="AQH47" s="85" t="str">
        <f ca="1">IFERROR(VLOOKUP(AQG47,Giadatvaheso!$C$24:$F$112,4,0)*AQI47,"")</f>
        <v/>
      </c>
      <c r="AQI47" s="84" t="str">
        <f t="shared" ref="AQI47:AQI59" ca="1" si="102">IFERROR(AQJ47+AQK47,"")</f>
        <v/>
      </c>
      <c r="AQJ47" s="84" t="str">
        <f ca="1">IFERROR(INDEX(TrichLuc!$A:$AD,AQE47,21),"")</f>
        <v/>
      </c>
      <c r="AQK47" s="84" t="str">
        <f ca="1">IFERROR(INDEX(TrichLuc!$A:$AD,AQE47,22),"")</f>
        <v/>
      </c>
      <c r="AQL47" s="84" t="str">
        <f ca="1">IFERROR(INDEX(TrichLuc!$A:$AD,AQE47,23),"")</f>
        <v/>
      </c>
      <c r="AQM47" s="94" t="str">
        <f ca="1">IFERROR(INDEX(TrichLuc!$A:$AD,AQE47,25),"")</f>
        <v/>
      </c>
      <c r="AQN47" s="94" t="str">
        <f ca="1">IFERROR(INDEX(TrichLuc!$A:$AD,AQE47,26),"")</f>
        <v/>
      </c>
      <c r="AQP47" s="4" t="str">
        <f ca="1">IFERROR(MATCH(AQU$3,OFFSET(TrichLuc!$A$1,AQP46,0,5000),0)+AQP46,"")</f>
        <v/>
      </c>
      <c r="AQQ47" s="84" t="str">
        <f ca="1">IFERROR(INDEX(TrichLuc!$A:$AD,AQP47,10),"")</f>
        <v/>
      </c>
      <c r="AQR47" s="94" t="str">
        <f ca="1">IFERROR(INDEX(TrichLuc!$A:$AD,AQP47,30),"")</f>
        <v/>
      </c>
      <c r="AQS47" s="85" t="str">
        <f ca="1">IFERROR(VLOOKUP(AQR47,Giadatvaheso!$C$24:$F$112,4,0)*AQT47,"")</f>
        <v/>
      </c>
      <c r="AQT47" s="84" t="str">
        <f t="shared" ref="AQT47:AQT59" ca="1" si="103">IFERROR(AQU47+AQV47,"")</f>
        <v/>
      </c>
      <c r="AQU47" s="84" t="str">
        <f ca="1">IFERROR(INDEX(TrichLuc!$A:$AD,AQP47,21),"")</f>
        <v/>
      </c>
      <c r="AQV47" s="84" t="str">
        <f ca="1">IFERROR(INDEX(TrichLuc!$A:$AD,AQP47,22),"")</f>
        <v/>
      </c>
      <c r="AQW47" s="84" t="str">
        <f ca="1">IFERROR(INDEX(TrichLuc!$A:$AD,AQP47,23),"")</f>
        <v/>
      </c>
      <c r="AQX47" s="94" t="str">
        <f ca="1">IFERROR(INDEX(TrichLuc!$A:$AD,AQP47,25),"")</f>
        <v/>
      </c>
      <c r="AQY47" s="94" t="str">
        <f ca="1">IFERROR(INDEX(TrichLuc!$A:$AD,AQP47,26),"")</f>
        <v/>
      </c>
      <c r="ARA47" s="4" t="str">
        <f ca="1">IFERROR(MATCH(ARF$3,OFFSET(TrichLuc!$A$1,ARA46,0,5000),0)+ARA46,"")</f>
        <v/>
      </c>
      <c r="ARB47" s="84" t="str">
        <f ca="1">IFERROR(INDEX(TrichLuc!$A:$AD,ARA47,10),"")</f>
        <v/>
      </c>
      <c r="ARC47" s="94" t="str">
        <f ca="1">IFERROR(INDEX(TrichLuc!$A:$AD,ARA47,30),"")</f>
        <v/>
      </c>
      <c r="ARD47" s="85" t="str">
        <f ca="1">IFERROR(VLOOKUP(ARC47,Giadatvaheso!$C$24:$F$112,4,0)*ARE47,"")</f>
        <v/>
      </c>
      <c r="ARE47" s="84" t="str">
        <f t="shared" ref="ARE47:ARE59" ca="1" si="104">IFERROR(ARF47+ARG47,"")</f>
        <v/>
      </c>
      <c r="ARF47" s="84" t="str">
        <f ca="1">IFERROR(INDEX(TrichLuc!$A:$AD,ARA47,21),"")</f>
        <v/>
      </c>
      <c r="ARG47" s="84" t="str">
        <f ca="1">IFERROR(INDEX(TrichLuc!$A:$AD,ARA47,22),"")</f>
        <v/>
      </c>
      <c r="ARH47" s="84" t="str">
        <f ca="1">IFERROR(INDEX(TrichLuc!$A:$AD,ARA47,23),"")</f>
        <v/>
      </c>
      <c r="ARI47" s="94" t="str">
        <f ca="1">IFERROR(INDEX(TrichLuc!$A:$AD,ARA47,25),"")</f>
        <v/>
      </c>
      <c r="ARJ47" s="94" t="str">
        <f ca="1">IFERROR(INDEX(TrichLuc!$A:$AD,ARA47,26),"")</f>
        <v/>
      </c>
      <c r="ARL47" s="4" t="str">
        <f ca="1">IFERROR(MATCH(ARQ$3,OFFSET(TrichLuc!$A$1,ARL46,0,5000),0)+ARL46,"")</f>
        <v/>
      </c>
      <c r="ARM47" s="84" t="str">
        <f ca="1">IFERROR(INDEX(TrichLuc!$A:$AD,ARL47,10),"")</f>
        <v/>
      </c>
      <c r="ARN47" s="94" t="str">
        <f ca="1">IFERROR(INDEX(TrichLuc!$A:$AD,ARL47,30),"")</f>
        <v/>
      </c>
      <c r="ARO47" s="85" t="str">
        <f ca="1">IFERROR(VLOOKUP(ARN47,Giadatvaheso!$C$24:$F$112,4,0)*ARP47,"")</f>
        <v/>
      </c>
      <c r="ARP47" s="84" t="str">
        <f t="shared" ref="ARP47:ARP59" ca="1" si="105">IFERROR(ARQ47+ARR47,"")</f>
        <v/>
      </c>
      <c r="ARQ47" s="84" t="str">
        <f ca="1">IFERROR(INDEX(TrichLuc!$A:$AD,ARL47,21),"")</f>
        <v/>
      </c>
      <c r="ARR47" s="84" t="str">
        <f ca="1">IFERROR(INDEX(TrichLuc!$A:$AD,ARL47,22),"")</f>
        <v/>
      </c>
      <c r="ARS47" s="84" t="str">
        <f ca="1">IFERROR(INDEX(TrichLuc!$A:$AD,ARL47,23),"")</f>
        <v/>
      </c>
      <c r="ART47" s="94" t="str">
        <f ca="1">IFERROR(INDEX(TrichLuc!$A:$AD,ARL47,25),"")</f>
        <v/>
      </c>
      <c r="ARU47" s="94" t="str">
        <f ca="1">IFERROR(INDEX(TrichLuc!$A:$AD,ARL47,26),"")</f>
        <v/>
      </c>
      <c r="ARW47" s="4" t="str">
        <f ca="1">IFERROR(MATCH(ASB$3,OFFSET(TrichLuc!$A$1,ARW46,0,5000),0)+ARW46,"")</f>
        <v/>
      </c>
      <c r="ARX47" s="84" t="str">
        <f ca="1">IFERROR(INDEX(TrichLuc!$A:$AD,ARW47,10),"")</f>
        <v/>
      </c>
      <c r="ARY47" s="94" t="str">
        <f ca="1">IFERROR(INDEX(TrichLuc!$A:$AD,ARW47,30),"")</f>
        <v/>
      </c>
      <c r="ARZ47" s="85" t="str">
        <f ca="1">IFERROR(VLOOKUP(ARY47,Giadatvaheso!$C$24:$F$112,4,0)*ASA47,"")</f>
        <v/>
      </c>
      <c r="ASA47" s="84" t="str">
        <f t="shared" ref="ASA47:ASA59" ca="1" si="106">IFERROR(ASB47+ASC47,"")</f>
        <v/>
      </c>
      <c r="ASB47" s="84" t="str">
        <f ca="1">IFERROR(INDEX(TrichLuc!$A:$AD,ARW47,21),"")</f>
        <v/>
      </c>
      <c r="ASC47" s="84" t="str">
        <f ca="1">IFERROR(INDEX(TrichLuc!$A:$AD,ARW47,22),"")</f>
        <v/>
      </c>
      <c r="ASD47" s="84" t="str">
        <f ca="1">IFERROR(INDEX(TrichLuc!$A:$AD,ARW47,23),"")</f>
        <v/>
      </c>
      <c r="ASE47" s="94" t="str">
        <f ca="1">IFERROR(INDEX(TrichLuc!$A:$AD,ARW47,25),"")</f>
        <v/>
      </c>
      <c r="ASF47" s="94" t="str">
        <f ca="1">IFERROR(INDEX(TrichLuc!$A:$AD,ARW47,26),"")</f>
        <v/>
      </c>
      <c r="ASH47" s="4" t="str">
        <f ca="1">IFERROR(MATCH(ASM$3,OFFSET(TrichLuc!$A$1,ASH46,0,5000),0)+ASH46,"")</f>
        <v/>
      </c>
      <c r="ASI47" s="84" t="str">
        <f ca="1">IFERROR(INDEX(TrichLuc!$A:$AD,ASH47,10),"")</f>
        <v/>
      </c>
      <c r="ASJ47" s="94" t="str">
        <f ca="1">IFERROR(INDEX(TrichLuc!$A:$AD,ASH47,30),"")</f>
        <v/>
      </c>
      <c r="ASK47" s="85" t="str">
        <f ca="1">IFERROR(VLOOKUP(ASJ47,Giadatvaheso!$C$24:$F$112,4,0)*ASL47,"")</f>
        <v/>
      </c>
      <c r="ASL47" s="84" t="str">
        <f t="shared" ref="ASL47:ASL59" ca="1" si="107">IFERROR(ASM47+ASN47,"")</f>
        <v/>
      </c>
      <c r="ASM47" s="84" t="str">
        <f ca="1">IFERROR(INDEX(TrichLuc!$A:$AD,ASH47,21),"")</f>
        <v/>
      </c>
      <c r="ASN47" s="84" t="str">
        <f ca="1">IFERROR(INDEX(TrichLuc!$A:$AD,ASH47,22),"")</f>
        <v/>
      </c>
      <c r="ASO47" s="84" t="str">
        <f ca="1">IFERROR(INDEX(TrichLuc!$A:$AD,ASH47,23),"")</f>
        <v/>
      </c>
      <c r="ASP47" s="94" t="str">
        <f ca="1">IFERROR(INDEX(TrichLuc!$A:$AD,ASH47,25),"")</f>
        <v/>
      </c>
      <c r="ASQ47" s="94" t="str">
        <f ca="1">IFERROR(INDEX(TrichLuc!$A:$AD,ASH47,26),"")</f>
        <v/>
      </c>
      <c r="ASS47" s="4" t="str">
        <f ca="1">IFERROR(MATCH(ASX$3,OFFSET(TrichLuc!$A$1,ASS46,0,5000),0)+ASS46,"")</f>
        <v/>
      </c>
      <c r="AST47" s="84" t="str">
        <f ca="1">IFERROR(INDEX(TrichLuc!$A:$AD,ASS47,10),"")</f>
        <v/>
      </c>
      <c r="ASU47" s="94" t="str">
        <f ca="1">IFERROR(INDEX(TrichLuc!$A:$AD,ASS47,30),"")</f>
        <v/>
      </c>
      <c r="ASV47" s="85" t="str">
        <f ca="1">IFERROR(VLOOKUP(ASU47,Giadatvaheso!$C$24:$F$112,4,0)*ASW47,"")</f>
        <v/>
      </c>
      <c r="ASW47" s="84" t="str">
        <f t="shared" ref="ASW47:ASW59" ca="1" si="108">IFERROR(ASX47+ASY47,"")</f>
        <v/>
      </c>
      <c r="ASX47" s="84" t="str">
        <f ca="1">IFERROR(INDEX(TrichLuc!$A:$AD,ASS47,21),"")</f>
        <v/>
      </c>
      <c r="ASY47" s="84" t="str">
        <f ca="1">IFERROR(INDEX(TrichLuc!$A:$AD,ASS47,22),"")</f>
        <v/>
      </c>
      <c r="ASZ47" s="84" t="str">
        <f ca="1">IFERROR(INDEX(TrichLuc!$A:$AD,ASS47,23),"")</f>
        <v/>
      </c>
      <c r="ATA47" s="94" t="str">
        <f ca="1">IFERROR(INDEX(TrichLuc!$A:$AD,ASS47,25),"")</f>
        <v/>
      </c>
      <c r="ATB47" s="94" t="str">
        <f ca="1">IFERROR(INDEX(TrichLuc!$A:$AD,ASS47,26),"")</f>
        <v/>
      </c>
      <c r="ATD47" s="4" t="str">
        <f ca="1">IFERROR(MATCH(ATI$3,OFFSET(TrichLuc!$A$1,ATD46,0,5000),0)+ATD46,"")</f>
        <v/>
      </c>
      <c r="ATE47" s="84" t="str">
        <f ca="1">IFERROR(INDEX(TrichLuc!$A:$AD,ATD47,10),"")</f>
        <v/>
      </c>
      <c r="ATF47" s="94" t="str">
        <f ca="1">IFERROR(INDEX(TrichLuc!$A:$AD,ATD47,30),"")</f>
        <v/>
      </c>
      <c r="ATG47" s="85" t="str">
        <f ca="1">IFERROR(VLOOKUP(ATF47,Giadatvaheso!$C$24:$F$112,4,0)*ATH47,"")</f>
        <v/>
      </c>
      <c r="ATH47" s="84" t="str">
        <f t="shared" ref="ATH47:ATH59" ca="1" si="109">IFERROR(ATI47+ATJ47,"")</f>
        <v/>
      </c>
      <c r="ATI47" s="84" t="str">
        <f ca="1">IFERROR(INDEX(TrichLuc!$A:$AD,ATD47,21),"")</f>
        <v/>
      </c>
      <c r="ATJ47" s="84" t="str">
        <f ca="1">IFERROR(INDEX(TrichLuc!$A:$AD,ATD47,22),"")</f>
        <v/>
      </c>
      <c r="ATK47" s="84" t="str">
        <f ca="1">IFERROR(INDEX(TrichLuc!$A:$AD,ATD47,23),"")</f>
        <v/>
      </c>
      <c r="ATL47" s="94" t="str">
        <f ca="1">IFERROR(INDEX(TrichLuc!$A:$AD,ATD47,25),"")</f>
        <v/>
      </c>
      <c r="ATM47" s="94" t="str">
        <f ca="1">IFERROR(INDEX(TrichLuc!$A:$AD,ATD47,26),"")</f>
        <v/>
      </c>
      <c r="ATO47" s="4" t="str">
        <f ca="1">IFERROR(MATCH(ATT$3,OFFSET(TrichLuc!$A$1,ATO46,0,5000),0)+ATO46,"")</f>
        <v/>
      </c>
      <c r="ATP47" s="84" t="str">
        <f ca="1">IFERROR(INDEX(TrichLuc!$A:$AD,ATO47,10),"")</f>
        <v/>
      </c>
      <c r="ATQ47" s="94" t="str">
        <f ca="1">IFERROR(INDEX(TrichLuc!$A:$AD,ATO47,30),"")</f>
        <v/>
      </c>
      <c r="ATR47" s="85" t="str">
        <f ca="1">IFERROR(VLOOKUP(ATQ47,Giadatvaheso!$C$24:$F$112,4,0)*ATS47,"")</f>
        <v/>
      </c>
      <c r="ATS47" s="84" t="str">
        <f t="shared" ref="ATS47:ATS59" ca="1" si="110">IFERROR(ATT47+ATU47,"")</f>
        <v/>
      </c>
      <c r="ATT47" s="84" t="str">
        <f ca="1">IFERROR(INDEX(TrichLuc!$A:$AD,ATO47,21),"")</f>
        <v/>
      </c>
      <c r="ATU47" s="84" t="str">
        <f ca="1">IFERROR(INDEX(TrichLuc!$A:$AD,ATO47,22),"")</f>
        <v/>
      </c>
      <c r="ATV47" s="84" t="str">
        <f ca="1">IFERROR(INDEX(TrichLuc!$A:$AD,ATO47,23),"")</f>
        <v/>
      </c>
      <c r="ATW47" s="94" t="str">
        <f ca="1">IFERROR(INDEX(TrichLuc!$A:$AD,ATO47,25),"")</f>
        <v/>
      </c>
      <c r="ATX47" s="94" t="str">
        <f ca="1">IFERROR(INDEX(TrichLuc!$A:$AD,ATO47,26),"")</f>
        <v/>
      </c>
      <c r="ATZ47" s="4" t="str">
        <f ca="1">IFERROR(MATCH(AUE$3,OFFSET(TrichLuc!$A$1,ATZ46,0,5000),0)+ATZ46,"")</f>
        <v/>
      </c>
      <c r="AUA47" s="84" t="str">
        <f ca="1">IFERROR(INDEX(TrichLuc!$A:$AD,ATZ47,10),"")</f>
        <v/>
      </c>
      <c r="AUB47" s="94" t="str">
        <f ca="1">IFERROR(INDEX(TrichLuc!$A:$AD,ATZ47,30),"")</f>
        <v/>
      </c>
      <c r="AUC47" s="85" t="str">
        <f ca="1">IFERROR(VLOOKUP(AUB47,Giadatvaheso!$C$24:$F$112,4,0)*AUD47,"")</f>
        <v/>
      </c>
      <c r="AUD47" s="84" t="str">
        <f t="shared" ref="AUD47:AUD59" ca="1" si="111">IFERROR(AUE47+AUF47,"")</f>
        <v/>
      </c>
      <c r="AUE47" s="84" t="str">
        <f ca="1">IFERROR(INDEX(TrichLuc!$A:$AD,ATZ47,21),"")</f>
        <v/>
      </c>
      <c r="AUF47" s="84" t="str">
        <f ca="1">IFERROR(INDEX(TrichLuc!$A:$AD,ATZ47,22),"")</f>
        <v/>
      </c>
      <c r="AUG47" s="84" t="str">
        <f ca="1">IFERROR(INDEX(TrichLuc!$A:$AD,ATZ47,23),"")</f>
        <v/>
      </c>
      <c r="AUH47" s="94" t="str">
        <f ca="1">IFERROR(INDEX(TrichLuc!$A:$AD,ATZ47,25),"")</f>
        <v/>
      </c>
      <c r="AUI47" s="94" t="str">
        <f ca="1">IFERROR(INDEX(TrichLuc!$A:$AD,ATZ47,26),"")</f>
        <v/>
      </c>
      <c r="AUK47" s="4" t="str">
        <f ca="1">IFERROR(MATCH(AUP$3,OFFSET(TrichLuc!$A$1,AUK46,0,5000),0)+AUK46,"")</f>
        <v/>
      </c>
      <c r="AUL47" s="84" t="str">
        <f ca="1">IFERROR(INDEX(TrichLuc!$A:$AD,AUK47,10),"")</f>
        <v/>
      </c>
      <c r="AUM47" s="94" t="str">
        <f ca="1">IFERROR(INDEX(TrichLuc!$A:$AD,AUK47,30),"")</f>
        <v/>
      </c>
      <c r="AUN47" s="85" t="str">
        <f ca="1">IFERROR(VLOOKUP(AUM47,Giadatvaheso!$C$24:$F$112,4,0)*AUO47,"")</f>
        <v/>
      </c>
      <c r="AUO47" s="84" t="str">
        <f t="shared" ref="AUO47:AUO59" ca="1" si="112">IFERROR(AUP47+AUQ47,"")</f>
        <v/>
      </c>
      <c r="AUP47" s="84" t="str">
        <f ca="1">IFERROR(INDEX(TrichLuc!$A:$AD,AUK47,21),"")</f>
        <v/>
      </c>
      <c r="AUQ47" s="84" t="str">
        <f ca="1">IFERROR(INDEX(TrichLuc!$A:$AD,AUK47,22),"")</f>
        <v/>
      </c>
      <c r="AUR47" s="84" t="str">
        <f ca="1">IFERROR(INDEX(TrichLuc!$A:$AD,AUK47,23),"")</f>
        <v/>
      </c>
      <c r="AUS47" s="94" t="str">
        <f ca="1">IFERROR(INDEX(TrichLuc!$A:$AD,AUK47,25),"")</f>
        <v/>
      </c>
      <c r="AUT47" s="94" t="str">
        <f ca="1">IFERROR(INDEX(TrichLuc!$A:$AD,AUK47,26),"")</f>
        <v/>
      </c>
      <c r="AUV47" s="4" t="str">
        <f ca="1">IFERROR(MATCH(AVA$3,OFFSET(TrichLuc!$A$1,AUV46,0,5000),0)+AUV46,"")</f>
        <v/>
      </c>
      <c r="AUW47" s="84" t="str">
        <f ca="1">IFERROR(INDEX(TrichLuc!$A:$AD,AUV47,10),"")</f>
        <v/>
      </c>
      <c r="AUX47" s="94" t="str">
        <f ca="1">IFERROR(INDEX(TrichLuc!$A:$AD,AUV47,30),"")</f>
        <v/>
      </c>
      <c r="AUY47" s="85" t="str">
        <f ca="1">IFERROR(VLOOKUP(AUX47,Giadatvaheso!$C$24:$F$112,4,0)*AUZ47,"")</f>
        <v/>
      </c>
      <c r="AUZ47" s="84" t="str">
        <f t="shared" ref="AUZ47:AUZ59" ca="1" si="113">IFERROR(AVA47+AVB47,"")</f>
        <v/>
      </c>
      <c r="AVA47" s="84" t="str">
        <f ca="1">IFERROR(INDEX(TrichLuc!$A:$AD,AUV47,21),"")</f>
        <v/>
      </c>
      <c r="AVB47" s="84" t="str">
        <f ca="1">IFERROR(INDEX(TrichLuc!$A:$AD,AUV47,22),"")</f>
        <v/>
      </c>
      <c r="AVC47" s="84" t="str">
        <f ca="1">IFERROR(INDEX(TrichLuc!$A:$AD,AUV47,23),"")</f>
        <v/>
      </c>
      <c r="AVD47" s="94" t="str">
        <f ca="1">IFERROR(INDEX(TrichLuc!$A:$AD,AUV47,25),"")</f>
        <v/>
      </c>
      <c r="AVE47" s="94" t="str">
        <f ca="1">IFERROR(INDEX(TrichLuc!$A:$AD,AUV47,26),"")</f>
        <v/>
      </c>
      <c r="AVG47" s="4" t="str">
        <f ca="1">IFERROR(MATCH(AVL$3,OFFSET(TrichLuc!$A$1,AVG46,0,5000),0)+AVG46,"")</f>
        <v/>
      </c>
      <c r="AVH47" s="84" t="str">
        <f ca="1">IFERROR(INDEX(TrichLuc!$A:$AD,AVG47,10),"")</f>
        <v/>
      </c>
      <c r="AVI47" s="94" t="str">
        <f ca="1">IFERROR(INDEX(TrichLuc!$A:$AD,AVG47,30),"")</f>
        <v/>
      </c>
      <c r="AVJ47" s="85" t="str">
        <f ca="1">IFERROR(VLOOKUP(AVI47,Giadatvaheso!$C$24:$F$112,4,0)*AVK47,"")</f>
        <v/>
      </c>
      <c r="AVK47" s="84" t="str">
        <f t="shared" ref="AVK47:AVK59" ca="1" si="114">IFERROR(AVL47+AVM47,"")</f>
        <v/>
      </c>
      <c r="AVL47" s="84" t="str">
        <f ca="1">IFERROR(INDEX(TrichLuc!$A:$AD,AVG47,21),"")</f>
        <v/>
      </c>
      <c r="AVM47" s="84" t="str">
        <f ca="1">IFERROR(INDEX(TrichLuc!$A:$AD,AVG47,22),"")</f>
        <v/>
      </c>
      <c r="AVN47" s="84" t="str">
        <f ca="1">IFERROR(INDEX(TrichLuc!$A:$AD,AVG47,23),"")</f>
        <v/>
      </c>
      <c r="AVO47" s="94" t="str">
        <f ca="1">IFERROR(INDEX(TrichLuc!$A:$AD,AVG47,25),"")</f>
        <v/>
      </c>
      <c r="AVP47" s="94" t="str">
        <f ca="1">IFERROR(INDEX(TrichLuc!$A:$AD,AVG47,26),"")</f>
        <v/>
      </c>
      <c r="AVR47" s="4" t="str">
        <f ca="1">IFERROR(MATCH(AVW$3,OFFSET(TrichLuc!$A$1,AVR46,0,5000),0)+AVR46,"")</f>
        <v/>
      </c>
      <c r="AVS47" s="84" t="str">
        <f ca="1">IFERROR(INDEX(TrichLuc!$A:$AD,AVR47,10),"")</f>
        <v/>
      </c>
      <c r="AVT47" s="94" t="str">
        <f ca="1">IFERROR(INDEX(TrichLuc!$A:$AD,AVR47,30),"")</f>
        <v/>
      </c>
      <c r="AVU47" s="85" t="str">
        <f ca="1">IFERROR(VLOOKUP(AVT47,Giadatvaheso!$C$24:$F$112,4,0)*AVV47,"")</f>
        <v/>
      </c>
      <c r="AVV47" s="84" t="str">
        <f t="shared" ref="AVV47:AVV59" ca="1" si="115">IFERROR(AVW47+AVX47,"")</f>
        <v/>
      </c>
      <c r="AVW47" s="84" t="str">
        <f ca="1">IFERROR(INDEX(TrichLuc!$A:$AD,AVR47,21),"")</f>
        <v/>
      </c>
      <c r="AVX47" s="84" t="str">
        <f ca="1">IFERROR(INDEX(TrichLuc!$A:$AD,AVR47,22),"")</f>
        <v/>
      </c>
      <c r="AVY47" s="84" t="str">
        <f ca="1">IFERROR(INDEX(TrichLuc!$A:$AD,AVR47,23),"")</f>
        <v/>
      </c>
      <c r="AVZ47" s="94" t="str">
        <f ca="1">IFERROR(INDEX(TrichLuc!$A:$AD,AVR47,25),"")</f>
        <v/>
      </c>
      <c r="AWA47" s="94" t="str">
        <f ca="1">IFERROR(INDEX(TrichLuc!$A:$AD,AVR47,26),"")</f>
        <v/>
      </c>
    </row>
    <row r="48" spans="1:1275">
      <c r="A48" s="4">
        <f ca="1">IFERROR(MATCH(F$3,OFFSET(TrichLuc!$A$1,A47,0,5000),0)+A47,"")</f>
        <v>12</v>
      </c>
      <c r="B48" s="84">
        <f ca="1">IFERROR(INDEX(TrichLuc!$A:$AD,A48,10),"")</f>
        <v>0</v>
      </c>
      <c r="C48" s="94">
        <f ca="1">IFERROR(INDEX(TrichLuc!$A:$AD,A48,30),"")</f>
        <v>0</v>
      </c>
      <c r="D48" s="85" t="str">
        <f ca="1">IFERROR(VLOOKUP(C48,Giadatvaheso!$C$24:$F$112,4,0)*E48,"")</f>
        <v/>
      </c>
      <c r="E48" s="84">
        <f t="shared" ca="1" si="0"/>
        <v>445</v>
      </c>
      <c r="F48" s="84">
        <f ca="1">IFERROR(INDEX(TrichLuc!$A:$AD,A48,21),"")</f>
        <v>445</v>
      </c>
      <c r="G48" s="84">
        <f ca="1">IFERROR(INDEX(TrichLuc!$A:$AD,A48,22),"")</f>
        <v>0</v>
      </c>
      <c r="H48" s="84">
        <f ca="1">IFERROR(INDEX(TrichLuc!$A:$AD,A48,23),"")</f>
        <v>0</v>
      </c>
      <c r="I48" s="94" t="str">
        <f ca="1">IFERROR(INDEX(TrichLuc!$A:$AD,A48,25),"")</f>
        <v>2 lúa</v>
      </c>
      <c r="J48" s="94" t="str">
        <f ca="1">IFERROR(INDEX(TrichLuc!$A:$AD,A48,26),"")</f>
        <v>lâu dài</v>
      </c>
      <c r="L48" s="4" t="str">
        <f ca="1">IFERROR(MATCH(Q$3,OFFSET(TrichLuc!$A$1,L47,0,5000),0)+L47,"")</f>
        <v/>
      </c>
      <c r="M48" s="84" t="str">
        <f ca="1">IFERROR(INDEX(TrichLuc!$A:$AD,L48,10),"")</f>
        <v/>
      </c>
      <c r="N48" s="94" t="str">
        <f ca="1">IFERROR(INDEX(TrichLuc!$A:$AD,L48,30),"")</f>
        <v/>
      </c>
      <c r="O48" s="85" t="str">
        <f ca="1">IFERROR(VLOOKUP(N48,Giadatvaheso!$C$24:$F$112,4,0)*P48,"")</f>
        <v/>
      </c>
      <c r="P48" s="84" t="str">
        <f t="shared" ca="1" si="1"/>
        <v/>
      </c>
      <c r="Q48" s="84" t="str">
        <f ca="1">IFERROR(INDEX(TrichLuc!$A:$AD,L48,21),"")</f>
        <v/>
      </c>
      <c r="R48" s="84" t="str">
        <f ca="1">IFERROR(INDEX(TrichLuc!$A:$AD,L48,22),"")</f>
        <v/>
      </c>
      <c r="S48" s="84" t="str">
        <f ca="1">IFERROR(INDEX(TrichLuc!$A:$AD,L48,23),"")</f>
        <v/>
      </c>
      <c r="T48" s="94" t="str">
        <f ca="1">IFERROR(INDEX(TrichLuc!$A:$AD,L48,25),"")</f>
        <v/>
      </c>
      <c r="U48" s="94" t="str">
        <f ca="1">IFERROR(INDEX(TrichLuc!$A:$AD,L48,26),"")</f>
        <v/>
      </c>
      <c r="W48" s="4" t="str">
        <f ca="1">IFERROR(MATCH(AB$3,OFFSET(TrichLuc!$A$1,W47,0,5000),0)+W47,"")</f>
        <v/>
      </c>
      <c r="X48" s="84" t="str">
        <f ca="1">IFERROR(INDEX(TrichLuc!$A:$AD,W48,10),"")</f>
        <v/>
      </c>
      <c r="Y48" s="94" t="str">
        <f ca="1">IFERROR(INDEX(TrichLuc!$A:$AD,W48,30),"")</f>
        <v/>
      </c>
      <c r="Z48" s="85" t="str">
        <f ca="1">IFERROR(VLOOKUP(Y48,Giadatvaheso!$C$24:$F$112,4,0)*AA48,"")</f>
        <v/>
      </c>
      <c r="AA48" s="84" t="str">
        <f t="shared" ca="1" si="2"/>
        <v/>
      </c>
      <c r="AB48" s="84" t="str">
        <f ca="1">IFERROR(INDEX(TrichLuc!$A:$AD,W48,21),"")</f>
        <v/>
      </c>
      <c r="AC48" s="84" t="str">
        <f ca="1">IFERROR(INDEX(TrichLuc!$A:$AD,W48,22),"")</f>
        <v/>
      </c>
      <c r="AD48" s="84" t="str">
        <f ca="1">IFERROR(INDEX(TrichLuc!$A:$AD,W48,23),"")</f>
        <v/>
      </c>
      <c r="AE48" s="94" t="str">
        <f ca="1">IFERROR(INDEX(TrichLuc!$A:$AD,W48,25),"")</f>
        <v/>
      </c>
      <c r="AF48" s="94" t="str">
        <f ca="1">IFERROR(INDEX(TrichLuc!$A:$AD,W48,26),"")</f>
        <v/>
      </c>
      <c r="AH48" s="4" t="str">
        <f ca="1">IFERROR(MATCH(AM$3,OFFSET(TrichLuc!$A$1,AH47,0,5000),0)+AH47,"")</f>
        <v/>
      </c>
      <c r="AI48" s="84" t="str">
        <f ca="1">IFERROR(INDEX(TrichLuc!$A:$AD,AH48,10),"")</f>
        <v/>
      </c>
      <c r="AJ48" s="94" t="str">
        <f ca="1">IFERROR(INDEX(TrichLuc!$A:$AD,AH48,30),"")</f>
        <v/>
      </c>
      <c r="AK48" s="85" t="str">
        <f ca="1">IFERROR(VLOOKUP(AJ48,Giadatvaheso!$C$24:$F$112,4,0)*AL48,"")</f>
        <v/>
      </c>
      <c r="AL48" s="84" t="str">
        <f t="shared" ca="1" si="3"/>
        <v/>
      </c>
      <c r="AM48" s="84" t="str">
        <f ca="1">IFERROR(INDEX(TrichLuc!$A:$AD,AH48,21),"")</f>
        <v/>
      </c>
      <c r="AN48" s="84" t="str">
        <f ca="1">IFERROR(INDEX(TrichLuc!$A:$AD,AH48,22),"")</f>
        <v/>
      </c>
      <c r="AO48" s="84" t="str">
        <f ca="1">IFERROR(INDEX(TrichLuc!$A:$AD,AH48,23),"")</f>
        <v/>
      </c>
      <c r="AP48" s="94" t="str">
        <f ca="1">IFERROR(INDEX(TrichLuc!$A:$AD,AH48,25),"")</f>
        <v/>
      </c>
      <c r="AQ48" s="94" t="str">
        <f ca="1">IFERROR(INDEX(TrichLuc!$A:$AD,AH48,26),"")</f>
        <v/>
      </c>
      <c r="AS48" s="4" t="str">
        <f ca="1">IFERROR(MATCH(AX$3,OFFSET(TrichLuc!$A$1,AS47,0,5000),0)+AS47,"")</f>
        <v/>
      </c>
      <c r="AT48" s="84" t="str">
        <f ca="1">IFERROR(INDEX(TrichLuc!$A:$AD,AS48,10),"")</f>
        <v/>
      </c>
      <c r="AU48" s="94" t="str">
        <f ca="1">IFERROR(INDEX(TrichLuc!$A:$AD,AS48,30),"")</f>
        <v/>
      </c>
      <c r="AV48" s="85" t="str">
        <f ca="1">IFERROR(VLOOKUP(AU48,Giadatvaheso!$C$24:$F$112,4,0)*AW48,"")</f>
        <v/>
      </c>
      <c r="AW48" s="84" t="str">
        <f t="shared" ca="1" si="4"/>
        <v/>
      </c>
      <c r="AX48" s="84" t="str">
        <f ca="1">IFERROR(INDEX(TrichLuc!$A:$AD,AS48,21),"")</f>
        <v/>
      </c>
      <c r="AY48" s="84" t="str">
        <f ca="1">IFERROR(INDEX(TrichLuc!$A:$AD,AS48,22),"")</f>
        <v/>
      </c>
      <c r="AZ48" s="84" t="str">
        <f ca="1">IFERROR(INDEX(TrichLuc!$A:$AD,AS48,23),"")</f>
        <v/>
      </c>
      <c r="BA48" s="94" t="str">
        <f ca="1">IFERROR(INDEX(TrichLuc!$A:$AD,AS48,25),"")</f>
        <v/>
      </c>
      <c r="BB48" s="94" t="str">
        <f ca="1">IFERROR(INDEX(TrichLuc!$A:$AD,AS48,26),"")</f>
        <v/>
      </c>
      <c r="BD48" s="4" t="str">
        <f ca="1">IFERROR(MATCH(BI$3,OFFSET(TrichLuc!$A$1,BD47,0,5000),0)+BD47,"")</f>
        <v/>
      </c>
      <c r="BE48" s="84" t="str">
        <f ca="1">IFERROR(INDEX(TrichLuc!$A:$AD,BD48,10),"")</f>
        <v/>
      </c>
      <c r="BF48" s="94" t="str">
        <f ca="1">IFERROR(INDEX(TrichLuc!$A:$AD,BD48,30),"")</f>
        <v/>
      </c>
      <c r="BG48" s="85" t="str">
        <f ca="1">IFERROR(VLOOKUP(BF48,Giadatvaheso!$C$24:$F$112,4,0)*BH48,"")</f>
        <v/>
      </c>
      <c r="BH48" s="84" t="str">
        <f t="shared" ca="1" si="5"/>
        <v/>
      </c>
      <c r="BI48" s="84" t="str">
        <f ca="1">IFERROR(INDEX(TrichLuc!$A:$AD,BD48,21),"")</f>
        <v/>
      </c>
      <c r="BJ48" s="84" t="str">
        <f ca="1">IFERROR(INDEX(TrichLuc!$A:$AD,BD48,22),"")</f>
        <v/>
      </c>
      <c r="BK48" s="84" t="str">
        <f ca="1">IFERROR(INDEX(TrichLuc!$A:$AD,BD48,23),"")</f>
        <v/>
      </c>
      <c r="BL48" s="94" t="str">
        <f ca="1">IFERROR(INDEX(TrichLuc!$A:$AD,BD48,25),"")</f>
        <v/>
      </c>
      <c r="BM48" s="94" t="str">
        <f ca="1">IFERROR(INDEX(TrichLuc!$A:$AD,BD48,26),"")</f>
        <v/>
      </c>
      <c r="BO48" s="4" t="str">
        <f ca="1">IFERROR(MATCH(BT$3,OFFSET(TrichLuc!$A$1,BO47,0,5000),0)+BO47,"")</f>
        <v/>
      </c>
      <c r="BP48" s="84" t="str">
        <f ca="1">IFERROR(INDEX(TrichLuc!$A:$AD,BO48,10),"")</f>
        <v/>
      </c>
      <c r="BQ48" s="94" t="str">
        <f ca="1">IFERROR(INDEX(TrichLuc!$A:$AD,BO48,30),"")</f>
        <v/>
      </c>
      <c r="BR48" s="85" t="str">
        <f ca="1">IFERROR(VLOOKUP(BQ48,Giadatvaheso!$C$24:$F$112,4,0)*BS48,"")</f>
        <v/>
      </c>
      <c r="BS48" s="84" t="str">
        <f t="shared" ca="1" si="6"/>
        <v/>
      </c>
      <c r="BT48" s="84" t="str">
        <f ca="1">IFERROR(INDEX(TrichLuc!$A:$AD,BO48,21),"")</f>
        <v/>
      </c>
      <c r="BU48" s="84" t="str">
        <f ca="1">IFERROR(INDEX(TrichLuc!$A:$AD,BO48,22),"")</f>
        <v/>
      </c>
      <c r="BV48" s="84" t="str">
        <f ca="1">IFERROR(INDEX(TrichLuc!$A:$AD,BO48,23),"")</f>
        <v/>
      </c>
      <c r="BW48" s="94" t="str">
        <f ca="1">IFERROR(INDEX(TrichLuc!$A:$AD,BO48,25),"")</f>
        <v/>
      </c>
      <c r="BX48" s="94" t="str">
        <f ca="1">IFERROR(INDEX(TrichLuc!$A:$AD,BO48,26),"")</f>
        <v/>
      </c>
      <c r="BZ48" s="4" t="str">
        <f ca="1">IFERROR(MATCH(CE$3,OFFSET(TrichLuc!$A$1,BZ47,0,5000),0)+BZ47,"")</f>
        <v/>
      </c>
      <c r="CA48" s="84" t="str">
        <f ca="1">IFERROR(INDEX(TrichLuc!$A:$AD,BZ48,10),"")</f>
        <v/>
      </c>
      <c r="CB48" s="94" t="str">
        <f ca="1">IFERROR(INDEX(TrichLuc!$A:$AD,BZ48,30),"")</f>
        <v/>
      </c>
      <c r="CC48" s="85" t="str">
        <f ca="1">IFERROR(VLOOKUP(CB48,Giadatvaheso!$C$24:$F$112,4,0)*CD48,"")</f>
        <v/>
      </c>
      <c r="CD48" s="84" t="str">
        <f t="shared" ca="1" si="7"/>
        <v/>
      </c>
      <c r="CE48" s="84" t="str">
        <f ca="1">IFERROR(INDEX(TrichLuc!$A:$AD,BZ48,21),"")</f>
        <v/>
      </c>
      <c r="CF48" s="84" t="str">
        <f ca="1">IFERROR(INDEX(TrichLuc!$A:$AD,BZ48,22),"")</f>
        <v/>
      </c>
      <c r="CG48" s="84" t="str">
        <f ca="1">IFERROR(INDEX(TrichLuc!$A:$AD,BZ48,23),"")</f>
        <v/>
      </c>
      <c r="CH48" s="94" t="str">
        <f ca="1">IFERROR(INDEX(TrichLuc!$A:$AD,BZ48,25),"")</f>
        <v/>
      </c>
      <c r="CI48" s="94" t="str">
        <f ca="1">IFERROR(INDEX(TrichLuc!$A:$AD,BZ48,26),"")</f>
        <v/>
      </c>
      <c r="CK48" s="4" t="str">
        <f ca="1">IFERROR(MATCH(CP$3,OFFSET(TrichLuc!$A$1,CK47,0,5000),0)+CK47,"")</f>
        <v/>
      </c>
      <c r="CL48" s="84" t="str">
        <f ca="1">IFERROR(INDEX(TrichLuc!$A:$AD,CK48,10),"")</f>
        <v/>
      </c>
      <c r="CM48" s="94" t="str">
        <f ca="1">IFERROR(INDEX(TrichLuc!$A:$AD,CK48,30),"")</f>
        <v/>
      </c>
      <c r="CN48" s="85" t="str">
        <f ca="1">IFERROR(VLOOKUP(CM48,Giadatvaheso!$C$24:$F$112,4,0)*CO48,"")</f>
        <v/>
      </c>
      <c r="CO48" s="84" t="str">
        <f t="shared" ca="1" si="8"/>
        <v/>
      </c>
      <c r="CP48" s="84" t="str">
        <f ca="1">IFERROR(INDEX(TrichLuc!$A:$AD,CK48,21),"")</f>
        <v/>
      </c>
      <c r="CQ48" s="84" t="str">
        <f ca="1">IFERROR(INDEX(TrichLuc!$A:$AD,CK48,22),"")</f>
        <v/>
      </c>
      <c r="CR48" s="84" t="str">
        <f ca="1">IFERROR(INDEX(TrichLuc!$A:$AD,CK48,23),"")</f>
        <v/>
      </c>
      <c r="CS48" s="94" t="str">
        <f ca="1">IFERROR(INDEX(TrichLuc!$A:$AD,CK48,25),"")</f>
        <v/>
      </c>
      <c r="CT48" s="94" t="str">
        <f ca="1">IFERROR(INDEX(TrichLuc!$A:$AD,CK48,26),"")</f>
        <v/>
      </c>
      <c r="CV48" s="4" t="str">
        <f ca="1">IFERROR(MATCH(DA$3,OFFSET(TrichLuc!$A$1,CV47,0,5000),0)+CV47,"")</f>
        <v/>
      </c>
      <c r="CW48" s="84" t="str">
        <f ca="1">IFERROR(INDEX(TrichLuc!$A:$AD,CV48,10),"")</f>
        <v/>
      </c>
      <c r="CX48" s="94" t="str">
        <f ca="1">IFERROR(INDEX(TrichLuc!$A:$AD,CV48,30),"")</f>
        <v/>
      </c>
      <c r="CY48" s="85" t="str">
        <f ca="1">IFERROR(VLOOKUP(CX48,Giadatvaheso!$C$24:$F$112,4,0)*CZ48,"")</f>
        <v/>
      </c>
      <c r="CZ48" s="84" t="str">
        <f t="shared" ca="1" si="9"/>
        <v/>
      </c>
      <c r="DA48" s="84" t="str">
        <f ca="1">IFERROR(INDEX(TrichLuc!$A:$AD,CV48,21),"")</f>
        <v/>
      </c>
      <c r="DB48" s="84" t="str">
        <f ca="1">IFERROR(INDEX(TrichLuc!$A:$AD,CV48,22),"")</f>
        <v/>
      </c>
      <c r="DC48" s="84" t="str">
        <f ca="1">IFERROR(INDEX(TrichLuc!$A:$AD,CV48,23),"")</f>
        <v/>
      </c>
      <c r="DD48" s="94" t="str">
        <f ca="1">IFERROR(INDEX(TrichLuc!$A:$AD,CV48,25),"")</f>
        <v/>
      </c>
      <c r="DE48" s="94" t="str">
        <f ca="1">IFERROR(INDEX(TrichLuc!$A:$AD,CV48,26),"")</f>
        <v/>
      </c>
      <c r="DG48" s="4" t="str">
        <f ca="1">IFERROR(MATCH(DL$3,OFFSET(TrichLuc!$A$1,DG47,0,5000),0)+DG47,"")</f>
        <v/>
      </c>
      <c r="DH48" s="84" t="str">
        <f ca="1">IFERROR(INDEX(TrichLuc!$A:$AD,DG48,10),"")</f>
        <v/>
      </c>
      <c r="DI48" s="94" t="str">
        <f ca="1">IFERROR(INDEX(TrichLuc!$A:$AD,DG48,30),"")</f>
        <v/>
      </c>
      <c r="DJ48" s="85" t="str">
        <f ca="1">IFERROR(VLOOKUP(DI48,Giadatvaheso!$C$24:$F$112,4,0)*DK48,"")</f>
        <v/>
      </c>
      <c r="DK48" s="84" t="str">
        <f t="shared" ca="1" si="10"/>
        <v/>
      </c>
      <c r="DL48" s="84" t="str">
        <f ca="1">IFERROR(INDEX(TrichLuc!$A:$AD,DG48,21),"")</f>
        <v/>
      </c>
      <c r="DM48" s="84" t="str">
        <f ca="1">IFERROR(INDEX(TrichLuc!$A:$AD,DG48,22),"")</f>
        <v/>
      </c>
      <c r="DN48" s="84" t="str">
        <f ca="1">IFERROR(INDEX(TrichLuc!$A:$AD,DG48,23),"")</f>
        <v/>
      </c>
      <c r="DO48" s="94" t="str">
        <f ca="1">IFERROR(INDEX(TrichLuc!$A:$AD,DG48,25),"")</f>
        <v/>
      </c>
      <c r="DP48" s="94" t="str">
        <f ca="1">IFERROR(INDEX(TrichLuc!$A:$AD,DG48,26),"")</f>
        <v/>
      </c>
      <c r="DR48" s="4" t="str">
        <f ca="1">IFERROR(MATCH(DW$3,OFFSET(TrichLuc!$A$1,DR47,0,5000),0)+DR47,"")</f>
        <v/>
      </c>
      <c r="DS48" s="84" t="str">
        <f ca="1">IFERROR(INDEX(TrichLuc!$A:$AD,DR48,10),"")</f>
        <v/>
      </c>
      <c r="DT48" s="94" t="str">
        <f ca="1">IFERROR(INDEX(TrichLuc!$A:$AD,DR48,30),"")</f>
        <v/>
      </c>
      <c r="DU48" s="85" t="str">
        <f ca="1">IFERROR(VLOOKUP(DT48,Giadatvaheso!$C$24:$F$112,4,0)*DV48,"")</f>
        <v/>
      </c>
      <c r="DV48" s="84" t="str">
        <f t="shared" ca="1" si="11"/>
        <v/>
      </c>
      <c r="DW48" s="84" t="str">
        <f ca="1">IFERROR(INDEX(TrichLuc!$A:$AD,DR48,21),"")</f>
        <v/>
      </c>
      <c r="DX48" s="84" t="str">
        <f ca="1">IFERROR(INDEX(TrichLuc!$A:$AD,DR48,22),"")</f>
        <v/>
      </c>
      <c r="DY48" s="84" t="str">
        <f ca="1">IFERROR(INDEX(TrichLuc!$A:$AD,DR48,23),"")</f>
        <v/>
      </c>
      <c r="DZ48" s="94" t="str">
        <f ca="1">IFERROR(INDEX(TrichLuc!$A:$AD,DR48,25),"")</f>
        <v/>
      </c>
      <c r="EA48" s="94" t="str">
        <f ca="1">IFERROR(INDEX(TrichLuc!$A:$AD,DR48,26),"")</f>
        <v/>
      </c>
      <c r="EC48" s="4" t="str">
        <f ca="1">IFERROR(MATCH(EH$3,OFFSET(TrichLuc!$A$1,EC47,0,5000),0)+EC47,"")</f>
        <v/>
      </c>
      <c r="ED48" s="84" t="str">
        <f ca="1">IFERROR(INDEX(TrichLuc!$A:$AD,EC48,10),"")</f>
        <v/>
      </c>
      <c r="EE48" s="94" t="str">
        <f ca="1">IFERROR(INDEX(TrichLuc!$A:$AD,EC48,30),"")</f>
        <v/>
      </c>
      <c r="EF48" s="85" t="str">
        <f ca="1">IFERROR(VLOOKUP(EE48,Giadatvaheso!$C$24:$F$112,4,0)*EG48,"")</f>
        <v/>
      </c>
      <c r="EG48" s="84" t="str">
        <f t="shared" ca="1" si="12"/>
        <v/>
      </c>
      <c r="EH48" s="84" t="str">
        <f ca="1">IFERROR(INDEX(TrichLuc!$A:$AD,EC48,21),"")</f>
        <v/>
      </c>
      <c r="EI48" s="84" t="str">
        <f ca="1">IFERROR(INDEX(TrichLuc!$A:$AD,EC48,22),"")</f>
        <v/>
      </c>
      <c r="EJ48" s="84" t="str">
        <f ca="1">IFERROR(INDEX(TrichLuc!$A:$AD,EC48,23),"")</f>
        <v/>
      </c>
      <c r="EK48" s="94" t="str">
        <f ca="1">IFERROR(INDEX(TrichLuc!$A:$AD,EC48,25),"")</f>
        <v/>
      </c>
      <c r="EL48" s="94" t="str">
        <f ca="1">IFERROR(INDEX(TrichLuc!$A:$AD,EC48,26),"")</f>
        <v/>
      </c>
      <c r="EN48" s="4" t="str">
        <f ca="1">IFERROR(MATCH(ES$3,OFFSET(TrichLuc!$A$1,EN47,0,5000),0)+EN47,"")</f>
        <v/>
      </c>
      <c r="EO48" s="84" t="str">
        <f ca="1">IFERROR(INDEX(TrichLuc!$A:$AD,EN48,10),"")</f>
        <v/>
      </c>
      <c r="EP48" s="94" t="str">
        <f ca="1">IFERROR(INDEX(TrichLuc!$A:$AD,EN48,30),"")</f>
        <v/>
      </c>
      <c r="EQ48" s="85" t="str">
        <f ca="1">IFERROR(VLOOKUP(EP48,Giadatvaheso!$C$24:$F$112,4,0)*ER48,"")</f>
        <v/>
      </c>
      <c r="ER48" s="84" t="str">
        <f t="shared" ca="1" si="13"/>
        <v/>
      </c>
      <c r="ES48" s="84" t="str">
        <f ca="1">IFERROR(INDEX(TrichLuc!$A:$AD,EN48,21),"")</f>
        <v/>
      </c>
      <c r="ET48" s="84" t="str">
        <f ca="1">IFERROR(INDEX(TrichLuc!$A:$AD,EN48,22),"")</f>
        <v/>
      </c>
      <c r="EU48" s="84" t="str">
        <f ca="1">IFERROR(INDEX(TrichLuc!$A:$AD,EN48,23),"")</f>
        <v/>
      </c>
      <c r="EV48" s="94" t="str">
        <f ca="1">IFERROR(INDEX(TrichLuc!$A:$AD,EN48,25),"")</f>
        <v/>
      </c>
      <c r="EW48" s="94" t="str">
        <f ca="1">IFERROR(INDEX(TrichLuc!$A:$AD,EN48,26),"")</f>
        <v/>
      </c>
      <c r="EY48" s="4" t="str">
        <f ca="1">IFERROR(MATCH(FD$3,OFFSET(TrichLuc!$A$1,EY47,0,5000),0)+EY47,"")</f>
        <v/>
      </c>
      <c r="EZ48" s="84" t="str">
        <f ca="1">IFERROR(INDEX(TrichLuc!$A:$AD,EY48,10),"")</f>
        <v/>
      </c>
      <c r="FA48" s="94" t="str">
        <f ca="1">IFERROR(INDEX(TrichLuc!$A:$AD,EY48,30),"")</f>
        <v/>
      </c>
      <c r="FB48" s="85" t="str">
        <f ca="1">IFERROR(VLOOKUP(FA48,Giadatvaheso!$C$24:$F$112,4,0)*FC48,"")</f>
        <v/>
      </c>
      <c r="FC48" s="84" t="str">
        <f t="shared" ca="1" si="14"/>
        <v/>
      </c>
      <c r="FD48" s="84" t="str">
        <f ca="1">IFERROR(INDEX(TrichLuc!$A:$AD,EY48,21),"")</f>
        <v/>
      </c>
      <c r="FE48" s="84" t="str">
        <f ca="1">IFERROR(INDEX(TrichLuc!$A:$AD,EY48,22),"")</f>
        <v/>
      </c>
      <c r="FF48" s="84" t="str">
        <f ca="1">IFERROR(INDEX(TrichLuc!$A:$AD,EY48,23),"")</f>
        <v/>
      </c>
      <c r="FG48" s="94" t="str">
        <f ca="1">IFERROR(INDEX(TrichLuc!$A:$AD,EY48,25),"")</f>
        <v/>
      </c>
      <c r="FH48" s="94" t="str">
        <f ca="1">IFERROR(INDEX(TrichLuc!$A:$AD,EY48,26),"")</f>
        <v/>
      </c>
      <c r="FJ48" s="4" t="str">
        <f ca="1">IFERROR(MATCH(FO$3,OFFSET(TrichLuc!$A$1,FJ47,0,5000),0)+FJ47,"")</f>
        <v/>
      </c>
      <c r="FK48" s="84" t="str">
        <f ca="1">IFERROR(INDEX(TrichLuc!$A:$AD,FJ48,10),"")</f>
        <v/>
      </c>
      <c r="FL48" s="94" t="str">
        <f ca="1">IFERROR(INDEX(TrichLuc!$A:$AD,FJ48,30),"")</f>
        <v/>
      </c>
      <c r="FM48" s="85" t="str">
        <f ca="1">IFERROR(VLOOKUP(FL48,Giadatvaheso!$C$24:$F$112,4,0)*FN48,"")</f>
        <v/>
      </c>
      <c r="FN48" s="84" t="str">
        <f t="shared" ca="1" si="15"/>
        <v/>
      </c>
      <c r="FO48" s="84" t="str">
        <f ca="1">IFERROR(INDEX(TrichLuc!$A:$AD,FJ48,21),"")</f>
        <v/>
      </c>
      <c r="FP48" s="84" t="str">
        <f ca="1">IFERROR(INDEX(TrichLuc!$A:$AD,FJ48,22),"")</f>
        <v/>
      </c>
      <c r="FQ48" s="84" t="str">
        <f ca="1">IFERROR(INDEX(TrichLuc!$A:$AD,FJ48,23),"")</f>
        <v/>
      </c>
      <c r="FR48" s="94" t="str">
        <f ca="1">IFERROR(INDEX(TrichLuc!$A:$AD,FJ48,25),"")</f>
        <v/>
      </c>
      <c r="FS48" s="94" t="str">
        <f ca="1">IFERROR(INDEX(TrichLuc!$A:$AD,FJ48,26),"")</f>
        <v/>
      </c>
      <c r="FU48" s="4" t="str">
        <f ca="1">IFERROR(MATCH(FZ$3,OFFSET(TrichLuc!$A$1,FU47,0,5000),0)+FU47,"")</f>
        <v/>
      </c>
      <c r="FV48" s="84" t="str">
        <f ca="1">IFERROR(INDEX(TrichLuc!$A:$AD,FU48,10),"")</f>
        <v/>
      </c>
      <c r="FW48" s="94" t="str">
        <f ca="1">IFERROR(INDEX(TrichLuc!$A:$AD,FU48,30),"")</f>
        <v/>
      </c>
      <c r="FX48" s="85" t="str">
        <f ca="1">IFERROR(VLOOKUP(FW48,Giadatvaheso!$C$24:$F$112,4,0)*FY48,"")</f>
        <v/>
      </c>
      <c r="FY48" s="84" t="str">
        <f t="shared" ca="1" si="16"/>
        <v/>
      </c>
      <c r="FZ48" s="84" t="str">
        <f ca="1">IFERROR(INDEX(TrichLuc!$A:$AD,FU48,21),"")</f>
        <v/>
      </c>
      <c r="GA48" s="84" t="str">
        <f ca="1">IFERROR(INDEX(TrichLuc!$A:$AD,FU48,22),"")</f>
        <v/>
      </c>
      <c r="GB48" s="84" t="str">
        <f ca="1">IFERROR(INDEX(TrichLuc!$A:$AD,FU48,23),"")</f>
        <v/>
      </c>
      <c r="GC48" s="94" t="str">
        <f ca="1">IFERROR(INDEX(TrichLuc!$A:$AD,FU48,25),"")</f>
        <v/>
      </c>
      <c r="GD48" s="94" t="str">
        <f ca="1">IFERROR(INDEX(TrichLuc!$A:$AD,FU48,26),"")</f>
        <v/>
      </c>
      <c r="GF48" s="4" t="str">
        <f ca="1">IFERROR(MATCH(GK$3,OFFSET(TrichLuc!$A$1,GF47,0,5000),0)+GF47,"")</f>
        <v/>
      </c>
      <c r="GG48" s="84" t="str">
        <f ca="1">IFERROR(INDEX(TrichLuc!$A:$AD,GF48,10),"")</f>
        <v/>
      </c>
      <c r="GH48" s="94" t="str">
        <f ca="1">IFERROR(INDEX(TrichLuc!$A:$AD,GF48,30),"")</f>
        <v/>
      </c>
      <c r="GI48" s="85" t="str">
        <f ca="1">IFERROR(VLOOKUP(GH48,Giadatvaheso!$C$24:$F$112,4,0)*GJ48,"")</f>
        <v/>
      </c>
      <c r="GJ48" s="84" t="str">
        <f t="shared" ca="1" si="17"/>
        <v/>
      </c>
      <c r="GK48" s="84" t="str">
        <f ca="1">IFERROR(INDEX(TrichLuc!$A:$AD,GF48,21),"")</f>
        <v/>
      </c>
      <c r="GL48" s="84" t="str">
        <f ca="1">IFERROR(INDEX(TrichLuc!$A:$AD,GF48,22),"")</f>
        <v/>
      </c>
      <c r="GM48" s="84" t="str">
        <f ca="1">IFERROR(INDEX(TrichLuc!$A:$AD,GF48,23),"")</f>
        <v/>
      </c>
      <c r="GN48" s="94" t="str">
        <f ca="1">IFERROR(INDEX(TrichLuc!$A:$AD,GF48,25),"")</f>
        <v/>
      </c>
      <c r="GO48" s="94" t="str">
        <f ca="1">IFERROR(INDEX(TrichLuc!$A:$AD,GF48,26),"")</f>
        <v/>
      </c>
      <c r="GQ48" s="4" t="str">
        <f ca="1">IFERROR(MATCH(GV$3,OFFSET(TrichLuc!$A$1,GQ47,0,5000),0)+GQ47,"")</f>
        <v/>
      </c>
      <c r="GR48" s="84" t="str">
        <f ca="1">IFERROR(INDEX(TrichLuc!$A:$AD,GQ48,10),"")</f>
        <v/>
      </c>
      <c r="GS48" s="94" t="str">
        <f ca="1">IFERROR(INDEX(TrichLuc!$A:$AD,GQ48,30),"")</f>
        <v/>
      </c>
      <c r="GT48" s="85" t="str">
        <f ca="1">IFERROR(VLOOKUP(GS48,Giadatvaheso!$C$24:$F$112,4,0)*GU48,"")</f>
        <v/>
      </c>
      <c r="GU48" s="84" t="str">
        <f t="shared" ca="1" si="18"/>
        <v/>
      </c>
      <c r="GV48" s="84" t="str">
        <f ca="1">IFERROR(INDEX(TrichLuc!$A:$AD,GQ48,21),"")</f>
        <v/>
      </c>
      <c r="GW48" s="84" t="str">
        <f ca="1">IFERROR(INDEX(TrichLuc!$A:$AD,GQ48,22),"")</f>
        <v/>
      </c>
      <c r="GX48" s="84" t="str">
        <f ca="1">IFERROR(INDEX(TrichLuc!$A:$AD,GQ48,23),"")</f>
        <v/>
      </c>
      <c r="GY48" s="94" t="str">
        <f ca="1">IFERROR(INDEX(TrichLuc!$A:$AD,GQ48,25),"")</f>
        <v/>
      </c>
      <c r="GZ48" s="94" t="str">
        <f ca="1">IFERROR(INDEX(TrichLuc!$A:$AD,GQ48,26),"")</f>
        <v/>
      </c>
      <c r="HB48" s="4" t="str">
        <f ca="1">IFERROR(MATCH(HG$3,OFFSET(TrichLuc!$A$1,HB47,0,5000),0)+HB47,"")</f>
        <v/>
      </c>
      <c r="HC48" s="84" t="str">
        <f ca="1">IFERROR(INDEX(TrichLuc!$A:$AD,HB48,10),"")</f>
        <v/>
      </c>
      <c r="HD48" s="94" t="str">
        <f ca="1">IFERROR(INDEX(TrichLuc!$A:$AD,HB48,30),"")</f>
        <v/>
      </c>
      <c r="HE48" s="85" t="str">
        <f ca="1">IFERROR(VLOOKUP(HD48,Giadatvaheso!$C$24:$F$112,4,0)*HF48,"")</f>
        <v/>
      </c>
      <c r="HF48" s="84" t="str">
        <f t="shared" ca="1" si="19"/>
        <v/>
      </c>
      <c r="HG48" s="84" t="str">
        <f ca="1">IFERROR(INDEX(TrichLuc!$A:$AD,HB48,21),"")</f>
        <v/>
      </c>
      <c r="HH48" s="84" t="str">
        <f ca="1">IFERROR(INDEX(TrichLuc!$A:$AD,HB48,22),"")</f>
        <v/>
      </c>
      <c r="HI48" s="84" t="str">
        <f ca="1">IFERROR(INDEX(TrichLuc!$A:$AD,HB48,23),"")</f>
        <v/>
      </c>
      <c r="HJ48" s="94" t="str">
        <f ca="1">IFERROR(INDEX(TrichLuc!$A:$AD,HB48,25),"")</f>
        <v/>
      </c>
      <c r="HK48" s="94" t="str">
        <f ca="1">IFERROR(INDEX(TrichLuc!$A:$AD,HB48,26),"")</f>
        <v/>
      </c>
      <c r="HM48" s="4" t="str">
        <f ca="1">IFERROR(MATCH(HR$3,OFFSET(TrichLuc!$A$1,HM47,0,5000),0)+HM47,"")</f>
        <v/>
      </c>
      <c r="HN48" s="84" t="str">
        <f ca="1">IFERROR(INDEX(TrichLuc!$A:$AD,HM48,10),"")</f>
        <v/>
      </c>
      <c r="HO48" s="94" t="str">
        <f ca="1">IFERROR(INDEX(TrichLuc!$A:$AD,HM48,30),"")</f>
        <v/>
      </c>
      <c r="HP48" s="85" t="str">
        <f ca="1">IFERROR(VLOOKUP(HO48,Giadatvaheso!$C$24:$F$112,4,0)*HQ48,"")</f>
        <v/>
      </c>
      <c r="HQ48" s="84" t="str">
        <f t="shared" ca="1" si="20"/>
        <v/>
      </c>
      <c r="HR48" s="84" t="str">
        <f ca="1">IFERROR(INDEX(TrichLuc!$A:$AD,HM48,21),"")</f>
        <v/>
      </c>
      <c r="HS48" s="84" t="str">
        <f ca="1">IFERROR(INDEX(TrichLuc!$A:$AD,HM48,22),"")</f>
        <v/>
      </c>
      <c r="HT48" s="84" t="str">
        <f ca="1">IFERROR(INDEX(TrichLuc!$A:$AD,HM48,23),"")</f>
        <v/>
      </c>
      <c r="HU48" s="94" t="str">
        <f ca="1">IFERROR(INDEX(TrichLuc!$A:$AD,HM48,25),"")</f>
        <v/>
      </c>
      <c r="HV48" s="94" t="str">
        <f ca="1">IFERROR(INDEX(TrichLuc!$A:$AD,HM48,26),"")</f>
        <v/>
      </c>
      <c r="HX48" s="4" t="str">
        <f ca="1">IFERROR(MATCH(IC$3,OFFSET(TrichLuc!$A$1,HX47,0,5000),0)+HX47,"")</f>
        <v/>
      </c>
      <c r="HY48" s="84" t="str">
        <f ca="1">IFERROR(INDEX(TrichLuc!$A:$AD,HX48,10),"")</f>
        <v/>
      </c>
      <c r="HZ48" s="94" t="str">
        <f ca="1">IFERROR(INDEX(TrichLuc!$A:$AD,HX48,30),"")</f>
        <v/>
      </c>
      <c r="IA48" s="85" t="str">
        <f ca="1">IFERROR(VLOOKUP(HZ48,Giadatvaheso!$C$24:$F$112,4,0)*IB48,"")</f>
        <v/>
      </c>
      <c r="IB48" s="84" t="str">
        <f t="shared" ca="1" si="21"/>
        <v/>
      </c>
      <c r="IC48" s="84" t="str">
        <f ca="1">IFERROR(INDEX(TrichLuc!$A:$AD,HX48,21),"")</f>
        <v/>
      </c>
      <c r="ID48" s="84" t="str">
        <f ca="1">IFERROR(INDEX(TrichLuc!$A:$AD,HX48,22),"")</f>
        <v/>
      </c>
      <c r="IE48" s="84" t="str">
        <f ca="1">IFERROR(INDEX(TrichLuc!$A:$AD,HX48,23),"")</f>
        <v/>
      </c>
      <c r="IF48" s="94" t="str">
        <f ca="1">IFERROR(INDEX(TrichLuc!$A:$AD,HX48,25),"")</f>
        <v/>
      </c>
      <c r="IG48" s="94" t="str">
        <f ca="1">IFERROR(INDEX(TrichLuc!$A:$AD,HX48,26),"")</f>
        <v/>
      </c>
      <c r="II48" s="4" t="str">
        <f ca="1">IFERROR(MATCH(IN$3,OFFSET(TrichLuc!$A$1,II47,0,5000),0)+II47,"")</f>
        <v/>
      </c>
      <c r="IJ48" s="84" t="str">
        <f ca="1">IFERROR(INDEX(TrichLuc!$A:$AD,II48,10),"")</f>
        <v/>
      </c>
      <c r="IK48" s="94" t="str">
        <f ca="1">IFERROR(INDEX(TrichLuc!$A:$AD,II48,30),"")</f>
        <v/>
      </c>
      <c r="IL48" s="85" t="str">
        <f ca="1">IFERROR(VLOOKUP(IK48,Giadatvaheso!$C$24:$F$112,4,0)*IM48,"")</f>
        <v/>
      </c>
      <c r="IM48" s="84" t="str">
        <f t="shared" ca="1" si="22"/>
        <v/>
      </c>
      <c r="IN48" s="84" t="str">
        <f ca="1">IFERROR(INDEX(TrichLuc!$A:$AD,II48,21),"")</f>
        <v/>
      </c>
      <c r="IO48" s="84" t="str">
        <f ca="1">IFERROR(INDEX(TrichLuc!$A:$AD,II48,22),"")</f>
        <v/>
      </c>
      <c r="IP48" s="84" t="str">
        <f ca="1">IFERROR(INDEX(TrichLuc!$A:$AD,II48,23),"")</f>
        <v/>
      </c>
      <c r="IQ48" s="94" t="str">
        <f ca="1">IFERROR(INDEX(TrichLuc!$A:$AD,II48,25),"")</f>
        <v/>
      </c>
      <c r="IR48" s="94" t="str">
        <f ca="1">IFERROR(INDEX(TrichLuc!$A:$AD,II48,26),"")</f>
        <v/>
      </c>
      <c r="IT48" s="4" t="str">
        <f ca="1">IFERROR(MATCH(IY$3,OFFSET(TrichLuc!$A$1,IT47,0,5000),0)+IT47,"")</f>
        <v/>
      </c>
      <c r="IU48" s="84" t="str">
        <f ca="1">IFERROR(INDEX(TrichLuc!$A:$AD,IT48,10),"")</f>
        <v/>
      </c>
      <c r="IV48" s="94" t="str">
        <f ca="1">IFERROR(INDEX(TrichLuc!$A:$AD,IT48,30),"")</f>
        <v/>
      </c>
      <c r="IW48" s="85" t="str">
        <f ca="1">IFERROR(VLOOKUP(IV48,Giadatvaheso!$C$24:$F$112,4,0)*IX48,"")</f>
        <v/>
      </c>
      <c r="IX48" s="84" t="str">
        <f t="shared" ca="1" si="23"/>
        <v/>
      </c>
      <c r="IY48" s="84" t="str">
        <f ca="1">IFERROR(INDEX(TrichLuc!$A:$AD,IT48,21),"")</f>
        <v/>
      </c>
      <c r="IZ48" s="84" t="str">
        <f ca="1">IFERROR(INDEX(TrichLuc!$A:$AD,IT48,22),"")</f>
        <v/>
      </c>
      <c r="JA48" s="84" t="str">
        <f ca="1">IFERROR(INDEX(TrichLuc!$A:$AD,IT48,23),"")</f>
        <v/>
      </c>
      <c r="JB48" s="94" t="str">
        <f ca="1">IFERROR(INDEX(TrichLuc!$A:$AD,IT48,25),"")</f>
        <v/>
      </c>
      <c r="JC48" s="94" t="str">
        <f ca="1">IFERROR(INDEX(TrichLuc!$A:$AD,IT48,26),"")</f>
        <v/>
      </c>
      <c r="JE48" s="4" t="str">
        <f ca="1">IFERROR(MATCH(JJ$3,OFFSET(TrichLuc!$A$1,JE47,0,5000),0)+JE47,"")</f>
        <v/>
      </c>
      <c r="JF48" s="84" t="str">
        <f ca="1">IFERROR(INDEX(TrichLuc!$A:$AD,JE48,10),"")</f>
        <v/>
      </c>
      <c r="JG48" s="94" t="str">
        <f ca="1">IFERROR(INDEX(TrichLuc!$A:$AD,JE48,30),"")</f>
        <v/>
      </c>
      <c r="JH48" s="85" t="str">
        <f ca="1">IFERROR(VLOOKUP(JG48,Giadatvaheso!$C$24:$F$112,4,0)*JI48,"")</f>
        <v/>
      </c>
      <c r="JI48" s="84" t="str">
        <f t="shared" ca="1" si="24"/>
        <v/>
      </c>
      <c r="JJ48" s="84" t="str">
        <f ca="1">IFERROR(INDEX(TrichLuc!$A:$AD,JE48,21),"")</f>
        <v/>
      </c>
      <c r="JK48" s="84" t="str">
        <f ca="1">IFERROR(INDEX(TrichLuc!$A:$AD,JE48,22),"")</f>
        <v/>
      </c>
      <c r="JL48" s="84" t="str">
        <f ca="1">IFERROR(INDEX(TrichLuc!$A:$AD,JE48,23),"")</f>
        <v/>
      </c>
      <c r="JM48" s="94" t="str">
        <f ca="1">IFERROR(INDEX(TrichLuc!$A:$AD,JE48,25),"")</f>
        <v/>
      </c>
      <c r="JN48" s="94" t="str">
        <f ca="1">IFERROR(INDEX(TrichLuc!$A:$AD,JE48,26),"")</f>
        <v/>
      </c>
      <c r="JP48" s="4" t="str">
        <f ca="1">IFERROR(MATCH(JU$3,OFFSET(TrichLuc!$A$1,JP47,0,5000),0)+JP47,"")</f>
        <v/>
      </c>
      <c r="JQ48" s="84" t="str">
        <f ca="1">IFERROR(INDEX(TrichLuc!$A:$AD,JP48,10),"")</f>
        <v/>
      </c>
      <c r="JR48" s="94" t="str">
        <f ca="1">IFERROR(INDEX(TrichLuc!$A:$AD,JP48,30),"")</f>
        <v/>
      </c>
      <c r="JS48" s="85" t="str">
        <f ca="1">IFERROR(VLOOKUP(JR48,Giadatvaheso!$C$24:$F$112,4,0)*JT48,"")</f>
        <v/>
      </c>
      <c r="JT48" s="84" t="str">
        <f t="shared" ca="1" si="25"/>
        <v/>
      </c>
      <c r="JU48" s="84" t="str">
        <f ca="1">IFERROR(INDEX(TrichLuc!$A:$AD,JP48,21),"")</f>
        <v/>
      </c>
      <c r="JV48" s="84" t="str">
        <f ca="1">IFERROR(INDEX(TrichLuc!$A:$AD,JP48,22),"")</f>
        <v/>
      </c>
      <c r="JW48" s="84" t="str">
        <f ca="1">IFERROR(INDEX(TrichLuc!$A:$AD,JP48,23),"")</f>
        <v/>
      </c>
      <c r="JX48" s="94" t="str">
        <f ca="1">IFERROR(INDEX(TrichLuc!$A:$AD,JP48,25),"")</f>
        <v/>
      </c>
      <c r="JY48" s="94" t="str">
        <f ca="1">IFERROR(INDEX(TrichLuc!$A:$AD,JP48,26),"")</f>
        <v/>
      </c>
      <c r="KA48" s="4" t="str">
        <f ca="1">IFERROR(MATCH(KF$3,OFFSET(TrichLuc!$A$1,KA47,0,5000),0)+KA47,"")</f>
        <v/>
      </c>
      <c r="KB48" s="84" t="str">
        <f ca="1">IFERROR(INDEX(TrichLuc!$A:$AD,KA48,10),"")</f>
        <v/>
      </c>
      <c r="KC48" s="94" t="str">
        <f ca="1">IFERROR(INDEX(TrichLuc!$A:$AD,KA48,30),"")</f>
        <v/>
      </c>
      <c r="KD48" s="85" t="str">
        <f ca="1">IFERROR(VLOOKUP(KC48,Giadatvaheso!$C$24:$F$112,4,0)*KE48,"")</f>
        <v/>
      </c>
      <c r="KE48" s="84" t="str">
        <f t="shared" ca="1" si="26"/>
        <v/>
      </c>
      <c r="KF48" s="84" t="str">
        <f ca="1">IFERROR(INDEX(TrichLuc!$A:$AD,KA48,21),"")</f>
        <v/>
      </c>
      <c r="KG48" s="84" t="str">
        <f ca="1">IFERROR(INDEX(TrichLuc!$A:$AD,KA48,22),"")</f>
        <v/>
      </c>
      <c r="KH48" s="84" t="str">
        <f ca="1">IFERROR(INDEX(TrichLuc!$A:$AD,KA48,23),"")</f>
        <v/>
      </c>
      <c r="KI48" s="94" t="str">
        <f ca="1">IFERROR(INDEX(TrichLuc!$A:$AD,KA48,25),"")</f>
        <v/>
      </c>
      <c r="KJ48" s="94" t="str">
        <f ca="1">IFERROR(INDEX(TrichLuc!$A:$AD,KA48,26),"")</f>
        <v/>
      </c>
      <c r="KL48" s="4" t="str">
        <f ca="1">IFERROR(MATCH(KQ$3,OFFSET(TrichLuc!$A$1,KL47,0,5000),0)+KL47,"")</f>
        <v/>
      </c>
      <c r="KM48" s="84" t="str">
        <f ca="1">IFERROR(INDEX(TrichLuc!$A:$AD,KL48,10),"")</f>
        <v/>
      </c>
      <c r="KN48" s="94" t="str">
        <f ca="1">IFERROR(INDEX(TrichLuc!$A:$AD,KL48,30),"")</f>
        <v/>
      </c>
      <c r="KO48" s="85" t="str">
        <f ca="1">IFERROR(VLOOKUP(KN48,Giadatvaheso!$C$24:$F$112,4,0)*KP48,"")</f>
        <v/>
      </c>
      <c r="KP48" s="84" t="str">
        <f t="shared" ca="1" si="27"/>
        <v/>
      </c>
      <c r="KQ48" s="84" t="str">
        <f ca="1">IFERROR(INDEX(TrichLuc!$A:$AD,KL48,21),"")</f>
        <v/>
      </c>
      <c r="KR48" s="84" t="str">
        <f ca="1">IFERROR(INDEX(TrichLuc!$A:$AD,KL48,22),"")</f>
        <v/>
      </c>
      <c r="KS48" s="84" t="str">
        <f ca="1">IFERROR(INDEX(TrichLuc!$A:$AD,KL48,23),"")</f>
        <v/>
      </c>
      <c r="KT48" s="94" t="str">
        <f ca="1">IFERROR(INDEX(TrichLuc!$A:$AD,KL48,25),"")</f>
        <v/>
      </c>
      <c r="KU48" s="94" t="str">
        <f ca="1">IFERROR(INDEX(TrichLuc!$A:$AD,KL48,26),"")</f>
        <v/>
      </c>
      <c r="KW48" s="4" t="str">
        <f ca="1">IFERROR(MATCH(LB$3,OFFSET(TrichLuc!$A$1,KW47,0,5000),0)+KW47,"")</f>
        <v/>
      </c>
      <c r="KX48" s="84" t="str">
        <f ca="1">IFERROR(INDEX(TrichLuc!$A:$AD,KW48,10),"")</f>
        <v/>
      </c>
      <c r="KY48" s="94" t="str">
        <f ca="1">IFERROR(INDEX(TrichLuc!$A:$AD,KW48,30),"")</f>
        <v/>
      </c>
      <c r="KZ48" s="85" t="str">
        <f ca="1">IFERROR(VLOOKUP(KY48,Giadatvaheso!$C$24:$F$112,4,0)*LA48,"")</f>
        <v/>
      </c>
      <c r="LA48" s="84" t="str">
        <f t="shared" ca="1" si="28"/>
        <v/>
      </c>
      <c r="LB48" s="84" t="str">
        <f ca="1">IFERROR(INDEX(TrichLuc!$A:$AD,KW48,21),"")</f>
        <v/>
      </c>
      <c r="LC48" s="84" t="str">
        <f ca="1">IFERROR(INDEX(TrichLuc!$A:$AD,KW48,22),"")</f>
        <v/>
      </c>
      <c r="LD48" s="84" t="str">
        <f ca="1">IFERROR(INDEX(TrichLuc!$A:$AD,KW48,23),"")</f>
        <v/>
      </c>
      <c r="LE48" s="94" t="str">
        <f ca="1">IFERROR(INDEX(TrichLuc!$A:$AD,KW48,25),"")</f>
        <v/>
      </c>
      <c r="LF48" s="94" t="str">
        <f ca="1">IFERROR(INDEX(TrichLuc!$A:$AD,KW48,26),"")</f>
        <v/>
      </c>
      <c r="LH48" s="4" t="str">
        <f ca="1">IFERROR(MATCH(LM$3,OFFSET(TrichLuc!$A$1,LH47,0,5000),0)+LH47,"")</f>
        <v/>
      </c>
      <c r="LI48" s="84" t="str">
        <f ca="1">IFERROR(INDEX(TrichLuc!$A:$AD,LH48,10),"")</f>
        <v/>
      </c>
      <c r="LJ48" s="94" t="str">
        <f ca="1">IFERROR(INDEX(TrichLuc!$A:$AD,LH48,30),"")</f>
        <v/>
      </c>
      <c r="LK48" s="85" t="str">
        <f ca="1">IFERROR(VLOOKUP(LJ48,Giadatvaheso!$C$24:$F$112,4,0)*LL48,"")</f>
        <v/>
      </c>
      <c r="LL48" s="84" t="str">
        <f t="shared" ca="1" si="29"/>
        <v/>
      </c>
      <c r="LM48" s="84" t="str">
        <f ca="1">IFERROR(INDEX(TrichLuc!$A:$AD,LH48,21),"")</f>
        <v/>
      </c>
      <c r="LN48" s="84" t="str">
        <f ca="1">IFERROR(INDEX(TrichLuc!$A:$AD,LH48,22),"")</f>
        <v/>
      </c>
      <c r="LO48" s="84" t="str">
        <f ca="1">IFERROR(INDEX(TrichLuc!$A:$AD,LH48,23),"")</f>
        <v/>
      </c>
      <c r="LP48" s="94" t="str">
        <f ca="1">IFERROR(INDEX(TrichLuc!$A:$AD,LH48,25),"")</f>
        <v/>
      </c>
      <c r="LQ48" s="94" t="str">
        <f ca="1">IFERROR(INDEX(TrichLuc!$A:$AD,LH48,26),"")</f>
        <v/>
      </c>
      <c r="LS48" s="4" t="str">
        <f ca="1">IFERROR(MATCH(LX$3,OFFSET(TrichLuc!$A$1,LS47,0,5000),0)+LS47,"")</f>
        <v/>
      </c>
      <c r="LT48" s="84" t="str">
        <f ca="1">IFERROR(INDEX(TrichLuc!$A:$AD,LS48,10),"")</f>
        <v/>
      </c>
      <c r="LU48" s="94" t="str">
        <f ca="1">IFERROR(INDEX(TrichLuc!$A:$AD,LS48,30),"")</f>
        <v/>
      </c>
      <c r="LV48" s="85" t="str">
        <f ca="1">IFERROR(VLOOKUP(LU48,Giadatvaheso!$C$24:$F$112,4,0)*LW48,"")</f>
        <v/>
      </c>
      <c r="LW48" s="84" t="str">
        <f t="shared" ca="1" si="30"/>
        <v/>
      </c>
      <c r="LX48" s="84" t="str">
        <f ca="1">IFERROR(INDEX(TrichLuc!$A:$AD,LS48,21),"")</f>
        <v/>
      </c>
      <c r="LY48" s="84" t="str">
        <f ca="1">IFERROR(INDEX(TrichLuc!$A:$AD,LS48,22),"")</f>
        <v/>
      </c>
      <c r="LZ48" s="84" t="str">
        <f ca="1">IFERROR(INDEX(TrichLuc!$A:$AD,LS48,23),"")</f>
        <v/>
      </c>
      <c r="MA48" s="94" t="str">
        <f ca="1">IFERROR(INDEX(TrichLuc!$A:$AD,LS48,25),"")</f>
        <v/>
      </c>
      <c r="MB48" s="94" t="str">
        <f ca="1">IFERROR(INDEX(TrichLuc!$A:$AD,LS48,26),"")</f>
        <v/>
      </c>
      <c r="MD48" s="4" t="str">
        <f ca="1">IFERROR(MATCH(MI$3,OFFSET(TrichLuc!$A$1,MD47,0,5000),0)+MD47,"")</f>
        <v/>
      </c>
      <c r="ME48" s="84" t="str">
        <f ca="1">IFERROR(INDEX(TrichLuc!$A:$AD,MD48,10),"")</f>
        <v/>
      </c>
      <c r="MF48" s="94" t="str">
        <f ca="1">IFERROR(INDEX(TrichLuc!$A:$AD,MD48,30),"")</f>
        <v/>
      </c>
      <c r="MG48" s="85" t="str">
        <f ca="1">IFERROR(VLOOKUP(MF48,Giadatvaheso!$C$24:$F$112,4,0)*MH48,"")</f>
        <v/>
      </c>
      <c r="MH48" s="84" t="str">
        <f t="shared" ca="1" si="31"/>
        <v/>
      </c>
      <c r="MI48" s="84" t="str">
        <f ca="1">IFERROR(INDEX(TrichLuc!$A:$AD,MD48,21),"")</f>
        <v/>
      </c>
      <c r="MJ48" s="84" t="str">
        <f ca="1">IFERROR(INDEX(TrichLuc!$A:$AD,MD48,22),"")</f>
        <v/>
      </c>
      <c r="MK48" s="84" t="str">
        <f ca="1">IFERROR(INDEX(TrichLuc!$A:$AD,MD48,23),"")</f>
        <v/>
      </c>
      <c r="ML48" s="94" t="str">
        <f ca="1">IFERROR(INDEX(TrichLuc!$A:$AD,MD48,25),"")</f>
        <v/>
      </c>
      <c r="MM48" s="94" t="str">
        <f ca="1">IFERROR(INDEX(TrichLuc!$A:$AD,MD48,26),"")</f>
        <v/>
      </c>
      <c r="MO48" s="4" t="str">
        <f ca="1">IFERROR(MATCH(MT$3,OFFSET(TrichLuc!$A$1,MO47,0,5000),0)+MO47,"")</f>
        <v/>
      </c>
      <c r="MP48" s="84" t="str">
        <f ca="1">IFERROR(INDEX(TrichLuc!$A:$AD,MO48,10),"")</f>
        <v/>
      </c>
      <c r="MQ48" s="94" t="str">
        <f ca="1">IFERROR(INDEX(TrichLuc!$A:$AD,MO48,30),"")</f>
        <v/>
      </c>
      <c r="MR48" s="85" t="str">
        <f ca="1">IFERROR(VLOOKUP(MQ48,Giadatvaheso!$C$24:$F$112,4,0)*MS48,"")</f>
        <v/>
      </c>
      <c r="MS48" s="84" t="str">
        <f t="shared" ca="1" si="32"/>
        <v/>
      </c>
      <c r="MT48" s="84" t="str">
        <f ca="1">IFERROR(INDEX(TrichLuc!$A:$AD,MO48,21),"")</f>
        <v/>
      </c>
      <c r="MU48" s="84" t="str">
        <f ca="1">IFERROR(INDEX(TrichLuc!$A:$AD,MO48,22),"")</f>
        <v/>
      </c>
      <c r="MV48" s="84" t="str">
        <f ca="1">IFERROR(INDEX(TrichLuc!$A:$AD,MO48,23),"")</f>
        <v/>
      </c>
      <c r="MW48" s="94" t="str">
        <f ca="1">IFERROR(INDEX(TrichLuc!$A:$AD,MO48,25),"")</f>
        <v/>
      </c>
      <c r="MX48" s="94" t="str">
        <f ca="1">IFERROR(INDEX(TrichLuc!$A:$AD,MO48,26),"")</f>
        <v/>
      </c>
      <c r="MZ48" s="4" t="str">
        <f ca="1">IFERROR(MATCH(NE$3,OFFSET(TrichLuc!$A$1,MZ47,0,5000),0)+MZ47,"")</f>
        <v/>
      </c>
      <c r="NA48" s="84" t="str">
        <f ca="1">IFERROR(INDEX(TrichLuc!$A:$AD,MZ48,10),"")</f>
        <v/>
      </c>
      <c r="NB48" s="94" t="str">
        <f ca="1">IFERROR(INDEX(TrichLuc!$A:$AD,MZ48,30),"")</f>
        <v/>
      </c>
      <c r="NC48" s="85" t="str">
        <f ca="1">IFERROR(VLOOKUP(NB48,Giadatvaheso!$C$24:$F$112,4,0)*ND48,"")</f>
        <v/>
      </c>
      <c r="ND48" s="84" t="str">
        <f t="shared" ca="1" si="33"/>
        <v/>
      </c>
      <c r="NE48" s="84" t="str">
        <f ca="1">IFERROR(INDEX(TrichLuc!$A:$AD,MZ48,21),"")</f>
        <v/>
      </c>
      <c r="NF48" s="84" t="str">
        <f ca="1">IFERROR(INDEX(TrichLuc!$A:$AD,MZ48,22),"")</f>
        <v/>
      </c>
      <c r="NG48" s="84" t="str">
        <f ca="1">IFERROR(INDEX(TrichLuc!$A:$AD,MZ48,23),"")</f>
        <v/>
      </c>
      <c r="NH48" s="94" t="str">
        <f ca="1">IFERROR(INDEX(TrichLuc!$A:$AD,MZ48,25),"")</f>
        <v/>
      </c>
      <c r="NI48" s="94" t="str">
        <f ca="1">IFERROR(INDEX(TrichLuc!$A:$AD,MZ48,26),"")</f>
        <v/>
      </c>
      <c r="NK48" s="4" t="str">
        <f ca="1">IFERROR(MATCH(NP$3,OFFSET(TrichLuc!$A$1,NK47,0,5000),0)+NK47,"")</f>
        <v/>
      </c>
      <c r="NL48" s="84" t="str">
        <f ca="1">IFERROR(INDEX(TrichLuc!$A:$AD,NK48,10),"")</f>
        <v/>
      </c>
      <c r="NM48" s="94" t="str">
        <f ca="1">IFERROR(INDEX(TrichLuc!$A:$AD,NK48,30),"")</f>
        <v/>
      </c>
      <c r="NN48" s="85" t="str">
        <f ca="1">IFERROR(VLOOKUP(NM48,Giadatvaheso!$C$24:$F$112,4,0)*NO48,"")</f>
        <v/>
      </c>
      <c r="NO48" s="84" t="str">
        <f t="shared" ca="1" si="34"/>
        <v/>
      </c>
      <c r="NP48" s="84" t="str">
        <f ca="1">IFERROR(INDEX(TrichLuc!$A:$AD,NK48,21),"")</f>
        <v/>
      </c>
      <c r="NQ48" s="84" t="str">
        <f ca="1">IFERROR(INDEX(TrichLuc!$A:$AD,NK48,22),"")</f>
        <v/>
      </c>
      <c r="NR48" s="84" t="str">
        <f ca="1">IFERROR(INDEX(TrichLuc!$A:$AD,NK48,23),"")</f>
        <v/>
      </c>
      <c r="NS48" s="94" t="str">
        <f ca="1">IFERROR(INDEX(TrichLuc!$A:$AD,NK48,25),"")</f>
        <v/>
      </c>
      <c r="NT48" s="94" t="str">
        <f ca="1">IFERROR(INDEX(TrichLuc!$A:$AD,NK48,26),"")</f>
        <v/>
      </c>
      <c r="NV48" s="4" t="str">
        <f ca="1">IFERROR(MATCH(OA$3,OFFSET(TrichLuc!$A$1,NV47,0,5000),0)+NV47,"")</f>
        <v/>
      </c>
      <c r="NW48" s="84" t="str">
        <f ca="1">IFERROR(INDEX(TrichLuc!$A:$AD,NV48,10),"")</f>
        <v/>
      </c>
      <c r="NX48" s="94" t="str">
        <f ca="1">IFERROR(INDEX(TrichLuc!$A:$AD,NV48,30),"")</f>
        <v/>
      </c>
      <c r="NY48" s="85" t="str">
        <f ca="1">IFERROR(VLOOKUP(NX48,Giadatvaheso!$C$24:$F$112,4,0)*NZ48,"")</f>
        <v/>
      </c>
      <c r="NZ48" s="84" t="str">
        <f t="shared" ca="1" si="35"/>
        <v/>
      </c>
      <c r="OA48" s="84" t="str">
        <f ca="1">IFERROR(INDEX(TrichLuc!$A:$AD,NV48,21),"")</f>
        <v/>
      </c>
      <c r="OB48" s="84" t="str">
        <f ca="1">IFERROR(INDEX(TrichLuc!$A:$AD,NV48,22),"")</f>
        <v/>
      </c>
      <c r="OC48" s="84" t="str">
        <f ca="1">IFERROR(INDEX(TrichLuc!$A:$AD,NV48,23),"")</f>
        <v/>
      </c>
      <c r="OD48" s="94" t="str">
        <f ca="1">IFERROR(INDEX(TrichLuc!$A:$AD,NV48,25),"")</f>
        <v/>
      </c>
      <c r="OE48" s="94" t="str">
        <f ca="1">IFERROR(INDEX(TrichLuc!$A:$AD,NV48,26),"")</f>
        <v/>
      </c>
      <c r="OG48" s="4" t="str">
        <f ca="1">IFERROR(MATCH(OL$3,OFFSET(TrichLuc!$A$1,OG47,0,5000),0)+OG47,"")</f>
        <v/>
      </c>
      <c r="OH48" s="84" t="str">
        <f ca="1">IFERROR(INDEX(TrichLuc!$A:$AD,OG48,10),"")</f>
        <v/>
      </c>
      <c r="OI48" s="94" t="str">
        <f ca="1">IFERROR(INDEX(TrichLuc!$A:$AD,OG48,30),"")</f>
        <v/>
      </c>
      <c r="OJ48" s="85" t="str">
        <f ca="1">IFERROR(VLOOKUP(OI48,Giadatvaheso!$C$24:$F$112,4,0)*OK48,"")</f>
        <v/>
      </c>
      <c r="OK48" s="84" t="str">
        <f t="shared" ca="1" si="36"/>
        <v/>
      </c>
      <c r="OL48" s="84" t="str">
        <f ca="1">IFERROR(INDEX(TrichLuc!$A:$AD,OG48,21),"")</f>
        <v/>
      </c>
      <c r="OM48" s="84" t="str">
        <f ca="1">IFERROR(INDEX(TrichLuc!$A:$AD,OG48,22),"")</f>
        <v/>
      </c>
      <c r="ON48" s="84" t="str">
        <f ca="1">IFERROR(INDEX(TrichLuc!$A:$AD,OG48,23),"")</f>
        <v/>
      </c>
      <c r="OO48" s="94" t="str">
        <f ca="1">IFERROR(INDEX(TrichLuc!$A:$AD,OG48,25),"")</f>
        <v/>
      </c>
      <c r="OP48" s="94" t="str">
        <f ca="1">IFERROR(INDEX(TrichLuc!$A:$AD,OG48,26),"")</f>
        <v/>
      </c>
      <c r="OR48" s="4" t="str">
        <f ca="1">IFERROR(MATCH(OW$3,OFFSET(TrichLuc!$A$1,OR47,0,5000),0)+OR47,"")</f>
        <v/>
      </c>
      <c r="OS48" s="84" t="str">
        <f ca="1">IFERROR(INDEX(TrichLuc!$A:$AD,OR48,10),"")</f>
        <v/>
      </c>
      <c r="OT48" s="94" t="str">
        <f ca="1">IFERROR(INDEX(TrichLuc!$A:$AD,OR48,30),"")</f>
        <v/>
      </c>
      <c r="OU48" s="85" t="str">
        <f ca="1">IFERROR(VLOOKUP(OT48,Giadatvaheso!$C$24:$F$112,4,0)*OV48,"")</f>
        <v/>
      </c>
      <c r="OV48" s="84" t="str">
        <f t="shared" ca="1" si="37"/>
        <v/>
      </c>
      <c r="OW48" s="84" t="str">
        <f ca="1">IFERROR(INDEX(TrichLuc!$A:$AD,OR48,21),"")</f>
        <v/>
      </c>
      <c r="OX48" s="84" t="str">
        <f ca="1">IFERROR(INDEX(TrichLuc!$A:$AD,OR48,22),"")</f>
        <v/>
      </c>
      <c r="OY48" s="84" t="str">
        <f ca="1">IFERROR(INDEX(TrichLuc!$A:$AD,OR48,23),"")</f>
        <v/>
      </c>
      <c r="OZ48" s="94" t="str">
        <f ca="1">IFERROR(INDEX(TrichLuc!$A:$AD,OR48,25),"")</f>
        <v/>
      </c>
      <c r="PA48" s="94" t="str">
        <f ca="1">IFERROR(INDEX(TrichLuc!$A:$AD,OR48,26),"")</f>
        <v/>
      </c>
      <c r="PC48" s="4" t="str">
        <f ca="1">IFERROR(MATCH(PH$3,OFFSET(TrichLuc!$A$1,PC47,0,5000),0)+PC47,"")</f>
        <v/>
      </c>
      <c r="PD48" s="84" t="str">
        <f ca="1">IFERROR(INDEX(TrichLuc!$A:$AD,PC48,10),"")</f>
        <v/>
      </c>
      <c r="PE48" s="94" t="str">
        <f ca="1">IFERROR(INDEX(TrichLuc!$A:$AD,PC48,30),"")</f>
        <v/>
      </c>
      <c r="PF48" s="85" t="str">
        <f ca="1">IFERROR(VLOOKUP(PE48,Giadatvaheso!$C$24:$F$112,4,0)*PG48,"")</f>
        <v/>
      </c>
      <c r="PG48" s="84" t="str">
        <f t="shared" ca="1" si="38"/>
        <v/>
      </c>
      <c r="PH48" s="84" t="str">
        <f ca="1">IFERROR(INDEX(TrichLuc!$A:$AD,PC48,21),"")</f>
        <v/>
      </c>
      <c r="PI48" s="84" t="str">
        <f ca="1">IFERROR(INDEX(TrichLuc!$A:$AD,PC48,22),"")</f>
        <v/>
      </c>
      <c r="PJ48" s="84" t="str">
        <f ca="1">IFERROR(INDEX(TrichLuc!$A:$AD,PC48,23),"")</f>
        <v/>
      </c>
      <c r="PK48" s="94" t="str">
        <f ca="1">IFERROR(INDEX(TrichLuc!$A:$AD,PC48,25),"")</f>
        <v/>
      </c>
      <c r="PL48" s="94" t="str">
        <f ca="1">IFERROR(INDEX(TrichLuc!$A:$AD,PC48,26),"")</f>
        <v/>
      </c>
      <c r="PN48" s="4" t="str">
        <f ca="1">IFERROR(MATCH(PS$3,OFFSET(TrichLuc!$A$1,PN47,0,5000),0)+PN47,"")</f>
        <v/>
      </c>
      <c r="PO48" s="84" t="str">
        <f ca="1">IFERROR(INDEX(TrichLuc!$A:$AD,PN48,10),"")</f>
        <v/>
      </c>
      <c r="PP48" s="94" t="str">
        <f ca="1">IFERROR(INDEX(TrichLuc!$A:$AD,PN48,30),"")</f>
        <v/>
      </c>
      <c r="PQ48" s="85" t="str">
        <f ca="1">IFERROR(VLOOKUP(PP48,Giadatvaheso!$C$24:$F$112,4,0)*PR48,"")</f>
        <v/>
      </c>
      <c r="PR48" s="84" t="str">
        <f t="shared" ca="1" si="39"/>
        <v/>
      </c>
      <c r="PS48" s="84" t="str">
        <f ca="1">IFERROR(INDEX(TrichLuc!$A:$AD,PN48,21),"")</f>
        <v/>
      </c>
      <c r="PT48" s="84" t="str">
        <f ca="1">IFERROR(INDEX(TrichLuc!$A:$AD,PN48,22),"")</f>
        <v/>
      </c>
      <c r="PU48" s="84" t="str">
        <f ca="1">IFERROR(INDEX(TrichLuc!$A:$AD,PN48,23),"")</f>
        <v/>
      </c>
      <c r="PV48" s="94" t="str">
        <f ca="1">IFERROR(INDEX(TrichLuc!$A:$AD,PN48,25),"")</f>
        <v/>
      </c>
      <c r="PW48" s="94" t="str">
        <f ca="1">IFERROR(INDEX(TrichLuc!$A:$AD,PN48,26),"")</f>
        <v/>
      </c>
      <c r="PY48" s="4" t="str">
        <f ca="1">IFERROR(MATCH(QD$3,OFFSET(TrichLuc!$A$1,PY47,0,5000),0)+PY47,"")</f>
        <v/>
      </c>
      <c r="PZ48" s="84" t="str">
        <f ca="1">IFERROR(INDEX(TrichLuc!$A:$AD,PY48,10),"")</f>
        <v/>
      </c>
      <c r="QA48" s="94" t="str">
        <f ca="1">IFERROR(INDEX(TrichLuc!$A:$AD,PY48,30),"")</f>
        <v/>
      </c>
      <c r="QB48" s="85" t="str">
        <f ca="1">IFERROR(VLOOKUP(QA48,Giadatvaheso!$C$24:$F$112,4,0)*QC48,"")</f>
        <v/>
      </c>
      <c r="QC48" s="84" t="str">
        <f t="shared" ca="1" si="40"/>
        <v/>
      </c>
      <c r="QD48" s="84" t="str">
        <f ca="1">IFERROR(INDEX(TrichLuc!$A:$AD,PY48,21),"")</f>
        <v/>
      </c>
      <c r="QE48" s="84" t="str">
        <f ca="1">IFERROR(INDEX(TrichLuc!$A:$AD,PY48,22),"")</f>
        <v/>
      </c>
      <c r="QF48" s="84" t="str">
        <f ca="1">IFERROR(INDEX(TrichLuc!$A:$AD,PY48,23),"")</f>
        <v/>
      </c>
      <c r="QG48" s="94" t="str">
        <f ca="1">IFERROR(INDEX(TrichLuc!$A:$AD,PY48,25),"")</f>
        <v/>
      </c>
      <c r="QH48" s="94" t="str">
        <f ca="1">IFERROR(INDEX(TrichLuc!$A:$AD,PY48,26),"")</f>
        <v/>
      </c>
      <c r="QJ48" s="4" t="str">
        <f ca="1">IFERROR(MATCH(QO$3,OFFSET(TrichLuc!$A$1,QJ47,0,5000),0)+QJ47,"")</f>
        <v/>
      </c>
      <c r="QK48" s="84" t="str">
        <f ca="1">IFERROR(INDEX(TrichLuc!$A:$AD,QJ48,10),"")</f>
        <v/>
      </c>
      <c r="QL48" s="94" t="str">
        <f ca="1">IFERROR(INDEX(TrichLuc!$A:$AD,QJ48,30),"")</f>
        <v/>
      </c>
      <c r="QM48" s="85" t="str">
        <f ca="1">IFERROR(VLOOKUP(QL48,Giadatvaheso!$C$24:$F$112,4,0)*QN48,"")</f>
        <v/>
      </c>
      <c r="QN48" s="84" t="str">
        <f t="shared" ca="1" si="41"/>
        <v/>
      </c>
      <c r="QO48" s="84" t="str">
        <f ca="1">IFERROR(INDEX(TrichLuc!$A:$AD,QJ48,21),"")</f>
        <v/>
      </c>
      <c r="QP48" s="84" t="str">
        <f ca="1">IFERROR(INDEX(TrichLuc!$A:$AD,QJ48,22),"")</f>
        <v/>
      </c>
      <c r="QQ48" s="84" t="str">
        <f ca="1">IFERROR(INDEX(TrichLuc!$A:$AD,QJ48,23),"")</f>
        <v/>
      </c>
      <c r="QR48" s="94" t="str">
        <f ca="1">IFERROR(INDEX(TrichLuc!$A:$AD,QJ48,25),"")</f>
        <v/>
      </c>
      <c r="QS48" s="94" t="str">
        <f ca="1">IFERROR(INDEX(TrichLuc!$A:$AD,QJ48,26),"")</f>
        <v/>
      </c>
      <c r="QU48" s="4" t="str">
        <f ca="1">IFERROR(MATCH(QZ$3,OFFSET(TrichLuc!$A$1,QU47,0,5000),0)+QU47,"")</f>
        <v/>
      </c>
      <c r="QV48" s="84" t="str">
        <f ca="1">IFERROR(INDEX(TrichLuc!$A:$AD,QU48,10),"")</f>
        <v/>
      </c>
      <c r="QW48" s="94" t="str">
        <f ca="1">IFERROR(INDEX(TrichLuc!$A:$AD,QU48,30),"")</f>
        <v/>
      </c>
      <c r="QX48" s="85" t="str">
        <f ca="1">IFERROR(VLOOKUP(QW48,Giadatvaheso!$C$24:$F$112,4,0)*QY48,"")</f>
        <v/>
      </c>
      <c r="QY48" s="84" t="str">
        <f t="shared" ca="1" si="42"/>
        <v/>
      </c>
      <c r="QZ48" s="84" t="str">
        <f ca="1">IFERROR(INDEX(TrichLuc!$A:$AD,QU48,21),"")</f>
        <v/>
      </c>
      <c r="RA48" s="84" t="str">
        <f ca="1">IFERROR(INDEX(TrichLuc!$A:$AD,QU48,22),"")</f>
        <v/>
      </c>
      <c r="RB48" s="84" t="str">
        <f ca="1">IFERROR(INDEX(TrichLuc!$A:$AD,QU48,23),"")</f>
        <v/>
      </c>
      <c r="RC48" s="94" t="str">
        <f ca="1">IFERROR(INDEX(TrichLuc!$A:$AD,QU48,25),"")</f>
        <v/>
      </c>
      <c r="RD48" s="94" t="str">
        <f ca="1">IFERROR(INDEX(TrichLuc!$A:$AD,QU48,26),"")</f>
        <v/>
      </c>
      <c r="RF48" s="4" t="str">
        <f ca="1">IFERROR(MATCH(RK$3,OFFSET(TrichLuc!$A$1,RF47,0,5000),0)+RF47,"")</f>
        <v/>
      </c>
      <c r="RG48" s="84" t="str">
        <f ca="1">IFERROR(INDEX(TrichLuc!$A:$AD,RF48,10),"")</f>
        <v/>
      </c>
      <c r="RH48" s="94" t="str">
        <f ca="1">IFERROR(INDEX(TrichLuc!$A:$AD,RF48,30),"")</f>
        <v/>
      </c>
      <c r="RI48" s="85" t="str">
        <f ca="1">IFERROR(VLOOKUP(RH48,Giadatvaheso!$C$24:$F$112,4,0)*RJ48,"")</f>
        <v/>
      </c>
      <c r="RJ48" s="84" t="str">
        <f t="shared" ca="1" si="43"/>
        <v/>
      </c>
      <c r="RK48" s="84" t="str">
        <f ca="1">IFERROR(INDEX(TrichLuc!$A:$AD,RF48,21),"")</f>
        <v/>
      </c>
      <c r="RL48" s="84" t="str">
        <f ca="1">IFERROR(INDEX(TrichLuc!$A:$AD,RF48,22),"")</f>
        <v/>
      </c>
      <c r="RM48" s="84" t="str">
        <f ca="1">IFERROR(INDEX(TrichLuc!$A:$AD,RF48,23),"")</f>
        <v/>
      </c>
      <c r="RN48" s="94" t="str">
        <f ca="1">IFERROR(INDEX(TrichLuc!$A:$AD,RF48,25),"")</f>
        <v/>
      </c>
      <c r="RO48" s="94" t="str">
        <f ca="1">IFERROR(INDEX(TrichLuc!$A:$AD,RF48,26),"")</f>
        <v/>
      </c>
      <c r="RQ48" s="4" t="str">
        <f ca="1">IFERROR(MATCH(RV$3,OFFSET(TrichLuc!$A$1,RQ47,0,5000),0)+RQ47,"")</f>
        <v/>
      </c>
      <c r="RR48" s="84" t="str">
        <f ca="1">IFERROR(INDEX(TrichLuc!$A:$AD,RQ48,10),"")</f>
        <v/>
      </c>
      <c r="RS48" s="94" t="str">
        <f ca="1">IFERROR(INDEX(TrichLuc!$A:$AD,RQ48,30),"")</f>
        <v/>
      </c>
      <c r="RT48" s="85" t="str">
        <f ca="1">IFERROR(VLOOKUP(RS48,Giadatvaheso!$C$24:$F$112,4,0)*RU48,"")</f>
        <v/>
      </c>
      <c r="RU48" s="84" t="str">
        <f t="shared" ca="1" si="44"/>
        <v/>
      </c>
      <c r="RV48" s="84" t="str">
        <f ca="1">IFERROR(INDEX(TrichLuc!$A:$AD,RQ48,21),"")</f>
        <v/>
      </c>
      <c r="RW48" s="84" t="str">
        <f ca="1">IFERROR(INDEX(TrichLuc!$A:$AD,RQ48,22),"")</f>
        <v/>
      </c>
      <c r="RX48" s="84" t="str">
        <f ca="1">IFERROR(INDEX(TrichLuc!$A:$AD,RQ48,23),"")</f>
        <v/>
      </c>
      <c r="RY48" s="94" t="str">
        <f ca="1">IFERROR(INDEX(TrichLuc!$A:$AD,RQ48,25),"")</f>
        <v/>
      </c>
      <c r="RZ48" s="94" t="str">
        <f ca="1">IFERROR(INDEX(TrichLuc!$A:$AD,RQ48,26),"")</f>
        <v/>
      </c>
      <c r="SB48" s="4" t="str">
        <f ca="1">IFERROR(MATCH(SG$3,OFFSET(TrichLuc!$A$1,SB47,0,5000),0)+SB47,"")</f>
        <v/>
      </c>
      <c r="SC48" s="84" t="str">
        <f ca="1">IFERROR(INDEX(TrichLuc!$A:$AD,SB48,10),"")</f>
        <v/>
      </c>
      <c r="SD48" s="94" t="str">
        <f ca="1">IFERROR(INDEX(TrichLuc!$A:$AD,SB48,30),"")</f>
        <v/>
      </c>
      <c r="SE48" s="85" t="str">
        <f ca="1">IFERROR(VLOOKUP(SD48,Giadatvaheso!$C$24:$F$112,4,0)*SF48,"")</f>
        <v/>
      </c>
      <c r="SF48" s="84" t="str">
        <f t="shared" ca="1" si="45"/>
        <v/>
      </c>
      <c r="SG48" s="84" t="str">
        <f ca="1">IFERROR(INDEX(TrichLuc!$A:$AD,SB48,21),"")</f>
        <v/>
      </c>
      <c r="SH48" s="84" t="str">
        <f ca="1">IFERROR(INDEX(TrichLuc!$A:$AD,SB48,22),"")</f>
        <v/>
      </c>
      <c r="SI48" s="84" t="str">
        <f ca="1">IFERROR(INDEX(TrichLuc!$A:$AD,SB48,23),"")</f>
        <v/>
      </c>
      <c r="SJ48" s="94" t="str">
        <f ca="1">IFERROR(INDEX(TrichLuc!$A:$AD,SB48,25),"")</f>
        <v/>
      </c>
      <c r="SK48" s="94" t="str">
        <f ca="1">IFERROR(INDEX(TrichLuc!$A:$AD,SB48,26),"")</f>
        <v/>
      </c>
      <c r="SM48" s="4" t="str">
        <f ca="1">IFERROR(MATCH(SR$3,OFFSET(TrichLuc!$A$1,SM47,0,5000),0)+SM47,"")</f>
        <v/>
      </c>
      <c r="SN48" s="84" t="str">
        <f ca="1">IFERROR(INDEX(TrichLuc!$A:$AD,SM48,10),"")</f>
        <v/>
      </c>
      <c r="SO48" s="94" t="str">
        <f ca="1">IFERROR(INDEX(TrichLuc!$A:$AD,SM48,30),"")</f>
        <v/>
      </c>
      <c r="SP48" s="85" t="str">
        <f ca="1">IFERROR(VLOOKUP(SO48,Giadatvaheso!$C$24:$F$112,4,0)*SQ48,"")</f>
        <v/>
      </c>
      <c r="SQ48" s="84" t="str">
        <f t="shared" ca="1" si="46"/>
        <v/>
      </c>
      <c r="SR48" s="84" t="str">
        <f ca="1">IFERROR(INDEX(TrichLuc!$A:$AD,SM48,21),"")</f>
        <v/>
      </c>
      <c r="SS48" s="84" t="str">
        <f ca="1">IFERROR(INDEX(TrichLuc!$A:$AD,SM48,22),"")</f>
        <v/>
      </c>
      <c r="ST48" s="84" t="str">
        <f ca="1">IFERROR(INDEX(TrichLuc!$A:$AD,SM48,23),"")</f>
        <v/>
      </c>
      <c r="SU48" s="94" t="str">
        <f ca="1">IFERROR(INDEX(TrichLuc!$A:$AD,SM48,25),"")</f>
        <v/>
      </c>
      <c r="SV48" s="94" t="str">
        <f ca="1">IFERROR(INDEX(TrichLuc!$A:$AD,SM48,26),"")</f>
        <v/>
      </c>
      <c r="SX48" s="4" t="str">
        <f ca="1">IFERROR(MATCH(TC$3,OFFSET(TrichLuc!$A$1,SX47,0,5000),0)+SX47,"")</f>
        <v/>
      </c>
      <c r="SY48" s="84" t="str">
        <f ca="1">IFERROR(INDEX(TrichLuc!$A:$AD,SX48,10),"")</f>
        <v/>
      </c>
      <c r="SZ48" s="94" t="str">
        <f ca="1">IFERROR(INDEX(TrichLuc!$A:$AD,SX48,30),"")</f>
        <v/>
      </c>
      <c r="TA48" s="85" t="str">
        <f ca="1">IFERROR(VLOOKUP(SZ48,Giadatvaheso!$C$24:$F$112,4,0)*TB48,"")</f>
        <v/>
      </c>
      <c r="TB48" s="84" t="str">
        <f t="shared" ca="1" si="47"/>
        <v/>
      </c>
      <c r="TC48" s="84" t="str">
        <f ca="1">IFERROR(INDEX(TrichLuc!$A:$AD,SX48,21),"")</f>
        <v/>
      </c>
      <c r="TD48" s="84" t="str">
        <f ca="1">IFERROR(INDEX(TrichLuc!$A:$AD,SX48,22),"")</f>
        <v/>
      </c>
      <c r="TE48" s="84" t="str">
        <f ca="1">IFERROR(INDEX(TrichLuc!$A:$AD,SX48,23),"")</f>
        <v/>
      </c>
      <c r="TF48" s="94" t="str">
        <f ca="1">IFERROR(INDEX(TrichLuc!$A:$AD,SX48,25),"")</f>
        <v/>
      </c>
      <c r="TG48" s="94" t="str">
        <f ca="1">IFERROR(INDEX(TrichLuc!$A:$AD,SX48,26),"")</f>
        <v/>
      </c>
      <c r="TI48" s="4" t="str">
        <f ca="1">IFERROR(MATCH(TN$3,OFFSET(TrichLuc!$A$1,TI47,0,5000),0)+TI47,"")</f>
        <v/>
      </c>
      <c r="TJ48" s="84" t="str">
        <f ca="1">IFERROR(INDEX(TrichLuc!$A:$AD,TI48,10),"")</f>
        <v/>
      </c>
      <c r="TK48" s="94" t="str">
        <f ca="1">IFERROR(INDEX(TrichLuc!$A:$AD,TI48,30),"")</f>
        <v/>
      </c>
      <c r="TL48" s="85" t="str">
        <f ca="1">IFERROR(VLOOKUP(TK48,Giadatvaheso!$C$24:$F$112,4,0)*TM48,"")</f>
        <v/>
      </c>
      <c r="TM48" s="84" t="str">
        <f t="shared" ca="1" si="48"/>
        <v/>
      </c>
      <c r="TN48" s="84" t="str">
        <f ca="1">IFERROR(INDEX(TrichLuc!$A:$AD,TI48,21),"")</f>
        <v/>
      </c>
      <c r="TO48" s="84" t="str">
        <f ca="1">IFERROR(INDEX(TrichLuc!$A:$AD,TI48,22),"")</f>
        <v/>
      </c>
      <c r="TP48" s="84" t="str">
        <f ca="1">IFERROR(INDEX(TrichLuc!$A:$AD,TI48,23),"")</f>
        <v/>
      </c>
      <c r="TQ48" s="94" t="str">
        <f ca="1">IFERROR(INDEX(TrichLuc!$A:$AD,TI48,25),"")</f>
        <v/>
      </c>
      <c r="TR48" s="94" t="str">
        <f ca="1">IFERROR(INDEX(TrichLuc!$A:$AD,TI48,26),"")</f>
        <v/>
      </c>
      <c r="TT48" s="4" t="str">
        <f ca="1">IFERROR(MATCH(TY$3,OFFSET(TrichLuc!$A$1,TT47,0,5000),0)+TT47,"")</f>
        <v/>
      </c>
      <c r="TU48" s="84" t="str">
        <f ca="1">IFERROR(INDEX(TrichLuc!$A:$AD,TT48,10),"")</f>
        <v/>
      </c>
      <c r="TV48" s="94" t="str">
        <f ca="1">IFERROR(INDEX(TrichLuc!$A:$AD,TT48,30),"")</f>
        <v/>
      </c>
      <c r="TW48" s="85" t="str">
        <f ca="1">IFERROR(VLOOKUP(TV48,Giadatvaheso!$C$24:$F$112,4,0)*TX48,"")</f>
        <v/>
      </c>
      <c r="TX48" s="84" t="str">
        <f t="shared" ca="1" si="49"/>
        <v/>
      </c>
      <c r="TY48" s="84" t="str">
        <f ca="1">IFERROR(INDEX(TrichLuc!$A:$AD,TT48,21),"")</f>
        <v/>
      </c>
      <c r="TZ48" s="84" t="str">
        <f ca="1">IFERROR(INDEX(TrichLuc!$A:$AD,TT48,22),"")</f>
        <v/>
      </c>
      <c r="UA48" s="84" t="str">
        <f ca="1">IFERROR(INDEX(TrichLuc!$A:$AD,TT48,23),"")</f>
        <v/>
      </c>
      <c r="UB48" s="94" t="str">
        <f ca="1">IFERROR(INDEX(TrichLuc!$A:$AD,TT48,25),"")</f>
        <v/>
      </c>
      <c r="UC48" s="94" t="str">
        <f ca="1">IFERROR(INDEX(TrichLuc!$A:$AD,TT48,26),"")</f>
        <v/>
      </c>
      <c r="UE48" s="4" t="str">
        <f ca="1">IFERROR(MATCH(UJ$3,OFFSET(TrichLuc!$A$1,UE47,0,5000),0)+UE47,"")</f>
        <v/>
      </c>
      <c r="UF48" s="84" t="str">
        <f ca="1">IFERROR(INDEX(TrichLuc!$A:$AD,UE48,10),"")</f>
        <v/>
      </c>
      <c r="UG48" s="94" t="str">
        <f ca="1">IFERROR(INDEX(TrichLuc!$A:$AD,UE48,30),"")</f>
        <v/>
      </c>
      <c r="UH48" s="85" t="str">
        <f ca="1">IFERROR(VLOOKUP(UG48,Giadatvaheso!$C$24:$F$112,4,0)*UI48,"")</f>
        <v/>
      </c>
      <c r="UI48" s="84" t="str">
        <f t="shared" ca="1" si="50"/>
        <v/>
      </c>
      <c r="UJ48" s="84" t="str">
        <f ca="1">IFERROR(INDEX(TrichLuc!$A:$AD,UE48,21),"")</f>
        <v/>
      </c>
      <c r="UK48" s="84" t="str">
        <f ca="1">IFERROR(INDEX(TrichLuc!$A:$AD,UE48,22),"")</f>
        <v/>
      </c>
      <c r="UL48" s="84" t="str">
        <f ca="1">IFERROR(INDEX(TrichLuc!$A:$AD,UE48,23),"")</f>
        <v/>
      </c>
      <c r="UM48" s="94" t="str">
        <f ca="1">IFERROR(INDEX(TrichLuc!$A:$AD,UE48,25),"")</f>
        <v/>
      </c>
      <c r="UN48" s="94" t="str">
        <f ca="1">IFERROR(INDEX(TrichLuc!$A:$AD,UE48,26),"")</f>
        <v/>
      </c>
      <c r="UP48" s="4" t="str">
        <f ca="1">IFERROR(MATCH(UU$3,OFFSET(TrichLuc!$A$1,UP47,0,5000),0)+UP47,"")</f>
        <v/>
      </c>
      <c r="UQ48" s="84" t="str">
        <f ca="1">IFERROR(INDEX(TrichLuc!$A:$AD,UP48,10),"")</f>
        <v/>
      </c>
      <c r="UR48" s="94" t="str">
        <f ca="1">IFERROR(INDEX(TrichLuc!$A:$AD,UP48,30),"")</f>
        <v/>
      </c>
      <c r="US48" s="85" t="str">
        <f ca="1">IFERROR(VLOOKUP(UR48,Giadatvaheso!$C$24:$F$112,4,0)*UT48,"")</f>
        <v/>
      </c>
      <c r="UT48" s="84" t="str">
        <f t="shared" ca="1" si="51"/>
        <v/>
      </c>
      <c r="UU48" s="84" t="str">
        <f ca="1">IFERROR(INDEX(TrichLuc!$A:$AD,UP48,21),"")</f>
        <v/>
      </c>
      <c r="UV48" s="84" t="str">
        <f ca="1">IFERROR(INDEX(TrichLuc!$A:$AD,UP48,22),"")</f>
        <v/>
      </c>
      <c r="UW48" s="84" t="str">
        <f ca="1">IFERROR(INDEX(TrichLuc!$A:$AD,UP48,23),"")</f>
        <v/>
      </c>
      <c r="UX48" s="94" t="str">
        <f ca="1">IFERROR(INDEX(TrichLuc!$A:$AD,UP48,25),"")</f>
        <v/>
      </c>
      <c r="UY48" s="94" t="str">
        <f ca="1">IFERROR(INDEX(TrichLuc!$A:$AD,UP48,26),"")</f>
        <v/>
      </c>
      <c r="VA48" s="4" t="str">
        <f ca="1">IFERROR(MATCH(VF$3,OFFSET(TrichLuc!$A$1,VA47,0,5000),0)+VA47,"")</f>
        <v/>
      </c>
      <c r="VB48" s="84" t="str">
        <f ca="1">IFERROR(INDEX(TrichLuc!$A:$AD,VA48,10),"")</f>
        <v/>
      </c>
      <c r="VC48" s="94" t="str">
        <f ca="1">IFERROR(INDEX(TrichLuc!$A:$AD,VA48,30),"")</f>
        <v/>
      </c>
      <c r="VD48" s="85" t="str">
        <f ca="1">IFERROR(VLOOKUP(VC48,Giadatvaheso!$C$24:$F$112,4,0)*VE48,"")</f>
        <v/>
      </c>
      <c r="VE48" s="84" t="str">
        <f t="shared" ca="1" si="52"/>
        <v/>
      </c>
      <c r="VF48" s="84" t="str">
        <f ca="1">IFERROR(INDEX(TrichLuc!$A:$AD,VA48,21),"")</f>
        <v/>
      </c>
      <c r="VG48" s="84" t="str">
        <f ca="1">IFERROR(INDEX(TrichLuc!$A:$AD,VA48,22),"")</f>
        <v/>
      </c>
      <c r="VH48" s="84" t="str">
        <f ca="1">IFERROR(INDEX(TrichLuc!$A:$AD,VA48,23),"")</f>
        <v/>
      </c>
      <c r="VI48" s="94" t="str">
        <f ca="1">IFERROR(INDEX(TrichLuc!$A:$AD,VA48,25),"")</f>
        <v/>
      </c>
      <c r="VJ48" s="94" t="str">
        <f ca="1">IFERROR(INDEX(TrichLuc!$A:$AD,VA48,26),"")</f>
        <v/>
      </c>
      <c r="VL48" s="4" t="str">
        <f ca="1">IFERROR(MATCH(VQ$3,OFFSET(TrichLuc!$A$1,VL47,0,5000),0)+VL47,"")</f>
        <v/>
      </c>
      <c r="VM48" s="84" t="str">
        <f ca="1">IFERROR(INDEX(TrichLuc!$A:$AD,VL48,10),"")</f>
        <v/>
      </c>
      <c r="VN48" s="94" t="str">
        <f ca="1">IFERROR(INDEX(TrichLuc!$A:$AD,VL48,30),"")</f>
        <v/>
      </c>
      <c r="VO48" s="85" t="str">
        <f ca="1">IFERROR(VLOOKUP(VN48,Giadatvaheso!$C$24:$F$112,4,0)*VP48,"")</f>
        <v/>
      </c>
      <c r="VP48" s="84" t="str">
        <f t="shared" ca="1" si="53"/>
        <v/>
      </c>
      <c r="VQ48" s="84" t="str">
        <f ca="1">IFERROR(INDEX(TrichLuc!$A:$AD,VL48,21),"")</f>
        <v/>
      </c>
      <c r="VR48" s="84" t="str">
        <f ca="1">IFERROR(INDEX(TrichLuc!$A:$AD,VL48,22),"")</f>
        <v/>
      </c>
      <c r="VS48" s="84" t="str">
        <f ca="1">IFERROR(INDEX(TrichLuc!$A:$AD,VL48,23),"")</f>
        <v/>
      </c>
      <c r="VT48" s="94" t="str">
        <f ca="1">IFERROR(INDEX(TrichLuc!$A:$AD,VL48,25),"")</f>
        <v/>
      </c>
      <c r="VU48" s="94" t="str">
        <f ca="1">IFERROR(INDEX(TrichLuc!$A:$AD,VL48,26),"")</f>
        <v/>
      </c>
      <c r="VW48" s="4" t="str">
        <f ca="1">IFERROR(MATCH(WB$3,OFFSET(TrichLuc!$A$1,VW47,0,5000),0)+VW47,"")</f>
        <v/>
      </c>
      <c r="VX48" s="84" t="str">
        <f ca="1">IFERROR(INDEX(TrichLuc!$A:$AD,VW48,10),"")</f>
        <v/>
      </c>
      <c r="VY48" s="94" t="str">
        <f ca="1">IFERROR(INDEX(TrichLuc!$A:$AD,VW48,30),"")</f>
        <v/>
      </c>
      <c r="VZ48" s="85" t="str">
        <f ca="1">IFERROR(VLOOKUP(VY48,Giadatvaheso!$C$24:$F$112,4,0)*WA48,"")</f>
        <v/>
      </c>
      <c r="WA48" s="84" t="str">
        <f t="shared" ca="1" si="54"/>
        <v/>
      </c>
      <c r="WB48" s="84" t="str">
        <f ca="1">IFERROR(INDEX(TrichLuc!$A:$AD,VW48,21),"")</f>
        <v/>
      </c>
      <c r="WC48" s="84" t="str">
        <f ca="1">IFERROR(INDEX(TrichLuc!$A:$AD,VW48,22),"")</f>
        <v/>
      </c>
      <c r="WD48" s="84" t="str">
        <f ca="1">IFERROR(INDEX(TrichLuc!$A:$AD,VW48,23),"")</f>
        <v/>
      </c>
      <c r="WE48" s="94" t="str">
        <f ca="1">IFERROR(INDEX(TrichLuc!$A:$AD,VW48,25),"")</f>
        <v/>
      </c>
      <c r="WF48" s="94" t="str">
        <f ca="1">IFERROR(INDEX(TrichLuc!$A:$AD,VW48,26),"")</f>
        <v/>
      </c>
      <c r="WH48" s="4" t="str">
        <f ca="1">IFERROR(MATCH(WM$3,OFFSET(TrichLuc!$A$1,WH47,0,5000),0)+WH47,"")</f>
        <v/>
      </c>
      <c r="WI48" s="84" t="str">
        <f ca="1">IFERROR(INDEX(TrichLuc!$A:$AD,WH48,10),"")</f>
        <v/>
      </c>
      <c r="WJ48" s="94" t="str">
        <f ca="1">IFERROR(INDEX(TrichLuc!$A:$AD,WH48,30),"")</f>
        <v/>
      </c>
      <c r="WK48" s="85" t="str">
        <f ca="1">IFERROR(VLOOKUP(WJ48,Giadatvaheso!$C$24:$F$112,4,0)*WL48,"")</f>
        <v/>
      </c>
      <c r="WL48" s="84" t="str">
        <f t="shared" ca="1" si="55"/>
        <v/>
      </c>
      <c r="WM48" s="84" t="str">
        <f ca="1">IFERROR(INDEX(TrichLuc!$A:$AD,WH48,21),"")</f>
        <v/>
      </c>
      <c r="WN48" s="84" t="str">
        <f ca="1">IFERROR(INDEX(TrichLuc!$A:$AD,WH48,22),"")</f>
        <v/>
      </c>
      <c r="WO48" s="84" t="str">
        <f ca="1">IFERROR(INDEX(TrichLuc!$A:$AD,WH48,23),"")</f>
        <v/>
      </c>
      <c r="WP48" s="94" t="str">
        <f ca="1">IFERROR(INDEX(TrichLuc!$A:$AD,WH48,25),"")</f>
        <v/>
      </c>
      <c r="WQ48" s="94" t="str">
        <f ca="1">IFERROR(INDEX(TrichLuc!$A:$AD,WH48,26),"")</f>
        <v/>
      </c>
      <c r="WS48" s="4" t="str">
        <f ca="1">IFERROR(MATCH(WX$3,OFFSET(TrichLuc!$A$1,WS47,0,5000),0)+WS47,"")</f>
        <v/>
      </c>
      <c r="WT48" s="84" t="str">
        <f ca="1">IFERROR(INDEX(TrichLuc!$A:$AD,WS48,10),"")</f>
        <v/>
      </c>
      <c r="WU48" s="94" t="str">
        <f ca="1">IFERROR(INDEX(TrichLuc!$A:$AD,WS48,30),"")</f>
        <v/>
      </c>
      <c r="WV48" s="85" t="str">
        <f ca="1">IFERROR(VLOOKUP(WU48,Giadatvaheso!$C$24:$F$112,4,0)*WW48,"")</f>
        <v/>
      </c>
      <c r="WW48" s="84" t="str">
        <f t="shared" ca="1" si="56"/>
        <v/>
      </c>
      <c r="WX48" s="84" t="str">
        <f ca="1">IFERROR(INDEX(TrichLuc!$A:$AD,WS48,21),"")</f>
        <v/>
      </c>
      <c r="WY48" s="84" t="str">
        <f ca="1">IFERROR(INDEX(TrichLuc!$A:$AD,WS48,22),"")</f>
        <v/>
      </c>
      <c r="WZ48" s="84" t="str">
        <f ca="1">IFERROR(INDEX(TrichLuc!$A:$AD,WS48,23),"")</f>
        <v/>
      </c>
      <c r="XA48" s="94" t="str">
        <f ca="1">IFERROR(INDEX(TrichLuc!$A:$AD,WS48,25),"")</f>
        <v/>
      </c>
      <c r="XB48" s="94" t="str">
        <f ca="1">IFERROR(INDEX(TrichLuc!$A:$AD,WS48,26),"")</f>
        <v/>
      </c>
      <c r="XD48" s="4" t="str">
        <f ca="1">IFERROR(MATCH(XI$3,OFFSET(TrichLuc!$A$1,XD47,0,5000),0)+XD47,"")</f>
        <v/>
      </c>
      <c r="XE48" s="84" t="str">
        <f ca="1">IFERROR(INDEX(TrichLuc!$A:$AD,XD48,10),"")</f>
        <v/>
      </c>
      <c r="XF48" s="94" t="str">
        <f ca="1">IFERROR(INDEX(TrichLuc!$A:$AD,XD48,30),"")</f>
        <v/>
      </c>
      <c r="XG48" s="85" t="str">
        <f ca="1">IFERROR(VLOOKUP(XF48,Giadatvaheso!$C$24:$F$112,4,0)*XH48,"")</f>
        <v/>
      </c>
      <c r="XH48" s="84" t="str">
        <f t="shared" ca="1" si="57"/>
        <v/>
      </c>
      <c r="XI48" s="84" t="str">
        <f ca="1">IFERROR(INDEX(TrichLuc!$A:$AD,XD48,21),"")</f>
        <v/>
      </c>
      <c r="XJ48" s="84" t="str">
        <f ca="1">IFERROR(INDEX(TrichLuc!$A:$AD,XD48,22),"")</f>
        <v/>
      </c>
      <c r="XK48" s="84" t="str">
        <f ca="1">IFERROR(INDEX(TrichLuc!$A:$AD,XD48,23),"")</f>
        <v/>
      </c>
      <c r="XL48" s="94" t="str">
        <f ca="1">IFERROR(INDEX(TrichLuc!$A:$AD,XD48,25),"")</f>
        <v/>
      </c>
      <c r="XM48" s="94" t="str">
        <f ca="1">IFERROR(INDEX(TrichLuc!$A:$AD,XD48,26),"")</f>
        <v/>
      </c>
      <c r="XO48" s="4" t="str">
        <f ca="1">IFERROR(MATCH(XT$3,OFFSET(TrichLuc!$A$1,XO47,0,5000),0)+XO47,"")</f>
        <v/>
      </c>
      <c r="XP48" s="84" t="str">
        <f ca="1">IFERROR(INDEX(TrichLuc!$A:$AD,XO48,10),"")</f>
        <v/>
      </c>
      <c r="XQ48" s="94" t="str">
        <f ca="1">IFERROR(INDEX(TrichLuc!$A:$AD,XO48,30),"")</f>
        <v/>
      </c>
      <c r="XR48" s="85" t="str">
        <f ca="1">IFERROR(VLOOKUP(XQ48,Giadatvaheso!$C$24:$F$112,4,0)*XS48,"")</f>
        <v/>
      </c>
      <c r="XS48" s="84" t="str">
        <f t="shared" ca="1" si="58"/>
        <v/>
      </c>
      <c r="XT48" s="84" t="str">
        <f ca="1">IFERROR(INDEX(TrichLuc!$A:$AD,XO48,21),"")</f>
        <v/>
      </c>
      <c r="XU48" s="84" t="str">
        <f ca="1">IFERROR(INDEX(TrichLuc!$A:$AD,XO48,22),"")</f>
        <v/>
      </c>
      <c r="XV48" s="84" t="str">
        <f ca="1">IFERROR(INDEX(TrichLuc!$A:$AD,XO48,23),"")</f>
        <v/>
      </c>
      <c r="XW48" s="94" t="str">
        <f ca="1">IFERROR(INDEX(TrichLuc!$A:$AD,XO48,25),"")</f>
        <v/>
      </c>
      <c r="XX48" s="94" t="str">
        <f ca="1">IFERROR(INDEX(TrichLuc!$A:$AD,XO48,26),"")</f>
        <v/>
      </c>
      <c r="XZ48" s="4" t="str">
        <f ca="1">IFERROR(MATCH(YE$3,OFFSET(TrichLuc!$A$1,XZ47,0,5000),0)+XZ47,"")</f>
        <v/>
      </c>
      <c r="YA48" s="84" t="str">
        <f ca="1">IFERROR(INDEX(TrichLuc!$A:$AD,XZ48,10),"")</f>
        <v/>
      </c>
      <c r="YB48" s="94" t="str">
        <f ca="1">IFERROR(INDEX(TrichLuc!$A:$AD,XZ48,30),"")</f>
        <v/>
      </c>
      <c r="YC48" s="85" t="str">
        <f ca="1">IFERROR(VLOOKUP(YB48,Giadatvaheso!$C$24:$F$112,4,0)*YD48,"")</f>
        <v/>
      </c>
      <c r="YD48" s="84" t="str">
        <f t="shared" ca="1" si="59"/>
        <v/>
      </c>
      <c r="YE48" s="84" t="str">
        <f ca="1">IFERROR(INDEX(TrichLuc!$A:$AD,XZ48,21),"")</f>
        <v/>
      </c>
      <c r="YF48" s="84" t="str">
        <f ca="1">IFERROR(INDEX(TrichLuc!$A:$AD,XZ48,22),"")</f>
        <v/>
      </c>
      <c r="YG48" s="84" t="str">
        <f ca="1">IFERROR(INDEX(TrichLuc!$A:$AD,XZ48,23),"")</f>
        <v/>
      </c>
      <c r="YH48" s="94" t="str">
        <f ca="1">IFERROR(INDEX(TrichLuc!$A:$AD,XZ48,25),"")</f>
        <v/>
      </c>
      <c r="YI48" s="94" t="str">
        <f ca="1">IFERROR(INDEX(TrichLuc!$A:$AD,XZ48,26),"")</f>
        <v/>
      </c>
      <c r="YK48" s="4" t="str">
        <f ca="1">IFERROR(MATCH(YP$3,OFFSET(TrichLuc!$A$1,YK47,0,5000),0)+YK47,"")</f>
        <v/>
      </c>
      <c r="YL48" s="84" t="str">
        <f ca="1">IFERROR(INDEX(TrichLuc!$A:$AD,YK48,10),"")</f>
        <v/>
      </c>
      <c r="YM48" s="94" t="str">
        <f ca="1">IFERROR(INDEX(TrichLuc!$A:$AD,YK48,30),"")</f>
        <v/>
      </c>
      <c r="YN48" s="85" t="str">
        <f ca="1">IFERROR(VLOOKUP(YM48,Giadatvaheso!$C$24:$F$112,4,0)*YO48,"")</f>
        <v/>
      </c>
      <c r="YO48" s="84" t="str">
        <f t="shared" ca="1" si="60"/>
        <v/>
      </c>
      <c r="YP48" s="84" t="str">
        <f ca="1">IFERROR(INDEX(TrichLuc!$A:$AD,YK48,21),"")</f>
        <v/>
      </c>
      <c r="YQ48" s="84" t="str">
        <f ca="1">IFERROR(INDEX(TrichLuc!$A:$AD,YK48,22),"")</f>
        <v/>
      </c>
      <c r="YR48" s="84" t="str">
        <f ca="1">IFERROR(INDEX(TrichLuc!$A:$AD,YK48,23),"")</f>
        <v/>
      </c>
      <c r="YS48" s="94" t="str">
        <f ca="1">IFERROR(INDEX(TrichLuc!$A:$AD,YK48,25),"")</f>
        <v/>
      </c>
      <c r="YT48" s="94" t="str">
        <f ca="1">IFERROR(INDEX(TrichLuc!$A:$AD,YK48,26),"")</f>
        <v/>
      </c>
      <c r="YV48" s="4" t="str">
        <f ca="1">IFERROR(MATCH(ZA$3,OFFSET(TrichLuc!$A$1,YV47,0,5000),0)+YV47,"")</f>
        <v/>
      </c>
      <c r="YW48" s="84" t="str">
        <f ca="1">IFERROR(INDEX(TrichLuc!$A:$AD,YV48,10),"")</f>
        <v/>
      </c>
      <c r="YX48" s="94" t="str">
        <f ca="1">IFERROR(INDEX(TrichLuc!$A:$AD,YV48,30),"")</f>
        <v/>
      </c>
      <c r="YY48" s="85" t="str">
        <f ca="1">IFERROR(VLOOKUP(YX48,Giadatvaheso!$C$24:$F$112,4,0)*YZ48,"")</f>
        <v/>
      </c>
      <c r="YZ48" s="84" t="str">
        <f t="shared" ca="1" si="61"/>
        <v/>
      </c>
      <c r="ZA48" s="84" t="str">
        <f ca="1">IFERROR(INDEX(TrichLuc!$A:$AD,YV48,21),"")</f>
        <v/>
      </c>
      <c r="ZB48" s="84" t="str">
        <f ca="1">IFERROR(INDEX(TrichLuc!$A:$AD,YV48,22),"")</f>
        <v/>
      </c>
      <c r="ZC48" s="84" t="str">
        <f ca="1">IFERROR(INDEX(TrichLuc!$A:$AD,YV48,23),"")</f>
        <v/>
      </c>
      <c r="ZD48" s="94" t="str">
        <f ca="1">IFERROR(INDEX(TrichLuc!$A:$AD,YV48,25),"")</f>
        <v/>
      </c>
      <c r="ZE48" s="94" t="str">
        <f ca="1">IFERROR(INDEX(TrichLuc!$A:$AD,YV48,26),"")</f>
        <v/>
      </c>
      <c r="ZG48" s="4" t="str">
        <f ca="1">IFERROR(MATCH(ZL$3,OFFSET(TrichLuc!$A$1,ZG47,0,5000),0)+ZG47,"")</f>
        <v/>
      </c>
      <c r="ZH48" s="84" t="str">
        <f ca="1">IFERROR(INDEX(TrichLuc!$A:$AD,ZG48,10),"")</f>
        <v/>
      </c>
      <c r="ZI48" s="94" t="str">
        <f ca="1">IFERROR(INDEX(TrichLuc!$A:$AD,ZG48,30),"")</f>
        <v/>
      </c>
      <c r="ZJ48" s="85" t="str">
        <f ca="1">IFERROR(VLOOKUP(ZI48,Giadatvaheso!$C$24:$F$112,4,0)*ZK48,"")</f>
        <v/>
      </c>
      <c r="ZK48" s="84" t="str">
        <f t="shared" ca="1" si="62"/>
        <v/>
      </c>
      <c r="ZL48" s="84" t="str">
        <f ca="1">IFERROR(INDEX(TrichLuc!$A:$AD,ZG48,21),"")</f>
        <v/>
      </c>
      <c r="ZM48" s="84" t="str">
        <f ca="1">IFERROR(INDEX(TrichLuc!$A:$AD,ZG48,22),"")</f>
        <v/>
      </c>
      <c r="ZN48" s="84" t="str">
        <f ca="1">IFERROR(INDEX(TrichLuc!$A:$AD,ZG48,23),"")</f>
        <v/>
      </c>
      <c r="ZO48" s="94" t="str">
        <f ca="1">IFERROR(INDEX(TrichLuc!$A:$AD,ZG48,25),"")</f>
        <v/>
      </c>
      <c r="ZP48" s="94" t="str">
        <f ca="1">IFERROR(INDEX(TrichLuc!$A:$AD,ZG48,26),"")</f>
        <v/>
      </c>
      <c r="ZR48" s="4" t="str">
        <f ca="1">IFERROR(MATCH(ZW$3,OFFSET(TrichLuc!$A$1,ZR47,0,5000),0)+ZR47,"")</f>
        <v/>
      </c>
      <c r="ZS48" s="84" t="str">
        <f ca="1">IFERROR(INDEX(TrichLuc!$A:$AD,ZR48,10),"")</f>
        <v/>
      </c>
      <c r="ZT48" s="94" t="str">
        <f ca="1">IFERROR(INDEX(TrichLuc!$A:$AD,ZR48,30),"")</f>
        <v/>
      </c>
      <c r="ZU48" s="85" t="str">
        <f ca="1">IFERROR(VLOOKUP(ZT48,Giadatvaheso!$C$24:$F$112,4,0)*ZV48,"")</f>
        <v/>
      </c>
      <c r="ZV48" s="84" t="str">
        <f t="shared" ca="1" si="63"/>
        <v/>
      </c>
      <c r="ZW48" s="84" t="str">
        <f ca="1">IFERROR(INDEX(TrichLuc!$A:$AD,ZR48,21),"")</f>
        <v/>
      </c>
      <c r="ZX48" s="84" t="str">
        <f ca="1">IFERROR(INDEX(TrichLuc!$A:$AD,ZR48,22),"")</f>
        <v/>
      </c>
      <c r="ZY48" s="84" t="str">
        <f ca="1">IFERROR(INDEX(TrichLuc!$A:$AD,ZR48,23),"")</f>
        <v/>
      </c>
      <c r="ZZ48" s="94" t="str">
        <f ca="1">IFERROR(INDEX(TrichLuc!$A:$AD,ZR48,25),"")</f>
        <v/>
      </c>
      <c r="AAA48" s="94" t="str">
        <f ca="1">IFERROR(INDEX(TrichLuc!$A:$AD,ZR48,26),"")</f>
        <v/>
      </c>
      <c r="AAC48" s="4" t="str">
        <f ca="1">IFERROR(MATCH(AAH$3,OFFSET(TrichLuc!$A$1,AAC47,0,5000),0)+AAC47,"")</f>
        <v/>
      </c>
      <c r="AAD48" s="84" t="str">
        <f ca="1">IFERROR(INDEX(TrichLuc!$A:$AD,AAC48,10),"")</f>
        <v/>
      </c>
      <c r="AAE48" s="94" t="str">
        <f ca="1">IFERROR(INDEX(TrichLuc!$A:$AD,AAC48,30),"")</f>
        <v/>
      </c>
      <c r="AAF48" s="85" t="str">
        <f ca="1">IFERROR(VLOOKUP(AAE48,Giadatvaheso!$C$24:$F$112,4,0)*AAG48,"")</f>
        <v/>
      </c>
      <c r="AAG48" s="84" t="str">
        <f t="shared" ca="1" si="64"/>
        <v/>
      </c>
      <c r="AAH48" s="84" t="str">
        <f ca="1">IFERROR(INDEX(TrichLuc!$A:$AD,AAC48,21),"")</f>
        <v/>
      </c>
      <c r="AAI48" s="84" t="str">
        <f ca="1">IFERROR(INDEX(TrichLuc!$A:$AD,AAC48,22),"")</f>
        <v/>
      </c>
      <c r="AAJ48" s="84" t="str">
        <f ca="1">IFERROR(INDEX(TrichLuc!$A:$AD,AAC48,23),"")</f>
        <v/>
      </c>
      <c r="AAK48" s="94" t="str">
        <f ca="1">IFERROR(INDEX(TrichLuc!$A:$AD,AAC48,25),"")</f>
        <v/>
      </c>
      <c r="AAL48" s="94" t="str">
        <f ca="1">IFERROR(INDEX(TrichLuc!$A:$AD,AAC48,26),"")</f>
        <v/>
      </c>
      <c r="AAN48" s="4" t="str">
        <f ca="1">IFERROR(MATCH(AAS$3,OFFSET(TrichLuc!$A$1,AAN47,0,5000),0)+AAN47,"")</f>
        <v/>
      </c>
      <c r="AAO48" s="84" t="str">
        <f ca="1">IFERROR(INDEX(TrichLuc!$A:$AD,AAN48,10),"")</f>
        <v/>
      </c>
      <c r="AAP48" s="94" t="str">
        <f ca="1">IFERROR(INDEX(TrichLuc!$A:$AD,AAN48,30),"")</f>
        <v/>
      </c>
      <c r="AAQ48" s="85" t="str">
        <f ca="1">IFERROR(VLOOKUP(AAP48,Giadatvaheso!$C$24:$F$112,4,0)*AAR48,"")</f>
        <v/>
      </c>
      <c r="AAR48" s="84" t="str">
        <f t="shared" ca="1" si="65"/>
        <v/>
      </c>
      <c r="AAS48" s="84" t="str">
        <f ca="1">IFERROR(INDEX(TrichLuc!$A:$AD,AAN48,21),"")</f>
        <v/>
      </c>
      <c r="AAT48" s="84" t="str">
        <f ca="1">IFERROR(INDEX(TrichLuc!$A:$AD,AAN48,22),"")</f>
        <v/>
      </c>
      <c r="AAU48" s="84" t="str">
        <f ca="1">IFERROR(INDEX(TrichLuc!$A:$AD,AAN48,23),"")</f>
        <v/>
      </c>
      <c r="AAV48" s="94" t="str">
        <f ca="1">IFERROR(INDEX(TrichLuc!$A:$AD,AAN48,25),"")</f>
        <v/>
      </c>
      <c r="AAW48" s="94" t="str">
        <f ca="1">IFERROR(INDEX(TrichLuc!$A:$AD,AAN48,26),"")</f>
        <v/>
      </c>
      <c r="AAY48" s="4" t="str">
        <f ca="1">IFERROR(MATCH(ABD$3,OFFSET(TrichLuc!$A$1,AAY47,0,5000),0)+AAY47,"")</f>
        <v/>
      </c>
      <c r="AAZ48" s="84" t="str">
        <f ca="1">IFERROR(INDEX(TrichLuc!$A:$AD,AAY48,10),"")</f>
        <v/>
      </c>
      <c r="ABA48" s="94" t="str">
        <f ca="1">IFERROR(INDEX(TrichLuc!$A:$AD,AAY48,30),"")</f>
        <v/>
      </c>
      <c r="ABB48" s="85" t="str">
        <f ca="1">IFERROR(VLOOKUP(ABA48,Giadatvaheso!$C$24:$F$112,4,0)*ABC48,"")</f>
        <v/>
      </c>
      <c r="ABC48" s="84" t="str">
        <f t="shared" ca="1" si="66"/>
        <v/>
      </c>
      <c r="ABD48" s="84" t="str">
        <f ca="1">IFERROR(INDEX(TrichLuc!$A:$AD,AAY48,21),"")</f>
        <v/>
      </c>
      <c r="ABE48" s="84" t="str">
        <f ca="1">IFERROR(INDEX(TrichLuc!$A:$AD,AAY48,22),"")</f>
        <v/>
      </c>
      <c r="ABF48" s="84" t="str">
        <f ca="1">IFERROR(INDEX(TrichLuc!$A:$AD,AAY48,23),"")</f>
        <v/>
      </c>
      <c r="ABG48" s="94" t="str">
        <f ca="1">IFERROR(INDEX(TrichLuc!$A:$AD,AAY48,25),"")</f>
        <v/>
      </c>
      <c r="ABH48" s="94" t="str">
        <f ca="1">IFERROR(INDEX(TrichLuc!$A:$AD,AAY48,26),"")</f>
        <v/>
      </c>
      <c r="ABJ48" s="4" t="str">
        <f ca="1">IFERROR(MATCH(ABO$3,OFFSET(TrichLuc!$A$1,ABJ47,0,5000),0)+ABJ47,"")</f>
        <v/>
      </c>
      <c r="ABK48" s="84" t="str">
        <f ca="1">IFERROR(INDEX(TrichLuc!$A:$AD,ABJ48,10),"")</f>
        <v/>
      </c>
      <c r="ABL48" s="94" t="str">
        <f ca="1">IFERROR(INDEX(TrichLuc!$A:$AD,ABJ48,30),"")</f>
        <v/>
      </c>
      <c r="ABM48" s="85" t="str">
        <f ca="1">IFERROR(VLOOKUP(ABL48,Giadatvaheso!$C$24:$F$112,4,0)*ABN48,"")</f>
        <v/>
      </c>
      <c r="ABN48" s="84" t="str">
        <f t="shared" ca="1" si="67"/>
        <v/>
      </c>
      <c r="ABO48" s="84" t="str">
        <f ca="1">IFERROR(INDEX(TrichLuc!$A:$AD,ABJ48,21),"")</f>
        <v/>
      </c>
      <c r="ABP48" s="84" t="str">
        <f ca="1">IFERROR(INDEX(TrichLuc!$A:$AD,ABJ48,22),"")</f>
        <v/>
      </c>
      <c r="ABQ48" s="84" t="str">
        <f ca="1">IFERROR(INDEX(TrichLuc!$A:$AD,ABJ48,23),"")</f>
        <v/>
      </c>
      <c r="ABR48" s="94" t="str">
        <f ca="1">IFERROR(INDEX(TrichLuc!$A:$AD,ABJ48,25),"")</f>
        <v/>
      </c>
      <c r="ABS48" s="94" t="str">
        <f ca="1">IFERROR(INDEX(TrichLuc!$A:$AD,ABJ48,26),"")</f>
        <v/>
      </c>
      <c r="ABU48" s="4" t="str">
        <f ca="1">IFERROR(MATCH(ABZ$3,OFFSET(TrichLuc!$A$1,ABU47,0,5000),0)+ABU47,"")</f>
        <v/>
      </c>
      <c r="ABV48" s="84" t="str">
        <f ca="1">IFERROR(INDEX(TrichLuc!$A:$AD,ABU48,10),"")</f>
        <v/>
      </c>
      <c r="ABW48" s="94" t="str">
        <f ca="1">IFERROR(INDEX(TrichLuc!$A:$AD,ABU48,30),"")</f>
        <v/>
      </c>
      <c r="ABX48" s="85" t="str">
        <f ca="1">IFERROR(VLOOKUP(ABW48,Giadatvaheso!$C$24:$F$112,4,0)*ABY48,"")</f>
        <v/>
      </c>
      <c r="ABY48" s="84" t="str">
        <f t="shared" ca="1" si="68"/>
        <v/>
      </c>
      <c r="ABZ48" s="84" t="str">
        <f ca="1">IFERROR(INDEX(TrichLuc!$A:$AD,ABU48,21),"")</f>
        <v/>
      </c>
      <c r="ACA48" s="84" t="str">
        <f ca="1">IFERROR(INDEX(TrichLuc!$A:$AD,ABU48,22),"")</f>
        <v/>
      </c>
      <c r="ACB48" s="84" t="str">
        <f ca="1">IFERROR(INDEX(TrichLuc!$A:$AD,ABU48,23),"")</f>
        <v/>
      </c>
      <c r="ACC48" s="94" t="str">
        <f ca="1">IFERROR(INDEX(TrichLuc!$A:$AD,ABU48,25),"")</f>
        <v/>
      </c>
      <c r="ACD48" s="94" t="str">
        <f ca="1">IFERROR(INDEX(TrichLuc!$A:$AD,ABU48,26),"")</f>
        <v/>
      </c>
      <c r="ACF48" s="4" t="str">
        <f ca="1">IFERROR(MATCH(ACK$3,OFFSET(TrichLuc!$A$1,ACF47,0,5000),0)+ACF47,"")</f>
        <v/>
      </c>
      <c r="ACG48" s="84" t="str">
        <f ca="1">IFERROR(INDEX(TrichLuc!$A:$AD,ACF48,10),"")</f>
        <v/>
      </c>
      <c r="ACH48" s="94" t="str">
        <f ca="1">IFERROR(INDEX(TrichLuc!$A:$AD,ACF48,30),"")</f>
        <v/>
      </c>
      <c r="ACI48" s="85" t="str">
        <f ca="1">IFERROR(VLOOKUP(ACH48,Giadatvaheso!$C$24:$F$112,4,0)*ACJ48,"")</f>
        <v/>
      </c>
      <c r="ACJ48" s="84" t="str">
        <f t="shared" ca="1" si="69"/>
        <v/>
      </c>
      <c r="ACK48" s="84" t="str">
        <f ca="1">IFERROR(INDEX(TrichLuc!$A:$AD,ACF48,21),"")</f>
        <v/>
      </c>
      <c r="ACL48" s="84" t="str">
        <f ca="1">IFERROR(INDEX(TrichLuc!$A:$AD,ACF48,22),"")</f>
        <v/>
      </c>
      <c r="ACM48" s="84" t="str">
        <f ca="1">IFERROR(INDEX(TrichLuc!$A:$AD,ACF48,23),"")</f>
        <v/>
      </c>
      <c r="ACN48" s="94" t="str">
        <f ca="1">IFERROR(INDEX(TrichLuc!$A:$AD,ACF48,25),"")</f>
        <v/>
      </c>
      <c r="ACO48" s="94" t="str">
        <f ca="1">IFERROR(INDEX(TrichLuc!$A:$AD,ACF48,26),"")</f>
        <v/>
      </c>
      <c r="ACQ48" s="4" t="str">
        <f ca="1">IFERROR(MATCH(ACV$3,OFFSET(TrichLuc!$A$1,ACQ47,0,5000),0)+ACQ47,"")</f>
        <v/>
      </c>
      <c r="ACR48" s="84" t="str">
        <f ca="1">IFERROR(INDEX(TrichLuc!$A:$AD,ACQ48,10),"")</f>
        <v/>
      </c>
      <c r="ACS48" s="94" t="str">
        <f ca="1">IFERROR(INDEX(TrichLuc!$A:$AD,ACQ48,30),"")</f>
        <v/>
      </c>
      <c r="ACT48" s="85" t="str">
        <f ca="1">IFERROR(VLOOKUP(ACS48,Giadatvaheso!$C$24:$F$112,4,0)*ACU48,"")</f>
        <v/>
      </c>
      <c r="ACU48" s="84" t="str">
        <f t="shared" ca="1" si="70"/>
        <v/>
      </c>
      <c r="ACV48" s="84" t="str">
        <f ca="1">IFERROR(INDEX(TrichLuc!$A:$AD,ACQ48,21),"")</f>
        <v/>
      </c>
      <c r="ACW48" s="84" t="str">
        <f ca="1">IFERROR(INDEX(TrichLuc!$A:$AD,ACQ48,22),"")</f>
        <v/>
      </c>
      <c r="ACX48" s="84" t="str">
        <f ca="1">IFERROR(INDEX(TrichLuc!$A:$AD,ACQ48,23),"")</f>
        <v/>
      </c>
      <c r="ACY48" s="94" t="str">
        <f ca="1">IFERROR(INDEX(TrichLuc!$A:$AD,ACQ48,25),"")</f>
        <v/>
      </c>
      <c r="ACZ48" s="94" t="str">
        <f ca="1">IFERROR(INDEX(TrichLuc!$A:$AD,ACQ48,26),"")</f>
        <v/>
      </c>
      <c r="ADB48" s="4" t="str">
        <f ca="1">IFERROR(MATCH(ADG$3,OFFSET(TrichLuc!$A$1,ADB47,0,5000),0)+ADB47,"")</f>
        <v/>
      </c>
      <c r="ADC48" s="84" t="str">
        <f ca="1">IFERROR(INDEX(TrichLuc!$A:$AD,ADB48,10),"")</f>
        <v/>
      </c>
      <c r="ADD48" s="94" t="str">
        <f ca="1">IFERROR(INDEX(TrichLuc!$A:$AD,ADB48,30),"")</f>
        <v/>
      </c>
      <c r="ADE48" s="85" t="str">
        <f ca="1">IFERROR(VLOOKUP(ADD48,Giadatvaheso!$C$24:$F$112,4,0)*ADF48,"")</f>
        <v/>
      </c>
      <c r="ADF48" s="84" t="str">
        <f t="shared" ca="1" si="71"/>
        <v/>
      </c>
      <c r="ADG48" s="84" t="str">
        <f ca="1">IFERROR(INDEX(TrichLuc!$A:$AD,ADB48,21),"")</f>
        <v/>
      </c>
      <c r="ADH48" s="84" t="str">
        <f ca="1">IFERROR(INDEX(TrichLuc!$A:$AD,ADB48,22),"")</f>
        <v/>
      </c>
      <c r="ADI48" s="84" t="str">
        <f ca="1">IFERROR(INDEX(TrichLuc!$A:$AD,ADB48,23),"")</f>
        <v/>
      </c>
      <c r="ADJ48" s="94" t="str">
        <f ca="1">IFERROR(INDEX(TrichLuc!$A:$AD,ADB48,25),"")</f>
        <v/>
      </c>
      <c r="ADK48" s="94" t="str">
        <f ca="1">IFERROR(INDEX(TrichLuc!$A:$AD,ADB48,26),"")</f>
        <v/>
      </c>
      <c r="ADM48" s="4" t="str">
        <f ca="1">IFERROR(MATCH(ADR$3,OFFSET(TrichLuc!$A$1,ADM47,0,5000),0)+ADM47,"")</f>
        <v/>
      </c>
      <c r="ADN48" s="84" t="str">
        <f ca="1">IFERROR(INDEX(TrichLuc!$A:$AD,ADM48,10),"")</f>
        <v/>
      </c>
      <c r="ADO48" s="94" t="str">
        <f ca="1">IFERROR(INDEX(TrichLuc!$A:$AD,ADM48,30),"")</f>
        <v/>
      </c>
      <c r="ADP48" s="85" t="str">
        <f ca="1">IFERROR(VLOOKUP(ADO48,Giadatvaheso!$C$24:$F$112,4,0)*ADQ48,"")</f>
        <v/>
      </c>
      <c r="ADQ48" s="84" t="str">
        <f t="shared" ca="1" si="72"/>
        <v/>
      </c>
      <c r="ADR48" s="84" t="str">
        <f ca="1">IFERROR(INDEX(TrichLuc!$A:$AD,ADM48,21),"")</f>
        <v/>
      </c>
      <c r="ADS48" s="84" t="str">
        <f ca="1">IFERROR(INDEX(TrichLuc!$A:$AD,ADM48,22),"")</f>
        <v/>
      </c>
      <c r="ADT48" s="84" t="str">
        <f ca="1">IFERROR(INDEX(TrichLuc!$A:$AD,ADM48,23),"")</f>
        <v/>
      </c>
      <c r="ADU48" s="94" t="str">
        <f ca="1">IFERROR(INDEX(TrichLuc!$A:$AD,ADM48,25),"")</f>
        <v/>
      </c>
      <c r="ADV48" s="94" t="str">
        <f ca="1">IFERROR(INDEX(TrichLuc!$A:$AD,ADM48,26),"")</f>
        <v/>
      </c>
      <c r="ADX48" s="4" t="str">
        <f ca="1">IFERROR(MATCH(AEC$3,OFFSET(TrichLuc!$A$1,ADX47,0,5000),0)+ADX47,"")</f>
        <v/>
      </c>
      <c r="ADY48" s="84" t="str">
        <f ca="1">IFERROR(INDEX(TrichLuc!$A:$AD,ADX48,10),"")</f>
        <v/>
      </c>
      <c r="ADZ48" s="94" t="str">
        <f ca="1">IFERROR(INDEX(TrichLuc!$A:$AD,ADX48,30),"")</f>
        <v/>
      </c>
      <c r="AEA48" s="85" t="str">
        <f ca="1">IFERROR(VLOOKUP(ADZ48,Giadatvaheso!$C$24:$F$112,4,0)*AEB48,"")</f>
        <v/>
      </c>
      <c r="AEB48" s="84" t="str">
        <f t="shared" ca="1" si="73"/>
        <v/>
      </c>
      <c r="AEC48" s="84" t="str">
        <f ca="1">IFERROR(INDEX(TrichLuc!$A:$AD,ADX48,21),"")</f>
        <v/>
      </c>
      <c r="AED48" s="84" t="str">
        <f ca="1">IFERROR(INDEX(TrichLuc!$A:$AD,ADX48,22),"")</f>
        <v/>
      </c>
      <c r="AEE48" s="84" t="str">
        <f ca="1">IFERROR(INDEX(TrichLuc!$A:$AD,ADX48,23),"")</f>
        <v/>
      </c>
      <c r="AEF48" s="94" t="str">
        <f ca="1">IFERROR(INDEX(TrichLuc!$A:$AD,ADX48,25),"")</f>
        <v/>
      </c>
      <c r="AEG48" s="94" t="str">
        <f ca="1">IFERROR(INDEX(TrichLuc!$A:$AD,ADX48,26),"")</f>
        <v/>
      </c>
      <c r="AEI48" s="4" t="str">
        <f ca="1">IFERROR(MATCH(AEN$3,OFFSET(TrichLuc!$A$1,AEI47,0,5000),0)+AEI47,"")</f>
        <v/>
      </c>
      <c r="AEJ48" s="84" t="str">
        <f ca="1">IFERROR(INDEX(TrichLuc!$A:$AD,AEI48,10),"")</f>
        <v/>
      </c>
      <c r="AEK48" s="94" t="str">
        <f ca="1">IFERROR(INDEX(TrichLuc!$A:$AD,AEI48,30),"")</f>
        <v/>
      </c>
      <c r="AEL48" s="85" t="str">
        <f ca="1">IFERROR(VLOOKUP(AEK48,Giadatvaheso!$C$24:$F$112,4,0)*AEM48,"")</f>
        <v/>
      </c>
      <c r="AEM48" s="84" t="str">
        <f t="shared" ca="1" si="74"/>
        <v/>
      </c>
      <c r="AEN48" s="84" t="str">
        <f ca="1">IFERROR(INDEX(TrichLuc!$A:$AD,AEI48,21),"")</f>
        <v/>
      </c>
      <c r="AEO48" s="84" t="str">
        <f ca="1">IFERROR(INDEX(TrichLuc!$A:$AD,AEI48,22),"")</f>
        <v/>
      </c>
      <c r="AEP48" s="84" t="str">
        <f ca="1">IFERROR(INDEX(TrichLuc!$A:$AD,AEI48,23),"")</f>
        <v/>
      </c>
      <c r="AEQ48" s="94" t="str">
        <f ca="1">IFERROR(INDEX(TrichLuc!$A:$AD,AEI48,25),"")</f>
        <v/>
      </c>
      <c r="AER48" s="94" t="str">
        <f ca="1">IFERROR(INDEX(TrichLuc!$A:$AD,AEI48,26),"")</f>
        <v/>
      </c>
      <c r="AET48" s="4" t="str">
        <f ca="1">IFERROR(MATCH(AEY$3,OFFSET(TrichLuc!$A$1,AET47,0,5000),0)+AET47,"")</f>
        <v/>
      </c>
      <c r="AEU48" s="84" t="str">
        <f ca="1">IFERROR(INDEX(TrichLuc!$A:$AD,AET48,10),"")</f>
        <v/>
      </c>
      <c r="AEV48" s="94" t="str">
        <f ca="1">IFERROR(INDEX(TrichLuc!$A:$AD,AET48,30),"")</f>
        <v/>
      </c>
      <c r="AEW48" s="85" t="str">
        <f ca="1">IFERROR(VLOOKUP(AEV48,Giadatvaheso!$C$24:$F$112,4,0)*AEX48,"")</f>
        <v/>
      </c>
      <c r="AEX48" s="84" t="str">
        <f t="shared" ca="1" si="75"/>
        <v/>
      </c>
      <c r="AEY48" s="84" t="str">
        <f ca="1">IFERROR(INDEX(TrichLuc!$A:$AD,AET48,21),"")</f>
        <v/>
      </c>
      <c r="AEZ48" s="84" t="str">
        <f ca="1">IFERROR(INDEX(TrichLuc!$A:$AD,AET48,22),"")</f>
        <v/>
      </c>
      <c r="AFA48" s="84" t="str">
        <f ca="1">IFERROR(INDEX(TrichLuc!$A:$AD,AET48,23),"")</f>
        <v/>
      </c>
      <c r="AFB48" s="94" t="str">
        <f ca="1">IFERROR(INDEX(TrichLuc!$A:$AD,AET48,25),"")</f>
        <v/>
      </c>
      <c r="AFC48" s="94" t="str">
        <f ca="1">IFERROR(INDEX(TrichLuc!$A:$AD,AET48,26),"")</f>
        <v/>
      </c>
      <c r="AFE48" s="4" t="str">
        <f ca="1">IFERROR(MATCH(AFJ$3,OFFSET(TrichLuc!$A$1,AFE47,0,5000),0)+AFE47,"")</f>
        <v/>
      </c>
      <c r="AFF48" s="84" t="str">
        <f ca="1">IFERROR(INDEX(TrichLuc!$A:$AD,AFE48,10),"")</f>
        <v/>
      </c>
      <c r="AFG48" s="94" t="str">
        <f ca="1">IFERROR(INDEX(TrichLuc!$A:$AD,AFE48,30),"")</f>
        <v/>
      </c>
      <c r="AFH48" s="85" t="str">
        <f ca="1">IFERROR(VLOOKUP(AFG48,Giadatvaheso!$C$24:$F$112,4,0)*AFI48,"")</f>
        <v/>
      </c>
      <c r="AFI48" s="84" t="str">
        <f t="shared" ca="1" si="76"/>
        <v/>
      </c>
      <c r="AFJ48" s="84" t="str">
        <f ca="1">IFERROR(INDEX(TrichLuc!$A:$AD,AFE48,21),"")</f>
        <v/>
      </c>
      <c r="AFK48" s="84" t="str">
        <f ca="1">IFERROR(INDEX(TrichLuc!$A:$AD,AFE48,22),"")</f>
        <v/>
      </c>
      <c r="AFL48" s="84" t="str">
        <f ca="1">IFERROR(INDEX(TrichLuc!$A:$AD,AFE48,23),"")</f>
        <v/>
      </c>
      <c r="AFM48" s="94" t="str">
        <f ca="1">IFERROR(INDEX(TrichLuc!$A:$AD,AFE48,25),"")</f>
        <v/>
      </c>
      <c r="AFN48" s="94" t="str">
        <f ca="1">IFERROR(INDEX(TrichLuc!$A:$AD,AFE48,26),"")</f>
        <v/>
      </c>
      <c r="AFP48" s="4" t="str">
        <f ca="1">IFERROR(MATCH(AFU$3,OFFSET(TrichLuc!$A$1,AFP47,0,5000),0)+AFP47,"")</f>
        <v/>
      </c>
      <c r="AFQ48" s="84" t="str">
        <f ca="1">IFERROR(INDEX(TrichLuc!$A:$AD,AFP48,10),"")</f>
        <v/>
      </c>
      <c r="AFR48" s="94" t="str">
        <f ca="1">IFERROR(INDEX(TrichLuc!$A:$AD,AFP48,30),"")</f>
        <v/>
      </c>
      <c r="AFS48" s="85" t="str">
        <f ca="1">IFERROR(VLOOKUP(AFR48,Giadatvaheso!$C$24:$F$112,4,0)*AFT48,"")</f>
        <v/>
      </c>
      <c r="AFT48" s="84" t="str">
        <f t="shared" ca="1" si="77"/>
        <v/>
      </c>
      <c r="AFU48" s="84" t="str">
        <f ca="1">IFERROR(INDEX(TrichLuc!$A:$AD,AFP48,21),"")</f>
        <v/>
      </c>
      <c r="AFV48" s="84" t="str">
        <f ca="1">IFERROR(INDEX(TrichLuc!$A:$AD,AFP48,22),"")</f>
        <v/>
      </c>
      <c r="AFW48" s="84" t="str">
        <f ca="1">IFERROR(INDEX(TrichLuc!$A:$AD,AFP48,23),"")</f>
        <v/>
      </c>
      <c r="AFX48" s="94" t="str">
        <f ca="1">IFERROR(INDEX(TrichLuc!$A:$AD,AFP48,25),"")</f>
        <v/>
      </c>
      <c r="AFY48" s="94" t="str">
        <f ca="1">IFERROR(INDEX(TrichLuc!$A:$AD,AFP48,26),"")</f>
        <v/>
      </c>
      <c r="AGA48" s="4" t="str">
        <f ca="1">IFERROR(MATCH(AGF$3,OFFSET(TrichLuc!$A$1,AGA47,0,5000),0)+AGA47,"")</f>
        <v/>
      </c>
      <c r="AGB48" s="84" t="str">
        <f ca="1">IFERROR(INDEX(TrichLuc!$A:$AD,AGA48,10),"")</f>
        <v/>
      </c>
      <c r="AGC48" s="94" t="str">
        <f ca="1">IFERROR(INDEX(TrichLuc!$A:$AD,AGA48,30),"")</f>
        <v/>
      </c>
      <c r="AGD48" s="85" t="str">
        <f ca="1">IFERROR(VLOOKUP(AGC48,Giadatvaheso!$C$24:$F$112,4,0)*AGE48,"")</f>
        <v/>
      </c>
      <c r="AGE48" s="84" t="str">
        <f t="shared" ca="1" si="78"/>
        <v/>
      </c>
      <c r="AGF48" s="84" t="str">
        <f ca="1">IFERROR(INDEX(TrichLuc!$A:$AD,AGA48,21),"")</f>
        <v/>
      </c>
      <c r="AGG48" s="84" t="str">
        <f ca="1">IFERROR(INDEX(TrichLuc!$A:$AD,AGA48,22),"")</f>
        <v/>
      </c>
      <c r="AGH48" s="84" t="str">
        <f ca="1">IFERROR(INDEX(TrichLuc!$A:$AD,AGA48,23),"")</f>
        <v/>
      </c>
      <c r="AGI48" s="94" t="str">
        <f ca="1">IFERROR(INDEX(TrichLuc!$A:$AD,AGA48,25),"")</f>
        <v/>
      </c>
      <c r="AGJ48" s="94" t="str">
        <f ca="1">IFERROR(INDEX(TrichLuc!$A:$AD,AGA48,26),"")</f>
        <v/>
      </c>
      <c r="AGL48" s="4" t="str">
        <f ca="1">IFERROR(MATCH(AGQ$3,OFFSET(TrichLuc!$A$1,AGL47,0,5000),0)+AGL47,"")</f>
        <v/>
      </c>
      <c r="AGM48" s="84" t="str">
        <f ca="1">IFERROR(INDEX(TrichLuc!$A:$AD,AGL48,10),"")</f>
        <v/>
      </c>
      <c r="AGN48" s="94" t="str">
        <f ca="1">IFERROR(INDEX(TrichLuc!$A:$AD,AGL48,30),"")</f>
        <v/>
      </c>
      <c r="AGO48" s="85" t="str">
        <f ca="1">IFERROR(VLOOKUP(AGN48,Giadatvaheso!$C$24:$F$112,4,0)*AGP48,"")</f>
        <v/>
      </c>
      <c r="AGP48" s="84" t="str">
        <f t="shared" ca="1" si="79"/>
        <v/>
      </c>
      <c r="AGQ48" s="84" t="str">
        <f ca="1">IFERROR(INDEX(TrichLuc!$A:$AD,AGL48,21),"")</f>
        <v/>
      </c>
      <c r="AGR48" s="84" t="str">
        <f ca="1">IFERROR(INDEX(TrichLuc!$A:$AD,AGL48,22),"")</f>
        <v/>
      </c>
      <c r="AGS48" s="84" t="str">
        <f ca="1">IFERROR(INDEX(TrichLuc!$A:$AD,AGL48,23),"")</f>
        <v/>
      </c>
      <c r="AGT48" s="94" t="str">
        <f ca="1">IFERROR(INDEX(TrichLuc!$A:$AD,AGL48,25),"")</f>
        <v/>
      </c>
      <c r="AGU48" s="94" t="str">
        <f ca="1">IFERROR(INDEX(TrichLuc!$A:$AD,AGL48,26),"")</f>
        <v/>
      </c>
      <c r="AGW48" s="4" t="str">
        <f ca="1">IFERROR(MATCH(AHB$3,OFFSET(TrichLuc!$A$1,AGW47,0,5000),0)+AGW47,"")</f>
        <v/>
      </c>
      <c r="AGX48" s="84" t="str">
        <f ca="1">IFERROR(INDEX(TrichLuc!$A:$AD,AGW48,10),"")</f>
        <v/>
      </c>
      <c r="AGY48" s="94" t="str">
        <f ca="1">IFERROR(INDEX(TrichLuc!$A:$AD,AGW48,30),"")</f>
        <v/>
      </c>
      <c r="AGZ48" s="85" t="str">
        <f ca="1">IFERROR(VLOOKUP(AGY48,Giadatvaheso!$C$24:$F$112,4,0)*AHA48,"")</f>
        <v/>
      </c>
      <c r="AHA48" s="84" t="str">
        <f t="shared" ca="1" si="80"/>
        <v/>
      </c>
      <c r="AHB48" s="84" t="str">
        <f ca="1">IFERROR(INDEX(TrichLuc!$A:$AD,AGW48,21),"")</f>
        <v/>
      </c>
      <c r="AHC48" s="84" t="str">
        <f ca="1">IFERROR(INDEX(TrichLuc!$A:$AD,AGW48,22),"")</f>
        <v/>
      </c>
      <c r="AHD48" s="84" t="str">
        <f ca="1">IFERROR(INDEX(TrichLuc!$A:$AD,AGW48,23),"")</f>
        <v/>
      </c>
      <c r="AHE48" s="94" t="str">
        <f ca="1">IFERROR(INDEX(TrichLuc!$A:$AD,AGW48,25),"")</f>
        <v/>
      </c>
      <c r="AHF48" s="94" t="str">
        <f ca="1">IFERROR(INDEX(TrichLuc!$A:$AD,AGW48,26),"")</f>
        <v/>
      </c>
      <c r="AHH48" s="4" t="str">
        <f ca="1">IFERROR(MATCH(AHM$3,OFFSET(TrichLuc!$A$1,AHH47,0,5000),0)+AHH47,"")</f>
        <v/>
      </c>
      <c r="AHI48" s="84" t="str">
        <f ca="1">IFERROR(INDEX(TrichLuc!$A:$AD,AHH48,10),"")</f>
        <v/>
      </c>
      <c r="AHJ48" s="94" t="str">
        <f ca="1">IFERROR(INDEX(TrichLuc!$A:$AD,AHH48,30),"")</f>
        <v/>
      </c>
      <c r="AHK48" s="85" t="str">
        <f ca="1">IFERROR(VLOOKUP(AHJ48,Giadatvaheso!$C$24:$F$112,4,0)*AHL48,"")</f>
        <v/>
      </c>
      <c r="AHL48" s="84" t="str">
        <f t="shared" ca="1" si="81"/>
        <v/>
      </c>
      <c r="AHM48" s="84" t="str">
        <f ca="1">IFERROR(INDEX(TrichLuc!$A:$AD,AHH48,21),"")</f>
        <v/>
      </c>
      <c r="AHN48" s="84" t="str">
        <f ca="1">IFERROR(INDEX(TrichLuc!$A:$AD,AHH48,22),"")</f>
        <v/>
      </c>
      <c r="AHO48" s="84" t="str">
        <f ca="1">IFERROR(INDEX(TrichLuc!$A:$AD,AHH48,23),"")</f>
        <v/>
      </c>
      <c r="AHP48" s="94" t="str">
        <f ca="1">IFERROR(INDEX(TrichLuc!$A:$AD,AHH48,25),"")</f>
        <v/>
      </c>
      <c r="AHQ48" s="94" t="str">
        <f ca="1">IFERROR(INDEX(TrichLuc!$A:$AD,AHH48,26),"")</f>
        <v/>
      </c>
      <c r="AHS48" s="4" t="str">
        <f ca="1">IFERROR(MATCH(AHX$3,OFFSET(TrichLuc!$A$1,AHS47,0,5000),0)+AHS47,"")</f>
        <v/>
      </c>
      <c r="AHT48" s="84" t="str">
        <f ca="1">IFERROR(INDEX(TrichLuc!$A:$AD,AHS48,10),"")</f>
        <v/>
      </c>
      <c r="AHU48" s="94" t="str">
        <f ca="1">IFERROR(INDEX(TrichLuc!$A:$AD,AHS48,30),"")</f>
        <v/>
      </c>
      <c r="AHV48" s="85" t="str">
        <f ca="1">IFERROR(VLOOKUP(AHU48,Giadatvaheso!$C$24:$F$112,4,0)*AHW48,"")</f>
        <v/>
      </c>
      <c r="AHW48" s="84" t="str">
        <f t="shared" ca="1" si="82"/>
        <v/>
      </c>
      <c r="AHX48" s="84" t="str">
        <f ca="1">IFERROR(INDEX(TrichLuc!$A:$AD,AHS48,21),"")</f>
        <v/>
      </c>
      <c r="AHY48" s="84" t="str">
        <f ca="1">IFERROR(INDEX(TrichLuc!$A:$AD,AHS48,22),"")</f>
        <v/>
      </c>
      <c r="AHZ48" s="84" t="str">
        <f ca="1">IFERROR(INDEX(TrichLuc!$A:$AD,AHS48,23),"")</f>
        <v/>
      </c>
      <c r="AIA48" s="94" t="str">
        <f ca="1">IFERROR(INDEX(TrichLuc!$A:$AD,AHS48,25),"")</f>
        <v/>
      </c>
      <c r="AIB48" s="94" t="str">
        <f ca="1">IFERROR(INDEX(TrichLuc!$A:$AD,AHS48,26),"")</f>
        <v/>
      </c>
      <c r="AID48" s="4" t="str">
        <f ca="1">IFERROR(MATCH(AII$3,OFFSET(TrichLuc!$A$1,AID47,0,5000),0)+AID47,"")</f>
        <v/>
      </c>
      <c r="AIE48" s="84" t="str">
        <f ca="1">IFERROR(INDEX(TrichLuc!$A:$AD,AID48,10),"")</f>
        <v/>
      </c>
      <c r="AIF48" s="94" t="str">
        <f ca="1">IFERROR(INDEX(TrichLuc!$A:$AD,AID48,30),"")</f>
        <v/>
      </c>
      <c r="AIG48" s="85" t="str">
        <f ca="1">IFERROR(VLOOKUP(AIF48,Giadatvaheso!$C$24:$F$112,4,0)*AIH48,"")</f>
        <v/>
      </c>
      <c r="AIH48" s="84" t="str">
        <f t="shared" ca="1" si="83"/>
        <v/>
      </c>
      <c r="AII48" s="84" t="str">
        <f ca="1">IFERROR(INDEX(TrichLuc!$A:$AD,AID48,21),"")</f>
        <v/>
      </c>
      <c r="AIJ48" s="84" t="str">
        <f ca="1">IFERROR(INDEX(TrichLuc!$A:$AD,AID48,22),"")</f>
        <v/>
      </c>
      <c r="AIK48" s="84" t="str">
        <f ca="1">IFERROR(INDEX(TrichLuc!$A:$AD,AID48,23),"")</f>
        <v/>
      </c>
      <c r="AIL48" s="94" t="str">
        <f ca="1">IFERROR(INDEX(TrichLuc!$A:$AD,AID48,25),"")</f>
        <v/>
      </c>
      <c r="AIM48" s="94" t="str">
        <f ca="1">IFERROR(INDEX(TrichLuc!$A:$AD,AID48,26),"")</f>
        <v/>
      </c>
      <c r="AIO48" s="4" t="str">
        <f ca="1">IFERROR(MATCH(AIT$3,OFFSET(TrichLuc!$A$1,AIO47,0,5000),0)+AIO47,"")</f>
        <v/>
      </c>
      <c r="AIP48" s="84" t="str">
        <f ca="1">IFERROR(INDEX(TrichLuc!$A:$AD,AIO48,10),"")</f>
        <v/>
      </c>
      <c r="AIQ48" s="94" t="str">
        <f ca="1">IFERROR(INDEX(TrichLuc!$A:$AD,AIO48,30),"")</f>
        <v/>
      </c>
      <c r="AIR48" s="85" t="str">
        <f ca="1">IFERROR(VLOOKUP(AIQ48,Giadatvaheso!$C$24:$F$112,4,0)*AIS48,"")</f>
        <v/>
      </c>
      <c r="AIS48" s="84" t="str">
        <f t="shared" ca="1" si="84"/>
        <v/>
      </c>
      <c r="AIT48" s="84" t="str">
        <f ca="1">IFERROR(INDEX(TrichLuc!$A:$AD,AIO48,21),"")</f>
        <v/>
      </c>
      <c r="AIU48" s="84" t="str">
        <f ca="1">IFERROR(INDEX(TrichLuc!$A:$AD,AIO48,22),"")</f>
        <v/>
      </c>
      <c r="AIV48" s="84" t="str">
        <f ca="1">IFERROR(INDEX(TrichLuc!$A:$AD,AIO48,23),"")</f>
        <v/>
      </c>
      <c r="AIW48" s="94" t="str">
        <f ca="1">IFERROR(INDEX(TrichLuc!$A:$AD,AIO48,25),"")</f>
        <v/>
      </c>
      <c r="AIX48" s="94" t="str">
        <f ca="1">IFERROR(INDEX(TrichLuc!$A:$AD,AIO48,26),"")</f>
        <v/>
      </c>
      <c r="AIZ48" s="4" t="str">
        <f ca="1">IFERROR(MATCH(AJE$3,OFFSET(TrichLuc!$A$1,AIZ47,0,5000),0)+AIZ47,"")</f>
        <v/>
      </c>
      <c r="AJA48" s="84" t="str">
        <f ca="1">IFERROR(INDEX(TrichLuc!$A:$AD,AIZ48,10),"")</f>
        <v/>
      </c>
      <c r="AJB48" s="94" t="str">
        <f ca="1">IFERROR(INDEX(TrichLuc!$A:$AD,AIZ48,30),"")</f>
        <v/>
      </c>
      <c r="AJC48" s="85" t="str">
        <f ca="1">IFERROR(VLOOKUP(AJB48,Giadatvaheso!$C$24:$F$112,4,0)*AJD48,"")</f>
        <v/>
      </c>
      <c r="AJD48" s="84" t="str">
        <f t="shared" ca="1" si="85"/>
        <v/>
      </c>
      <c r="AJE48" s="84" t="str">
        <f ca="1">IFERROR(INDEX(TrichLuc!$A:$AD,AIZ48,21),"")</f>
        <v/>
      </c>
      <c r="AJF48" s="84" t="str">
        <f ca="1">IFERROR(INDEX(TrichLuc!$A:$AD,AIZ48,22),"")</f>
        <v/>
      </c>
      <c r="AJG48" s="84" t="str">
        <f ca="1">IFERROR(INDEX(TrichLuc!$A:$AD,AIZ48,23),"")</f>
        <v/>
      </c>
      <c r="AJH48" s="94" t="str">
        <f ca="1">IFERROR(INDEX(TrichLuc!$A:$AD,AIZ48,25),"")</f>
        <v/>
      </c>
      <c r="AJI48" s="94" t="str">
        <f ca="1">IFERROR(INDEX(TrichLuc!$A:$AD,AIZ48,26),"")</f>
        <v/>
      </c>
      <c r="AJK48" s="4" t="str">
        <f ca="1">IFERROR(MATCH(AJP$3,OFFSET(TrichLuc!$A$1,AJK47,0,5000),0)+AJK47,"")</f>
        <v/>
      </c>
      <c r="AJL48" s="84" t="str">
        <f ca="1">IFERROR(INDEX(TrichLuc!$A:$AD,AJK48,10),"")</f>
        <v/>
      </c>
      <c r="AJM48" s="94" t="str">
        <f ca="1">IFERROR(INDEX(TrichLuc!$A:$AD,AJK48,30),"")</f>
        <v/>
      </c>
      <c r="AJN48" s="85" t="str">
        <f ca="1">IFERROR(VLOOKUP(AJM48,Giadatvaheso!$C$24:$F$112,4,0)*AJO48,"")</f>
        <v/>
      </c>
      <c r="AJO48" s="84" t="str">
        <f t="shared" ca="1" si="86"/>
        <v/>
      </c>
      <c r="AJP48" s="84" t="str">
        <f ca="1">IFERROR(INDEX(TrichLuc!$A:$AD,AJK48,21),"")</f>
        <v/>
      </c>
      <c r="AJQ48" s="84" t="str">
        <f ca="1">IFERROR(INDEX(TrichLuc!$A:$AD,AJK48,22),"")</f>
        <v/>
      </c>
      <c r="AJR48" s="84" t="str">
        <f ca="1">IFERROR(INDEX(TrichLuc!$A:$AD,AJK48,23),"")</f>
        <v/>
      </c>
      <c r="AJS48" s="94" t="str">
        <f ca="1">IFERROR(INDEX(TrichLuc!$A:$AD,AJK48,25),"")</f>
        <v/>
      </c>
      <c r="AJT48" s="94" t="str">
        <f ca="1">IFERROR(INDEX(TrichLuc!$A:$AD,AJK48,26),"")</f>
        <v/>
      </c>
      <c r="AJV48" s="4" t="str">
        <f ca="1">IFERROR(MATCH(AKA$3,OFFSET(TrichLuc!$A$1,AJV47,0,5000),0)+AJV47,"")</f>
        <v/>
      </c>
      <c r="AJW48" s="84" t="str">
        <f ca="1">IFERROR(INDEX(TrichLuc!$A:$AD,AJV48,10),"")</f>
        <v/>
      </c>
      <c r="AJX48" s="94" t="str">
        <f ca="1">IFERROR(INDEX(TrichLuc!$A:$AD,AJV48,30),"")</f>
        <v/>
      </c>
      <c r="AJY48" s="85" t="str">
        <f ca="1">IFERROR(VLOOKUP(AJX48,Giadatvaheso!$C$24:$F$112,4,0)*AJZ48,"")</f>
        <v/>
      </c>
      <c r="AJZ48" s="84" t="str">
        <f t="shared" ca="1" si="87"/>
        <v/>
      </c>
      <c r="AKA48" s="84" t="str">
        <f ca="1">IFERROR(INDEX(TrichLuc!$A:$AD,AJV48,21),"")</f>
        <v/>
      </c>
      <c r="AKB48" s="84" t="str">
        <f ca="1">IFERROR(INDEX(TrichLuc!$A:$AD,AJV48,22),"")</f>
        <v/>
      </c>
      <c r="AKC48" s="84" t="str">
        <f ca="1">IFERROR(INDEX(TrichLuc!$A:$AD,AJV48,23),"")</f>
        <v/>
      </c>
      <c r="AKD48" s="94" t="str">
        <f ca="1">IFERROR(INDEX(TrichLuc!$A:$AD,AJV48,25),"")</f>
        <v/>
      </c>
      <c r="AKE48" s="94" t="str">
        <f ca="1">IFERROR(INDEX(TrichLuc!$A:$AD,AJV48,26),"")</f>
        <v/>
      </c>
      <c r="AKG48" s="4" t="str">
        <f ca="1">IFERROR(MATCH(AKL$3,OFFSET(TrichLuc!$A$1,AKG47,0,5000),0)+AKG47,"")</f>
        <v/>
      </c>
      <c r="AKH48" s="84" t="str">
        <f ca="1">IFERROR(INDEX(TrichLuc!$A:$AD,AKG48,10),"")</f>
        <v/>
      </c>
      <c r="AKI48" s="94" t="str">
        <f ca="1">IFERROR(INDEX(TrichLuc!$A:$AD,AKG48,30),"")</f>
        <v/>
      </c>
      <c r="AKJ48" s="85" t="str">
        <f ca="1">IFERROR(VLOOKUP(AKI48,Giadatvaheso!$C$24:$F$112,4,0)*AKK48,"")</f>
        <v/>
      </c>
      <c r="AKK48" s="84" t="str">
        <f t="shared" ca="1" si="88"/>
        <v/>
      </c>
      <c r="AKL48" s="84" t="str">
        <f ca="1">IFERROR(INDEX(TrichLuc!$A:$AD,AKG48,21),"")</f>
        <v/>
      </c>
      <c r="AKM48" s="84" t="str">
        <f ca="1">IFERROR(INDEX(TrichLuc!$A:$AD,AKG48,22),"")</f>
        <v/>
      </c>
      <c r="AKN48" s="84" t="str">
        <f ca="1">IFERROR(INDEX(TrichLuc!$A:$AD,AKG48,23),"")</f>
        <v/>
      </c>
      <c r="AKO48" s="94" t="str">
        <f ca="1">IFERROR(INDEX(TrichLuc!$A:$AD,AKG48,25),"")</f>
        <v/>
      </c>
      <c r="AKP48" s="94" t="str">
        <f ca="1">IFERROR(INDEX(TrichLuc!$A:$AD,AKG48,26),"")</f>
        <v/>
      </c>
      <c r="AKR48" s="4" t="str">
        <f ca="1">IFERROR(MATCH(AKW$3,OFFSET(TrichLuc!$A$1,AKR47,0,5000),0)+AKR47,"")</f>
        <v/>
      </c>
      <c r="AKS48" s="84" t="str">
        <f ca="1">IFERROR(INDEX(TrichLuc!$A:$AD,AKR48,10),"")</f>
        <v/>
      </c>
      <c r="AKT48" s="94" t="str">
        <f ca="1">IFERROR(INDEX(TrichLuc!$A:$AD,AKR48,30),"")</f>
        <v/>
      </c>
      <c r="AKU48" s="85" t="str">
        <f ca="1">IFERROR(VLOOKUP(AKT48,Giadatvaheso!$C$24:$F$112,4,0)*AKV48,"")</f>
        <v/>
      </c>
      <c r="AKV48" s="84" t="str">
        <f t="shared" ca="1" si="89"/>
        <v/>
      </c>
      <c r="AKW48" s="84" t="str">
        <f ca="1">IFERROR(INDEX(TrichLuc!$A:$AD,AKR48,21),"")</f>
        <v/>
      </c>
      <c r="AKX48" s="84" t="str">
        <f ca="1">IFERROR(INDEX(TrichLuc!$A:$AD,AKR48,22),"")</f>
        <v/>
      </c>
      <c r="AKY48" s="84" t="str">
        <f ca="1">IFERROR(INDEX(TrichLuc!$A:$AD,AKR48,23),"")</f>
        <v/>
      </c>
      <c r="AKZ48" s="94" t="str">
        <f ca="1">IFERROR(INDEX(TrichLuc!$A:$AD,AKR48,25),"")</f>
        <v/>
      </c>
      <c r="ALA48" s="94" t="str">
        <f ca="1">IFERROR(INDEX(TrichLuc!$A:$AD,AKR48,26),"")</f>
        <v/>
      </c>
      <c r="ALC48" s="4" t="str">
        <f ca="1">IFERROR(MATCH(ALH$3,OFFSET(TrichLuc!$A$1,ALC47,0,5000),0)+ALC47,"")</f>
        <v/>
      </c>
      <c r="ALD48" s="84" t="str">
        <f ca="1">IFERROR(INDEX(TrichLuc!$A:$AD,ALC48,10),"")</f>
        <v/>
      </c>
      <c r="ALE48" s="94" t="str">
        <f ca="1">IFERROR(INDEX(TrichLuc!$A:$AD,ALC48,30),"")</f>
        <v/>
      </c>
      <c r="ALF48" s="85" t="str">
        <f ca="1">IFERROR(VLOOKUP(ALE48,Giadatvaheso!$C$24:$F$112,4,0)*ALG48,"")</f>
        <v/>
      </c>
      <c r="ALG48" s="84" t="str">
        <f t="shared" ca="1" si="90"/>
        <v/>
      </c>
      <c r="ALH48" s="84" t="str">
        <f ca="1">IFERROR(INDEX(TrichLuc!$A:$AD,ALC48,21),"")</f>
        <v/>
      </c>
      <c r="ALI48" s="84" t="str">
        <f ca="1">IFERROR(INDEX(TrichLuc!$A:$AD,ALC48,22),"")</f>
        <v/>
      </c>
      <c r="ALJ48" s="84" t="str">
        <f ca="1">IFERROR(INDEX(TrichLuc!$A:$AD,ALC48,23),"")</f>
        <v/>
      </c>
      <c r="ALK48" s="94" t="str">
        <f ca="1">IFERROR(INDEX(TrichLuc!$A:$AD,ALC48,25),"")</f>
        <v/>
      </c>
      <c r="ALL48" s="94" t="str">
        <f ca="1">IFERROR(INDEX(TrichLuc!$A:$AD,ALC48,26),"")</f>
        <v/>
      </c>
      <c r="ALN48" s="4" t="str">
        <f ca="1">IFERROR(MATCH(ALS$3,OFFSET(TrichLuc!$A$1,ALN47,0,5000),0)+ALN47,"")</f>
        <v/>
      </c>
      <c r="ALO48" s="84" t="str">
        <f ca="1">IFERROR(INDEX(TrichLuc!$A:$AD,ALN48,10),"")</f>
        <v/>
      </c>
      <c r="ALP48" s="94" t="str">
        <f ca="1">IFERROR(INDEX(TrichLuc!$A:$AD,ALN48,30),"")</f>
        <v/>
      </c>
      <c r="ALQ48" s="85" t="str">
        <f ca="1">IFERROR(VLOOKUP(ALP48,Giadatvaheso!$C$24:$F$112,4,0)*ALR48,"")</f>
        <v/>
      </c>
      <c r="ALR48" s="84" t="str">
        <f t="shared" ca="1" si="91"/>
        <v/>
      </c>
      <c r="ALS48" s="84" t="str">
        <f ca="1">IFERROR(INDEX(TrichLuc!$A:$AD,ALN48,21),"")</f>
        <v/>
      </c>
      <c r="ALT48" s="84" t="str">
        <f ca="1">IFERROR(INDEX(TrichLuc!$A:$AD,ALN48,22),"")</f>
        <v/>
      </c>
      <c r="ALU48" s="84" t="str">
        <f ca="1">IFERROR(INDEX(TrichLuc!$A:$AD,ALN48,23),"")</f>
        <v/>
      </c>
      <c r="ALV48" s="94" t="str">
        <f ca="1">IFERROR(INDEX(TrichLuc!$A:$AD,ALN48,25),"")</f>
        <v/>
      </c>
      <c r="ALW48" s="94" t="str">
        <f ca="1">IFERROR(INDEX(TrichLuc!$A:$AD,ALN48,26),"")</f>
        <v/>
      </c>
      <c r="ALY48" s="4" t="str">
        <f ca="1">IFERROR(MATCH(AMD$3,OFFSET(TrichLuc!$A$1,ALY47,0,5000),0)+ALY47,"")</f>
        <v/>
      </c>
      <c r="ALZ48" s="84" t="str">
        <f ca="1">IFERROR(INDEX(TrichLuc!$A:$AD,ALY48,10),"")</f>
        <v/>
      </c>
      <c r="AMA48" s="94" t="str">
        <f ca="1">IFERROR(INDEX(TrichLuc!$A:$AD,ALY48,30),"")</f>
        <v/>
      </c>
      <c r="AMB48" s="85" t="str">
        <f ca="1">IFERROR(VLOOKUP(AMA48,Giadatvaheso!$C$24:$F$112,4,0)*AMC48,"")</f>
        <v/>
      </c>
      <c r="AMC48" s="84" t="str">
        <f t="shared" ca="1" si="92"/>
        <v/>
      </c>
      <c r="AMD48" s="84" t="str">
        <f ca="1">IFERROR(INDEX(TrichLuc!$A:$AD,ALY48,21),"")</f>
        <v/>
      </c>
      <c r="AME48" s="84" t="str">
        <f ca="1">IFERROR(INDEX(TrichLuc!$A:$AD,ALY48,22),"")</f>
        <v/>
      </c>
      <c r="AMF48" s="84" t="str">
        <f ca="1">IFERROR(INDEX(TrichLuc!$A:$AD,ALY48,23),"")</f>
        <v/>
      </c>
      <c r="AMG48" s="94" t="str">
        <f ca="1">IFERROR(INDEX(TrichLuc!$A:$AD,ALY48,25),"")</f>
        <v/>
      </c>
      <c r="AMH48" s="94" t="str">
        <f ca="1">IFERROR(INDEX(TrichLuc!$A:$AD,ALY48,26),"")</f>
        <v/>
      </c>
      <c r="AMJ48" s="4" t="str">
        <f ca="1">IFERROR(MATCH(AMO$3,OFFSET(TrichLuc!$A$1,AMJ47,0,5000),0)+AMJ47,"")</f>
        <v/>
      </c>
      <c r="AMK48" s="84" t="str">
        <f ca="1">IFERROR(INDEX(TrichLuc!$A:$AD,AMJ48,10),"")</f>
        <v/>
      </c>
      <c r="AML48" s="94" t="str">
        <f ca="1">IFERROR(INDEX(TrichLuc!$A:$AD,AMJ48,30),"")</f>
        <v/>
      </c>
      <c r="AMM48" s="85" t="str">
        <f ca="1">IFERROR(VLOOKUP(AML48,Giadatvaheso!$C$24:$F$112,4,0)*AMN48,"")</f>
        <v/>
      </c>
      <c r="AMN48" s="84" t="str">
        <f t="shared" ca="1" si="93"/>
        <v/>
      </c>
      <c r="AMO48" s="84" t="str">
        <f ca="1">IFERROR(INDEX(TrichLuc!$A:$AD,AMJ48,21),"")</f>
        <v/>
      </c>
      <c r="AMP48" s="84" t="str">
        <f ca="1">IFERROR(INDEX(TrichLuc!$A:$AD,AMJ48,22),"")</f>
        <v/>
      </c>
      <c r="AMQ48" s="84" t="str">
        <f ca="1">IFERROR(INDEX(TrichLuc!$A:$AD,AMJ48,23),"")</f>
        <v/>
      </c>
      <c r="AMR48" s="94" t="str">
        <f ca="1">IFERROR(INDEX(TrichLuc!$A:$AD,AMJ48,25),"")</f>
        <v/>
      </c>
      <c r="AMS48" s="94" t="str">
        <f ca="1">IFERROR(INDEX(TrichLuc!$A:$AD,AMJ48,26),"")</f>
        <v/>
      </c>
      <c r="AMU48" s="4" t="str">
        <f ca="1">IFERROR(MATCH(AMZ$3,OFFSET(TrichLuc!$A$1,AMU47,0,5000),0)+AMU47,"")</f>
        <v/>
      </c>
      <c r="AMV48" s="84" t="str">
        <f ca="1">IFERROR(INDEX(TrichLuc!$A:$AD,AMU48,10),"")</f>
        <v/>
      </c>
      <c r="AMW48" s="94" t="str">
        <f ca="1">IFERROR(INDEX(TrichLuc!$A:$AD,AMU48,30),"")</f>
        <v/>
      </c>
      <c r="AMX48" s="85" t="str">
        <f ca="1">IFERROR(VLOOKUP(AMW48,Giadatvaheso!$C$24:$F$112,4,0)*AMY48,"")</f>
        <v/>
      </c>
      <c r="AMY48" s="84" t="str">
        <f t="shared" ca="1" si="94"/>
        <v/>
      </c>
      <c r="AMZ48" s="84" t="str">
        <f ca="1">IFERROR(INDEX(TrichLuc!$A:$AD,AMU48,21),"")</f>
        <v/>
      </c>
      <c r="ANA48" s="84" t="str">
        <f ca="1">IFERROR(INDEX(TrichLuc!$A:$AD,AMU48,22),"")</f>
        <v/>
      </c>
      <c r="ANB48" s="84" t="str">
        <f ca="1">IFERROR(INDEX(TrichLuc!$A:$AD,AMU48,23),"")</f>
        <v/>
      </c>
      <c r="ANC48" s="94" t="str">
        <f ca="1">IFERROR(INDEX(TrichLuc!$A:$AD,AMU48,25),"")</f>
        <v/>
      </c>
      <c r="AND48" s="94" t="str">
        <f ca="1">IFERROR(INDEX(TrichLuc!$A:$AD,AMU48,26),"")</f>
        <v/>
      </c>
      <c r="ANF48" s="4" t="str">
        <f ca="1">IFERROR(MATCH(ANK$3,OFFSET(TrichLuc!$A$1,ANF47,0,5000),0)+ANF47,"")</f>
        <v/>
      </c>
      <c r="ANG48" s="84" t="str">
        <f ca="1">IFERROR(INDEX(TrichLuc!$A:$AD,ANF48,10),"")</f>
        <v/>
      </c>
      <c r="ANH48" s="94" t="str">
        <f ca="1">IFERROR(INDEX(TrichLuc!$A:$AD,ANF48,30),"")</f>
        <v/>
      </c>
      <c r="ANI48" s="85" t="str">
        <f ca="1">IFERROR(VLOOKUP(ANH48,Giadatvaheso!$C$24:$F$112,4,0)*ANJ48,"")</f>
        <v/>
      </c>
      <c r="ANJ48" s="84" t="str">
        <f t="shared" ca="1" si="95"/>
        <v/>
      </c>
      <c r="ANK48" s="84" t="str">
        <f ca="1">IFERROR(INDEX(TrichLuc!$A:$AD,ANF48,21),"")</f>
        <v/>
      </c>
      <c r="ANL48" s="84" t="str">
        <f ca="1">IFERROR(INDEX(TrichLuc!$A:$AD,ANF48,22),"")</f>
        <v/>
      </c>
      <c r="ANM48" s="84" t="str">
        <f ca="1">IFERROR(INDEX(TrichLuc!$A:$AD,ANF48,23),"")</f>
        <v/>
      </c>
      <c r="ANN48" s="94" t="str">
        <f ca="1">IFERROR(INDEX(TrichLuc!$A:$AD,ANF48,25),"")</f>
        <v/>
      </c>
      <c r="ANO48" s="94" t="str">
        <f ca="1">IFERROR(INDEX(TrichLuc!$A:$AD,ANF48,26),"")</f>
        <v/>
      </c>
      <c r="ANQ48" s="4" t="str">
        <f ca="1">IFERROR(MATCH(ANV$3,OFFSET(TrichLuc!$A$1,ANQ47,0,5000),0)+ANQ47,"")</f>
        <v/>
      </c>
      <c r="ANR48" s="84" t="str">
        <f ca="1">IFERROR(INDEX(TrichLuc!$A:$AD,ANQ48,10),"")</f>
        <v/>
      </c>
      <c r="ANS48" s="94" t="str">
        <f ca="1">IFERROR(INDEX(TrichLuc!$A:$AD,ANQ48,30),"")</f>
        <v/>
      </c>
      <c r="ANT48" s="85" t="str">
        <f ca="1">IFERROR(VLOOKUP(ANS48,Giadatvaheso!$C$24:$F$112,4,0)*ANU48,"")</f>
        <v/>
      </c>
      <c r="ANU48" s="84" t="str">
        <f t="shared" ca="1" si="96"/>
        <v/>
      </c>
      <c r="ANV48" s="84" t="str">
        <f ca="1">IFERROR(INDEX(TrichLuc!$A:$AD,ANQ48,21),"")</f>
        <v/>
      </c>
      <c r="ANW48" s="84" t="str">
        <f ca="1">IFERROR(INDEX(TrichLuc!$A:$AD,ANQ48,22),"")</f>
        <v/>
      </c>
      <c r="ANX48" s="84" t="str">
        <f ca="1">IFERROR(INDEX(TrichLuc!$A:$AD,ANQ48,23),"")</f>
        <v/>
      </c>
      <c r="ANY48" s="94" t="str">
        <f ca="1">IFERROR(INDEX(TrichLuc!$A:$AD,ANQ48,25),"")</f>
        <v/>
      </c>
      <c r="ANZ48" s="94" t="str">
        <f ca="1">IFERROR(INDEX(TrichLuc!$A:$AD,ANQ48,26),"")</f>
        <v/>
      </c>
      <c r="AOB48" s="4" t="str">
        <f ca="1">IFERROR(MATCH(AOG$3,OFFSET(TrichLuc!$A$1,AOB47,0,5000),0)+AOB47,"")</f>
        <v/>
      </c>
      <c r="AOC48" s="84" t="str">
        <f ca="1">IFERROR(INDEX(TrichLuc!$A:$AD,AOB48,10),"")</f>
        <v/>
      </c>
      <c r="AOD48" s="94" t="str">
        <f ca="1">IFERROR(INDEX(TrichLuc!$A:$AD,AOB48,30),"")</f>
        <v/>
      </c>
      <c r="AOE48" s="85" t="str">
        <f ca="1">IFERROR(VLOOKUP(AOD48,Giadatvaheso!$C$24:$F$112,4,0)*AOF48,"")</f>
        <v/>
      </c>
      <c r="AOF48" s="84" t="str">
        <f t="shared" ca="1" si="97"/>
        <v/>
      </c>
      <c r="AOG48" s="84" t="str">
        <f ca="1">IFERROR(INDEX(TrichLuc!$A:$AD,AOB48,21),"")</f>
        <v/>
      </c>
      <c r="AOH48" s="84" t="str">
        <f ca="1">IFERROR(INDEX(TrichLuc!$A:$AD,AOB48,22),"")</f>
        <v/>
      </c>
      <c r="AOI48" s="84" t="str">
        <f ca="1">IFERROR(INDEX(TrichLuc!$A:$AD,AOB48,23),"")</f>
        <v/>
      </c>
      <c r="AOJ48" s="94" t="str">
        <f ca="1">IFERROR(INDEX(TrichLuc!$A:$AD,AOB48,25),"")</f>
        <v/>
      </c>
      <c r="AOK48" s="94" t="str">
        <f ca="1">IFERROR(INDEX(TrichLuc!$A:$AD,AOB48,26),"")</f>
        <v/>
      </c>
      <c r="AOM48" s="4" t="str">
        <f ca="1">IFERROR(MATCH(AOR$3,OFFSET(TrichLuc!$A$1,AOM47,0,5000),0)+AOM47,"")</f>
        <v/>
      </c>
      <c r="AON48" s="84" t="str">
        <f ca="1">IFERROR(INDEX(TrichLuc!$A:$AD,AOM48,10),"")</f>
        <v/>
      </c>
      <c r="AOO48" s="94" t="str">
        <f ca="1">IFERROR(INDEX(TrichLuc!$A:$AD,AOM48,30),"")</f>
        <v/>
      </c>
      <c r="AOP48" s="85" t="str">
        <f ca="1">IFERROR(VLOOKUP(AOO48,Giadatvaheso!$C$24:$F$112,4,0)*AOQ48,"")</f>
        <v/>
      </c>
      <c r="AOQ48" s="84" t="str">
        <f t="shared" ca="1" si="98"/>
        <v/>
      </c>
      <c r="AOR48" s="84" t="str">
        <f ca="1">IFERROR(INDEX(TrichLuc!$A:$AD,AOM48,21),"")</f>
        <v/>
      </c>
      <c r="AOS48" s="84" t="str">
        <f ca="1">IFERROR(INDEX(TrichLuc!$A:$AD,AOM48,22),"")</f>
        <v/>
      </c>
      <c r="AOT48" s="84" t="str">
        <f ca="1">IFERROR(INDEX(TrichLuc!$A:$AD,AOM48,23),"")</f>
        <v/>
      </c>
      <c r="AOU48" s="94" t="str">
        <f ca="1">IFERROR(INDEX(TrichLuc!$A:$AD,AOM48,25),"")</f>
        <v/>
      </c>
      <c r="AOV48" s="94" t="str">
        <f ca="1">IFERROR(INDEX(TrichLuc!$A:$AD,AOM48,26),"")</f>
        <v/>
      </c>
      <c r="AOX48" s="4" t="str">
        <f ca="1">IFERROR(MATCH(APC$3,OFFSET(TrichLuc!$A$1,AOX47,0,5000),0)+AOX47,"")</f>
        <v/>
      </c>
      <c r="AOY48" s="84" t="str">
        <f ca="1">IFERROR(INDEX(TrichLuc!$A:$AD,AOX48,10),"")</f>
        <v/>
      </c>
      <c r="AOZ48" s="94" t="str">
        <f ca="1">IFERROR(INDEX(TrichLuc!$A:$AD,AOX48,30),"")</f>
        <v/>
      </c>
      <c r="APA48" s="85" t="str">
        <f ca="1">IFERROR(VLOOKUP(AOZ48,Giadatvaheso!$C$24:$F$112,4,0)*APB48,"")</f>
        <v/>
      </c>
      <c r="APB48" s="84" t="str">
        <f t="shared" ca="1" si="99"/>
        <v/>
      </c>
      <c r="APC48" s="84" t="str">
        <f ca="1">IFERROR(INDEX(TrichLuc!$A:$AD,AOX48,21),"")</f>
        <v/>
      </c>
      <c r="APD48" s="84" t="str">
        <f ca="1">IFERROR(INDEX(TrichLuc!$A:$AD,AOX48,22),"")</f>
        <v/>
      </c>
      <c r="APE48" s="84" t="str">
        <f ca="1">IFERROR(INDEX(TrichLuc!$A:$AD,AOX48,23),"")</f>
        <v/>
      </c>
      <c r="APF48" s="94" t="str">
        <f ca="1">IFERROR(INDEX(TrichLuc!$A:$AD,AOX48,25),"")</f>
        <v/>
      </c>
      <c r="APG48" s="94" t="str">
        <f ca="1">IFERROR(INDEX(TrichLuc!$A:$AD,AOX48,26),"")</f>
        <v/>
      </c>
      <c r="API48" s="4" t="str">
        <f ca="1">IFERROR(MATCH(APN$3,OFFSET(TrichLuc!$A$1,API47,0,5000),0)+API47,"")</f>
        <v/>
      </c>
      <c r="APJ48" s="84" t="str">
        <f ca="1">IFERROR(INDEX(TrichLuc!$A:$AD,API48,10),"")</f>
        <v/>
      </c>
      <c r="APK48" s="94" t="str">
        <f ca="1">IFERROR(INDEX(TrichLuc!$A:$AD,API48,30),"")</f>
        <v/>
      </c>
      <c r="APL48" s="85" t="str">
        <f ca="1">IFERROR(VLOOKUP(APK48,Giadatvaheso!$C$24:$F$112,4,0)*APM48,"")</f>
        <v/>
      </c>
      <c r="APM48" s="84" t="str">
        <f t="shared" ca="1" si="100"/>
        <v/>
      </c>
      <c r="APN48" s="84" t="str">
        <f ca="1">IFERROR(INDEX(TrichLuc!$A:$AD,API48,21),"")</f>
        <v/>
      </c>
      <c r="APO48" s="84" t="str">
        <f ca="1">IFERROR(INDEX(TrichLuc!$A:$AD,API48,22),"")</f>
        <v/>
      </c>
      <c r="APP48" s="84" t="str">
        <f ca="1">IFERROR(INDEX(TrichLuc!$A:$AD,API48,23),"")</f>
        <v/>
      </c>
      <c r="APQ48" s="94" t="str">
        <f ca="1">IFERROR(INDEX(TrichLuc!$A:$AD,API48,25),"")</f>
        <v/>
      </c>
      <c r="APR48" s="94" t="str">
        <f ca="1">IFERROR(INDEX(TrichLuc!$A:$AD,API48,26),"")</f>
        <v/>
      </c>
      <c r="APT48" s="4" t="str">
        <f ca="1">IFERROR(MATCH(APY$3,OFFSET(TrichLuc!$A$1,APT47,0,5000),0)+APT47,"")</f>
        <v/>
      </c>
      <c r="APU48" s="84" t="str">
        <f ca="1">IFERROR(INDEX(TrichLuc!$A:$AD,APT48,10),"")</f>
        <v/>
      </c>
      <c r="APV48" s="94" t="str">
        <f ca="1">IFERROR(INDEX(TrichLuc!$A:$AD,APT48,30),"")</f>
        <v/>
      </c>
      <c r="APW48" s="85" t="str">
        <f ca="1">IFERROR(VLOOKUP(APV48,Giadatvaheso!$C$24:$F$112,4,0)*APX48,"")</f>
        <v/>
      </c>
      <c r="APX48" s="84" t="str">
        <f t="shared" ca="1" si="101"/>
        <v/>
      </c>
      <c r="APY48" s="84" t="str">
        <f ca="1">IFERROR(INDEX(TrichLuc!$A:$AD,APT48,21),"")</f>
        <v/>
      </c>
      <c r="APZ48" s="84" t="str">
        <f ca="1">IFERROR(INDEX(TrichLuc!$A:$AD,APT48,22),"")</f>
        <v/>
      </c>
      <c r="AQA48" s="84" t="str">
        <f ca="1">IFERROR(INDEX(TrichLuc!$A:$AD,APT48,23),"")</f>
        <v/>
      </c>
      <c r="AQB48" s="94" t="str">
        <f ca="1">IFERROR(INDEX(TrichLuc!$A:$AD,APT48,25),"")</f>
        <v/>
      </c>
      <c r="AQC48" s="94" t="str">
        <f ca="1">IFERROR(INDEX(TrichLuc!$A:$AD,APT48,26),"")</f>
        <v/>
      </c>
      <c r="AQE48" s="4" t="str">
        <f ca="1">IFERROR(MATCH(AQJ$3,OFFSET(TrichLuc!$A$1,AQE47,0,5000),0)+AQE47,"")</f>
        <v/>
      </c>
      <c r="AQF48" s="84" t="str">
        <f ca="1">IFERROR(INDEX(TrichLuc!$A:$AD,AQE48,10),"")</f>
        <v/>
      </c>
      <c r="AQG48" s="94" t="str">
        <f ca="1">IFERROR(INDEX(TrichLuc!$A:$AD,AQE48,30),"")</f>
        <v/>
      </c>
      <c r="AQH48" s="85" t="str">
        <f ca="1">IFERROR(VLOOKUP(AQG48,Giadatvaheso!$C$24:$F$112,4,0)*AQI48,"")</f>
        <v/>
      </c>
      <c r="AQI48" s="84" t="str">
        <f t="shared" ca="1" si="102"/>
        <v/>
      </c>
      <c r="AQJ48" s="84" t="str">
        <f ca="1">IFERROR(INDEX(TrichLuc!$A:$AD,AQE48,21),"")</f>
        <v/>
      </c>
      <c r="AQK48" s="84" t="str">
        <f ca="1">IFERROR(INDEX(TrichLuc!$A:$AD,AQE48,22),"")</f>
        <v/>
      </c>
      <c r="AQL48" s="84" t="str">
        <f ca="1">IFERROR(INDEX(TrichLuc!$A:$AD,AQE48,23),"")</f>
        <v/>
      </c>
      <c r="AQM48" s="94" t="str">
        <f ca="1">IFERROR(INDEX(TrichLuc!$A:$AD,AQE48,25),"")</f>
        <v/>
      </c>
      <c r="AQN48" s="94" t="str">
        <f ca="1">IFERROR(INDEX(TrichLuc!$A:$AD,AQE48,26),"")</f>
        <v/>
      </c>
      <c r="AQP48" s="4" t="str">
        <f ca="1">IFERROR(MATCH(AQU$3,OFFSET(TrichLuc!$A$1,AQP47,0,5000),0)+AQP47,"")</f>
        <v/>
      </c>
      <c r="AQQ48" s="84" t="str">
        <f ca="1">IFERROR(INDEX(TrichLuc!$A:$AD,AQP48,10),"")</f>
        <v/>
      </c>
      <c r="AQR48" s="94" t="str">
        <f ca="1">IFERROR(INDEX(TrichLuc!$A:$AD,AQP48,30),"")</f>
        <v/>
      </c>
      <c r="AQS48" s="85" t="str">
        <f ca="1">IFERROR(VLOOKUP(AQR48,Giadatvaheso!$C$24:$F$112,4,0)*AQT48,"")</f>
        <v/>
      </c>
      <c r="AQT48" s="84" t="str">
        <f t="shared" ca="1" si="103"/>
        <v/>
      </c>
      <c r="AQU48" s="84" t="str">
        <f ca="1">IFERROR(INDEX(TrichLuc!$A:$AD,AQP48,21),"")</f>
        <v/>
      </c>
      <c r="AQV48" s="84" t="str">
        <f ca="1">IFERROR(INDEX(TrichLuc!$A:$AD,AQP48,22),"")</f>
        <v/>
      </c>
      <c r="AQW48" s="84" t="str">
        <f ca="1">IFERROR(INDEX(TrichLuc!$A:$AD,AQP48,23),"")</f>
        <v/>
      </c>
      <c r="AQX48" s="94" t="str">
        <f ca="1">IFERROR(INDEX(TrichLuc!$A:$AD,AQP48,25),"")</f>
        <v/>
      </c>
      <c r="AQY48" s="94" t="str">
        <f ca="1">IFERROR(INDEX(TrichLuc!$A:$AD,AQP48,26),"")</f>
        <v/>
      </c>
      <c r="ARA48" s="4" t="str">
        <f ca="1">IFERROR(MATCH(ARF$3,OFFSET(TrichLuc!$A$1,ARA47,0,5000),0)+ARA47,"")</f>
        <v/>
      </c>
      <c r="ARB48" s="84" t="str">
        <f ca="1">IFERROR(INDEX(TrichLuc!$A:$AD,ARA48,10),"")</f>
        <v/>
      </c>
      <c r="ARC48" s="94" t="str">
        <f ca="1">IFERROR(INDEX(TrichLuc!$A:$AD,ARA48,30),"")</f>
        <v/>
      </c>
      <c r="ARD48" s="85" t="str">
        <f ca="1">IFERROR(VLOOKUP(ARC48,Giadatvaheso!$C$24:$F$112,4,0)*ARE48,"")</f>
        <v/>
      </c>
      <c r="ARE48" s="84" t="str">
        <f t="shared" ca="1" si="104"/>
        <v/>
      </c>
      <c r="ARF48" s="84" t="str">
        <f ca="1">IFERROR(INDEX(TrichLuc!$A:$AD,ARA48,21),"")</f>
        <v/>
      </c>
      <c r="ARG48" s="84" t="str">
        <f ca="1">IFERROR(INDEX(TrichLuc!$A:$AD,ARA48,22),"")</f>
        <v/>
      </c>
      <c r="ARH48" s="84" t="str">
        <f ca="1">IFERROR(INDEX(TrichLuc!$A:$AD,ARA48,23),"")</f>
        <v/>
      </c>
      <c r="ARI48" s="94" t="str">
        <f ca="1">IFERROR(INDEX(TrichLuc!$A:$AD,ARA48,25),"")</f>
        <v/>
      </c>
      <c r="ARJ48" s="94" t="str">
        <f ca="1">IFERROR(INDEX(TrichLuc!$A:$AD,ARA48,26),"")</f>
        <v/>
      </c>
      <c r="ARL48" s="4" t="str">
        <f ca="1">IFERROR(MATCH(ARQ$3,OFFSET(TrichLuc!$A$1,ARL47,0,5000),0)+ARL47,"")</f>
        <v/>
      </c>
      <c r="ARM48" s="84" t="str">
        <f ca="1">IFERROR(INDEX(TrichLuc!$A:$AD,ARL48,10),"")</f>
        <v/>
      </c>
      <c r="ARN48" s="94" t="str">
        <f ca="1">IFERROR(INDEX(TrichLuc!$A:$AD,ARL48,30),"")</f>
        <v/>
      </c>
      <c r="ARO48" s="85" t="str">
        <f ca="1">IFERROR(VLOOKUP(ARN48,Giadatvaheso!$C$24:$F$112,4,0)*ARP48,"")</f>
        <v/>
      </c>
      <c r="ARP48" s="84" t="str">
        <f t="shared" ca="1" si="105"/>
        <v/>
      </c>
      <c r="ARQ48" s="84" t="str">
        <f ca="1">IFERROR(INDEX(TrichLuc!$A:$AD,ARL48,21),"")</f>
        <v/>
      </c>
      <c r="ARR48" s="84" t="str">
        <f ca="1">IFERROR(INDEX(TrichLuc!$A:$AD,ARL48,22),"")</f>
        <v/>
      </c>
      <c r="ARS48" s="84" t="str">
        <f ca="1">IFERROR(INDEX(TrichLuc!$A:$AD,ARL48,23),"")</f>
        <v/>
      </c>
      <c r="ART48" s="94" t="str">
        <f ca="1">IFERROR(INDEX(TrichLuc!$A:$AD,ARL48,25),"")</f>
        <v/>
      </c>
      <c r="ARU48" s="94" t="str">
        <f ca="1">IFERROR(INDEX(TrichLuc!$A:$AD,ARL48,26),"")</f>
        <v/>
      </c>
      <c r="ARW48" s="4" t="str">
        <f ca="1">IFERROR(MATCH(ASB$3,OFFSET(TrichLuc!$A$1,ARW47,0,5000),0)+ARW47,"")</f>
        <v/>
      </c>
      <c r="ARX48" s="84" t="str">
        <f ca="1">IFERROR(INDEX(TrichLuc!$A:$AD,ARW48,10),"")</f>
        <v/>
      </c>
      <c r="ARY48" s="94" t="str">
        <f ca="1">IFERROR(INDEX(TrichLuc!$A:$AD,ARW48,30),"")</f>
        <v/>
      </c>
      <c r="ARZ48" s="85" t="str">
        <f ca="1">IFERROR(VLOOKUP(ARY48,Giadatvaheso!$C$24:$F$112,4,0)*ASA48,"")</f>
        <v/>
      </c>
      <c r="ASA48" s="84" t="str">
        <f t="shared" ca="1" si="106"/>
        <v/>
      </c>
      <c r="ASB48" s="84" t="str">
        <f ca="1">IFERROR(INDEX(TrichLuc!$A:$AD,ARW48,21),"")</f>
        <v/>
      </c>
      <c r="ASC48" s="84" t="str">
        <f ca="1">IFERROR(INDEX(TrichLuc!$A:$AD,ARW48,22),"")</f>
        <v/>
      </c>
      <c r="ASD48" s="84" t="str">
        <f ca="1">IFERROR(INDEX(TrichLuc!$A:$AD,ARW48,23),"")</f>
        <v/>
      </c>
      <c r="ASE48" s="94" t="str">
        <f ca="1">IFERROR(INDEX(TrichLuc!$A:$AD,ARW48,25),"")</f>
        <v/>
      </c>
      <c r="ASF48" s="94" t="str">
        <f ca="1">IFERROR(INDEX(TrichLuc!$A:$AD,ARW48,26),"")</f>
        <v/>
      </c>
      <c r="ASH48" s="4" t="str">
        <f ca="1">IFERROR(MATCH(ASM$3,OFFSET(TrichLuc!$A$1,ASH47,0,5000),0)+ASH47,"")</f>
        <v/>
      </c>
      <c r="ASI48" s="84" t="str">
        <f ca="1">IFERROR(INDEX(TrichLuc!$A:$AD,ASH48,10),"")</f>
        <v/>
      </c>
      <c r="ASJ48" s="94" t="str">
        <f ca="1">IFERROR(INDEX(TrichLuc!$A:$AD,ASH48,30),"")</f>
        <v/>
      </c>
      <c r="ASK48" s="85" t="str">
        <f ca="1">IFERROR(VLOOKUP(ASJ48,Giadatvaheso!$C$24:$F$112,4,0)*ASL48,"")</f>
        <v/>
      </c>
      <c r="ASL48" s="84" t="str">
        <f t="shared" ca="1" si="107"/>
        <v/>
      </c>
      <c r="ASM48" s="84" t="str">
        <f ca="1">IFERROR(INDEX(TrichLuc!$A:$AD,ASH48,21),"")</f>
        <v/>
      </c>
      <c r="ASN48" s="84" t="str">
        <f ca="1">IFERROR(INDEX(TrichLuc!$A:$AD,ASH48,22),"")</f>
        <v/>
      </c>
      <c r="ASO48" s="84" t="str">
        <f ca="1">IFERROR(INDEX(TrichLuc!$A:$AD,ASH48,23),"")</f>
        <v/>
      </c>
      <c r="ASP48" s="94" t="str">
        <f ca="1">IFERROR(INDEX(TrichLuc!$A:$AD,ASH48,25),"")</f>
        <v/>
      </c>
      <c r="ASQ48" s="94" t="str">
        <f ca="1">IFERROR(INDEX(TrichLuc!$A:$AD,ASH48,26),"")</f>
        <v/>
      </c>
      <c r="ASS48" s="4" t="str">
        <f ca="1">IFERROR(MATCH(ASX$3,OFFSET(TrichLuc!$A$1,ASS47,0,5000),0)+ASS47,"")</f>
        <v/>
      </c>
      <c r="AST48" s="84" t="str">
        <f ca="1">IFERROR(INDEX(TrichLuc!$A:$AD,ASS48,10),"")</f>
        <v/>
      </c>
      <c r="ASU48" s="94" t="str">
        <f ca="1">IFERROR(INDEX(TrichLuc!$A:$AD,ASS48,30),"")</f>
        <v/>
      </c>
      <c r="ASV48" s="85" t="str">
        <f ca="1">IFERROR(VLOOKUP(ASU48,Giadatvaheso!$C$24:$F$112,4,0)*ASW48,"")</f>
        <v/>
      </c>
      <c r="ASW48" s="84" t="str">
        <f t="shared" ca="1" si="108"/>
        <v/>
      </c>
      <c r="ASX48" s="84" t="str">
        <f ca="1">IFERROR(INDEX(TrichLuc!$A:$AD,ASS48,21),"")</f>
        <v/>
      </c>
      <c r="ASY48" s="84" t="str">
        <f ca="1">IFERROR(INDEX(TrichLuc!$A:$AD,ASS48,22),"")</f>
        <v/>
      </c>
      <c r="ASZ48" s="84" t="str">
        <f ca="1">IFERROR(INDEX(TrichLuc!$A:$AD,ASS48,23),"")</f>
        <v/>
      </c>
      <c r="ATA48" s="94" t="str">
        <f ca="1">IFERROR(INDEX(TrichLuc!$A:$AD,ASS48,25),"")</f>
        <v/>
      </c>
      <c r="ATB48" s="94" t="str">
        <f ca="1">IFERROR(INDEX(TrichLuc!$A:$AD,ASS48,26),"")</f>
        <v/>
      </c>
      <c r="ATD48" s="4" t="str">
        <f ca="1">IFERROR(MATCH(ATI$3,OFFSET(TrichLuc!$A$1,ATD47,0,5000),0)+ATD47,"")</f>
        <v/>
      </c>
      <c r="ATE48" s="84" t="str">
        <f ca="1">IFERROR(INDEX(TrichLuc!$A:$AD,ATD48,10),"")</f>
        <v/>
      </c>
      <c r="ATF48" s="94" t="str">
        <f ca="1">IFERROR(INDEX(TrichLuc!$A:$AD,ATD48,30),"")</f>
        <v/>
      </c>
      <c r="ATG48" s="85" t="str">
        <f ca="1">IFERROR(VLOOKUP(ATF48,Giadatvaheso!$C$24:$F$112,4,0)*ATH48,"")</f>
        <v/>
      </c>
      <c r="ATH48" s="84" t="str">
        <f t="shared" ca="1" si="109"/>
        <v/>
      </c>
      <c r="ATI48" s="84" t="str">
        <f ca="1">IFERROR(INDEX(TrichLuc!$A:$AD,ATD48,21),"")</f>
        <v/>
      </c>
      <c r="ATJ48" s="84" t="str">
        <f ca="1">IFERROR(INDEX(TrichLuc!$A:$AD,ATD48,22),"")</f>
        <v/>
      </c>
      <c r="ATK48" s="84" t="str">
        <f ca="1">IFERROR(INDEX(TrichLuc!$A:$AD,ATD48,23),"")</f>
        <v/>
      </c>
      <c r="ATL48" s="94" t="str">
        <f ca="1">IFERROR(INDEX(TrichLuc!$A:$AD,ATD48,25),"")</f>
        <v/>
      </c>
      <c r="ATM48" s="94" t="str">
        <f ca="1">IFERROR(INDEX(TrichLuc!$A:$AD,ATD48,26),"")</f>
        <v/>
      </c>
      <c r="ATO48" s="4" t="str">
        <f ca="1">IFERROR(MATCH(ATT$3,OFFSET(TrichLuc!$A$1,ATO47,0,5000),0)+ATO47,"")</f>
        <v/>
      </c>
      <c r="ATP48" s="84" t="str">
        <f ca="1">IFERROR(INDEX(TrichLuc!$A:$AD,ATO48,10),"")</f>
        <v/>
      </c>
      <c r="ATQ48" s="94" t="str">
        <f ca="1">IFERROR(INDEX(TrichLuc!$A:$AD,ATO48,30),"")</f>
        <v/>
      </c>
      <c r="ATR48" s="85" t="str">
        <f ca="1">IFERROR(VLOOKUP(ATQ48,Giadatvaheso!$C$24:$F$112,4,0)*ATS48,"")</f>
        <v/>
      </c>
      <c r="ATS48" s="84" t="str">
        <f t="shared" ca="1" si="110"/>
        <v/>
      </c>
      <c r="ATT48" s="84" t="str">
        <f ca="1">IFERROR(INDEX(TrichLuc!$A:$AD,ATO48,21),"")</f>
        <v/>
      </c>
      <c r="ATU48" s="84" t="str">
        <f ca="1">IFERROR(INDEX(TrichLuc!$A:$AD,ATO48,22),"")</f>
        <v/>
      </c>
      <c r="ATV48" s="84" t="str">
        <f ca="1">IFERROR(INDEX(TrichLuc!$A:$AD,ATO48,23),"")</f>
        <v/>
      </c>
      <c r="ATW48" s="94" t="str">
        <f ca="1">IFERROR(INDEX(TrichLuc!$A:$AD,ATO48,25),"")</f>
        <v/>
      </c>
      <c r="ATX48" s="94" t="str">
        <f ca="1">IFERROR(INDEX(TrichLuc!$A:$AD,ATO48,26),"")</f>
        <v/>
      </c>
      <c r="ATZ48" s="4" t="str">
        <f ca="1">IFERROR(MATCH(AUE$3,OFFSET(TrichLuc!$A$1,ATZ47,0,5000),0)+ATZ47,"")</f>
        <v/>
      </c>
      <c r="AUA48" s="84" t="str">
        <f ca="1">IFERROR(INDEX(TrichLuc!$A:$AD,ATZ48,10),"")</f>
        <v/>
      </c>
      <c r="AUB48" s="94" t="str">
        <f ca="1">IFERROR(INDEX(TrichLuc!$A:$AD,ATZ48,30),"")</f>
        <v/>
      </c>
      <c r="AUC48" s="85" t="str">
        <f ca="1">IFERROR(VLOOKUP(AUB48,Giadatvaheso!$C$24:$F$112,4,0)*AUD48,"")</f>
        <v/>
      </c>
      <c r="AUD48" s="84" t="str">
        <f t="shared" ca="1" si="111"/>
        <v/>
      </c>
      <c r="AUE48" s="84" t="str">
        <f ca="1">IFERROR(INDEX(TrichLuc!$A:$AD,ATZ48,21),"")</f>
        <v/>
      </c>
      <c r="AUF48" s="84" t="str">
        <f ca="1">IFERROR(INDEX(TrichLuc!$A:$AD,ATZ48,22),"")</f>
        <v/>
      </c>
      <c r="AUG48" s="84" t="str">
        <f ca="1">IFERROR(INDEX(TrichLuc!$A:$AD,ATZ48,23),"")</f>
        <v/>
      </c>
      <c r="AUH48" s="94" t="str">
        <f ca="1">IFERROR(INDEX(TrichLuc!$A:$AD,ATZ48,25),"")</f>
        <v/>
      </c>
      <c r="AUI48" s="94" t="str">
        <f ca="1">IFERROR(INDEX(TrichLuc!$A:$AD,ATZ48,26),"")</f>
        <v/>
      </c>
      <c r="AUK48" s="4" t="str">
        <f ca="1">IFERROR(MATCH(AUP$3,OFFSET(TrichLuc!$A$1,AUK47,0,5000),0)+AUK47,"")</f>
        <v/>
      </c>
      <c r="AUL48" s="84" t="str">
        <f ca="1">IFERROR(INDEX(TrichLuc!$A:$AD,AUK48,10),"")</f>
        <v/>
      </c>
      <c r="AUM48" s="94" t="str">
        <f ca="1">IFERROR(INDEX(TrichLuc!$A:$AD,AUK48,30),"")</f>
        <v/>
      </c>
      <c r="AUN48" s="85" t="str">
        <f ca="1">IFERROR(VLOOKUP(AUM48,Giadatvaheso!$C$24:$F$112,4,0)*AUO48,"")</f>
        <v/>
      </c>
      <c r="AUO48" s="84" t="str">
        <f t="shared" ca="1" si="112"/>
        <v/>
      </c>
      <c r="AUP48" s="84" t="str">
        <f ca="1">IFERROR(INDEX(TrichLuc!$A:$AD,AUK48,21),"")</f>
        <v/>
      </c>
      <c r="AUQ48" s="84" t="str">
        <f ca="1">IFERROR(INDEX(TrichLuc!$A:$AD,AUK48,22),"")</f>
        <v/>
      </c>
      <c r="AUR48" s="84" t="str">
        <f ca="1">IFERROR(INDEX(TrichLuc!$A:$AD,AUK48,23),"")</f>
        <v/>
      </c>
      <c r="AUS48" s="94" t="str">
        <f ca="1">IFERROR(INDEX(TrichLuc!$A:$AD,AUK48,25),"")</f>
        <v/>
      </c>
      <c r="AUT48" s="94" t="str">
        <f ca="1">IFERROR(INDEX(TrichLuc!$A:$AD,AUK48,26),"")</f>
        <v/>
      </c>
      <c r="AUV48" s="4" t="str">
        <f ca="1">IFERROR(MATCH(AVA$3,OFFSET(TrichLuc!$A$1,AUV47,0,5000),0)+AUV47,"")</f>
        <v/>
      </c>
      <c r="AUW48" s="84" t="str">
        <f ca="1">IFERROR(INDEX(TrichLuc!$A:$AD,AUV48,10),"")</f>
        <v/>
      </c>
      <c r="AUX48" s="94" t="str">
        <f ca="1">IFERROR(INDEX(TrichLuc!$A:$AD,AUV48,30),"")</f>
        <v/>
      </c>
      <c r="AUY48" s="85" t="str">
        <f ca="1">IFERROR(VLOOKUP(AUX48,Giadatvaheso!$C$24:$F$112,4,0)*AUZ48,"")</f>
        <v/>
      </c>
      <c r="AUZ48" s="84" t="str">
        <f t="shared" ca="1" si="113"/>
        <v/>
      </c>
      <c r="AVA48" s="84" t="str">
        <f ca="1">IFERROR(INDEX(TrichLuc!$A:$AD,AUV48,21),"")</f>
        <v/>
      </c>
      <c r="AVB48" s="84" t="str">
        <f ca="1">IFERROR(INDEX(TrichLuc!$A:$AD,AUV48,22),"")</f>
        <v/>
      </c>
      <c r="AVC48" s="84" t="str">
        <f ca="1">IFERROR(INDEX(TrichLuc!$A:$AD,AUV48,23),"")</f>
        <v/>
      </c>
      <c r="AVD48" s="94" t="str">
        <f ca="1">IFERROR(INDEX(TrichLuc!$A:$AD,AUV48,25),"")</f>
        <v/>
      </c>
      <c r="AVE48" s="94" t="str">
        <f ca="1">IFERROR(INDEX(TrichLuc!$A:$AD,AUV48,26),"")</f>
        <v/>
      </c>
      <c r="AVG48" s="4" t="str">
        <f ca="1">IFERROR(MATCH(AVL$3,OFFSET(TrichLuc!$A$1,AVG47,0,5000),0)+AVG47,"")</f>
        <v/>
      </c>
      <c r="AVH48" s="84" t="str">
        <f ca="1">IFERROR(INDEX(TrichLuc!$A:$AD,AVG48,10),"")</f>
        <v/>
      </c>
      <c r="AVI48" s="94" t="str">
        <f ca="1">IFERROR(INDEX(TrichLuc!$A:$AD,AVG48,30),"")</f>
        <v/>
      </c>
      <c r="AVJ48" s="85" t="str">
        <f ca="1">IFERROR(VLOOKUP(AVI48,Giadatvaheso!$C$24:$F$112,4,0)*AVK48,"")</f>
        <v/>
      </c>
      <c r="AVK48" s="84" t="str">
        <f t="shared" ca="1" si="114"/>
        <v/>
      </c>
      <c r="AVL48" s="84" t="str">
        <f ca="1">IFERROR(INDEX(TrichLuc!$A:$AD,AVG48,21),"")</f>
        <v/>
      </c>
      <c r="AVM48" s="84" t="str">
        <f ca="1">IFERROR(INDEX(TrichLuc!$A:$AD,AVG48,22),"")</f>
        <v/>
      </c>
      <c r="AVN48" s="84" t="str">
        <f ca="1">IFERROR(INDEX(TrichLuc!$A:$AD,AVG48,23),"")</f>
        <v/>
      </c>
      <c r="AVO48" s="94" t="str">
        <f ca="1">IFERROR(INDEX(TrichLuc!$A:$AD,AVG48,25),"")</f>
        <v/>
      </c>
      <c r="AVP48" s="94" t="str">
        <f ca="1">IFERROR(INDEX(TrichLuc!$A:$AD,AVG48,26),"")</f>
        <v/>
      </c>
      <c r="AVR48" s="4" t="str">
        <f ca="1">IFERROR(MATCH(AVW$3,OFFSET(TrichLuc!$A$1,AVR47,0,5000),0)+AVR47,"")</f>
        <v/>
      </c>
      <c r="AVS48" s="84" t="str">
        <f ca="1">IFERROR(INDEX(TrichLuc!$A:$AD,AVR48,10),"")</f>
        <v/>
      </c>
      <c r="AVT48" s="94" t="str">
        <f ca="1">IFERROR(INDEX(TrichLuc!$A:$AD,AVR48,30),"")</f>
        <v/>
      </c>
      <c r="AVU48" s="85" t="str">
        <f ca="1">IFERROR(VLOOKUP(AVT48,Giadatvaheso!$C$24:$F$112,4,0)*AVV48,"")</f>
        <v/>
      </c>
      <c r="AVV48" s="84" t="str">
        <f t="shared" ca="1" si="115"/>
        <v/>
      </c>
      <c r="AVW48" s="84" t="str">
        <f ca="1">IFERROR(INDEX(TrichLuc!$A:$AD,AVR48,21),"")</f>
        <v/>
      </c>
      <c r="AVX48" s="84" t="str">
        <f ca="1">IFERROR(INDEX(TrichLuc!$A:$AD,AVR48,22),"")</f>
        <v/>
      </c>
      <c r="AVY48" s="84" t="str">
        <f ca="1">IFERROR(INDEX(TrichLuc!$A:$AD,AVR48,23),"")</f>
        <v/>
      </c>
      <c r="AVZ48" s="94" t="str">
        <f ca="1">IFERROR(INDEX(TrichLuc!$A:$AD,AVR48,25),"")</f>
        <v/>
      </c>
      <c r="AWA48" s="94" t="str">
        <f ca="1">IFERROR(INDEX(TrichLuc!$A:$AD,AVR48,26),"")</f>
        <v/>
      </c>
    </row>
    <row r="49" spans="1:1275">
      <c r="A49" s="4" t="str">
        <f ca="1">IFERROR(MATCH(F$3,OFFSET(TrichLuc!$A$1,A48,0,5000),0)+A48,"")</f>
        <v/>
      </c>
      <c r="B49" s="84" t="str">
        <f ca="1">IFERROR(INDEX(TrichLuc!$A:$AD,A49,10),"")</f>
        <v/>
      </c>
      <c r="C49" s="94" t="str">
        <f ca="1">IFERROR(INDEX(TrichLuc!$A:$AD,A49,30),"")</f>
        <v/>
      </c>
      <c r="D49" s="85" t="str">
        <f ca="1">IFERROR(VLOOKUP(C49,Giadatvaheso!$C$24:$F$112,4,0)*E49,"")</f>
        <v/>
      </c>
      <c r="E49" s="84" t="str">
        <f t="shared" ca="1" si="0"/>
        <v/>
      </c>
      <c r="F49" s="84" t="str">
        <f ca="1">IFERROR(INDEX(TrichLuc!$A:$AD,A49,21),"")</f>
        <v/>
      </c>
      <c r="G49" s="84" t="str">
        <f ca="1">IFERROR(INDEX(TrichLuc!$A:$AD,A49,22),"")</f>
        <v/>
      </c>
      <c r="H49" s="84" t="str">
        <f ca="1">IFERROR(INDEX(TrichLuc!$A:$AD,A49,23),"")</f>
        <v/>
      </c>
      <c r="I49" s="94" t="str">
        <f ca="1">IFERROR(INDEX(TrichLuc!$A:$AD,A49,25),"")</f>
        <v/>
      </c>
      <c r="J49" s="94" t="str">
        <f ca="1">IFERROR(INDEX(TrichLuc!$A:$AD,A49,26),"")</f>
        <v/>
      </c>
      <c r="L49" s="4" t="str">
        <f ca="1">IFERROR(MATCH(Q$3,OFFSET(TrichLuc!$A$1,L48,0,5000),0)+L48,"")</f>
        <v/>
      </c>
      <c r="M49" s="84" t="str">
        <f ca="1">IFERROR(INDEX(TrichLuc!$A:$AD,L49,10),"")</f>
        <v/>
      </c>
      <c r="N49" s="94" t="str">
        <f ca="1">IFERROR(INDEX(TrichLuc!$A:$AD,L49,30),"")</f>
        <v/>
      </c>
      <c r="O49" s="85" t="str">
        <f ca="1">IFERROR(VLOOKUP(N49,Giadatvaheso!$C$24:$F$112,4,0)*P49,"")</f>
        <v/>
      </c>
      <c r="P49" s="84" t="str">
        <f t="shared" ca="1" si="1"/>
        <v/>
      </c>
      <c r="Q49" s="84" t="str">
        <f ca="1">IFERROR(INDEX(TrichLuc!$A:$AD,L49,21),"")</f>
        <v/>
      </c>
      <c r="R49" s="84" t="str">
        <f ca="1">IFERROR(INDEX(TrichLuc!$A:$AD,L49,22),"")</f>
        <v/>
      </c>
      <c r="S49" s="84" t="str">
        <f ca="1">IFERROR(INDEX(TrichLuc!$A:$AD,L49,23),"")</f>
        <v/>
      </c>
      <c r="T49" s="94" t="str">
        <f ca="1">IFERROR(INDEX(TrichLuc!$A:$AD,L49,25),"")</f>
        <v/>
      </c>
      <c r="U49" s="94" t="str">
        <f ca="1">IFERROR(INDEX(TrichLuc!$A:$AD,L49,26),"")</f>
        <v/>
      </c>
      <c r="W49" s="4" t="str">
        <f ca="1">IFERROR(MATCH(AB$3,OFFSET(TrichLuc!$A$1,W48,0,5000),0)+W48,"")</f>
        <v/>
      </c>
      <c r="X49" s="84" t="str">
        <f ca="1">IFERROR(INDEX(TrichLuc!$A:$AD,W49,10),"")</f>
        <v/>
      </c>
      <c r="Y49" s="94" t="str">
        <f ca="1">IFERROR(INDEX(TrichLuc!$A:$AD,W49,30),"")</f>
        <v/>
      </c>
      <c r="Z49" s="85" t="str">
        <f ca="1">IFERROR(VLOOKUP(Y49,Giadatvaheso!$C$24:$F$112,4,0)*AA49,"")</f>
        <v/>
      </c>
      <c r="AA49" s="84" t="str">
        <f t="shared" ca="1" si="2"/>
        <v/>
      </c>
      <c r="AB49" s="84" t="str">
        <f ca="1">IFERROR(INDEX(TrichLuc!$A:$AD,W49,21),"")</f>
        <v/>
      </c>
      <c r="AC49" s="84" t="str">
        <f ca="1">IFERROR(INDEX(TrichLuc!$A:$AD,W49,22),"")</f>
        <v/>
      </c>
      <c r="AD49" s="84" t="str">
        <f ca="1">IFERROR(INDEX(TrichLuc!$A:$AD,W49,23),"")</f>
        <v/>
      </c>
      <c r="AE49" s="94" t="str">
        <f ca="1">IFERROR(INDEX(TrichLuc!$A:$AD,W49,25),"")</f>
        <v/>
      </c>
      <c r="AF49" s="94" t="str">
        <f ca="1">IFERROR(INDEX(TrichLuc!$A:$AD,W49,26),"")</f>
        <v/>
      </c>
      <c r="AH49" s="4" t="str">
        <f ca="1">IFERROR(MATCH(AM$3,OFFSET(TrichLuc!$A$1,AH48,0,5000),0)+AH48,"")</f>
        <v/>
      </c>
      <c r="AI49" s="84" t="str">
        <f ca="1">IFERROR(INDEX(TrichLuc!$A:$AD,AH49,10),"")</f>
        <v/>
      </c>
      <c r="AJ49" s="94" t="str">
        <f ca="1">IFERROR(INDEX(TrichLuc!$A:$AD,AH49,30),"")</f>
        <v/>
      </c>
      <c r="AK49" s="85" t="str">
        <f ca="1">IFERROR(VLOOKUP(AJ49,Giadatvaheso!$C$24:$F$112,4,0)*AL49,"")</f>
        <v/>
      </c>
      <c r="AL49" s="84" t="str">
        <f t="shared" ca="1" si="3"/>
        <v/>
      </c>
      <c r="AM49" s="84" t="str">
        <f ca="1">IFERROR(INDEX(TrichLuc!$A:$AD,AH49,21),"")</f>
        <v/>
      </c>
      <c r="AN49" s="84" t="str">
        <f ca="1">IFERROR(INDEX(TrichLuc!$A:$AD,AH49,22),"")</f>
        <v/>
      </c>
      <c r="AO49" s="84" t="str">
        <f ca="1">IFERROR(INDEX(TrichLuc!$A:$AD,AH49,23),"")</f>
        <v/>
      </c>
      <c r="AP49" s="94" t="str">
        <f ca="1">IFERROR(INDEX(TrichLuc!$A:$AD,AH49,25),"")</f>
        <v/>
      </c>
      <c r="AQ49" s="94" t="str">
        <f ca="1">IFERROR(INDEX(TrichLuc!$A:$AD,AH49,26),"")</f>
        <v/>
      </c>
      <c r="AS49" s="4" t="str">
        <f ca="1">IFERROR(MATCH(AX$3,OFFSET(TrichLuc!$A$1,AS48,0,5000),0)+AS48,"")</f>
        <v/>
      </c>
      <c r="AT49" s="84" t="str">
        <f ca="1">IFERROR(INDEX(TrichLuc!$A:$AD,AS49,10),"")</f>
        <v/>
      </c>
      <c r="AU49" s="94" t="str">
        <f ca="1">IFERROR(INDEX(TrichLuc!$A:$AD,AS49,30),"")</f>
        <v/>
      </c>
      <c r="AV49" s="85" t="str">
        <f ca="1">IFERROR(VLOOKUP(AU49,Giadatvaheso!$C$24:$F$112,4,0)*AW49,"")</f>
        <v/>
      </c>
      <c r="AW49" s="84" t="str">
        <f t="shared" ca="1" si="4"/>
        <v/>
      </c>
      <c r="AX49" s="84" t="str">
        <f ca="1">IFERROR(INDEX(TrichLuc!$A:$AD,AS49,21),"")</f>
        <v/>
      </c>
      <c r="AY49" s="84" t="str">
        <f ca="1">IFERROR(INDEX(TrichLuc!$A:$AD,AS49,22),"")</f>
        <v/>
      </c>
      <c r="AZ49" s="84" t="str">
        <f ca="1">IFERROR(INDEX(TrichLuc!$A:$AD,AS49,23),"")</f>
        <v/>
      </c>
      <c r="BA49" s="94" t="str">
        <f ca="1">IFERROR(INDEX(TrichLuc!$A:$AD,AS49,25),"")</f>
        <v/>
      </c>
      <c r="BB49" s="94" t="str">
        <f ca="1">IFERROR(INDEX(TrichLuc!$A:$AD,AS49,26),"")</f>
        <v/>
      </c>
      <c r="BD49" s="4" t="str">
        <f ca="1">IFERROR(MATCH(BI$3,OFFSET(TrichLuc!$A$1,BD48,0,5000),0)+BD48,"")</f>
        <v/>
      </c>
      <c r="BE49" s="84" t="str">
        <f ca="1">IFERROR(INDEX(TrichLuc!$A:$AD,BD49,10),"")</f>
        <v/>
      </c>
      <c r="BF49" s="94" t="str">
        <f ca="1">IFERROR(INDEX(TrichLuc!$A:$AD,BD49,30),"")</f>
        <v/>
      </c>
      <c r="BG49" s="85" t="str">
        <f ca="1">IFERROR(VLOOKUP(BF49,Giadatvaheso!$C$24:$F$112,4,0)*BH49,"")</f>
        <v/>
      </c>
      <c r="BH49" s="84" t="str">
        <f t="shared" ca="1" si="5"/>
        <v/>
      </c>
      <c r="BI49" s="84" t="str">
        <f ca="1">IFERROR(INDEX(TrichLuc!$A:$AD,BD49,21),"")</f>
        <v/>
      </c>
      <c r="BJ49" s="84" t="str">
        <f ca="1">IFERROR(INDEX(TrichLuc!$A:$AD,BD49,22),"")</f>
        <v/>
      </c>
      <c r="BK49" s="84" t="str">
        <f ca="1">IFERROR(INDEX(TrichLuc!$A:$AD,BD49,23),"")</f>
        <v/>
      </c>
      <c r="BL49" s="94" t="str">
        <f ca="1">IFERROR(INDEX(TrichLuc!$A:$AD,BD49,25),"")</f>
        <v/>
      </c>
      <c r="BM49" s="94" t="str">
        <f ca="1">IFERROR(INDEX(TrichLuc!$A:$AD,BD49,26),"")</f>
        <v/>
      </c>
      <c r="BO49" s="4" t="str">
        <f ca="1">IFERROR(MATCH(BT$3,OFFSET(TrichLuc!$A$1,BO48,0,5000),0)+BO48,"")</f>
        <v/>
      </c>
      <c r="BP49" s="84" t="str">
        <f ca="1">IFERROR(INDEX(TrichLuc!$A:$AD,BO49,10),"")</f>
        <v/>
      </c>
      <c r="BQ49" s="94" t="str">
        <f ca="1">IFERROR(INDEX(TrichLuc!$A:$AD,BO49,30),"")</f>
        <v/>
      </c>
      <c r="BR49" s="85" t="str">
        <f ca="1">IFERROR(VLOOKUP(BQ49,Giadatvaheso!$C$24:$F$112,4,0)*BS49,"")</f>
        <v/>
      </c>
      <c r="BS49" s="84" t="str">
        <f t="shared" ca="1" si="6"/>
        <v/>
      </c>
      <c r="BT49" s="84" t="str">
        <f ca="1">IFERROR(INDEX(TrichLuc!$A:$AD,BO49,21),"")</f>
        <v/>
      </c>
      <c r="BU49" s="84" t="str">
        <f ca="1">IFERROR(INDEX(TrichLuc!$A:$AD,BO49,22),"")</f>
        <v/>
      </c>
      <c r="BV49" s="84" t="str">
        <f ca="1">IFERROR(INDEX(TrichLuc!$A:$AD,BO49,23),"")</f>
        <v/>
      </c>
      <c r="BW49" s="94" t="str">
        <f ca="1">IFERROR(INDEX(TrichLuc!$A:$AD,BO49,25),"")</f>
        <v/>
      </c>
      <c r="BX49" s="94" t="str">
        <f ca="1">IFERROR(INDEX(TrichLuc!$A:$AD,BO49,26),"")</f>
        <v/>
      </c>
      <c r="BZ49" s="4" t="str">
        <f ca="1">IFERROR(MATCH(CE$3,OFFSET(TrichLuc!$A$1,BZ48,0,5000),0)+BZ48,"")</f>
        <v/>
      </c>
      <c r="CA49" s="84" t="str">
        <f ca="1">IFERROR(INDEX(TrichLuc!$A:$AD,BZ49,10),"")</f>
        <v/>
      </c>
      <c r="CB49" s="94" t="str">
        <f ca="1">IFERROR(INDEX(TrichLuc!$A:$AD,BZ49,30),"")</f>
        <v/>
      </c>
      <c r="CC49" s="85" t="str">
        <f ca="1">IFERROR(VLOOKUP(CB49,Giadatvaheso!$C$24:$F$112,4,0)*CD49,"")</f>
        <v/>
      </c>
      <c r="CD49" s="84" t="str">
        <f t="shared" ca="1" si="7"/>
        <v/>
      </c>
      <c r="CE49" s="84" t="str">
        <f ca="1">IFERROR(INDEX(TrichLuc!$A:$AD,BZ49,21),"")</f>
        <v/>
      </c>
      <c r="CF49" s="84" t="str">
        <f ca="1">IFERROR(INDEX(TrichLuc!$A:$AD,BZ49,22),"")</f>
        <v/>
      </c>
      <c r="CG49" s="84" t="str">
        <f ca="1">IFERROR(INDEX(TrichLuc!$A:$AD,BZ49,23),"")</f>
        <v/>
      </c>
      <c r="CH49" s="94" t="str">
        <f ca="1">IFERROR(INDEX(TrichLuc!$A:$AD,BZ49,25),"")</f>
        <v/>
      </c>
      <c r="CI49" s="94" t="str">
        <f ca="1">IFERROR(INDEX(TrichLuc!$A:$AD,BZ49,26),"")</f>
        <v/>
      </c>
      <c r="CK49" s="4" t="str">
        <f ca="1">IFERROR(MATCH(CP$3,OFFSET(TrichLuc!$A$1,CK48,0,5000),0)+CK48,"")</f>
        <v/>
      </c>
      <c r="CL49" s="84" t="str">
        <f ca="1">IFERROR(INDEX(TrichLuc!$A:$AD,CK49,10),"")</f>
        <v/>
      </c>
      <c r="CM49" s="94" t="str">
        <f ca="1">IFERROR(INDEX(TrichLuc!$A:$AD,CK49,30),"")</f>
        <v/>
      </c>
      <c r="CN49" s="85" t="str">
        <f ca="1">IFERROR(VLOOKUP(CM49,Giadatvaheso!$C$24:$F$112,4,0)*CO49,"")</f>
        <v/>
      </c>
      <c r="CO49" s="84" t="str">
        <f t="shared" ca="1" si="8"/>
        <v/>
      </c>
      <c r="CP49" s="84" t="str">
        <f ca="1">IFERROR(INDEX(TrichLuc!$A:$AD,CK49,21),"")</f>
        <v/>
      </c>
      <c r="CQ49" s="84" t="str">
        <f ca="1">IFERROR(INDEX(TrichLuc!$A:$AD,CK49,22),"")</f>
        <v/>
      </c>
      <c r="CR49" s="84" t="str">
        <f ca="1">IFERROR(INDEX(TrichLuc!$A:$AD,CK49,23),"")</f>
        <v/>
      </c>
      <c r="CS49" s="94" t="str">
        <f ca="1">IFERROR(INDEX(TrichLuc!$A:$AD,CK49,25),"")</f>
        <v/>
      </c>
      <c r="CT49" s="94" t="str">
        <f ca="1">IFERROR(INDEX(TrichLuc!$A:$AD,CK49,26),"")</f>
        <v/>
      </c>
      <c r="CV49" s="4" t="str">
        <f ca="1">IFERROR(MATCH(DA$3,OFFSET(TrichLuc!$A$1,CV48,0,5000),0)+CV48,"")</f>
        <v/>
      </c>
      <c r="CW49" s="84" t="str">
        <f ca="1">IFERROR(INDEX(TrichLuc!$A:$AD,CV49,10),"")</f>
        <v/>
      </c>
      <c r="CX49" s="94" t="str">
        <f ca="1">IFERROR(INDEX(TrichLuc!$A:$AD,CV49,30),"")</f>
        <v/>
      </c>
      <c r="CY49" s="85" t="str">
        <f ca="1">IFERROR(VLOOKUP(CX49,Giadatvaheso!$C$24:$F$112,4,0)*CZ49,"")</f>
        <v/>
      </c>
      <c r="CZ49" s="84" t="str">
        <f t="shared" ca="1" si="9"/>
        <v/>
      </c>
      <c r="DA49" s="84" t="str">
        <f ca="1">IFERROR(INDEX(TrichLuc!$A:$AD,CV49,21),"")</f>
        <v/>
      </c>
      <c r="DB49" s="84" t="str">
        <f ca="1">IFERROR(INDEX(TrichLuc!$A:$AD,CV49,22),"")</f>
        <v/>
      </c>
      <c r="DC49" s="84" t="str">
        <f ca="1">IFERROR(INDEX(TrichLuc!$A:$AD,CV49,23),"")</f>
        <v/>
      </c>
      <c r="DD49" s="94" t="str">
        <f ca="1">IFERROR(INDEX(TrichLuc!$A:$AD,CV49,25),"")</f>
        <v/>
      </c>
      <c r="DE49" s="94" t="str">
        <f ca="1">IFERROR(INDEX(TrichLuc!$A:$AD,CV49,26),"")</f>
        <v/>
      </c>
      <c r="DG49" s="4" t="str">
        <f ca="1">IFERROR(MATCH(DL$3,OFFSET(TrichLuc!$A$1,DG48,0,5000),0)+DG48,"")</f>
        <v/>
      </c>
      <c r="DH49" s="84" t="str">
        <f ca="1">IFERROR(INDEX(TrichLuc!$A:$AD,DG49,10),"")</f>
        <v/>
      </c>
      <c r="DI49" s="94" t="str">
        <f ca="1">IFERROR(INDEX(TrichLuc!$A:$AD,DG49,30),"")</f>
        <v/>
      </c>
      <c r="DJ49" s="85" t="str">
        <f ca="1">IFERROR(VLOOKUP(DI49,Giadatvaheso!$C$24:$F$112,4,0)*DK49,"")</f>
        <v/>
      </c>
      <c r="DK49" s="84" t="str">
        <f t="shared" ca="1" si="10"/>
        <v/>
      </c>
      <c r="DL49" s="84" t="str">
        <f ca="1">IFERROR(INDEX(TrichLuc!$A:$AD,DG49,21),"")</f>
        <v/>
      </c>
      <c r="DM49" s="84" t="str">
        <f ca="1">IFERROR(INDEX(TrichLuc!$A:$AD,DG49,22),"")</f>
        <v/>
      </c>
      <c r="DN49" s="84" t="str">
        <f ca="1">IFERROR(INDEX(TrichLuc!$A:$AD,DG49,23),"")</f>
        <v/>
      </c>
      <c r="DO49" s="94" t="str">
        <f ca="1">IFERROR(INDEX(TrichLuc!$A:$AD,DG49,25),"")</f>
        <v/>
      </c>
      <c r="DP49" s="94" t="str">
        <f ca="1">IFERROR(INDEX(TrichLuc!$A:$AD,DG49,26),"")</f>
        <v/>
      </c>
      <c r="DR49" s="4" t="str">
        <f ca="1">IFERROR(MATCH(DW$3,OFFSET(TrichLuc!$A$1,DR48,0,5000),0)+DR48,"")</f>
        <v/>
      </c>
      <c r="DS49" s="84" t="str">
        <f ca="1">IFERROR(INDEX(TrichLuc!$A:$AD,DR49,10),"")</f>
        <v/>
      </c>
      <c r="DT49" s="94" t="str">
        <f ca="1">IFERROR(INDEX(TrichLuc!$A:$AD,DR49,30),"")</f>
        <v/>
      </c>
      <c r="DU49" s="85" t="str">
        <f ca="1">IFERROR(VLOOKUP(DT49,Giadatvaheso!$C$24:$F$112,4,0)*DV49,"")</f>
        <v/>
      </c>
      <c r="DV49" s="84" t="str">
        <f t="shared" ca="1" si="11"/>
        <v/>
      </c>
      <c r="DW49" s="84" t="str">
        <f ca="1">IFERROR(INDEX(TrichLuc!$A:$AD,DR49,21),"")</f>
        <v/>
      </c>
      <c r="DX49" s="84" t="str">
        <f ca="1">IFERROR(INDEX(TrichLuc!$A:$AD,DR49,22),"")</f>
        <v/>
      </c>
      <c r="DY49" s="84" t="str">
        <f ca="1">IFERROR(INDEX(TrichLuc!$A:$AD,DR49,23),"")</f>
        <v/>
      </c>
      <c r="DZ49" s="94" t="str">
        <f ca="1">IFERROR(INDEX(TrichLuc!$A:$AD,DR49,25),"")</f>
        <v/>
      </c>
      <c r="EA49" s="94" t="str">
        <f ca="1">IFERROR(INDEX(TrichLuc!$A:$AD,DR49,26),"")</f>
        <v/>
      </c>
      <c r="EC49" s="4" t="str">
        <f ca="1">IFERROR(MATCH(EH$3,OFFSET(TrichLuc!$A$1,EC48,0,5000),0)+EC48,"")</f>
        <v/>
      </c>
      <c r="ED49" s="84" t="str">
        <f ca="1">IFERROR(INDEX(TrichLuc!$A:$AD,EC49,10),"")</f>
        <v/>
      </c>
      <c r="EE49" s="94" t="str">
        <f ca="1">IFERROR(INDEX(TrichLuc!$A:$AD,EC49,30),"")</f>
        <v/>
      </c>
      <c r="EF49" s="85" t="str">
        <f ca="1">IFERROR(VLOOKUP(EE49,Giadatvaheso!$C$24:$F$112,4,0)*EG49,"")</f>
        <v/>
      </c>
      <c r="EG49" s="84" t="str">
        <f t="shared" ca="1" si="12"/>
        <v/>
      </c>
      <c r="EH49" s="84" t="str">
        <f ca="1">IFERROR(INDEX(TrichLuc!$A:$AD,EC49,21),"")</f>
        <v/>
      </c>
      <c r="EI49" s="84" t="str">
        <f ca="1">IFERROR(INDEX(TrichLuc!$A:$AD,EC49,22),"")</f>
        <v/>
      </c>
      <c r="EJ49" s="84" t="str">
        <f ca="1">IFERROR(INDEX(TrichLuc!$A:$AD,EC49,23),"")</f>
        <v/>
      </c>
      <c r="EK49" s="94" t="str">
        <f ca="1">IFERROR(INDEX(TrichLuc!$A:$AD,EC49,25),"")</f>
        <v/>
      </c>
      <c r="EL49" s="94" t="str">
        <f ca="1">IFERROR(INDEX(TrichLuc!$A:$AD,EC49,26),"")</f>
        <v/>
      </c>
      <c r="EN49" s="4" t="str">
        <f ca="1">IFERROR(MATCH(ES$3,OFFSET(TrichLuc!$A$1,EN48,0,5000),0)+EN48,"")</f>
        <v/>
      </c>
      <c r="EO49" s="84" t="str">
        <f ca="1">IFERROR(INDEX(TrichLuc!$A:$AD,EN49,10),"")</f>
        <v/>
      </c>
      <c r="EP49" s="94" t="str">
        <f ca="1">IFERROR(INDEX(TrichLuc!$A:$AD,EN49,30),"")</f>
        <v/>
      </c>
      <c r="EQ49" s="85" t="str">
        <f ca="1">IFERROR(VLOOKUP(EP49,Giadatvaheso!$C$24:$F$112,4,0)*ER49,"")</f>
        <v/>
      </c>
      <c r="ER49" s="84" t="str">
        <f t="shared" ca="1" si="13"/>
        <v/>
      </c>
      <c r="ES49" s="84" t="str">
        <f ca="1">IFERROR(INDEX(TrichLuc!$A:$AD,EN49,21),"")</f>
        <v/>
      </c>
      <c r="ET49" s="84" t="str">
        <f ca="1">IFERROR(INDEX(TrichLuc!$A:$AD,EN49,22),"")</f>
        <v/>
      </c>
      <c r="EU49" s="84" t="str">
        <f ca="1">IFERROR(INDEX(TrichLuc!$A:$AD,EN49,23),"")</f>
        <v/>
      </c>
      <c r="EV49" s="94" t="str">
        <f ca="1">IFERROR(INDEX(TrichLuc!$A:$AD,EN49,25),"")</f>
        <v/>
      </c>
      <c r="EW49" s="94" t="str">
        <f ca="1">IFERROR(INDEX(TrichLuc!$A:$AD,EN49,26),"")</f>
        <v/>
      </c>
      <c r="EY49" s="4" t="str">
        <f ca="1">IFERROR(MATCH(FD$3,OFFSET(TrichLuc!$A$1,EY48,0,5000),0)+EY48,"")</f>
        <v/>
      </c>
      <c r="EZ49" s="84" t="str">
        <f ca="1">IFERROR(INDEX(TrichLuc!$A:$AD,EY49,10),"")</f>
        <v/>
      </c>
      <c r="FA49" s="94" t="str">
        <f ca="1">IFERROR(INDEX(TrichLuc!$A:$AD,EY49,30),"")</f>
        <v/>
      </c>
      <c r="FB49" s="85" t="str">
        <f ca="1">IFERROR(VLOOKUP(FA49,Giadatvaheso!$C$24:$F$112,4,0)*FC49,"")</f>
        <v/>
      </c>
      <c r="FC49" s="84" t="str">
        <f t="shared" ca="1" si="14"/>
        <v/>
      </c>
      <c r="FD49" s="84" t="str">
        <f ca="1">IFERROR(INDEX(TrichLuc!$A:$AD,EY49,21),"")</f>
        <v/>
      </c>
      <c r="FE49" s="84" t="str">
        <f ca="1">IFERROR(INDEX(TrichLuc!$A:$AD,EY49,22),"")</f>
        <v/>
      </c>
      <c r="FF49" s="84" t="str">
        <f ca="1">IFERROR(INDEX(TrichLuc!$A:$AD,EY49,23),"")</f>
        <v/>
      </c>
      <c r="FG49" s="94" t="str">
        <f ca="1">IFERROR(INDEX(TrichLuc!$A:$AD,EY49,25),"")</f>
        <v/>
      </c>
      <c r="FH49" s="94" t="str">
        <f ca="1">IFERROR(INDEX(TrichLuc!$A:$AD,EY49,26),"")</f>
        <v/>
      </c>
      <c r="FJ49" s="4" t="str">
        <f ca="1">IFERROR(MATCH(FO$3,OFFSET(TrichLuc!$A$1,FJ48,0,5000),0)+FJ48,"")</f>
        <v/>
      </c>
      <c r="FK49" s="84" t="str">
        <f ca="1">IFERROR(INDEX(TrichLuc!$A:$AD,FJ49,10),"")</f>
        <v/>
      </c>
      <c r="FL49" s="94" t="str">
        <f ca="1">IFERROR(INDEX(TrichLuc!$A:$AD,FJ49,30),"")</f>
        <v/>
      </c>
      <c r="FM49" s="85" t="str">
        <f ca="1">IFERROR(VLOOKUP(FL49,Giadatvaheso!$C$24:$F$112,4,0)*FN49,"")</f>
        <v/>
      </c>
      <c r="FN49" s="84" t="str">
        <f t="shared" ca="1" si="15"/>
        <v/>
      </c>
      <c r="FO49" s="84" t="str">
        <f ca="1">IFERROR(INDEX(TrichLuc!$A:$AD,FJ49,21),"")</f>
        <v/>
      </c>
      <c r="FP49" s="84" t="str">
        <f ca="1">IFERROR(INDEX(TrichLuc!$A:$AD,FJ49,22),"")</f>
        <v/>
      </c>
      <c r="FQ49" s="84" t="str">
        <f ca="1">IFERROR(INDEX(TrichLuc!$A:$AD,FJ49,23),"")</f>
        <v/>
      </c>
      <c r="FR49" s="94" t="str">
        <f ca="1">IFERROR(INDEX(TrichLuc!$A:$AD,FJ49,25),"")</f>
        <v/>
      </c>
      <c r="FS49" s="94" t="str">
        <f ca="1">IFERROR(INDEX(TrichLuc!$A:$AD,FJ49,26),"")</f>
        <v/>
      </c>
      <c r="FU49" s="4" t="str">
        <f ca="1">IFERROR(MATCH(FZ$3,OFFSET(TrichLuc!$A$1,FU48,0,5000),0)+FU48,"")</f>
        <v/>
      </c>
      <c r="FV49" s="84" t="str">
        <f ca="1">IFERROR(INDEX(TrichLuc!$A:$AD,FU49,10),"")</f>
        <v/>
      </c>
      <c r="FW49" s="94" t="str">
        <f ca="1">IFERROR(INDEX(TrichLuc!$A:$AD,FU49,30),"")</f>
        <v/>
      </c>
      <c r="FX49" s="85" t="str">
        <f ca="1">IFERROR(VLOOKUP(FW49,Giadatvaheso!$C$24:$F$112,4,0)*FY49,"")</f>
        <v/>
      </c>
      <c r="FY49" s="84" t="str">
        <f t="shared" ca="1" si="16"/>
        <v/>
      </c>
      <c r="FZ49" s="84" t="str">
        <f ca="1">IFERROR(INDEX(TrichLuc!$A:$AD,FU49,21),"")</f>
        <v/>
      </c>
      <c r="GA49" s="84" t="str">
        <f ca="1">IFERROR(INDEX(TrichLuc!$A:$AD,FU49,22),"")</f>
        <v/>
      </c>
      <c r="GB49" s="84" t="str">
        <f ca="1">IFERROR(INDEX(TrichLuc!$A:$AD,FU49,23),"")</f>
        <v/>
      </c>
      <c r="GC49" s="94" t="str">
        <f ca="1">IFERROR(INDEX(TrichLuc!$A:$AD,FU49,25),"")</f>
        <v/>
      </c>
      <c r="GD49" s="94" t="str">
        <f ca="1">IFERROR(INDEX(TrichLuc!$A:$AD,FU49,26),"")</f>
        <v/>
      </c>
      <c r="GF49" s="4" t="str">
        <f ca="1">IFERROR(MATCH(GK$3,OFFSET(TrichLuc!$A$1,GF48,0,5000),0)+GF48,"")</f>
        <v/>
      </c>
      <c r="GG49" s="84" t="str">
        <f ca="1">IFERROR(INDEX(TrichLuc!$A:$AD,GF49,10),"")</f>
        <v/>
      </c>
      <c r="GH49" s="94" t="str">
        <f ca="1">IFERROR(INDEX(TrichLuc!$A:$AD,GF49,30),"")</f>
        <v/>
      </c>
      <c r="GI49" s="85" t="str">
        <f ca="1">IFERROR(VLOOKUP(GH49,Giadatvaheso!$C$24:$F$112,4,0)*GJ49,"")</f>
        <v/>
      </c>
      <c r="GJ49" s="84" t="str">
        <f t="shared" ca="1" si="17"/>
        <v/>
      </c>
      <c r="GK49" s="84" t="str">
        <f ca="1">IFERROR(INDEX(TrichLuc!$A:$AD,GF49,21),"")</f>
        <v/>
      </c>
      <c r="GL49" s="84" t="str">
        <f ca="1">IFERROR(INDEX(TrichLuc!$A:$AD,GF49,22),"")</f>
        <v/>
      </c>
      <c r="GM49" s="84" t="str">
        <f ca="1">IFERROR(INDEX(TrichLuc!$A:$AD,GF49,23),"")</f>
        <v/>
      </c>
      <c r="GN49" s="94" t="str">
        <f ca="1">IFERROR(INDEX(TrichLuc!$A:$AD,GF49,25),"")</f>
        <v/>
      </c>
      <c r="GO49" s="94" t="str">
        <f ca="1">IFERROR(INDEX(TrichLuc!$A:$AD,GF49,26),"")</f>
        <v/>
      </c>
      <c r="GQ49" s="4" t="str">
        <f ca="1">IFERROR(MATCH(GV$3,OFFSET(TrichLuc!$A$1,GQ48,0,5000),0)+GQ48,"")</f>
        <v/>
      </c>
      <c r="GR49" s="84" t="str">
        <f ca="1">IFERROR(INDEX(TrichLuc!$A:$AD,GQ49,10),"")</f>
        <v/>
      </c>
      <c r="GS49" s="94" t="str">
        <f ca="1">IFERROR(INDEX(TrichLuc!$A:$AD,GQ49,30),"")</f>
        <v/>
      </c>
      <c r="GT49" s="85" t="str">
        <f ca="1">IFERROR(VLOOKUP(GS49,Giadatvaheso!$C$24:$F$112,4,0)*GU49,"")</f>
        <v/>
      </c>
      <c r="GU49" s="84" t="str">
        <f t="shared" ca="1" si="18"/>
        <v/>
      </c>
      <c r="GV49" s="84" t="str">
        <f ca="1">IFERROR(INDEX(TrichLuc!$A:$AD,GQ49,21),"")</f>
        <v/>
      </c>
      <c r="GW49" s="84" t="str">
        <f ca="1">IFERROR(INDEX(TrichLuc!$A:$AD,GQ49,22),"")</f>
        <v/>
      </c>
      <c r="GX49" s="84" t="str">
        <f ca="1">IFERROR(INDEX(TrichLuc!$A:$AD,GQ49,23),"")</f>
        <v/>
      </c>
      <c r="GY49" s="94" t="str">
        <f ca="1">IFERROR(INDEX(TrichLuc!$A:$AD,GQ49,25),"")</f>
        <v/>
      </c>
      <c r="GZ49" s="94" t="str">
        <f ca="1">IFERROR(INDEX(TrichLuc!$A:$AD,GQ49,26),"")</f>
        <v/>
      </c>
      <c r="HB49" s="4" t="str">
        <f ca="1">IFERROR(MATCH(HG$3,OFFSET(TrichLuc!$A$1,HB48,0,5000),0)+HB48,"")</f>
        <v/>
      </c>
      <c r="HC49" s="84" t="str">
        <f ca="1">IFERROR(INDEX(TrichLuc!$A:$AD,HB49,10),"")</f>
        <v/>
      </c>
      <c r="HD49" s="94" t="str">
        <f ca="1">IFERROR(INDEX(TrichLuc!$A:$AD,HB49,30),"")</f>
        <v/>
      </c>
      <c r="HE49" s="85" t="str">
        <f ca="1">IFERROR(VLOOKUP(HD49,Giadatvaheso!$C$24:$F$112,4,0)*HF49,"")</f>
        <v/>
      </c>
      <c r="HF49" s="84" t="str">
        <f t="shared" ca="1" si="19"/>
        <v/>
      </c>
      <c r="HG49" s="84" t="str">
        <f ca="1">IFERROR(INDEX(TrichLuc!$A:$AD,HB49,21),"")</f>
        <v/>
      </c>
      <c r="HH49" s="84" t="str">
        <f ca="1">IFERROR(INDEX(TrichLuc!$A:$AD,HB49,22),"")</f>
        <v/>
      </c>
      <c r="HI49" s="84" t="str">
        <f ca="1">IFERROR(INDEX(TrichLuc!$A:$AD,HB49,23),"")</f>
        <v/>
      </c>
      <c r="HJ49" s="94" t="str">
        <f ca="1">IFERROR(INDEX(TrichLuc!$A:$AD,HB49,25),"")</f>
        <v/>
      </c>
      <c r="HK49" s="94" t="str">
        <f ca="1">IFERROR(INDEX(TrichLuc!$A:$AD,HB49,26),"")</f>
        <v/>
      </c>
      <c r="HM49" s="4" t="str">
        <f ca="1">IFERROR(MATCH(HR$3,OFFSET(TrichLuc!$A$1,HM48,0,5000),0)+HM48,"")</f>
        <v/>
      </c>
      <c r="HN49" s="84" t="str">
        <f ca="1">IFERROR(INDEX(TrichLuc!$A:$AD,HM49,10),"")</f>
        <v/>
      </c>
      <c r="HO49" s="94" t="str">
        <f ca="1">IFERROR(INDEX(TrichLuc!$A:$AD,HM49,30),"")</f>
        <v/>
      </c>
      <c r="HP49" s="85" t="str">
        <f ca="1">IFERROR(VLOOKUP(HO49,Giadatvaheso!$C$24:$F$112,4,0)*HQ49,"")</f>
        <v/>
      </c>
      <c r="HQ49" s="84" t="str">
        <f t="shared" ca="1" si="20"/>
        <v/>
      </c>
      <c r="HR49" s="84" t="str">
        <f ca="1">IFERROR(INDEX(TrichLuc!$A:$AD,HM49,21),"")</f>
        <v/>
      </c>
      <c r="HS49" s="84" t="str">
        <f ca="1">IFERROR(INDEX(TrichLuc!$A:$AD,HM49,22),"")</f>
        <v/>
      </c>
      <c r="HT49" s="84" t="str">
        <f ca="1">IFERROR(INDEX(TrichLuc!$A:$AD,HM49,23),"")</f>
        <v/>
      </c>
      <c r="HU49" s="94" t="str">
        <f ca="1">IFERROR(INDEX(TrichLuc!$A:$AD,HM49,25),"")</f>
        <v/>
      </c>
      <c r="HV49" s="94" t="str">
        <f ca="1">IFERROR(INDEX(TrichLuc!$A:$AD,HM49,26),"")</f>
        <v/>
      </c>
      <c r="HX49" s="4" t="str">
        <f ca="1">IFERROR(MATCH(IC$3,OFFSET(TrichLuc!$A$1,HX48,0,5000),0)+HX48,"")</f>
        <v/>
      </c>
      <c r="HY49" s="84" t="str">
        <f ca="1">IFERROR(INDEX(TrichLuc!$A:$AD,HX49,10),"")</f>
        <v/>
      </c>
      <c r="HZ49" s="94" t="str">
        <f ca="1">IFERROR(INDEX(TrichLuc!$A:$AD,HX49,30),"")</f>
        <v/>
      </c>
      <c r="IA49" s="85" t="str">
        <f ca="1">IFERROR(VLOOKUP(HZ49,Giadatvaheso!$C$24:$F$112,4,0)*IB49,"")</f>
        <v/>
      </c>
      <c r="IB49" s="84" t="str">
        <f t="shared" ca="1" si="21"/>
        <v/>
      </c>
      <c r="IC49" s="84" t="str">
        <f ca="1">IFERROR(INDEX(TrichLuc!$A:$AD,HX49,21),"")</f>
        <v/>
      </c>
      <c r="ID49" s="84" t="str">
        <f ca="1">IFERROR(INDEX(TrichLuc!$A:$AD,HX49,22),"")</f>
        <v/>
      </c>
      <c r="IE49" s="84" t="str">
        <f ca="1">IFERROR(INDEX(TrichLuc!$A:$AD,HX49,23),"")</f>
        <v/>
      </c>
      <c r="IF49" s="94" t="str">
        <f ca="1">IFERROR(INDEX(TrichLuc!$A:$AD,HX49,25),"")</f>
        <v/>
      </c>
      <c r="IG49" s="94" t="str">
        <f ca="1">IFERROR(INDEX(TrichLuc!$A:$AD,HX49,26),"")</f>
        <v/>
      </c>
      <c r="II49" s="4" t="str">
        <f ca="1">IFERROR(MATCH(IN$3,OFFSET(TrichLuc!$A$1,II48,0,5000),0)+II48,"")</f>
        <v/>
      </c>
      <c r="IJ49" s="84" t="str">
        <f ca="1">IFERROR(INDEX(TrichLuc!$A:$AD,II49,10),"")</f>
        <v/>
      </c>
      <c r="IK49" s="94" t="str">
        <f ca="1">IFERROR(INDEX(TrichLuc!$A:$AD,II49,30),"")</f>
        <v/>
      </c>
      <c r="IL49" s="85" t="str">
        <f ca="1">IFERROR(VLOOKUP(IK49,Giadatvaheso!$C$24:$F$112,4,0)*IM49,"")</f>
        <v/>
      </c>
      <c r="IM49" s="84" t="str">
        <f t="shared" ca="1" si="22"/>
        <v/>
      </c>
      <c r="IN49" s="84" t="str">
        <f ca="1">IFERROR(INDEX(TrichLuc!$A:$AD,II49,21),"")</f>
        <v/>
      </c>
      <c r="IO49" s="84" t="str">
        <f ca="1">IFERROR(INDEX(TrichLuc!$A:$AD,II49,22),"")</f>
        <v/>
      </c>
      <c r="IP49" s="84" t="str">
        <f ca="1">IFERROR(INDEX(TrichLuc!$A:$AD,II49,23),"")</f>
        <v/>
      </c>
      <c r="IQ49" s="94" t="str">
        <f ca="1">IFERROR(INDEX(TrichLuc!$A:$AD,II49,25),"")</f>
        <v/>
      </c>
      <c r="IR49" s="94" t="str">
        <f ca="1">IFERROR(INDEX(TrichLuc!$A:$AD,II49,26),"")</f>
        <v/>
      </c>
      <c r="IT49" s="4" t="str">
        <f ca="1">IFERROR(MATCH(IY$3,OFFSET(TrichLuc!$A$1,IT48,0,5000),0)+IT48,"")</f>
        <v/>
      </c>
      <c r="IU49" s="84" t="str">
        <f ca="1">IFERROR(INDEX(TrichLuc!$A:$AD,IT49,10),"")</f>
        <v/>
      </c>
      <c r="IV49" s="94" t="str">
        <f ca="1">IFERROR(INDEX(TrichLuc!$A:$AD,IT49,30),"")</f>
        <v/>
      </c>
      <c r="IW49" s="85" t="str">
        <f ca="1">IFERROR(VLOOKUP(IV49,Giadatvaheso!$C$24:$F$112,4,0)*IX49,"")</f>
        <v/>
      </c>
      <c r="IX49" s="84" t="str">
        <f t="shared" ca="1" si="23"/>
        <v/>
      </c>
      <c r="IY49" s="84" t="str">
        <f ca="1">IFERROR(INDEX(TrichLuc!$A:$AD,IT49,21),"")</f>
        <v/>
      </c>
      <c r="IZ49" s="84" t="str">
        <f ca="1">IFERROR(INDEX(TrichLuc!$A:$AD,IT49,22),"")</f>
        <v/>
      </c>
      <c r="JA49" s="84" t="str">
        <f ca="1">IFERROR(INDEX(TrichLuc!$A:$AD,IT49,23),"")</f>
        <v/>
      </c>
      <c r="JB49" s="94" t="str">
        <f ca="1">IFERROR(INDEX(TrichLuc!$A:$AD,IT49,25),"")</f>
        <v/>
      </c>
      <c r="JC49" s="94" t="str">
        <f ca="1">IFERROR(INDEX(TrichLuc!$A:$AD,IT49,26),"")</f>
        <v/>
      </c>
      <c r="JE49" s="4" t="str">
        <f ca="1">IFERROR(MATCH(JJ$3,OFFSET(TrichLuc!$A$1,JE48,0,5000),0)+JE48,"")</f>
        <v/>
      </c>
      <c r="JF49" s="84" t="str">
        <f ca="1">IFERROR(INDEX(TrichLuc!$A:$AD,JE49,10),"")</f>
        <v/>
      </c>
      <c r="JG49" s="94" t="str">
        <f ca="1">IFERROR(INDEX(TrichLuc!$A:$AD,JE49,30),"")</f>
        <v/>
      </c>
      <c r="JH49" s="85" t="str">
        <f ca="1">IFERROR(VLOOKUP(JG49,Giadatvaheso!$C$24:$F$112,4,0)*JI49,"")</f>
        <v/>
      </c>
      <c r="JI49" s="84" t="str">
        <f t="shared" ca="1" si="24"/>
        <v/>
      </c>
      <c r="JJ49" s="84" t="str">
        <f ca="1">IFERROR(INDEX(TrichLuc!$A:$AD,JE49,21),"")</f>
        <v/>
      </c>
      <c r="JK49" s="84" t="str">
        <f ca="1">IFERROR(INDEX(TrichLuc!$A:$AD,JE49,22),"")</f>
        <v/>
      </c>
      <c r="JL49" s="84" t="str">
        <f ca="1">IFERROR(INDEX(TrichLuc!$A:$AD,JE49,23),"")</f>
        <v/>
      </c>
      <c r="JM49" s="94" t="str">
        <f ca="1">IFERROR(INDEX(TrichLuc!$A:$AD,JE49,25),"")</f>
        <v/>
      </c>
      <c r="JN49" s="94" t="str">
        <f ca="1">IFERROR(INDEX(TrichLuc!$A:$AD,JE49,26),"")</f>
        <v/>
      </c>
      <c r="JP49" s="4" t="str">
        <f ca="1">IFERROR(MATCH(JU$3,OFFSET(TrichLuc!$A$1,JP48,0,5000),0)+JP48,"")</f>
        <v/>
      </c>
      <c r="JQ49" s="84" t="str">
        <f ca="1">IFERROR(INDEX(TrichLuc!$A:$AD,JP49,10),"")</f>
        <v/>
      </c>
      <c r="JR49" s="94" t="str">
        <f ca="1">IFERROR(INDEX(TrichLuc!$A:$AD,JP49,30),"")</f>
        <v/>
      </c>
      <c r="JS49" s="85" t="str">
        <f ca="1">IFERROR(VLOOKUP(JR49,Giadatvaheso!$C$24:$F$112,4,0)*JT49,"")</f>
        <v/>
      </c>
      <c r="JT49" s="84" t="str">
        <f t="shared" ca="1" si="25"/>
        <v/>
      </c>
      <c r="JU49" s="84" t="str">
        <f ca="1">IFERROR(INDEX(TrichLuc!$A:$AD,JP49,21),"")</f>
        <v/>
      </c>
      <c r="JV49" s="84" t="str">
        <f ca="1">IFERROR(INDEX(TrichLuc!$A:$AD,JP49,22),"")</f>
        <v/>
      </c>
      <c r="JW49" s="84" t="str">
        <f ca="1">IFERROR(INDEX(TrichLuc!$A:$AD,JP49,23),"")</f>
        <v/>
      </c>
      <c r="JX49" s="94" t="str">
        <f ca="1">IFERROR(INDEX(TrichLuc!$A:$AD,JP49,25),"")</f>
        <v/>
      </c>
      <c r="JY49" s="94" t="str">
        <f ca="1">IFERROR(INDEX(TrichLuc!$A:$AD,JP49,26),"")</f>
        <v/>
      </c>
      <c r="KA49" s="4" t="str">
        <f ca="1">IFERROR(MATCH(KF$3,OFFSET(TrichLuc!$A$1,KA48,0,5000),0)+KA48,"")</f>
        <v/>
      </c>
      <c r="KB49" s="84" t="str">
        <f ca="1">IFERROR(INDEX(TrichLuc!$A:$AD,KA49,10),"")</f>
        <v/>
      </c>
      <c r="KC49" s="94" t="str">
        <f ca="1">IFERROR(INDEX(TrichLuc!$A:$AD,KA49,30),"")</f>
        <v/>
      </c>
      <c r="KD49" s="85" t="str">
        <f ca="1">IFERROR(VLOOKUP(KC49,Giadatvaheso!$C$24:$F$112,4,0)*KE49,"")</f>
        <v/>
      </c>
      <c r="KE49" s="84" t="str">
        <f t="shared" ca="1" si="26"/>
        <v/>
      </c>
      <c r="KF49" s="84" t="str">
        <f ca="1">IFERROR(INDEX(TrichLuc!$A:$AD,KA49,21),"")</f>
        <v/>
      </c>
      <c r="KG49" s="84" t="str">
        <f ca="1">IFERROR(INDEX(TrichLuc!$A:$AD,KA49,22),"")</f>
        <v/>
      </c>
      <c r="KH49" s="84" t="str">
        <f ca="1">IFERROR(INDEX(TrichLuc!$A:$AD,KA49,23),"")</f>
        <v/>
      </c>
      <c r="KI49" s="94" t="str">
        <f ca="1">IFERROR(INDEX(TrichLuc!$A:$AD,KA49,25),"")</f>
        <v/>
      </c>
      <c r="KJ49" s="94" t="str">
        <f ca="1">IFERROR(INDEX(TrichLuc!$A:$AD,KA49,26),"")</f>
        <v/>
      </c>
      <c r="KL49" s="4" t="str">
        <f ca="1">IFERROR(MATCH(KQ$3,OFFSET(TrichLuc!$A$1,KL48,0,5000),0)+KL48,"")</f>
        <v/>
      </c>
      <c r="KM49" s="84" t="str">
        <f ca="1">IFERROR(INDEX(TrichLuc!$A:$AD,KL49,10),"")</f>
        <v/>
      </c>
      <c r="KN49" s="94" t="str">
        <f ca="1">IFERROR(INDEX(TrichLuc!$A:$AD,KL49,30),"")</f>
        <v/>
      </c>
      <c r="KO49" s="85" t="str">
        <f ca="1">IFERROR(VLOOKUP(KN49,Giadatvaheso!$C$24:$F$112,4,0)*KP49,"")</f>
        <v/>
      </c>
      <c r="KP49" s="84" t="str">
        <f t="shared" ca="1" si="27"/>
        <v/>
      </c>
      <c r="KQ49" s="84" t="str">
        <f ca="1">IFERROR(INDEX(TrichLuc!$A:$AD,KL49,21),"")</f>
        <v/>
      </c>
      <c r="KR49" s="84" t="str">
        <f ca="1">IFERROR(INDEX(TrichLuc!$A:$AD,KL49,22),"")</f>
        <v/>
      </c>
      <c r="KS49" s="84" t="str">
        <f ca="1">IFERROR(INDEX(TrichLuc!$A:$AD,KL49,23),"")</f>
        <v/>
      </c>
      <c r="KT49" s="94" t="str">
        <f ca="1">IFERROR(INDEX(TrichLuc!$A:$AD,KL49,25),"")</f>
        <v/>
      </c>
      <c r="KU49" s="94" t="str">
        <f ca="1">IFERROR(INDEX(TrichLuc!$A:$AD,KL49,26),"")</f>
        <v/>
      </c>
      <c r="KW49" s="4" t="str">
        <f ca="1">IFERROR(MATCH(LB$3,OFFSET(TrichLuc!$A$1,KW48,0,5000),0)+KW48,"")</f>
        <v/>
      </c>
      <c r="KX49" s="84" t="str">
        <f ca="1">IFERROR(INDEX(TrichLuc!$A:$AD,KW49,10),"")</f>
        <v/>
      </c>
      <c r="KY49" s="94" t="str">
        <f ca="1">IFERROR(INDEX(TrichLuc!$A:$AD,KW49,30),"")</f>
        <v/>
      </c>
      <c r="KZ49" s="85" t="str">
        <f ca="1">IFERROR(VLOOKUP(KY49,Giadatvaheso!$C$24:$F$112,4,0)*LA49,"")</f>
        <v/>
      </c>
      <c r="LA49" s="84" t="str">
        <f t="shared" ca="1" si="28"/>
        <v/>
      </c>
      <c r="LB49" s="84" t="str">
        <f ca="1">IFERROR(INDEX(TrichLuc!$A:$AD,KW49,21),"")</f>
        <v/>
      </c>
      <c r="LC49" s="84" t="str">
        <f ca="1">IFERROR(INDEX(TrichLuc!$A:$AD,KW49,22),"")</f>
        <v/>
      </c>
      <c r="LD49" s="84" t="str">
        <f ca="1">IFERROR(INDEX(TrichLuc!$A:$AD,KW49,23),"")</f>
        <v/>
      </c>
      <c r="LE49" s="94" t="str">
        <f ca="1">IFERROR(INDEX(TrichLuc!$A:$AD,KW49,25),"")</f>
        <v/>
      </c>
      <c r="LF49" s="94" t="str">
        <f ca="1">IFERROR(INDEX(TrichLuc!$A:$AD,KW49,26),"")</f>
        <v/>
      </c>
      <c r="LH49" s="4" t="str">
        <f ca="1">IFERROR(MATCH(LM$3,OFFSET(TrichLuc!$A$1,LH48,0,5000),0)+LH48,"")</f>
        <v/>
      </c>
      <c r="LI49" s="84" t="str">
        <f ca="1">IFERROR(INDEX(TrichLuc!$A:$AD,LH49,10),"")</f>
        <v/>
      </c>
      <c r="LJ49" s="94" t="str">
        <f ca="1">IFERROR(INDEX(TrichLuc!$A:$AD,LH49,30),"")</f>
        <v/>
      </c>
      <c r="LK49" s="85" t="str">
        <f ca="1">IFERROR(VLOOKUP(LJ49,Giadatvaheso!$C$24:$F$112,4,0)*LL49,"")</f>
        <v/>
      </c>
      <c r="LL49" s="84" t="str">
        <f t="shared" ca="1" si="29"/>
        <v/>
      </c>
      <c r="LM49" s="84" t="str">
        <f ca="1">IFERROR(INDEX(TrichLuc!$A:$AD,LH49,21),"")</f>
        <v/>
      </c>
      <c r="LN49" s="84" t="str">
        <f ca="1">IFERROR(INDEX(TrichLuc!$A:$AD,LH49,22),"")</f>
        <v/>
      </c>
      <c r="LO49" s="84" t="str">
        <f ca="1">IFERROR(INDEX(TrichLuc!$A:$AD,LH49,23),"")</f>
        <v/>
      </c>
      <c r="LP49" s="94" t="str">
        <f ca="1">IFERROR(INDEX(TrichLuc!$A:$AD,LH49,25),"")</f>
        <v/>
      </c>
      <c r="LQ49" s="94" t="str">
        <f ca="1">IFERROR(INDEX(TrichLuc!$A:$AD,LH49,26),"")</f>
        <v/>
      </c>
      <c r="LS49" s="4" t="str">
        <f ca="1">IFERROR(MATCH(LX$3,OFFSET(TrichLuc!$A$1,LS48,0,5000),0)+LS48,"")</f>
        <v/>
      </c>
      <c r="LT49" s="84" t="str">
        <f ca="1">IFERROR(INDEX(TrichLuc!$A:$AD,LS49,10),"")</f>
        <v/>
      </c>
      <c r="LU49" s="94" t="str">
        <f ca="1">IFERROR(INDEX(TrichLuc!$A:$AD,LS49,30),"")</f>
        <v/>
      </c>
      <c r="LV49" s="85" t="str">
        <f ca="1">IFERROR(VLOOKUP(LU49,Giadatvaheso!$C$24:$F$112,4,0)*LW49,"")</f>
        <v/>
      </c>
      <c r="LW49" s="84" t="str">
        <f t="shared" ca="1" si="30"/>
        <v/>
      </c>
      <c r="LX49" s="84" t="str">
        <f ca="1">IFERROR(INDEX(TrichLuc!$A:$AD,LS49,21),"")</f>
        <v/>
      </c>
      <c r="LY49" s="84" t="str">
        <f ca="1">IFERROR(INDEX(TrichLuc!$A:$AD,LS49,22),"")</f>
        <v/>
      </c>
      <c r="LZ49" s="84" t="str">
        <f ca="1">IFERROR(INDEX(TrichLuc!$A:$AD,LS49,23),"")</f>
        <v/>
      </c>
      <c r="MA49" s="94" t="str">
        <f ca="1">IFERROR(INDEX(TrichLuc!$A:$AD,LS49,25),"")</f>
        <v/>
      </c>
      <c r="MB49" s="94" t="str">
        <f ca="1">IFERROR(INDEX(TrichLuc!$A:$AD,LS49,26),"")</f>
        <v/>
      </c>
      <c r="MD49" s="4" t="str">
        <f ca="1">IFERROR(MATCH(MI$3,OFFSET(TrichLuc!$A$1,MD48,0,5000),0)+MD48,"")</f>
        <v/>
      </c>
      <c r="ME49" s="84" t="str">
        <f ca="1">IFERROR(INDEX(TrichLuc!$A:$AD,MD49,10),"")</f>
        <v/>
      </c>
      <c r="MF49" s="94" t="str">
        <f ca="1">IFERROR(INDEX(TrichLuc!$A:$AD,MD49,30),"")</f>
        <v/>
      </c>
      <c r="MG49" s="85" t="str">
        <f ca="1">IFERROR(VLOOKUP(MF49,Giadatvaheso!$C$24:$F$112,4,0)*MH49,"")</f>
        <v/>
      </c>
      <c r="MH49" s="84" t="str">
        <f t="shared" ca="1" si="31"/>
        <v/>
      </c>
      <c r="MI49" s="84" t="str">
        <f ca="1">IFERROR(INDEX(TrichLuc!$A:$AD,MD49,21),"")</f>
        <v/>
      </c>
      <c r="MJ49" s="84" t="str">
        <f ca="1">IFERROR(INDEX(TrichLuc!$A:$AD,MD49,22),"")</f>
        <v/>
      </c>
      <c r="MK49" s="84" t="str">
        <f ca="1">IFERROR(INDEX(TrichLuc!$A:$AD,MD49,23),"")</f>
        <v/>
      </c>
      <c r="ML49" s="94" t="str">
        <f ca="1">IFERROR(INDEX(TrichLuc!$A:$AD,MD49,25),"")</f>
        <v/>
      </c>
      <c r="MM49" s="94" t="str">
        <f ca="1">IFERROR(INDEX(TrichLuc!$A:$AD,MD49,26),"")</f>
        <v/>
      </c>
      <c r="MO49" s="4" t="str">
        <f ca="1">IFERROR(MATCH(MT$3,OFFSET(TrichLuc!$A$1,MO48,0,5000),0)+MO48,"")</f>
        <v/>
      </c>
      <c r="MP49" s="84" t="str">
        <f ca="1">IFERROR(INDEX(TrichLuc!$A:$AD,MO49,10),"")</f>
        <v/>
      </c>
      <c r="MQ49" s="94" t="str">
        <f ca="1">IFERROR(INDEX(TrichLuc!$A:$AD,MO49,30),"")</f>
        <v/>
      </c>
      <c r="MR49" s="85" t="str">
        <f ca="1">IFERROR(VLOOKUP(MQ49,Giadatvaheso!$C$24:$F$112,4,0)*MS49,"")</f>
        <v/>
      </c>
      <c r="MS49" s="84" t="str">
        <f t="shared" ca="1" si="32"/>
        <v/>
      </c>
      <c r="MT49" s="84" t="str">
        <f ca="1">IFERROR(INDEX(TrichLuc!$A:$AD,MO49,21),"")</f>
        <v/>
      </c>
      <c r="MU49" s="84" t="str">
        <f ca="1">IFERROR(INDEX(TrichLuc!$A:$AD,MO49,22),"")</f>
        <v/>
      </c>
      <c r="MV49" s="84" t="str">
        <f ca="1">IFERROR(INDEX(TrichLuc!$A:$AD,MO49,23),"")</f>
        <v/>
      </c>
      <c r="MW49" s="94" t="str">
        <f ca="1">IFERROR(INDEX(TrichLuc!$A:$AD,MO49,25),"")</f>
        <v/>
      </c>
      <c r="MX49" s="94" t="str">
        <f ca="1">IFERROR(INDEX(TrichLuc!$A:$AD,MO49,26),"")</f>
        <v/>
      </c>
      <c r="MZ49" s="4" t="str">
        <f ca="1">IFERROR(MATCH(NE$3,OFFSET(TrichLuc!$A$1,MZ48,0,5000),0)+MZ48,"")</f>
        <v/>
      </c>
      <c r="NA49" s="84" t="str">
        <f ca="1">IFERROR(INDEX(TrichLuc!$A:$AD,MZ49,10),"")</f>
        <v/>
      </c>
      <c r="NB49" s="94" t="str">
        <f ca="1">IFERROR(INDEX(TrichLuc!$A:$AD,MZ49,30),"")</f>
        <v/>
      </c>
      <c r="NC49" s="85" t="str">
        <f ca="1">IFERROR(VLOOKUP(NB49,Giadatvaheso!$C$24:$F$112,4,0)*ND49,"")</f>
        <v/>
      </c>
      <c r="ND49" s="84" t="str">
        <f t="shared" ca="1" si="33"/>
        <v/>
      </c>
      <c r="NE49" s="84" t="str">
        <f ca="1">IFERROR(INDEX(TrichLuc!$A:$AD,MZ49,21),"")</f>
        <v/>
      </c>
      <c r="NF49" s="84" t="str">
        <f ca="1">IFERROR(INDEX(TrichLuc!$A:$AD,MZ49,22),"")</f>
        <v/>
      </c>
      <c r="NG49" s="84" t="str">
        <f ca="1">IFERROR(INDEX(TrichLuc!$A:$AD,MZ49,23),"")</f>
        <v/>
      </c>
      <c r="NH49" s="94" t="str">
        <f ca="1">IFERROR(INDEX(TrichLuc!$A:$AD,MZ49,25),"")</f>
        <v/>
      </c>
      <c r="NI49" s="94" t="str">
        <f ca="1">IFERROR(INDEX(TrichLuc!$A:$AD,MZ49,26),"")</f>
        <v/>
      </c>
      <c r="NK49" s="4" t="str">
        <f ca="1">IFERROR(MATCH(NP$3,OFFSET(TrichLuc!$A$1,NK48,0,5000),0)+NK48,"")</f>
        <v/>
      </c>
      <c r="NL49" s="84" t="str">
        <f ca="1">IFERROR(INDEX(TrichLuc!$A:$AD,NK49,10),"")</f>
        <v/>
      </c>
      <c r="NM49" s="94" t="str">
        <f ca="1">IFERROR(INDEX(TrichLuc!$A:$AD,NK49,30),"")</f>
        <v/>
      </c>
      <c r="NN49" s="85" t="str">
        <f ca="1">IFERROR(VLOOKUP(NM49,Giadatvaheso!$C$24:$F$112,4,0)*NO49,"")</f>
        <v/>
      </c>
      <c r="NO49" s="84" t="str">
        <f t="shared" ca="1" si="34"/>
        <v/>
      </c>
      <c r="NP49" s="84" t="str">
        <f ca="1">IFERROR(INDEX(TrichLuc!$A:$AD,NK49,21),"")</f>
        <v/>
      </c>
      <c r="NQ49" s="84" t="str">
        <f ca="1">IFERROR(INDEX(TrichLuc!$A:$AD,NK49,22),"")</f>
        <v/>
      </c>
      <c r="NR49" s="84" t="str">
        <f ca="1">IFERROR(INDEX(TrichLuc!$A:$AD,NK49,23),"")</f>
        <v/>
      </c>
      <c r="NS49" s="94" t="str">
        <f ca="1">IFERROR(INDEX(TrichLuc!$A:$AD,NK49,25),"")</f>
        <v/>
      </c>
      <c r="NT49" s="94" t="str">
        <f ca="1">IFERROR(INDEX(TrichLuc!$A:$AD,NK49,26),"")</f>
        <v/>
      </c>
      <c r="NV49" s="4" t="str">
        <f ca="1">IFERROR(MATCH(OA$3,OFFSET(TrichLuc!$A$1,NV48,0,5000),0)+NV48,"")</f>
        <v/>
      </c>
      <c r="NW49" s="84" t="str">
        <f ca="1">IFERROR(INDEX(TrichLuc!$A:$AD,NV49,10),"")</f>
        <v/>
      </c>
      <c r="NX49" s="94" t="str">
        <f ca="1">IFERROR(INDEX(TrichLuc!$A:$AD,NV49,30),"")</f>
        <v/>
      </c>
      <c r="NY49" s="85" t="str">
        <f ca="1">IFERROR(VLOOKUP(NX49,Giadatvaheso!$C$24:$F$112,4,0)*NZ49,"")</f>
        <v/>
      </c>
      <c r="NZ49" s="84" t="str">
        <f t="shared" ca="1" si="35"/>
        <v/>
      </c>
      <c r="OA49" s="84" t="str">
        <f ca="1">IFERROR(INDEX(TrichLuc!$A:$AD,NV49,21),"")</f>
        <v/>
      </c>
      <c r="OB49" s="84" t="str">
        <f ca="1">IFERROR(INDEX(TrichLuc!$A:$AD,NV49,22),"")</f>
        <v/>
      </c>
      <c r="OC49" s="84" t="str">
        <f ca="1">IFERROR(INDEX(TrichLuc!$A:$AD,NV49,23),"")</f>
        <v/>
      </c>
      <c r="OD49" s="94" t="str">
        <f ca="1">IFERROR(INDEX(TrichLuc!$A:$AD,NV49,25),"")</f>
        <v/>
      </c>
      <c r="OE49" s="94" t="str">
        <f ca="1">IFERROR(INDEX(TrichLuc!$A:$AD,NV49,26),"")</f>
        <v/>
      </c>
      <c r="OG49" s="4" t="str">
        <f ca="1">IFERROR(MATCH(OL$3,OFFSET(TrichLuc!$A$1,OG48,0,5000),0)+OG48,"")</f>
        <v/>
      </c>
      <c r="OH49" s="84" t="str">
        <f ca="1">IFERROR(INDEX(TrichLuc!$A:$AD,OG49,10),"")</f>
        <v/>
      </c>
      <c r="OI49" s="94" t="str">
        <f ca="1">IFERROR(INDEX(TrichLuc!$A:$AD,OG49,30),"")</f>
        <v/>
      </c>
      <c r="OJ49" s="85" t="str">
        <f ca="1">IFERROR(VLOOKUP(OI49,Giadatvaheso!$C$24:$F$112,4,0)*OK49,"")</f>
        <v/>
      </c>
      <c r="OK49" s="84" t="str">
        <f t="shared" ca="1" si="36"/>
        <v/>
      </c>
      <c r="OL49" s="84" t="str">
        <f ca="1">IFERROR(INDEX(TrichLuc!$A:$AD,OG49,21),"")</f>
        <v/>
      </c>
      <c r="OM49" s="84" t="str">
        <f ca="1">IFERROR(INDEX(TrichLuc!$A:$AD,OG49,22),"")</f>
        <v/>
      </c>
      <c r="ON49" s="84" t="str">
        <f ca="1">IFERROR(INDEX(TrichLuc!$A:$AD,OG49,23),"")</f>
        <v/>
      </c>
      <c r="OO49" s="94" t="str">
        <f ca="1">IFERROR(INDEX(TrichLuc!$A:$AD,OG49,25),"")</f>
        <v/>
      </c>
      <c r="OP49" s="94" t="str">
        <f ca="1">IFERROR(INDEX(TrichLuc!$A:$AD,OG49,26),"")</f>
        <v/>
      </c>
      <c r="OR49" s="4" t="str">
        <f ca="1">IFERROR(MATCH(OW$3,OFFSET(TrichLuc!$A$1,OR48,0,5000),0)+OR48,"")</f>
        <v/>
      </c>
      <c r="OS49" s="84" t="str">
        <f ca="1">IFERROR(INDEX(TrichLuc!$A:$AD,OR49,10),"")</f>
        <v/>
      </c>
      <c r="OT49" s="94" t="str">
        <f ca="1">IFERROR(INDEX(TrichLuc!$A:$AD,OR49,30),"")</f>
        <v/>
      </c>
      <c r="OU49" s="85" t="str">
        <f ca="1">IFERROR(VLOOKUP(OT49,Giadatvaheso!$C$24:$F$112,4,0)*OV49,"")</f>
        <v/>
      </c>
      <c r="OV49" s="84" t="str">
        <f t="shared" ca="1" si="37"/>
        <v/>
      </c>
      <c r="OW49" s="84" t="str">
        <f ca="1">IFERROR(INDEX(TrichLuc!$A:$AD,OR49,21),"")</f>
        <v/>
      </c>
      <c r="OX49" s="84" t="str">
        <f ca="1">IFERROR(INDEX(TrichLuc!$A:$AD,OR49,22),"")</f>
        <v/>
      </c>
      <c r="OY49" s="84" t="str">
        <f ca="1">IFERROR(INDEX(TrichLuc!$A:$AD,OR49,23),"")</f>
        <v/>
      </c>
      <c r="OZ49" s="94" t="str">
        <f ca="1">IFERROR(INDEX(TrichLuc!$A:$AD,OR49,25),"")</f>
        <v/>
      </c>
      <c r="PA49" s="94" t="str">
        <f ca="1">IFERROR(INDEX(TrichLuc!$A:$AD,OR49,26),"")</f>
        <v/>
      </c>
      <c r="PC49" s="4" t="str">
        <f ca="1">IFERROR(MATCH(PH$3,OFFSET(TrichLuc!$A$1,PC48,0,5000),0)+PC48,"")</f>
        <v/>
      </c>
      <c r="PD49" s="84" t="str">
        <f ca="1">IFERROR(INDEX(TrichLuc!$A:$AD,PC49,10),"")</f>
        <v/>
      </c>
      <c r="PE49" s="94" t="str">
        <f ca="1">IFERROR(INDEX(TrichLuc!$A:$AD,PC49,30),"")</f>
        <v/>
      </c>
      <c r="PF49" s="85" t="str">
        <f ca="1">IFERROR(VLOOKUP(PE49,Giadatvaheso!$C$24:$F$112,4,0)*PG49,"")</f>
        <v/>
      </c>
      <c r="PG49" s="84" t="str">
        <f t="shared" ca="1" si="38"/>
        <v/>
      </c>
      <c r="PH49" s="84" t="str">
        <f ca="1">IFERROR(INDEX(TrichLuc!$A:$AD,PC49,21),"")</f>
        <v/>
      </c>
      <c r="PI49" s="84" t="str">
        <f ca="1">IFERROR(INDEX(TrichLuc!$A:$AD,PC49,22),"")</f>
        <v/>
      </c>
      <c r="PJ49" s="84" t="str">
        <f ca="1">IFERROR(INDEX(TrichLuc!$A:$AD,PC49,23),"")</f>
        <v/>
      </c>
      <c r="PK49" s="94" t="str">
        <f ca="1">IFERROR(INDEX(TrichLuc!$A:$AD,PC49,25),"")</f>
        <v/>
      </c>
      <c r="PL49" s="94" t="str">
        <f ca="1">IFERROR(INDEX(TrichLuc!$A:$AD,PC49,26),"")</f>
        <v/>
      </c>
      <c r="PN49" s="4" t="str">
        <f ca="1">IFERROR(MATCH(PS$3,OFFSET(TrichLuc!$A$1,PN48,0,5000),0)+PN48,"")</f>
        <v/>
      </c>
      <c r="PO49" s="84" t="str">
        <f ca="1">IFERROR(INDEX(TrichLuc!$A:$AD,PN49,10),"")</f>
        <v/>
      </c>
      <c r="PP49" s="94" t="str">
        <f ca="1">IFERROR(INDEX(TrichLuc!$A:$AD,PN49,30),"")</f>
        <v/>
      </c>
      <c r="PQ49" s="85" t="str">
        <f ca="1">IFERROR(VLOOKUP(PP49,Giadatvaheso!$C$24:$F$112,4,0)*PR49,"")</f>
        <v/>
      </c>
      <c r="PR49" s="84" t="str">
        <f t="shared" ca="1" si="39"/>
        <v/>
      </c>
      <c r="PS49" s="84" t="str">
        <f ca="1">IFERROR(INDEX(TrichLuc!$A:$AD,PN49,21),"")</f>
        <v/>
      </c>
      <c r="PT49" s="84" t="str">
        <f ca="1">IFERROR(INDEX(TrichLuc!$A:$AD,PN49,22),"")</f>
        <v/>
      </c>
      <c r="PU49" s="84" t="str">
        <f ca="1">IFERROR(INDEX(TrichLuc!$A:$AD,PN49,23),"")</f>
        <v/>
      </c>
      <c r="PV49" s="94" t="str">
        <f ca="1">IFERROR(INDEX(TrichLuc!$A:$AD,PN49,25),"")</f>
        <v/>
      </c>
      <c r="PW49" s="94" t="str">
        <f ca="1">IFERROR(INDEX(TrichLuc!$A:$AD,PN49,26),"")</f>
        <v/>
      </c>
      <c r="PY49" s="4" t="str">
        <f ca="1">IFERROR(MATCH(QD$3,OFFSET(TrichLuc!$A$1,PY48,0,5000),0)+PY48,"")</f>
        <v/>
      </c>
      <c r="PZ49" s="84" t="str">
        <f ca="1">IFERROR(INDEX(TrichLuc!$A:$AD,PY49,10),"")</f>
        <v/>
      </c>
      <c r="QA49" s="94" t="str">
        <f ca="1">IFERROR(INDEX(TrichLuc!$A:$AD,PY49,30),"")</f>
        <v/>
      </c>
      <c r="QB49" s="85" t="str">
        <f ca="1">IFERROR(VLOOKUP(QA49,Giadatvaheso!$C$24:$F$112,4,0)*QC49,"")</f>
        <v/>
      </c>
      <c r="QC49" s="84" t="str">
        <f t="shared" ca="1" si="40"/>
        <v/>
      </c>
      <c r="QD49" s="84" t="str">
        <f ca="1">IFERROR(INDEX(TrichLuc!$A:$AD,PY49,21),"")</f>
        <v/>
      </c>
      <c r="QE49" s="84" t="str">
        <f ca="1">IFERROR(INDEX(TrichLuc!$A:$AD,PY49,22),"")</f>
        <v/>
      </c>
      <c r="QF49" s="84" t="str">
        <f ca="1">IFERROR(INDEX(TrichLuc!$A:$AD,PY49,23),"")</f>
        <v/>
      </c>
      <c r="QG49" s="94" t="str">
        <f ca="1">IFERROR(INDEX(TrichLuc!$A:$AD,PY49,25),"")</f>
        <v/>
      </c>
      <c r="QH49" s="94" t="str">
        <f ca="1">IFERROR(INDEX(TrichLuc!$A:$AD,PY49,26),"")</f>
        <v/>
      </c>
      <c r="QJ49" s="4" t="str">
        <f ca="1">IFERROR(MATCH(QO$3,OFFSET(TrichLuc!$A$1,QJ48,0,5000),0)+QJ48,"")</f>
        <v/>
      </c>
      <c r="QK49" s="84" t="str">
        <f ca="1">IFERROR(INDEX(TrichLuc!$A:$AD,QJ49,10),"")</f>
        <v/>
      </c>
      <c r="QL49" s="94" t="str">
        <f ca="1">IFERROR(INDEX(TrichLuc!$A:$AD,QJ49,30),"")</f>
        <v/>
      </c>
      <c r="QM49" s="85" t="str">
        <f ca="1">IFERROR(VLOOKUP(QL49,Giadatvaheso!$C$24:$F$112,4,0)*QN49,"")</f>
        <v/>
      </c>
      <c r="QN49" s="84" t="str">
        <f t="shared" ca="1" si="41"/>
        <v/>
      </c>
      <c r="QO49" s="84" t="str">
        <f ca="1">IFERROR(INDEX(TrichLuc!$A:$AD,QJ49,21),"")</f>
        <v/>
      </c>
      <c r="QP49" s="84" t="str">
        <f ca="1">IFERROR(INDEX(TrichLuc!$A:$AD,QJ49,22),"")</f>
        <v/>
      </c>
      <c r="QQ49" s="84" t="str">
        <f ca="1">IFERROR(INDEX(TrichLuc!$A:$AD,QJ49,23),"")</f>
        <v/>
      </c>
      <c r="QR49" s="94" t="str">
        <f ca="1">IFERROR(INDEX(TrichLuc!$A:$AD,QJ49,25),"")</f>
        <v/>
      </c>
      <c r="QS49" s="94" t="str">
        <f ca="1">IFERROR(INDEX(TrichLuc!$A:$AD,QJ49,26),"")</f>
        <v/>
      </c>
      <c r="QU49" s="4" t="str">
        <f ca="1">IFERROR(MATCH(QZ$3,OFFSET(TrichLuc!$A$1,QU48,0,5000),0)+QU48,"")</f>
        <v/>
      </c>
      <c r="QV49" s="84" t="str">
        <f ca="1">IFERROR(INDEX(TrichLuc!$A:$AD,QU49,10),"")</f>
        <v/>
      </c>
      <c r="QW49" s="94" t="str">
        <f ca="1">IFERROR(INDEX(TrichLuc!$A:$AD,QU49,30),"")</f>
        <v/>
      </c>
      <c r="QX49" s="85" t="str">
        <f ca="1">IFERROR(VLOOKUP(QW49,Giadatvaheso!$C$24:$F$112,4,0)*QY49,"")</f>
        <v/>
      </c>
      <c r="QY49" s="84" t="str">
        <f t="shared" ca="1" si="42"/>
        <v/>
      </c>
      <c r="QZ49" s="84" t="str">
        <f ca="1">IFERROR(INDEX(TrichLuc!$A:$AD,QU49,21),"")</f>
        <v/>
      </c>
      <c r="RA49" s="84" t="str">
        <f ca="1">IFERROR(INDEX(TrichLuc!$A:$AD,QU49,22),"")</f>
        <v/>
      </c>
      <c r="RB49" s="84" t="str">
        <f ca="1">IFERROR(INDEX(TrichLuc!$A:$AD,QU49,23),"")</f>
        <v/>
      </c>
      <c r="RC49" s="94" t="str">
        <f ca="1">IFERROR(INDEX(TrichLuc!$A:$AD,QU49,25),"")</f>
        <v/>
      </c>
      <c r="RD49" s="94" t="str">
        <f ca="1">IFERROR(INDEX(TrichLuc!$A:$AD,QU49,26),"")</f>
        <v/>
      </c>
      <c r="RF49" s="4" t="str">
        <f ca="1">IFERROR(MATCH(RK$3,OFFSET(TrichLuc!$A$1,RF48,0,5000),0)+RF48,"")</f>
        <v/>
      </c>
      <c r="RG49" s="84" t="str">
        <f ca="1">IFERROR(INDEX(TrichLuc!$A:$AD,RF49,10),"")</f>
        <v/>
      </c>
      <c r="RH49" s="94" t="str">
        <f ca="1">IFERROR(INDEX(TrichLuc!$A:$AD,RF49,30),"")</f>
        <v/>
      </c>
      <c r="RI49" s="85" t="str">
        <f ca="1">IFERROR(VLOOKUP(RH49,Giadatvaheso!$C$24:$F$112,4,0)*RJ49,"")</f>
        <v/>
      </c>
      <c r="RJ49" s="84" t="str">
        <f t="shared" ca="1" si="43"/>
        <v/>
      </c>
      <c r="RK49" s="84" t="str">
        <f ca="1">IFERROR(INDEX(TrichLuc!$A:$AD,RF49,21),"")</f>
        <v/>
      </c>
      <c r="RL49" s="84" t="str">
        <f ca="1">IFERROR(INDEX(TrichLuc!$A:$AD,RF49,22),"")</f>
        <v/>
      </c>
      <c r="RM49" s="84" t="str">
        <f ca="1">IFERROR(INDEX(TrichLuc!$A:$AD,RF49,23),"")</f>
        <v/>
      </c>
      <c r="RN49" s="94" t="str">
        <f ca="1">IFERROR(INDEX(TrichLuc!$A:$AD,RF49,25),"")</f>
        <v/>
      </c>
      <c r="RO49" s="94" t="str">
        <f ca="1">IFERROR(INDEX(TrichLuc!$A:$AD,RF49,26),"")</f>
        <v/>
      </c>
      <c r="RQ49" s="4" t="str">
        <f ca="1">IFERROR(MATCH(RV$3,OFFSET(TrichLuc!$A$1,RQ48,0,5000),0)+RQ48,"")</f>
        <v/>
      </c>
      <c r="RR49" s="84" t="str">
        <f ca="1">IFERROR(INDEX(TrichLuc!$A:$AD,RQ49,10),"")</f>
        <v/>
      </c>
      <c r="RS49" s="94" t="str">
        <f ca="1">IFERROR(INDEX(TrichLuc!$A:$AD,RQ49,30),"")</f>
        <v/>
      </c>
      <c r="RT49" s="85" t="str">
        <f ca="1">IFERROR(VLOOKUP(RS49,Giadatvaheso!$C$24:$F$112,4,0)*RU49,"")</f>
        <v/>
      </c>
      <c r="RU49" s="84" t="str">
        <f t="shared" ca="1" si="44"/>
        <v/>
      </c>
      <c r="RV49" s="84" t="str">
        <f ca="1">IFERROR(INDEX(TrichLuc!$A:$AD,RQ49,21),"")</f>
        <v/>
      </c>
      <c r="RW49" s="84" t="str">
        <f ca="1">IFERROR(INDEX(TrichLuc!$A:$AD,RQ49,22),"")</f>
        <v/>
      </c>
      <c r="RX49" s="84" t="str">
        <f ca="1">IFERROR(INDEX(TrichLuc!$A:$AD,RQ49,23),"")</f>
        <v/>
      </c>
      <c r="RY49" s="94" t="str">
        <f ca="1">IFERROR(INDEX(TrichLuc!$A:$AD,RQ49,25),"")</f>
        <v/>
      </c>
      <c r="RZ49" s="94" t="str">
        <f ca="1">IFERROR(INDEX(TrichLuc!$A:$AD,RQ49,26),"")</f>
        <v/>
      </c>
      <c r="SB49" s="4" t="str">
        <f ca="1">IFERROR(MATCH(SG$3,OFFSET(TrichLuc!$A$1,SB48,0,5000),0)+SB48,"")</f>
        <v/>
      </c>
      <c r="SC49" s="84" t="str">
        <f ca="1">IFERROR(INDEX(TrichLuc!$A:$AD,SB49,10),"")</f>
        <v/>
      </c>
      <c r="SD49" s="94" t="str">
        <f ca="1">IFERROR(INDEX(TrichLuc!$A:$AD,SB49,30),"")</f>
        <v/>
      </c>
      <c r="SE49" s="85" t="str">
        <f ca="1">IFERROR(VLOOKUP(SD49,Giadatvaheso!$C$24:$F$112,4,0)*SF49,"")</f>
        <v/>
      </c>
      <c r="SF49" s="84" t="str">
        <f t="shared" ca="1" si="45"/>
        <v/>
      </c>
      <c r="SG49" s="84" t="str">
        <f ca="1">IFERROR(INDEX(TrichLuc!$A:$AD,SB49,21),"")</f>
        <v/>
      </c>
      <c r="SH49" s="84" t="str">
        <f ca="1">IFERROR(INDEX(TrichLuc!$A:$AD,SB49,22),"")</f>
        <v/>
      </c>
      <c r="SI49" s="84" t="str">
        <f ca="1">IFERROR(INDEX(TrichLuc!$A:$AD,SB49,23),"")</f>
        <v/>
      </c>
      <c r="SJ49" s="94" t="str">
        <f ca="1">IFERROR(INDEX(TrichLuc!$A:$AD,SB49,25),"")</f>
        <v/>
      </c>
      <c r="SK49" s="94" t="str">
        <f ca="1">IFERROR(INDEX(TrichLuc!$A:$AD,SB49,26),"")</f>
        <v/>
      </c>
      <c r="SM49" s="4" t="str">
        <f ca="1">IFERROR(MATCH(SR$3,OFFSET(TrichLuc!$A$1,SM48,0,5000),0)+SM48,"")</f>
        <v/>
      </c>
      <c r="SN49" s="84" t="str">
        <f ca="1">IFERROR(INDEX(TrichLuc!$A:$AD,SM49,10),"")</f>
        <v/>
      </c>
      <c r="SO49" s="94" t="str">
        <f ca="1">IFERROR(INDEX(TrichLuc!$A:$AD,SM49,30),"")</f>
        <v/>
      </c>
      <c r="SP49" s="85" t="str">
        <f ca="1">IFERROR(VLOOKUP(SO49,Giadatvaheso!$C$24:$F$112,4,0)*SQ49,"")</f>
        <v/>
      </c>
      <c r="SQ49" s="84" t="str">
        <f t="shared" ca="1" si="46"/>
        <v/>
      </c>
      <c r="SR49" s="84" t="str">
        <f ca="1">IFERROR(INDEX(TrichLuc!$A:$AD,SM49,21),"")</f>
        <v/>
      </c>
      <c r="SS49" s="84" t="str">
        <f ca="1">IFERROR(INDEX(TrichLuc!$A:$AD,SM49,22),"")</f>
        <v/>
      </c>
      <c r="ST49" s="84" t="str">
        <f ca="1">IFERROR(INDEX(TrichLuc!$A:$AD,SM49,23),"")</f>
        <v/>
      </c>
      <c r="SU49" s="94" t="str">
        <f ca="1">IFERROR(INDEX(TrichLuc!$A:$AD,SM49,25),"")</f>
        <v/>
      </c>
      <c r="SV49" s="94" t="str">
        <f ca="1">IFERROR(INDEX(TrichLuc!$A:$AD,SM49,26),"")</f>
        <v/>
      </c>
      <c r="SX49" s="4" t="str">
        <f ca="1">IFERROR(MATCH(TC$3,OFFSET(TrichLuc!$A$1,SX48,0,5000),0)+SX48,"")</f>
        <v/>
      </c>
      <c r="SY49" s="84" t="str">
        <f ca="1">IFERROR(INDEX(TrichLuc!$A:$AD,SX49,10),"")</f>
        <v/>
      </c>
      <c r="SZ49" s="94" t="str">
        <f ca="1">IFERROR(INDEX(TrichLuc!$A:$AD,SX49,30),"")</f>
        <v/>
      </c>
      <c r="TA49" s="85" t="str">
        <f ca="1">IFERROR(VLOOKUP(SZ49,Giadatvaheso!$C$24:$F$112,4,0)*TB49,"")</f>
        <v/>
      </c>
      <c r="TB49" s="84" t="str">
        <f t="shared" ca="1" si="47"/>
        <v/>
      </c>
      <c r="TC49" s="84" t="str">
        <f ca="1">IFERROR(INDEX(TrichLuc!$A:$AD,SX49,21),"")</f>
        <v/>
      </c>
      <c r="TD49" s="84" t="str">
        <f ca="1">IFERROR(INDEX(TrichLuc!$A:$AD,SX49,22),"")</f>
        <v/>
      </c>
      <c r="TE49" s="84" t="str">
        <f ca="1">IFERROR(INDEX(TrichLuc!$A:$AD,SX49,23),"")</f>
        <v/>
      </c>
      <c r="TF49" s="94" t="str">
        <f ca="1">IFERROR(INDEX(TrichLuc!$A:$AD,SX49,25),"")</f>
        <v/>
      </c>
      <c r="TG49" s="94" t="str">
        <f ca="1">IFERROR(INDEX(TrichLuc!$A:$AD,SX49,26),"")</f>
        <v/>
      </c>
      <c r="TI49" s="4" t="str">
        <f ca="1">IFERROR(MATCH(TN$3,OFFSET(TrichLuc!$A$1,TI48,0,5000),0)+TI48,"")</f>
        <v/>
      </c>
      <c r="TJ49" s="84" t="str">
        <f ca="1">IFERROR(INDEX(TrichLuc!$A:$AD,TI49,10),"")</f>
        <v/>
      </c>
      <c r="TK49" s="94" t="str">
        <f ca="1">IFERROR(INDEX(TrichLuc!$A:$AD,TI49,30),"")</f>
        <v/>
      </c>
      <c r="TL49" s="85" t="str">
        <f ca="1">IFERROR(VLOOKUP(TK49,Giadatvaheso!$C$24:$F$112,4,0)*TM49,"")</f>
        <v/>
      </c>
      <c r="TM49" s="84" t="str">
        <f t="shared" ca="1" si="48"/>
        <v/>
      </c>
      <c r="TN49" s="84" t="str">
        <f ca="1">IFERROR(INDEX(TrichLuc!$A:$AD,TI49,21),"")</f>
        <v/>
      </c>
      <c r="TO49" s="84" t="str">
        <f ca="1">IFERROR(INDEX(TrichLuc!$A:$AD,TI49,22),"")</f>
        <v/>
      </c>
      <c r="TP49" s="84" t="str">
        <f ca="1">IFERROR(INDEX(TrichLuc!$A:$AD,TI49,23),"")</f>
        <v/>
      </c>
      <c r="TQ49" s="94" t="str">
        <f ca="1">IFERROR(INDEX(TrichLuc!$A:$AD,TI49,25),"")</f>
        <v/>
      </c>
      <c r="TR49" s="94" t="str">
        <f ca="1">IFERROR(INDEX(TrichLuc!$A:$AD,TI49,26),"")</f>
        <v/>
      </c>
      <c r="TT49" s="4" t="str">
        <f ca="1">IFERROR(MATCH(TY$3,OFFSET(TrichLuc!$A$1,TT48,0,5000),0)+TT48,"")</f>
        <v/>
      </c>
      <c r="TU49" s="84" t="str">
        <f ca="1">IFERROR(INDEX(TrichLuc!$A:$AD,TT49,10),"")</f>
        <v/>
      </c>
      <c r="TV49" s="94" t="str">
        <f ca="1">IFERROR(INDEX(TrichLuc!$A:$AD,TT49,30),"")</f>
        <v/>
      </c>
      <c r="TW49" s="85" t="str">
        <f ca="1">IFERROR(VLOOKUP(TV49,Giadatvaheso!$C$24:$F$112,4,0)*TX49,"")</f>
        <v/>
      </c>
      <c r="TX49" s="84" t="str">
        <f t="shared" ca="1" si="49"/>
        <v/>
      </c>
      <c r="TY49" s="84" t="str">
        <f ca="1">IFERROR(INDEX(TrichLuc!$A:$AD,TT49,21),"")</f>
        <v/>
      </c>
      <c r="TZ49" s="84" t="str">
        <f ca="1">IFERROR(INDEX(TrichLuc!$A:$AD,TT49,22),"")</f>
        <v/>
      </c>
      <c r="UA49" s="84" t="str">
        <f ca="1">IFERROR(INDEX(TrichLuc!$A:$AD,TT49,23),"")</f>
        <v/>
      </c>
      <c r="UB49" s="94" t="str">
        <f ca="1">IFERROR(INDEX(TrichLuc!$A:$AD,TT49,25),"")</f>
        <v/>
      </c>
      <c r="UC49" s="94" t="str">
        <f ca="1">IFERROR(INDEX(TrichLuc!$A:$AD,TT49,26),"")</f>
        <v/>
      </c>
      <c r="UE49" s="4" t="str">
        <f ca="1">IFERROR(MATCH(UJ$3,OFFSET(TrichLuc!$A$1,UE48,0,5000),0)+UE48,"")</f>
        <v/>
      </c>
      <c r="UF49" s="84" t="str">
        <f ca="1">IFERROR(INDEX(TrichLuc!$A:$AD,UE49,10),"")</f>
        <v/>
      </c>
      <c r="UG49" s="94" t="str">
        <f ca="1">IFERROR(INDEX(TrichLuc!$A:$AD,UE49,30),"")</f>
        <v/>
      </c>
      <c r="UH49" s="85" t="str">
        <f ca="1">IFERROR(VLOOKUP(UG49,Giadatvaheso!$C$24:$F$112,4,0)*UI49,"")</f>
        <v/>
      </c>
      <c r="UI49" s="84" t="str">
        <f t="shared" ca="1" si="50"/>
        <v/>
      </c>
      <c r="UJ49" s="84" t="str">
        <f ca="1">IFERROR(INDEX(TrichLuc!$A:$AD,UE49,21),"")</f>
        <v/>
      </c>
      <c r="UK49" s="84" t="str">
        <f ca="1">IFERROR(INDEX(TrichLuc!$A:$AD,UE49,22),"")</f>
        <v/>
      </c>
      <c r="UL49" s="84" t="str">
        <f ca="1">IFERROR(INDEX(TrichLuc!$A:$AD,UE49,23),"")</f>
        <v/>
      </c>
      <c r="UM49" s="94" t="str">
        <f ca="1">IFERROR(INDEX(TrichLuc!$A:$AD,UE49,25),"")</f>
        <v/>
      </c>
      <c r="UN49" s="94" t="str">
        <f ca="1">IFERROR(INDEX(TrichLuc!$A:$AD,UE49,26),"")</f>
        <v/>
      </c>
      <c r="UP49" s="4" t="str">
        <f ca="1">IFERROR(MATCH(UU$3,OFFSET(TrichLuc!$A$1,UP48,0,5000),0)+UP48,"")</f>
        <v/>
      </c>
      <c r="UQ49" s="84" t="str">
        <f ca="1">IFERROR(INDEX(TrichLuc!$A:$AD,UP49,10),"")</f>
        <v/>
      </c>
      <c r="UR49" s="94" t="str">
        <f ca="1">IFERROR(INDEX(TrichLuc!$A:$AD,UP49,30),"")</f>
        <v/>
      </c>
      <c r="US49" s="85" t="str">
        <f ca="1">IFERROR(VLOOKUP(UR49,Giadatvaheso!$C$24:$F$112,4,0)*UT49,"")</f>
        <v/>
      </c>
      <c r="UT49" s="84" t="str">
        <f t="shared" ca="1" si="51"/>
        <v/>
      </c>
      <c r="UU49" s="84" t="str">
        <f ca="1">IFERROR(INDEX(TrichLuc!$A:$AD,UP49,21),"")</f>
        <v/>
      </c>
      <c r="UV49" s="84" t="str">
        <f ca="1">IFERROR(INDEX(TrichLuc!$A:$AD,UP49,22),"")</f>
        <v/>
      </c>
      <c r="UW49" s="84" t="str">
        <f ca="1">IFERROR(INDEX(TrichLuc!$A:$AD,UP49,23),"")</f>
        <v/>
      </c>
      <c r="UX49" s="94" t="str">
        <f ca="1">IFERROR(INDEX(TrichLuc!$A:$AD,UP49,25),"")</f>
        <v/>
      </c>
      <c r="UY49" s="94" t="str">
        <f ca="1">IFERROR(INDEX(TrichLuc!$A:$AD,UP49,26),"")</f>
        <v/>
      </c>
      <c r="VA49" s="4" t="str">
        <f ca="1">IFERROR(MATCH(VF$3,OFFSET(TrichLuc!$A$1,VA48,0,5000),0)+VA48,"")</f>
        <v/>
      </c>
      <c r="VB49" s="84" t="str">
        <f ca="1">IFERROR(INDEX(TrichLuc!$A:$AD,VA49,10),"")</f>
        <v/>
      </c>
      <c r="VC49" s="94" t="str">
        <f ca="1">IFERROR(INDEX(TrichLuc!$A:$AD,VA49,30),"")</f>
        <v/>
      </c>
      <c r="VD49" s="85" t="str">
        <f ca="1">IFERROR(VLOOKUP(VC49,Giadatvaheso!$C$24:$F$112,4,0)*VE49,"")</f>
        <v/>
      </c>
      <c r="VE49" s="84" t="str">
        <f t="shared" ca="1" si="52"/>
        <v/>
      </c>
      <c r="VF49" s="84" t="str">
        <f ca="1">IFERROR(INDEX(TrichLuc!$A:$AD,VA49,21),"")</f>
        <v/>
      </c>
      <c r="VG49" s="84" t="str">
        <f ca="1">IFERROR(INDEX(TrichLuc!$A:$AD,VA49,22),"")</f>
        <v/>
      </c>
      <c r="VH49" s="84" t="str">
        <f ca="1">IFERROR(INDEX(TrichLuc!$A:$AD,VA49,23),"")</f>
        <v/>
      </c>
      <c r="VI49" s="94" t="str">
        <f ca="1">IFERROR(INDEX(TrichLuc!$A:$AD,VA49,25),"")</f>
        <v/>
      </c>
      <c r="VJ49" s="94" t="str">
        <f ca="1">IFERROR(INDEX(TrichLuc!$A:$AD,VA49,26),"")</f>
        <v/>
      </c>
      <c r="VL49" s="4" t="str">
        <f ca="1">IFERROR(MATCH(VQ$3,OFFSET(TrichLuc!$A$1,VL48,0,5000),0)+VL48,"")</f>
        <v/>
      </c>
      <c r="VM49" s="84" t="str">
        <f ca="1">IFERROR(INDEX(TrichLuc!$A:$AD,VL49,10),"")</f>
        <v/>
      </c>
      <c r="VN49" s="94" t="str">
        <f ca="1">IFERROR(INDEX(TrichLuc!$A:$AD,VL49,30),"")</f>
        <v/>
      </c>
      <c r="VO49" s="85" t="str">
        <f ca="1">IFERROR(VLOOKUP(VN49,Giadatvaheso!$C$24:$F$112,4,0)*VP49,"")</f>
        <v/>
      </c>
      <c r="VP49" s="84" t="str">
        <f t="shared" ca="1" si="53"/>
        <v/>
      </c>
      <c r="VQ49" s="84" t="str">
        <f ca="1">IFERROR(INDEX(TrichLuc!$A:$AD,VL49,21),"")</f>
        <v/>
      </c>
      <c r="VR49" s="84" t="str">
        <f ca="1">IFERROR(INDEX(TrichLuc!$A:$AD,VL49,22),"")</f>
        <v/>
      </c>
      <c r="VS49" s="84" t="str">
        <f ca="1">IFERROR(INDEX(TrichLuc!$A:$AD,VL49,23),"")</f>
        <v/>
      </c>
      <c r="VT49" s="94" t="str">
        <f ca="1">IFERROR(INDEX(TrichLuc!$A:$AD,VL49,25),"")</f>
        <v/>
      </c>
      <c r="VU49" s="94" t="str">
        <f ca="1">IFERROR(INDEX(TrichLuc!$A:$AD,VL49,26),"")</f>
        <v/>
      </c>
      <c r="VW49" s="4" t="str">
        <f ca="1">IFERROR(MATCH(WB$3,OFFSET(TrichLuc!$A$1,VW48,0,5000),0)+VW48,"")</f>
        <v/>
      </c>
      <c r="VX49" s="84" t="str">
        <f ca="1">IFERROR(INDEX(TrichLuc!$A:$AD,VW49,10),"")</f>
        <v/>
      </c>
      <c r="VY49" s="94" t="str">
        <f ca="1">IFERROR(INDEX(TrichLuc!$A:$AD,VW49,30),"")</f>
        <v/>
      </c>
      <c r="VZ49" s="85" t="str">
        <f ca="1">IFERROR(VLOOKUP(VY49,Giadatvaheso!$C$24:$F$112,4,0)*WA49,"")</f>
        <v/>
      </c>
      <c r="WA49" s="84" t="str">
        <f t="shared" ca="1" si="54"/>
        <v/>
      </c>
      <c r="WB49" s="84" t="str">
        <f ca="1">IFERROR(INDEX(TrichLuc!$A:$AD,VW49,21),"")</f>
        <v/>
      </c>
      <c r="WC49" s="84" t="str">
        <f ca="1">IFERROR(INDEX(TrichLuc!$A:$AD,VW49,22),"")</f>
        <v/>
      </c>
      <c r="WD49" s="84" t="str">
        <f ca="1">IFERROR(INDEX(TrichLuc!$A:$AD,VW49,23),"")</f>
        <v/>
      </c>
      <c r="WE49" s="94" t="str">
        <f ca="1">IFERROR(INDEX(TrichLuc!$A:$AD,VW49,25),"")</f>
        <v/>
      </c>
      <c r="WF49" s="94" t="str">
        <f ca="1">IFERROR(INDEX(TrichLuc!$A:$AD,VW49,26),"")</f>
        <v/>
      </c>
      <c r="WH49" s="4" t="str">
        <f ca="1">IFERROR(MATCH(WM$3,OFFSET(TrichLuc!$A$1,WH48,0,5000),0)+WH48,"")</f>
        <v/>
      </c>
      <c r="WI49" s="84" t="str">
        <f ca="1">IFERROR(INDEX(TrichLuc!$A:$AD,WH49,10),"")</f>
        <v/>
      </c>
      <c r="WJ49" s="94" t="str">
        <f ca="1">IFERROR(INDEX(TrichLuc!$A:$AD,WH49,30),"")</f>
        <v/>
      </c>
      <c r="WK49" s="85" t="str">
        <f ca="1">IFERROR(VLOOKUP(WJ49,Giadatvaheso!$C$24:$F$112,4,0)*WL49,"")</f>
        <v/>
      </c>
      <c r="WL49" s="84" t="str">
        <f t="shared" ca="1" si="55"/>
        <v/>
      </c>
      <c r="WM49" s="84" t="str">
        <f ca="1">IFERROR(INDEX(TrichLuc!$A:$AD,WH49,21),"")</f>
        <v/>
      </c>
      <c r="WN49" s="84" t="str">
        <f ca="1">IFERROR(INDEX(TrichLuc!$A:$AD,WH49,22),"")</f>
        <v/>
      </c>
      <c r="WO49" s="84" t="str">
        <f ca="1">IFERROR(INDEX(TrichLuc!$A:$AD,WH49,23),"")</f>
        <v/>
      </c>
      <c r="WP49" s="94" t="str">
        <f ca="1">IFERROR(INDEX(TrichLuc!$A:$AD,WH49,25),"")</f>
        <v/>
      </c>
      <c r="WQ49" s="94" t="str">
        <f ca="1">IFERROR(INDEX(TrichLuc!$A:$AD,WH49,26),"")</f>
        <v/>
      </c>
      <c r="WS49" s="4" t="str">
        <f ca="1">IFERROR(MATCH(WX$3,OFFSET(TrichLuc!$A$1,WS48,0,5000),0)+WS48,"")</f>
        <v/>
      </c>
      <c r="WT49" s="84" t="str">
        <f ca="1">IFERROR(INDEX(TrichLuc!$A:$AD,WS49,10),"")</f>
        <v/>
      </c>
      <c r="WU49" s="94" t="str">
        <f ca="1">IFERROR(INDEX(TrichLuc!$A:$AD,WS49,30),"")</f>
        <v/>
      </c>
      <c r="WV49" s="85" t="str">
        <f ca="1">IFERROR(VLOOKUP(WU49,Giadatvaheso!$C$24:$F$112,4,0)*WW49,"")</f>
        <v/>
      </c>
      <c r="WW49" s="84" t="str">
        <f t="shared" ca="1" si="56"/>
        <v/>
      </c>
      <c r="WX49" s="84" t="str">
        <f ca="1">IFERROR(INDEX(TrichLuc!$A:$AD,WS49,21),"")</f>
        <v/>
      </c>
      <c r="WY49" s="84" t="str">
        <f ca="1">IFERROR(INDEX(TrichLuc!$A:$AD,WS49,22),"")</f>
        <v/>
      </c>
      <c r="WZ49" s="84" t="str">
        <f ca="1">IFERROR(INDEX(TrichLuc!$A:$AD,WS49,23),"")</f>
        <v/>
      </c>
      <c r="XA49" s="94" t="str">
        <f ca="1">IFERROR(INDEX(TrichLuc!$A:$AD,WS49,25),"")</f>
        <v/>
      </c>
      <c r="XB49" s="94" t="str">
        <f ca="1">IFERROR(INDEX(TrichLuc!$A:$AD,WS49,26),"")</f>
        <v/>
      </c>
      <c r="XD49" s="4" t="str">
        <f ca="1">IFERROR(MATCH(XI$3,OFFSET(TrichLuc!$A$1,XD48,0,5000),0)+XD48,"")</f>
        <v/>
      </c>
      <c r="XE49" s="84" t="str">
        <f ca="1">IFERROR(INDEX(TrichLuc!$A:$AD,XD49,10),"")</f>
        <v/>
      </c>
      <c r="XF49" s="94" t="str">
        <f ca="1">IFERROR(INDEX(TrichLuc!$A:$AD,XD49,30),"")</f>
        <v/>
      </c>
      <c r="XG49" s="85" t="str">
        <f ca="1">IFERROR(VLOOKUP(XF49,Giadatvaheso!$C$24:$F$112,4,0)*XH49,"")</f>
        <v/>
      </c>
      <c r="XH49" s="84" t="str">
        <f t="shared" ca="1" si="57"/>
        <v/>
      </c>
      <c r="XI49" s="84" t="str">
        <f ca="1">IFERROR(INDEX(TrichLuc!$A:$AD,XD49,21),"")</f>
        <v/>
      </c>
      <c r="XJ49" s="84" t="str">
        <f ca="1">IFERROR(INDEX(TrichLuc!$A:$AD,XD49,22),"")</f>
        <v/>
      </c>
      <c r="XK49" s="84" t="str">
        <f ca="1">IFERROR(INDEX(TrichLuc!$A:$AD,XD49,23),"")</f>
        <v/>
      </c>
      <c r="XL49" s="94" t="str">
        <f ca="1">IFERROR(INDEX(TrichLuc!$A:$AD,XD49,25),"")</f>
        <v/>
      </c>
      <c r="XM49" s="94" t="str">
        <f ca="1">IFERROR(INDEX(TrichLuc!$A:$AD,XD49,26),"")</f>
        <v/>
      </c>
      <c r="XO49" s="4" t="str">
        <f ca="1">IFERROR(MATCH(XT$3,OFFSET(TrichLuc!$A$1,XO48,0,5000),0)+XO48,"")</f>
        <v/>
      </c>
      <c r="XP49" s="84" t="str">
        <f ca="1">IFERROR(INDEX(TrichLuc!$A:$AD,XO49,10),"")</f>
        <v/>
      </c>
      <c r="XQ49" s="94" t="str">
        <f ca="1">IFERROR(INDEX(TrichLuc!$A:$AD,XO49,30),"")</f>
        <v/>
      </c>
      <c r="XR49" s="85" t="str">
        <f ca="1">IFERROR(VLOOKUP(XQ49,Giadatvaheso!$C$24:$F$112,4,0)*XS49,"")</f>
        <v/>
      </c>
      <c r="XS49" s="84" t="str">
        <f t="shared" ca="1" si="58"/>
        <v/>
      </c>
      <c r="XT49" s="84" t="str">
        <f ca="1">IFERROR(INDEX(TrichLuc!$A:$AD,XO49,21),"")</f>
        <v/>
      </c>
      <c r="XU49" s="84" t="str">
        <f ca="1">IFERROR(INDEX(TrichLuc!$A:$AD,XO49,22),"")</f>
        <v/>
      </c>
      <c r="XV49" s="84" t="str">
        <f ca="1">IFERROR(INDEX(TrichLuc!$A:$AD,XO49,23),"")</f>
        <v/>
      </c>
      <c r="XW49" s="94" t="str">
        <f ca="1">IFERROR(INDEX(TrichLuc!$A:$AD,XO49,25),"")</f>
        <v/>
      </c>
      <c r="XX49" s="94" t="str">
        <f ca="1">IFERROR(INDEX(TrichLuc!$A:$AD,XO49,26),"")</f>
        <v/>
      </c>
      <c r="XZ49" s="4" t="str">
        <f ca="1">IFERROR(MATCH(YE$3,OFFSET(TrichLuc!$A$1,XZ48,0,5000),0)+XZ48,"")</f>
        <v/>
      </c>
      <c r="YA49" s="84" t="str">
        <f ca="1">IFERROR(INDEX(TrichLuc!$A:$AD,XZ49,10),"")</f>
        <v/>
      </c>
      <c r="YB49" s="94" t="str">
        <f ca="1">IFERROR(INDEX(TrichLuc!$A:$AD,XZ49,30),"")</f>
        <v/>
      </c>
      <c r="YC49" s="85" t="str">
        <f ca="1">IFERROR(VLOOKUP(YB49,Giadatvaheso!$C$24:$F$112,4,0)*YD49,"")</f>
        <v/>
      </c>
      <c r="YD49" s="84" t="str">
        <f t="shared" ca="1" si="59"/>
        <v/>
      </c>
      <c r="YE49" s="84" t="str">
        <f ca="1">IFERROR(INDEX(TrichLuc!$A:$AD,XZ49,21),"")</f>
        <v/>
      </c>
      <c r="YF49" s="84" t="str">
        <f ca="1">IFERROR(INDEX(TrichLuc!$A:$AD,XZ49,22),"")</f>
        <v/>
      </c>
      <c r="YG49" s="84" t="str">
        <f ca="1">IFERROR(INDEX(TrichLuc!$A:$AD,XZ49,23),"")</f>
        <v/>
      </c>
      <c r="YH49" s="94" t="str">
        <f ca="1">IFERROR(INDEX(TrichLuc!$A:$AD,XZ49,25),"")</f>
        <v/>
      </c>
      <c r="YI49" s="94" t="str">
        <f ca="1">IFERROR(INDEX(TrichLuc!$A:$AD,XZ49,26),"")</f>
        <v/>
      </c>
      <c r="YK49" s="4" t="str">
        <f ca="1">IFERROR(MATCH(YP$3,OFFSET(TrichLuc!$A$1,YK48,0,5000),0)+YK48,"")</f>
        <v/>
      </c>
      <c r="YL49" s="84" t="str">
        <f ca="1">IFERROR(INDEX(TrichLuc!$A:$AD,YK49,10),"")</f>
        <v/>
      </c>
      <c r="YM49" s="94" t="str">
        <f ca="1">IFERROR(INDEX(TrichLuc!$A:$AD,YK49,30),"")</f>
        <v/>
      </c>
      <c r="YN49" s="85" t="str">
        <f ca="1">IFERROR(VLOOKUP(YM49,Giadatvaheso!$C$24:$F$112,4,0)*YO49,"")</f>
        <v/>
      </c>
      <c r="YO49" s="84" t="str">
        <f t="shared" ca="1" si="60"/>
        <v/>
      </c>
      <c r="YP49" s="84" t="str">
        <f ca="1">IFERROR(INDEX(TrichLuc!$A:$AD,YK49,21),"")</f>
        <v/>
      </c>
      <c r="YQ49" s="84" t="str">
        <f ca="1">IFERROR(INDEX(TrichLuc!$A:$AD,YK49,22),"")</f>
        <v/>
      </c>
      <c r="YR49" s="84" t="str">
        <f ca="1">IFERROR(INDEX(TrichLuc!$A:$AD,YK49,23),"")</f>
        <v/>
      </c>
      <c r="YS49" s="94" t="str">
        <f ca="1">IFERROR(INDEX(TrichLuc!$A:$AD,YK49,25),"")</f>
        <v/>
      </c>
      <c r="YT49" s="94" t="str">
        <f ca="1">IFERROR(INDEX(TrichLuc!$A:$AD,YK49,26),"")</f>
        <v/>
      </c>
      <c r="YV49" s="4" t="str">
        <f ca="1">IFERROR(MATCH(ZA$3,OFFSET(TrichLuc!$A$1,YV48,0,5000),0)+YV48,"")</f>
        <v/>
      </c>
      <c r="YW49" s="84" t="str">
        <f ca="1">IFERROR(INDEX(TrichLuc!$A:$AD,YV49,10),"")</f>
        <v/>
      </c>
      <c r="YX49" s="94" t="str">
        <f ca="1">IFERROR(INDEX(TrichLuc!$A:$AD,YV49,30),"")</f>
        <v/>
      </c>
      <c r="YY49" s="85" t="str">
        <f ca="1">IFERROR(VLOOKUP(YX49,Giadatvaheso!$C$24:$F$112,4,0)*YZ49,"")</f>
        <v/>
      </c>
      <c r="YZ49" s="84" t="str">
        <f t="shared" ca="1" si="61"/>
        <v/>
      </c>
      <c r="ZA49" s="84" t="str">
        <f ca="1">IFERROR(INDEX(TrichLuc!$A:$AD,YV49,21),"")</f>
        <v/>
      </c>
      <c r="ZB49" s="84" t="str">
        <f ca="1">IFERROR(INDEX(TrichLuc!$A:$AD,YV49,22),"")</f>
        <v/>
      </c>
      <c r="ZC49" s="84" t="str">
        <f ca="1">IFERROR(INDEX(TrichLuc!$A:$AD,YV49,23),"")</f>
        <v/>
      </c>
      <c r="ZD49" s="94" t="str">
        <f ca="1">IFERROR(INDEX(TrichLuc!$A:$AD,YV49,25),"")</f>
        <v/>
      </c>
      <c r="ZE49" s="94" t="str">
        <f ca="1">IFERROR(INDEX(TrichLuc!$A:$AD,YV49,26),"")</f>
        <v/>
      </c>
      <c r="ZG49" s="4" t="str">
        <f ca="1">IFERROR(MATCH(ZL$3,OFFSET(TrichLuc!$A$1,ZG48,0,5000),0)+ZG48,"")</f>
        <v/>
      </c>
      <c r="ZH49" s="84" t="str">
        <f ca="1">IFERROR(INDEX(TrichLuc!$A:$AD,ZG49,10),"")</f>
        <v/>
      </c>
      <c r="ZI49" s="94" t="str">
        <f ca="1">IFERROR(INDEX(TrichLuc!$A:$AD,ZG49,30),"")</f>
        <v/>
      </c>
      <c r="ZJ49" s="85" t="str">
        <f ca="1">IFERROR(VLOOKUP(ZI49,Giadatvaheso!$C$24:$F$112,4,0)*ZK49,"")</f>
        <v/>
      </c>
      <c r="ZK49" s="84" t="str">
        <f t="shared" ca="1" si="62"/>
        <v/>
      </c>
      <c r="ZL49" s="84" t="str">
        <f ca="1">IFERROR(INDEX(TrichLuc!$A:$AD,ZG49,21),"")</f>
        <v/>
      </c>
      <c r="ZM49" s="84" t="str">
        <f ca="1">IFERROR(INDEX(TrichLuc!$A:$AD,ZG49,22),"")</f>
        <v/>
      </c>
      <c r="ZN49" s="84" t="str">
        <f ca="1">IFERROR(INDEX(TrichLuc!$A:$AD,ZG49,23),"")</f>
        <v/>
      </c>
      <c r="ZO49" s="94" t="str">
        <f ca="1">IFERROR(INDEX(TrichLuc!$A:$AD,ZG49,25),"")</f>
        <v/>
      </c>
      <c r="ZP49" s="94" t="str">
        <f ca="1">IFERROR(INDEX(TrichLuc!$A:$AD,ZG49,26),"")</f>
        <v/>
      </c>
      <c r="ZR49" s="4" t="str">
        <f ca="1">IFERROR(MATCH(ZW$3,OFFSET(TrichLuc!$A$1,ZR48,0,5000),0)+ZR48,"")</f>
        <v/>
      </c>
      <c r="ZS49" s="84" t="str">
        <f ca="1">IFERROR(INDEX(TrichLuc!$A:$AD,ZR49,10),"")</f>
        <v/>
      </c>
      <c r="ZT49" s="94" t="str">
        <f ca="1">IFERROR(INDEX(TrichLuc!$A:$AD,ZR49,30),"")</f>
        <v/>
      </c>
      <c r="ZU49" s="85" t="str">
        <f ca="1">IFERROR(VLOOKUP(ZT49,Giadatvaheso!$C$24:$F$112,4,0)*ZV49,"")</f>
        <v/>
      </c>
      <c r="ZV49" s="84" t="str">
        <f t="shared" ca="1" si="63"/>
        <v/>
      </c>
      <c r="ZW49" s="84" t="str">
        <f ca="1">IFERROR(INDEX(TrichLuc!$A:$AD,ZR49,21),"")</f>
        <v/>
      </c>
      <c r="ZX49" s="84" t="str">
        <f ca="1">IFERROR(INDEX(TrichLuc!$A:$AD,ZR49,22),"")</f>
        <v/>
      </c>
      <c r="ZY49" s="84" t="str">
        <f ca="1">IFERROR(INDEX(TrichLuc!$A:$AD,ZR49,23),"")</f>
        <v/>
      </c>
      <c r="ZZ49" s="94" t="str">
        <f ca="1">IFERROR(INDEX(TrichLuc!$A:$AD,ZR49,25),"")</f>
        <v/>
      </c>
      <c r="AAA49" s="94" t="str">
        <f ca="1">IFERROR(INDEX(TrichLuc!$A:$AD,ZR49,26),"")</f>
        <v/>
      </c>
      <c r="AAC49" s="4" t="str">
        <f ca="1">IFERROR(MATCH(AAH$3,OFFSET(TrichLuc!$A$1,AAC48,0,5000),0)+AAC48,"")</f>
        <v/>
      </c>
      <c r="AAD49" s="84" t="str">
        <f ca="1">IFERROR(INDEX(TrichLuc!$A:$AD,AAC49,10),"")</f>
        <v/>
      </c>
      <c r="AAE49" s="94" t="str">
        <f ca="1">IFERROR(INDEX(TrichLuc!$A:$AD,AAC49,30),"")</f>
        <v/>
      </c>
      <c r="AAF49" s="85" t="str">
        <f ca="1">IFERROR(VLOOKUP(AAE49,Giadatvaheso!$C$24:$F$112,4,0)*AAG49,"")</f>
        <v/>
      </c>
      <c r="AAG49" s="84" t="str">
        <f t="shared" ca="1" si="64"/>
        <v/>
      </c>
      <c r="AAH49" s="84" t="str">
        <f ca="1">IFERROR(INDEX(TrichLuc!$A:$AD,AAC49,21),"")</f>
        <v/>
      </c>
      <c r="AAI49" s="84" t="str">
        <f ca="1">IFERROR(INDEX(TrichLuc!$A:$AD,AAC49,22),"")</f>
        <v/>
      </c>
      <c r="AAJ49" s="84" t="str">
        <f ca="1">IFERROR(INDEX(TrichLuc!$A:$AD,AAC49,23),"")</f>
        <v/>
      </c>
      <c r="AAK49" s="94" t="str">
        <f ca="1">IFERROR(INDEX(TrichLuc!$A:$AD,AAC49,25),"")</f>
        <v/>
      </c>
      <c r="AAL49" s="94" t="str">
        <f ca="1">IFERROR(INDEX(TrichLuc!$A:$AD,AAC49,26),"")</f>
        <v/>
      </c>
      <c r="AAN49" s="4" t="str">
        <f ca="1">IFERROR(MATCH(AAS$3,OFFSET(TrichLuc!$A$1,AAN48,0,5000),0)+AAN48,"")</f>
        <v/>
      </c>
      <c r="AAO49" s="84" t="str">
        <f ca="1">IFERROR(INDEX(TrichLuc!$A:$AD,AAN49,10),"")</f>
        <v/>
      </c>
      <c r="AAP49" s="94" t="str">
        <f ca="1">IFERROR(INDEX(TrichLuc!$A:$AD,AAN49,30),"")</f>
        <v/>
      </c>
      <c r="AAQ49" s="85" t="str">
        <f ca="1">IFERROR(VLOOKUP(AAP49,Giadatvaheso!$C$24:$F$112,4,0)*AAR49,"")</f>
        <v/>
      </c>
      <c r="AAR49" s="84" t="str">
        <f t="shared" ca="1" si="65"/>
        <v/>
      </c>
      <c r="AAS49" s="84" t="str">
        <f ca="1">IFERROR(INDEX(TrichLuc!$A:$AD,AAN49,21),"")</f>
        <v/>
      </c>
      <c r="AAT49" s="84" t="str">
        <f ca="1">IFERROR(INDEX(TrichLuc!$A:$AD,AAN49,22),"")</f>
        <v/>
      </c>
      <c r="AAU49" s="84" t="str">
        <f ca="1">IFERROR(INDEX(TrichLuc!$A:$AD,AAN49,23),"")</f>
        <v/>
      </c>
      <c r="AAV49" s="94" t="str">
        <f ca="1">IFERROR(INDEX(TrichLuc!$A:$AD,AAN49,25),"")</f>
        <v/>
      </c>
      <c r="AAW49" s="94" t="str">
        <f ca="1">IFERROR(INDEX(TrichLuc!$A:$AD,AAN49,26),"")</f>
        <v/>
      </c>
      <c r="AAY49" s="4" t="str">
        <f ca="1">IFERROR(MATCH(ABD$3,OFFSET(TrichLuc!$A$1,AAY48,0,5000),0)+AAY48,"")</f>
        <v/>
      </c>
      <c r="AAZ49" s="84" t="str">
        <f ca="1">IFERROR(INDEX(TrichLuc!$A:$AD,AAY49,10),"")</f>
        <v/>
      </c>
      <c r="ABA49" s="94" t="str">
        <f ca="1">IFERROR(INDEX(TrichLuc!$A:$AD,AAY49,30),"")</f>
        <v/>
      </c>
      <c r="ABB49" s="85" t="str">
        <f ca="1">IFERROR(VLOOKUP(ABA49,Giadatvaheso!$C$24:$F$112,4,0)*ABC49,"")</f>
        <v/>
      </c>
      <c r="ABC49" s="84" t="str">
        <f t="shared" ca="1" si="66"/>
        <v/>
      </c>
      <c r="ABD49" s="84" t="str">
        <f ca="1">IFERROR(INDEX(TrichLuc!$A:$AD,AAY49,21),"")</f>
        <v/>
      </c>
      <c r="ABE49" s="84" t="str">
        <f ca="1">IFERROR(INDEX(TrichLuc!$A:$AD,AAY49,22),"")</f>
        <v/>
      </c>
      <c r="ABF49" s="84" t="str">
        <f ca="1">IFERROR(INDEX(TrichLuc!$A:$AD,AAY49,23),"")</f>
        <v/>
      </c>
      <c r="ABG49" s="94" t="str">
        <f ca="1">IFERROR(INDEX(TrichLuc!$A:$AD,AAY49,25),"")</f>
        <v/>
      </c>
      <c r="ABH49" s="94" t="str">
        <f ca="1">IFERROR(INDEX(TrichLuc!$A:$AD,AAY49,26),"")</f>
        <v/>
      </c>
      <c r="ABJ49" s="4" t="str">
        <f ca="1">IFERROR(MATCH(ABO$3,OFFSET(TrichLuc!$A$1,ABJ48,0,5000),0)+ABJ48,"")</f>
        <v/>
      </c>
      <c r="ABK49" s="84" t="str">
        <f ca="1">IFERROR(INDEX(TrichLuc!$A:$AD,ABJ49,10),"")</f>
        <v/>
      </c>
      <c r="ABL49" s="94" t="str">
        <f ca="1">IFERROR(INDEX(TrichLuc!$A:$AD,ABJ49,30),"")</f>
        <v/>
      </c>
      <c r="ABM49" s="85" t="str">
        <f ca="1">IFERROR(VLOOKUP(ABL49,Giadatvaheso!$C$24:$F$112,4,0)*ABN49,"")</f>
        <v/>
      </c>
      <c r="ABN49" s="84" t="str">
        <f t="shared" ca="1" si="67"/>
        <v/>
      </c>
      <c r="ABO49" s="84" t="str">
        <f ca="1">IFERROR(INDEX(TrichLuc!$A:$AD,ABJ49,21),"")</f>
        <v/>
      </c>
      <c r="ABP49" s="84" t="str">
        <f ca="1">IFERROR(INDEX(TrichLuc!$A:$AD,ABJ49,22),"")</f>
        <v/>
      </c>
      <c r="ABQ49" s="84" t="str">
        <f ca="1">IFERROR(INDEX(TrichLuc!$A:$AD,ABJ49,23),"")</f>
        <v/>
      </c>
      <c r="ABR49" s="94" t="str">
        <f ca="1">IFERROR(INDEX(TrichLuc!$A:$AD,ABJ49,25),"")</f>
        <v/>
      </c>
      <c r="ABS49" s="94" t="str">
        <f ca="1">IFERROR(INDEX(TrichLuc!$A:$AD,ABJ49,26),"")</f>
        <v/>
      </c>
      <c r="ABU49" s="4" t="str">
        <f ca="1">IFERROR(MATCH(ABZ$3,OFFSET(TrichLuc!$A$1,ABU48,0,5000),0)+ABU48,"")</f>
        <v/>
      </c>
      <c r="ABV49" s="84" t="str">
        <f ca="1">IFERROR(INDEX(TrichLuc!$A:$AD,ABU49,10),"")</f>
        <v/>
      </c>
      <c r="ABW49" s="94" t="str">
        <f ca="1">IFERROR(INDEX(TrichLuc!$A:$AD,ABU49,30),"")</f>
        <v/>
      </c>
      <c r="ABX49" s="85" t="str">
        <f ca="1">IFERROR(VLOOKUP(ABW49,Giadatvaheso!$C$24:$F$112,4,0)*ABY49,"")</f>
        <v/>
      </c>
      <c r="ABY49" s="84" t="str">
        <f t="shared" ca="1" si="68"/>
        <v/>
      </c>
      <c r="ABZ49" s="84" t="str">
        <f ca="1">IFERROR(INDEX(TrichLuc!$A:$AD,ABU49,21),"")</f>
        <v/>
      </c>
      <c r="ACA49" s="84" t="str">
        <f ca="1">IFERROR(INDEX(TrichLuc!$A:$AD,ABU49,22),"")</f>
        <v/>
      </c>
      <c r="ACB49" s="84" t="str">
        <f ca="1">IFERROR(INDEX(TrichLuc!$A:$AD,ABU49,23),"")</f>
        <v/>
      </c>
      <c r="ACC49" s="94" t="str">
        <f ca="1">IFERROR(INDEX(TrichLuc!$A:$AD,ABU49,25),"")</f>
        <v/>
      </c>
      <c r="ACD49" s="94" t="str">
        <f ca="1">IFERROR(INDEX(TrichLuc!$A:$AD,ABU49,26),"")</f>
        <v/>
      </c>
      <c r="ACF49" s="4" t="str">
        <f ca="1">IFERROR(MATCH(ACK$3,OFFSET(TrichLuc!$A$1,ACF48,0,5000),0)+ACF48,"")</f>
        <v/>
      </c>
      <c r="ACG49" s="84" t="str">
        <f ca="1">IFERROR(INDEX(TrichLuc!$A:$AD,ACF49,10),"")</f>
        <v/>
      </c>
      <c r="ACH49" s="94" t="str">
        <f ca="1">IFERROR(INDEX(TrichLuc!$A:$AD,ACF49,30),"")</f>
        <v/>
      </c>
      <c r="ACI49" s="85" t="str">
        <f ca="1">IFERROR(VLOOKUP(ACH49,Giadatvaheso!$C$24:$F$112,4,0)*ACJ49,"")</f>
        <v/>
      </c>
      <c r="ACJ49" s="84" t="str">
        <f t="shared" ca="1" si="69"/>
        <v/>
      </c>
      <c r="ACK49" s="84" t="str">
        <f ca="1">IFERROR(INDEX(TrichLuc!$A:$AD,ACF49,21),"")</f>
        <v/>
      </c>
      <c r="ACL49" s="84" t="str">
        <f ca="1">IFERROR(INDEX(TrichLuc!$A:$AD,ACF49,22),"")</f>
        <v/>
      </c>
      <c r="ACM49" s="84" t="str">
        <f ca="1">IFERROR(INDEX(TrichLuc!$A:$AD,ACF49,23),"")</f>
        <v/>
      </c>
      <c r="ACN49" s="94" t="str">
        <f ca="1">IFERROR(INDEX(TrichLuc!$A:$AD,ACF49,25),"")</f>
        <v/>
      </c>
      <c r="ACO49" s="94" t="str">
        <f ca="1">IFERROR(INDEX(TrichLuc!$A:$AD,ACF49,26),"")</f>
        <v/>
      </c>
      <c r="ACQ49" s="4" t="str">
        <f ca="1">IFERROR(MATCH(ACV$3,OFFSET(TrichLuc!$A$1,ACQ48,0,5000),0)+ACQ48,"")</f>
        <v/>
      </c>
      <c r="ACR49" s="84" t="str">
        <f ca="1">IFERROR(INDEX(TrichLuc!$A:$AD,ACQ49,10),"")</f>
        <v/>
      </c>
      <c r="ACS49" s="94" t="str">
        <f ca="1">IFERROR(INDEX(TrichLuc!$A:$AD,ACQ49,30),"")</f>
        <v/>
      </c>
      <c r="ACT49" s="85" t="str">
        <f ca="1">IFERROR(VLOOKUP(ACS49,Giadatvaheso!$C$24:$F$112,4,0)*ACU49,"")</f>
        <v/>
      </c>
      <c r="ACU49" s="84" t="str">
        <f t="shared" ca="1" si="70"/>
        <v/>
      </c>
      <c r="ACV49" s="84" t="str">
        <f ca="1">IFERROR(INDEX(TrichLuc!$A:$AD,ACQ49,21),"")</f>
        <v/>
      </c>
      <c r="ACW49" s="84" t="str">
        <f ca="1">IFERROR(INDEX(TrichLuc!$A:$AD,ACQ49,22),"")</f>
        <v/>
      </c>
      <c r="ACX49" s="84" t="str">
        <f ca="1">IFERROR(INDEX(TrichLuc!$A:$AD,ACQ49,23),"")</f>
        <v/>
      </c>
      <c r="ACY49" s="94" t="str">
        <f ca="1">IFERROR(INDEX(TrichLuc!$A:$AD,ACQ49,25),"")</f>
        <v/>
      </c>
      <c r="ACZ49" s="94" t="str">
        <f ca="1">IFERROR(INDEX(TrichLuc!$A:$AD,ACQ49,26),"")</f>
        <v/>
      </c>
      <c r="ADB49" s="4" t="str">
        <f ca="1">IFERROR(MATCH(ADG$3,OFFSET(TrichLuc!$A$1,ADB48,0,5000),0)+ADB48,"")</f>
        <v/>
      </c>
      <c r="ADC49" s="84" t="str">
        <f ca="1">IFERROR(INDEX(TrichLuc!$A:$AD,ADB49,10),"")</f>
        <v/>
      </c>
      <c r="ADD49" s="94" t="str">
        <f ca="1">IFERROR(INDEX(TrichLuc!$A:$AD,ADB49,30),"")</f>
        <v/>
      </c>
      <c r="ADE49" s="85" t="str">
        <f ca="1">IFERROR(VLOOKUP(ADD49,Giadatvaheso!$C$24:$F$112,4,0)*ADF49,"")</f>
        <v/>
      </c>
      <c r="ADF49" s="84" t="str">
        <f t="shared" ca="1" si="71"/>
        <v/>
      </c>
      <c r="ADG49" s="84" t="str">
        <f ca="1">IFERROR(INDEX(TrichLuc!$A:$AD,ADB49,21),"")</f>
        <v/>
      </c>
      <c r="ADH49" s="84" t="str">
        <f ca="1">IFERROR(INDEX(TrichLuc!$A:$AD,ADB49,22),"")</f>
        <v/>
      </c>
      <c r="ADI49" s="84" t="str">
        <f ca="1">IFERROR(INDEX(TrichLuc!$A:$AD,ADB49,23),"")</f>
        <v/>
      </c>
      <c r="ADJ49" s="94" t="str">
        <f ca="1">IFERROR(INDEX(TrichLuc!$A:$AD,ADB49,25),"")</f>
        <v/>
      </c>
      <c r="ADK49" s="94" t="str">
        <f ca="1">IFERROR(INDEX(TrichLuc!$A:$AD,ADB49,26),"")</f>
        <v/>
      </c>
      <c r="ADM49" s="4" t="str">
        <f ca="1">IFERROR(MATCH(ADR$3,OFFSET(TrichLuc!$A$1,ADM48,0,5000),0)+ADM48,"")</f>
        <v/>
      </c>
      <c r="ADN49" s="84" t="str">
        <f ca="1">IFERROR(INDEX(TrichLuc!$A:$AD,ADM49,10),"")</f>
        <v/>
      </c>
      <c r="ADO49" s="94" t="str">
        <f ca="1">IFERROR(INDEX(TrichLuc!$A:$AD,ADM49,30),"")</f>
        <v/>
      </c>
      <c r="ADP49" s="85" t="str">
        <f ca="1">IFERROR(VLOOKUP(ADO49,Giadatvaheso!$C$24:$F$112,4,0)*ADQ49,"")</f>
        <v/>
      </c>
      <c r="ADQ49" s="84" t="str">
        <f t="shared" ca="1" si="72"/>
        <v/>
      </c>
      <c r="ADR49" s="84" t="str">
        <f ca="1">IFERROR(INDEX(TrichLuc!$A:$AD,ADM49,21),"")</f>
        <v/>
      </c>
      <c r="ADS49" s="84" t="str">
        <f ca="1">IFERROR(INDEX(TrichLuc!$A:$AD,ADM49,22),"")</f>
        <v/>
      </c>
      <c r="ADT49" s="84" t="str">
        <f ca="1">IFERROR(INDEX(TrichLuc!$A:$AD,ADM49,23),"")</f>
        <v/>
      </c>
      <c r="ADU49" s="94" t="str">
        <f ca="1">IFERROR(INDEX(TrichLuc!$A:$AD,ADM49,25),"")</f>
        <v/>
      </c>
      <c r="ADV49" s="94" t="str">
        <f ca="1">IFERROR(INDEX(TrichLuc!$A:$AD,ADM49,26),"")</f>
        <v/>
      </c>
      <c r="ADX49" s="4" t="str">
        <f ca="1">IFERROR(MATCH(AEC$3,OFFSET(TrichLuc!$A$1,ADX48,0,5000),0)+ADX48,"")</f>
        <v/>
      </c>
      <c r="ADY49" s="84" t="str">
        <f ca="1">IFERROR(INDEX(TrichLuc!$A:$AD,ADX49,10),"")</f>
        <v/>
      </c>
      <c r="ADZ49" s="94" t="str">
        <f ca="1">IFERROR(INDEX(TrichLuc!$A:$AD,ADX49,30),"")</f>
        <v/>
      </c>
      <c r="AEA49" s="85" t="str">
        <f ca="1">IFERROR(VLOOKUP(ADZ49,Giadatvaheso!$C$24:$F$112,4,0)*AEB49,"")</f>
        <v/>
      </c>
      <c r="AEB49" s="84" t="str">
        <f t="shared" ca="1" si="73"/>
        <v/>
      </c>
      <c r="AEC49" s="84" t="str">
        <f ca="1">IFERROR(INDEX(TrichLuc!$A:$AD,ADX49,21),"")</f>
        <v/>
      </c>
      <c r="AED49" s="84" t="str">
        <f ca="1">IFERROR(INDEX(TrichLuc!$A:$AD,ADX49,22),"")</f>
        <v/>
      </c>
      <c r="AEE49" s="84" t="str">
        <f ca="1">IFERROR(INDEX(TrichLuc!$A:$AD,ADX49,23),"")</f>
        <v/>
      </c>
      <c r="AEF49" s="94" t="str">
        <f ca="1">IFERROR(INDEX(TrichLuc!$A:$AD,ADX49,25),"")</f>
        <v/>
      </c>
      <c r="AEG49" s="94" t="str">
        <f ca="1">IFERROR(INDEX(TrichLuc!$A:$AD,ADX49,26),"")</f>
        <v/>
      </c>
      <c r="AEI49" s="4" t="str">
        <f ca="1">IFERROR(MATCH(AEN$3,OFFSET(TrichLuc!$A$1,AEI48,0,5000),0)+AEI48,"")</f>
        <v/>
      </c>
      <c r="AEJ49" s="84" t="str">
        <f ca="1">IFERROR(INDEX(TrichLuc!$A:$AD,AEI49,10),"")</f>
        <v/>
      </c>
      <c r="AEK49" s="94" t="str">
        <f ca="1">IFERROR(INDEX(TrichLuc!$A:$AD,AEI49,30),"")</f>
        <v/>
      </c>
      <c r="AEL49" s="85" t="str">
        <f ca="1">IFERROR(VLOOKUP(AEK49,Giadatvaheso!$C$24:$F$112,4,0)*AEM49,"")</f>
        <v/>
      </c>
      <c r="AEM49" s="84" t="str">
        <f t="shared" ca="1" si="74"/>
        <v/>
      </c>
      <c r="AEN49" s="84" t="str">
        <f ca="1">IFERROR(INDEX(TrichLuc!$A:$AD,AEI49,21),"")</f>
        <v/>
      </c>
      <c r="AEO49" s="84" t="str">
        <f ca="1">IFERROR(INDEX(TrichLuc!$A:$AD,AEI49,22),"")</f>
        <v/>
      </c>
      <c r="AEP49" s="84" t="str">
        <f ca="1">IFERROR(INDEX(TrichLuc!$A:$AD,AEI49,23),"")</f>
        <v/>
      </c>
      <c r="AEQ49" s="94" t="str">
        <f ca="1">IFERROR(INDEX(TrichLuc!$A:$AD,AEI49,25),"")</f>
        <v/>
      </c>
      <c r="AER49" s="94" t="str">
        <f ca="1">IFERROR(INDEX(TrichLuc!$A:$AD,AEI49,26),"")</f>
        <v/>
      </c>
      <c r="AET49" s="4" t="str">
        <f ca="1">IFERROR(MATCH(AEY$3,OFFSET(TrichLuc!$A$1,AET48,0,5000),0)+AET48,"")</f>
        <v/>
      </c>
      <c r="AEU49" s="84" t="str">
        <f ca="1">IFERROR(INDEX(TrichLuc!$A:$AD,AET49,10),"")</f>
        <v/>
      </c>
      <c r="AEV49" s="94" t="str">
        <f ca="1">IFERROR(INDEX(TrichLuc!$A:$AD,AET49,30),"")</f>
        <v/>
      </c>
      <c r="AEW49" s="85" t="str">
        <f ca="1">IFERROR(VLOOKUP(AEV49,Giadatvaheso!$C$24:$F$112,4,0)*AEX49,"")</f>
        <v/>
      </c>
      <c r="AEX49" s="84" t="str">
        <f t="shared" ca="1" si="75"/>
        <v/>
      </c>
      <c r="AEY49" s="84" t="str">
        <f ca="1">IFERROR(INDEX(TrichLuc!$A:$AD,AET49,21),"")</f>
        <v/>
      </c>
      <c r="AEZ49" s="84" t="str">
        <f ca="1">IFERROR(INDEX(TrichLuc!$A:$AD,AET49,22),"")</f>
        <v/>
      </c>
      <c r="AFA49" s="84" t="str">
        <f ca="1">IFERROR(INDEX(TrichLuc!$A:$AD,AET49,23),"")</f>
        <v/>
      </c>
      <c r="AFB49" s="94" t="str">
        <f ca="1">IFERROR(INDEX(TrichLuc!$A:$AD,AET49,25),"")</f>
        <v/>
      </c>
      <c r="AFC49" s="94" t="str">
        <f ca="1">IFERROR(INDEX(TrichLuc!$A:$AD,AET49,26),"")</f>
        <v/>
      </c>
      <c r="AFE49" s="4" t="str">
        <f ca="1">IFERROR(MATCH(AFJ$3,OFFSET(TrichLuc!$A$1,AFE48,0,5000),0)+AFE48,"")</f>
        <v/>
      </c>
      <c r="AFF49" s="84" t="str">
        <f ca="1">IFERROR(INDEX(TrichLuc!$A:$AD,AFE49,10),"")</f>
        <v/>
      </c>
      <c r="AFG49" s="94" t="str">
        <f ca="1">IFERROR(INDEX(TrichLuc!$A:$AD,AFE49,30),"")</f>
        <v/>
      </c>
      <c r="AFH49" s="85" t="str">
        <f ca="1">IFERROR(VLOOKUP(AFG49,Giadatvaheso!$C$24:$F$112,4,0)*AFI49,"")</f>
        <v/>
      </c>
      <c r="AFI49" s="84" t="str">
        <f t="shared" ca="1" si="76"/>
        <v/>
      </c>
      <c r="AFJ49" s="84" t="str">
        <f ca="1">IFERROR(INDEX(TrichLuc!$A:$AD,AFE49,21),"")</f>
        <v/>
      </c>
      <c r="AFK49" s="84" t="str">
        <f ca="1">IFERROR(INDEX(TrichLuc!$A:$AD,AFE49,22),"")</f>
        <v/>
      </c>
      <c r="AFL49" s="84" t="str">
        <f ca="1">IFERROR(INDEX(TrichLuc!$A:$AD,AFE49,23),"")</f>
        <v/>
      </c>
      <c r="AFM49" s="94" t="str">
        <f ca="1">IFERROR(INDEX(TrichLuc!$A:$AD,AFE49,25),"")</f>
        <v/>
      </c>
      <c r="AFN49" s="94" t="str">
        <f ca="1">IFERROR(INDEX(TrichLuc!$A:$AD,AFE49,26),"")</f>
        <v/>
      </c>
      <c r="AFP49" s="4" t="str">
        <f ca="1">IFERROR(MATCH(AFU$3,OFFSET(TrichLuc!$A$1,AFP48,0,5000),0)+AFP48,"")</f>
        <v/>
      </c>
      <c r="AFQ49" s="84" t="str">
        <f ca="1">IFERROR(INDEX(TrichLuc!$A:$AD,AFP49,10),"")</f>
        <v/>
      </c>
      <c r="AFR49" s="94" t="str">
        <f ca="1">IFERROR(INDEX(TrichLuc!$A:$AD,AFP49,30),"")</f>
        <v/>
      </c>
      <c r="AFS49" s="85" t="str">
        <f ca="1">IFERROR(VLOOKUP(AFR49,Giadatvaheso!$C$24:$F$112,4,0)*AFT49,"")</f>
        <v/>
      </c>
      <c r="AFT49" s="84" t="str">
        <f t="shared" ca="1" si="77"/>
        <v/>
      </c>
      <c r="AFU49" s="84" t="str">
        <f ca="1">IFERROR(INDEX(TrichLuc!$A:$AD,AFP49,21),"")</f>
        <v/>
      </c>
      <c r="AFV49" s="84" t="str">
        <f ca="1">IFERROR(INDEX(TrichLuc!$A:$AD,AFP49,22),"")</f>
        <v/>
      </c>
      <c r="AFW49" s="84" t="str">
        <f ca="1">IFERROR(INDEX(TrichLuc!$A:$AD,AFP49,23),"")</f>
        <v/>
      </c>
      <c r="AFX49" s="94" t="str">
        <f ca="1">IFERROR(INDEX(TrichLuc!$A:$AD,AFP49,25),"")</f>
        <v/>
      </c>
      <c r="AFY49" s="94" t="str">
        <f ca="1">IFERROR(INDEX(TrichLuc!$A:$AD,AFP49,26),"")</f>
        <v/>
      </c>
      <c r="AGA49" s="4" t="str">
        <f ca="1">IFERROR(MATCH(AGF$3,OFFSET(TrichLuc!$A$1,AGA48,0,5000),0)+AGA48,"")</f>
        <v/>
      </c>
      <c r="AGB49" s="84" t="str">
        <f ca="1">IFERROR(INDEX(TrichLuc!$A:$AD,AGA49,10),"")</f>
        <v/>
      </c>
      <c r="AGC49" s="94" t="str">
        <f ca="1">IFERROR(INDEX(TrichLuc!$A:$AD,AGA49,30),"")</f>
        <v/>
      </c>
      <c r="AGD49" s="85" t="str">
        <f ca="1">IFERROR(VLOOKUP(AGC49,Giadatvaheso!$C$24:$F$112,4,0)*AGE49,"")</f>
        <v/>
      </c>
      <c r="AGE49" s="84" t="str">
        <f t="shared" ca="1" si="78"/>
        <v/>
      </c>
      <c r="AGF49" s="84" t="str">
        <f ca="1">IFERROR(INDEX(TrichLuc!$A:$AD,AGA49,21),"")</f>
        <v/>
      </c>
      <c r="AGG49" s="84" t="str">
        <f ca="1">IFERROR(INDEX(TrichLuc!$A:$AD,AGA49,22),"")</f>
        <v/>
      </c>
      <c r="AGH49" s="84" t="str">
        <f ca="1">IFERROR(INDEX(TrichLuc!$A:$AD,AGA49,23),"")</f>
        <v/>
      </c>
      <c r="AGI49" s="94" t="str">
        <f ca="1">IFERROR(INDEX(TrichLuc!$A:$AD,AGA49,25),"")</f>
        <v/>
      </c>
      <c r="AGJ49" s="94" t="str">
        <f ca="1">IFERROR(INDEX(TrichLuc!$A:$AD,AGA49,26),"")</f>
        <v/>
      </c>
      <c r="AGL49" s="4" t="str">
        <f ca="1">IFERROR(MATCH(AGQ$3,OFFSET(TrichLuc!$A$1,AGL48,0,5000),0)+AGL48,"")</f>
        <v/>
      </c>
      <c r="AGM49" s="84" t="str">
        <f ca="1">IFERROR(INDEX(TrichLuc!$A:$AD,AGL49,10),"")</f>
        <v/>
      </c>
      <c r="AGN49" s="94" t="str">
        <f ca="1">IFERROR(INDEX(TrichLuc!$A:$AD,AGL49,30),"")</f>
        <v/>
      </c>
      <c r="AGO49" s="85" t="str">
        <f ca="1">IFERROR(VLOOKUP(AGN49,Giadatvaheso!$C$24:$F$112,4,0)*AGP49,"")</f>
        <v/>
      </c>
      <c r="AGP49" s="84" t="str">
        <f t="shared" ca="1" si="79"/>
        <v/>
      </c>
      <c r="AGQ49" s="84" t="str">
        <f ca="1">IFERROR(INDEX(TrichLuc!$A:$AD,AGL49,21),"")</f>
        <v/>
      </c>
      <c r="AGR49" s="84" t="str">
        <f ca="1">IFERROR(INDEX(TrichLuc!$A:$AD,AGL49,22),"")</f>
        <v/>
      </c>
      <c r="AGS49" s="84" t="str">
        <f ca="1">IFERROR(INDEX(TrichLuc!$A:$AD,AGL49,23),"")</f>
        <v/>
      </c>
      <c r="AGT49" s="94" t="str">
        <f ca="1">IFERROR(INDEX(TrichLuc!$A:$AD,AGL49,25),"")</f>
        <v/>
      </c>
      <c r="AGU49" s="94" t="str">
        <f ca="1">IFERROR(INDEX(TrichLuc!$A:$AD,AGL49,26),"")</f>
        <v/>
      </c>
      <c r="AGW49" s="4" t="str">
        <f ca="1">IFERROR(MATCH(AHB$3,OFFSET(TrichLuc!$A$1,AGW48,0,5000),0)+AGW48,"")</f>
        <v/>
      </c>
      <c r="AGX49" s="84" t="str">
        <f ca="1">IFERROR(INDEX(TrichLuc!$A:$AD,AGW49,10),"")</f>
        <v/>
      </c>
      <c r="AGY49" s="94" t="str">
        <f ca="1">IFERROR(INDEX(TrichLuc!$A:$AD,AGW49,30),"")</f>
        <v/>
      </c>
      <c r="AGZ49" s="85" t="str">
        <f ca="1">IFERROR(VLOOKUP(AGY49,Giadatvaheso!$C$24:$F$112,4,0)*AHA49,"")</f>
        <v/>
      </c>
      <c r="AHA49" s="84" t="str">
        <f t="shared" ca="1" si="80"/>
        <v/>
      </c>
      <c r="AHB49" s="84" t="str">
        <f ca="1">IFERROR(INDEX(TrichLuc!$A:$AD,AGW49,21),"")</f>
        <v/>
      </c>
      <c r="AHC49" s="84" t="str">
        <f ca="1">IFERROR(INDEX(TrichLuc!$A:$AD,AGW49,22),"")</f>
        <v/>
      </c>
      <c r="AHD49" s="84" t="str">
        <f ca="1">IFERROR(INDEX(TrichLuc!$A:$AD,AGW49,23),"")</f>
        <v/>
      </c>
      <c r="AHE49" s="94" t="str">
        <f ca="1">IFERROR(INDEX(TrichLuc!$A:$AD,AGW49,25),"")</f>
        <v/>
      </c>
      <c r="AHF49" s="94" t="str">
        <f ca="1">IFERROR(INDEX(TrichLuc!$A:$AD,AGW49,26),"")</f>
        <v/>
      </c>
      <c r="AHH49" s="4" t="str">
        <f ca="1">IFERROR(MATCH(AHM$3,OFFSET(TrichLuc!$A$1,AHH48,0,5000),0)+AHH48,"")</f>
        <v/>
      </c>
      <c r="AHI49" s="84" t="str">
        <f ca="1">IFERROR(INDEX(TrichLuc!$A:$AD,AHH49,10),"")</f>
        <v/>
      </c>
      <c r="AHJ49" s="94" t="str">
        <f ca="1">IFERROR(INDEX(TrichLuc!$A:$AD,AHH49,30),"")</f>
        <v/>
      </c>
      <c r="AHK49" s="85" t="str">
        <f ca="1">IFERROR(VLOOKUP(AHJ49,Giadatvaheso!$C$24:$F$112,4,0)*AHL49,"")</f>
        <v/>
      </c>
      <c r="AHL49" s="84" t="str">
        <f t="shared" ca="1" si="81"/>
        <v/>
      </c>
      <c r="AHM49" s="84" t="str">
        <f ca="1">IFERROR(INDEX(TrichLuc!$A:$AD,AHH49,21),"")</f>
        <v/>
      </c>
      <c r="AHN49" s="84" t="str">
        <f ca="1">IFERROR(INDEX(TrichLuc!$A:$AD,AHH49,22),"")</f>
        <v/>
      </c>
      <c r="AHO49" s="84" t="str">
        <f ca="1">IFERROR(INDEX(TrichLuc!$A:$AD,AHH49,23),"")</f>
        <v/>
      </c>
      <c r="AHP49" s="94" t="str">
        <f ca="1">IFERROR(INDEX(TrichLuc!$A:$AD,AHH49,25),"")</f>
        <v/>
      </c>
      <c r="AHQ49" s="94" t="str">
        <f ca="1">IFERROR(INDEX(TrichLuc!$A:$AD,AHH49,26),"")</f>
        <v/>
      </c>
      <c r="AHS49" s="4" t="str">
        <f ca="1">IFERROR(MATCH(AHX$3,OFFSET(TrichLuc!$A$1,AHS48,0,5000),0)+AHS48,"")</f>
        <v/>
      </c>
      <c r="AHT49" s="84" t="str">
        <f ca="1">IFERROR(INDEX(TrichLuc!$A:$AD,AHS49,10),"")</f>
        <v/>
      </c>
      <c r="AHU49" s="94" t="str">
        <f ca="1">IFERROR(INDEX(TrichLuc!$A:$AD,AHS49,30),"")</f>
        <v/>
      </c>
      <c r="AHV49" s="85" t="str">
        <f ca="1">IFERROR(VLOOKUP(AHU49,Giadatvaheso!$C$24:$F$112,4,0)*AHW49,"")</f>
        <v/>
      </c>
      <c r="AHW49" s="84" t="str">
        <f t="shared" ca="1" si="82"/>
        <v/>
      </c>
      <c r="AHX49" s="84" t="str">
        <f ca="1">IFERROR(INDEX(TrichLuc!$A:$AD,AHS49,21),"")</f>
        <v/>
      </c>
      <c r="AHY49" s="84" t="str">
        <f ca="1">IFERROR(INDEX(TrichLuc!$A:$AD,AHS49,22),"")</f>
        <v/>
      </c>
      <c r="AHZ49" s="84" t="str">
        <f ca="1">IFERROR(INDEX(TrichLuc!$A:$AD,AHS49,23),"")</f>
        <v/>
      </c>
      <c r="AIA49" s="94" t="str">
        <f ca="1">IFERROR(INDEX(TrichLuc!$A:$AD,AHS49,25),"")</f>
        <v/>
      </c>
      <c r="AIB49" s="94" t="str">
        <f ca="1">IFERROR(INDEX(TrichLuc!$A:$AD,AHS49,26),"")</f>
        <v/>
      </c>
      <c r="AID49" s="4" t="str">
        <f ca="1">IFERROR(MATCH(AII$3,OFFSET(TrichLuc!$A$1,AID48,0,5000),0)+AID48,"")</f>
        <v/>
      </c>
      <c r="AIE49" s="84" t="str">
        <f ca="1">IFERROR(INDEX(TrichLuc!$A:$AD,AID49,10),"")</f>
        <v/>
      </c>
      <c r="AIF49" s="94" t="str">
        <f ca="1">IFERROR(INDEX(TrichLuc!$A:$AD,AID49,30),"")</f>
        <v/>
      </c>
      <c r="AIG49" s="85" t="str">
        <f ca="1">IFERROR(VLOOKUP(AIF49,Giadatvaheso!$C$24:$F$112,4,0)*AIH49,"")</f>
        <v/>
      </c>
      <c r="AIH49" s="84" t="str">
        <f t="shared" ca="1" si="83"/>
        <v/>
      </c>
      <c r="AII49" s="84" t="str">
        <f ca="1">IFERROR(INDEX(TrichLuc!$A:$AD,AID49,21),"")</f>
        <v/>
      </c>
      <c r="AIJ49" s="84" t="str">
        <f ca="1">IFERROR(INDEX(TrichLuc!$A:$AD,AID49,22),"")</f>
        <v/>
      </c>
      <c r="AIK49" s="84" t="str">
        <f ca="1">IFERROR(INDEX(TrichLuc!$A:$AD,AID49,23),"")</f>
        <v/>
      </c>
      <c r="AIL49" s="94" t="str">
        <f ca="1">IFERROR(INDEX(TrichLuc!$A:$AD,AID49,25),"")</f>
        <v/>
      </c>
      <c r="AIM49" s="94" t="str">
        <f ca="1">IFERROR(INDEX(TrichLuc!$A:$AD,AID49,26),"")</f>
        <v/>
      </c>
      <c r="AIO49" s="4" t="str">
        <f ca="1">IFERROR(MATCH(AIT$3,OFFSET(TrichLuc!$A$1,AIO48,0,5000),0)+AIO48,"")</f>
        <v/>
      </c>
      <c r="AIP49" s="84" t="str">
        <f ca="1">IFERROR(INDEX(TrichLuc!$A:$AD,AIO49,10),"")</f>
        <v/>
      </c>
      <c r="AIQ49" s="94" t="str">
        <f ca="1">IFERROR(INDEX(TrichLuc!$A:$AD,AIO49,30),"")</f>
        <v/>
      </c>
      <c r="AIR49" s="85" t="str">
        <f ca="1">IFERROR(VLOOKUP(AIQ49,Giadatvaheso!$C$24:$F$112,4,0)*AIS49,"")</f>
        <v/>
      </c>
      <c r="AIS49" s="84" t="str">
        <f t="shared" ca="1" si="84"/>
        <v/>
      </c>
      <c r="AIT49" s="84" t="str">
        <f ca="1">IFERROR(INDEX(TrichLuc!$A:$AD,AIO49,21),"")</f>
        <v/>
      </c>
      <c r="AIU49" s="84" t="str">
        <f ca="1">IFERROR(INDEX(TrichLuc!$A:$AD,AIO49,22),"")</f>
        <v/>
      </c>
      <c r="AIV49" s="84" t="str">
        <f ca="1">IFERROR(INDEX(TrichLuc!$A:$AD,AIO49,23),"")</f>
        <v/>
      </c>
      <c r="AIW49" s="94" t="str">
        <f ca="1">IFERROR(INDEX(TrichLuc!$A:$AD,AIO49,25),"")</f>
        <v/>
      </c>
      <c r="AIX49" s="94" t="str">
        <f ca="1">IFERROR(INDEX(TrichLuc!$A:$AD,AIO49,26),"")</f>
        <v/>
      </c>
      <c r="AIZ49" s="4" t="str">
        <f ca="1">IFERROR(MATCH(AJE$3,OFFSET(TrichLuc!$A$1,AIZ48,0,5000),0)+AIZ48,"")</f>
        <v/>
      </c>
      <c r="AJA49" s="84" t="str">
        <f ca="1">IFERROR(INDEX(TrichLuc!$A:$AD,AIZ49,10),"")</f>
        <v/>
      </c>
      <c r="AJB49" s="94" t="str">
        <f ca="1">IFERROR(INDEX(TrichLuc!$A:$AD,AIZ49,30),"")</f>
        <v/>
      </c>
      <c r="AJC49" s="85" t="str">
        <f ca="1">IFERROR(VLOOKUP(AJB49,Giadatvaheso!$C$24:$F$112,4,0)*AJD49,"")</f>
        <v/>
      </c>
      <c r="AJD49" s="84" t="str">
        <f t="shared" ca="1" si="85"/>
        <v/>
      </c>
      <c r="AJE49" s="84" t="str">
        <f ca="1">IFERROR(INDEX(TrichLuc!$A:$AD,AIZ49,21),"")</f>
        <v/>
      </c>
      <c r="AJF49" s="84" t="str">
        <f ca="1">IFERROR(INDEX(TrichLuc!$A:$AD,AIZ49,22),"")</f>
        <v/>
      </c>
      <c r="AJG49" s="84" t="str">
        <f ca="1">IFERROR(INDEX(TrichLuc!$A:$AD,AIZ49,23),"")</f>
        <v/>
      </c>
      <c r="AJH49" s="94" t="str">
        <f ca="1">IFERROR(INDEX(TrichLuc!$A:$AD,AIZ49,25),"")</f>
        <v/>
      </c>
      <c r="AJI49" s="94" t="str">
        <f ca="1">IFERROR(INDEX(TrichLuc!$A:$AD,AIZ49,26),"")</f>
        <v/>
      </c>
      <c r="AJK49" s="4" t="str">
        <f ca="1">IFERROR(MATCH(AJP$3,OFFSET(TrichLuc!$A$1,AJK48,0,5000),0)+AJK48,"")</f>
        <v/>
      </c>
      <c r="AJL49" s="84" t="str">
        <f ca="1">IFERROR(INDEX(TrichLuc!$A:$AD,AJK49,10),"")</f>
        <v/>
      </c>
      <c r="AJM49" s="94" t="str">
        <f ca="1">IFERROR(INDEX(TrichLuc!$A:$AD,AJK49,30),"")</f>
        <v/>
      </c>
      <c r="AJN49" s="85" t="str">
        <f ca="1">IFERROR(VLOOKUP(AJM49,Giadatvaheso!$C$24:$F$112,4,0)*AJO49,"")</f>
        <v/>
      </c>
      <c r="AJO49" s="84" t="str">
        <f t="shared" ca="1" si="86"/>
        <v/>
      </c>
      <c r="AJP49" s="84" t="str">
        <f ca="1">IFERROR(INDEX(TrichLuc!$A:$AD,AJK49,21),"")</f>
        <v/>
      </c>
      <c r="AJQ49" s="84" t="str">
        <f ca="1">IFERROR(INDEX(TrichLuc!$A:$AD,AJK49,22),"")</f>
        <v/>
      </c>
      <c r="AJR49" s="84" t="str">
        <f ca="1">IFERROR(INDEX(TrichLuc!$A:$AD,AJK49,23),"")</f>
        <v/>
      </c>
      <c r="AJS49" s="94" t="str">
        <f ca="1">IFERROR(INDEX(TrichLuc!$A:$AD,AJK49,25),"")</f>
        <v/>
      </c>
      <c r="AJT49" s="94" t="str">
        <f ca="1">IFERROR(INDEX(TrichLuc!$A:$AD,AJK49,26),"")</f>
        <v/>
      </c>
      <c r="AJV49" s="4" t="str">
        <f ca="1">IFERROR(MATCH(AKA$3,OFFSET(TrichLuc!$A$1,AJV48,0,5000),0)+AJV48,"")</f>
        <v/>
      </c>
      <c r="AJW49" s="84" t="str">
        <f ca="1">IFERROR(INDEX(TrichLuc!$A:$AD,AJV49,10),"")</f>
        <v/>
      </c>
      <c r="AJX49" s="94" t="str">
        <f ca="1">IFERROR(INDEX(TrichLuc!$A:$AD,AJV49,30),"")</f>
        <v/>
      </c>
      <c r="AJY49" s="85" t="str">
        <f ca="1">IFERROR(VLOOKUP(AJX49,Giadatvaheso!$C$24:$F$112,4,0)*AJZ49,"")</f>
        <v/>
      </c>
      <c r="AJZ49" s="84" t="str">
        <f t="shared" ca="1" si="87"/>
        <v/>
      </c>
      <c r="AKA49" s="84" t="str">
        <f ca="1">IFERROR(INDEX(TrichLuc!$A:$AD,AJV49,21),"")</f>
        <v/>
      </c>
      <c r="AKB49" s="84" t="str">
        <f ca="1">IFERROR(INDEX(TrichLuc!$A:$AD,AJV49,22),"")</f>
        <v/>
      </c>
      <c r="AKC49" s="84" t="str">
        <f ca="1">IFERROR(INDEX(TrichLuc!$A:$AD,AJV49,23),"")</f>
        <v/>
      </c>
      <c r="AKD49" s="94" t="str">
        <f ca="1">IFERROR(INDEX(TrichLuc!$A:$AD,AJV49,25),"")</f>
        <v/>
      </c>
      <c r="AKE49" s="94" t="str">
        <f ca="1">IFERROR(INDEX(TrichLuc!$A:$AD,AJV49,26),"")</f>
        <v/>
      </c>
      <c r="AKG49" s="4" t="str">
        <f ca="1">IFERROR(MATCH(AKL$3,OFFSET(TrichLuc!$A$1,AKG48,0,5000),0)+AKG48,"")</f>
        <v/>
      </c>
      <c r="AKH49" s="84" t="str">
        <f ca="1">IFERROR(INDEX(TrichLuc!$A:$AD,AKG49,10),"")</f>
        <v/>
      </c>
      <c r="AKI49" s="94" t="str">
        <f ca="1">IFERROR(INDEX(TrichLuc!$A:$AD,AKG49,30),"")</f>
        <v/>
      </c>
      <c r="AKJ49" s="85" t="str">
        <f ca="1">IFERROR(VLOOKUP(AKI49,Giadatvaheso!$C$24:$F$112,4,0)*AKK49,"")</f>
        <v/>
      </c>
      <c r="AKK49" s="84" t="str">
        <f t="shared" ca="1" si="88"/>
        <v/>
      </c>
      <c r="AKL49" s="84" t="str">
        <f ca="1">IFERROR(INDEX(TrichLuc!$A:$AD,AKG49,21),"")</f>
        <v/>
      </c>
      <c r="AKM49" s="84" t="str">
        <f ca="1">IFERROR(INDEX(TrichLuc!$A:$AD,AKG49,22),"")</f>
        <v/>
      </c>
      <c r="AKN49" s="84" t="str">
        <f ca="1">IFERROR(INDEX(TrichLuc!$A:$AD,AKG49,23),"")</f>
        <v/>
      </c>
      <c r="AKO49" s="94" t="str">
        <f ca="1">IFERROR(INDEX(TrichLuc!$A:$AD,AKG49,25),"")</f>
        <v/>
      </c>
      <c r="AKP49" s="94" t="str">
        <f ca="1">IFERROR(INDEX(TrichLuc!$A:$AD,AKG49,26),"")</f>
        <v/>
      </c>
      <c r="AKR49" s="4" t="str">
        <f ca="1">IFERROR(MATCH(AKW$3,OFFSET(TrichLuc!$A$1,AKR48,0,5000),0)+AKR48,"")</f>
        <v/>
      </c>
      <c r="AKS49" s="84" t="str">
        <f ca="1">IFERROR(INDEX(TrichLuc!$A:$AD,AKR49,10),"")</f>
        <v/>
      </c>
      <c r="AKT49" s="94" t="str">
        <f ca="1">IFERROR(INDEX(TrichLuc!$A:$AD,AKR49,30),"")</f>
        <v/>
      </c>
      <c r="AKU49" s="85" t="str">
        <f ca="1">IFERROR(VLOOKUP(AKT49,Giadatvaheso!$C$24:$F$112,4,0)*AKV49,"")</f>
        <v/>
      </c>
      <c r="AKV49" s="84" t="str">
        <f t="shared" ca="1" si="89"/>
        <v/>
      </c>
      <c r="AKW49" s="84" t="str">
        <f ca="1">IFERROR(INDEX(TrichLuc!$A:$AD,AKR49,21),"")</f>
        <v/>
      </c>
      <c r="AKX49" s="84" t="str">
        <f ca="1">IFERROR(INDEX(TrichLuc!$A:$AD,AKR49,22),"")</f>
        <v/>
      </c>
      <c r="AKY49" s="84" t="str">
        <f ca="1">IFERROR(INDEX(TrichLuc!$A:$AD,AKR49,23),"")</f>
        <v/>
      </c>
      <c r="AKZ49" s="94" t="str">
        <f ca="1">IFERROR(INDEX(TrichLuc!$A:$AD,AKR49,25),"")</f>
        <v/>
      </c>
      <c r="ALA49" s="94" t="str">
        <f ca="1">IFERROR(INDEX(TrichLuc!$A:$AD,AKR49,26),"")</f>
        <v/>
      </c>
      <c r="ALC49" s="4" t="str">
        <f ca="1">IFERROR(MATCH(ALH$3,OFFSET(TrichLuc!$A$1,ALC48,0,5000),0)+ALC48,"")</f>
        <v/>
      </c>
      <c r="ALD49" s="84" t="str">
        <f ca="1">IFERROR(INDEX(TrichLuc!$A:$AD,ALC49,10),"")</f>
        <v/>
      </c>
      <c r="ALE49" s="94" t="str">
        <f ca="1">IFERROR(INDEX(TrichLuc!$A:$AD,ALC49,30),"")</f>
        <v/>
      </c>
      <c r="ALF49" s="85" t="str">
        <f ca="1">IFERROR(VLOOKUP(ALE49,Giadatvaheso!$C$24:$F$112,4,0)*ALG49,"")</f>
        <v/>
      </c>
      <c r="ALG49" s="84" t="str">
        <f t="shared" ca="1" si="90"/>
        <v/>
      </c>
      <c r="ALH49" s="84" t="str">
        <f ca="1">IFERROR(INDEX(TrichLuc!$A:$AD,ALC49,21),"")</f>
        <v/>
      </c>
      <c r="ALI49" s="84" t="str">
        <f ca="1">IFERROR(INDEX(TrichLuc!$A:$AD,ALC49,22),"")</f>
        <v/>
      </c>
      <c r="ALJ49" s="84" t="str">
        <f ca="1">IFERROR(INDEX(TrichLuc!$A:$AD,ALC49,23),"")</f>
        <v/>
      </c>
      <c r="ALK49" s="94" t="str">
        <f ca="1">IFERROR(INDEX(TrichLuc!$A:$AD,ALC49,25),"")</f>
        <v/>
      </c>
      <c r="ALL49" s="94" t="str">
        <f ca="1">IFERROR(INDEX(TrichLuc!$A:$AD,ALC49,26),"")</f>
        <v/>
      </c>
      <c r="ALN49" s="4" t="str">
        <f ca="1">IFERROR(MATCH(ALS$3,OFFSET(TrichLuc!$A$1,ALN48,0,5000),0)+ALN48,"")</f>
        <v/>
      </c>
      <c r="ALO49" s="84" t="str">
        <f ca="1">IFERROR(INDEX(TrichLuc!$A:$AD,ALN49,10),"")</f>
        <v/>
      </c>
      <c r="ALP49" s="94" t="str">
        <f ca="1">IFERROR(INDEX(TrichLuc!$A:$AD,ALN49,30),"")</f>
        <v/>
      </c>
      <c r="ALQ49" s="85" t="str">
        <f ca="1">IFERROR(VLOOKUP(ALP49,Giadatvaheso!$C$24:$F$112,4,0)*ALR49,"")</f>
        <v/>
      </c>
      <c r="ALR49" s="84" t="str">
        <f t="shared" ca="1" si="91"/>
        <v/>
      </c>
      <c r="ALS49" s="84" t="str">
        <f ca="1">IFERROR(INDEX(TrichLuc!$A:$AD,ALN49,21),"")</f>
        <v/>
      </c>
      <c r="ALT49" s="84" t="str">
        <f ca="1">IFERROR(INDEX(TrichLuc!$A:$AD,ALN49,22),"")</f>
        <v/>
      </c>
      <c r="ALU49" s="84" t="str">
        <f ca="1">IFERROR(INDEX(TrichLuc!$A:$AD,ALN49,23),"")</f>
        <v/>
      </c>
      <c r="ALV49" s="94" t="str">
        <f ca="1">IFERROR(INDEX(TrichLuc!$A:$AD,ALN49,25),"")</f>
        <v/>
      </c>
      <c r="ALW49" s="94" t="str">
        <f ca="1">IFERROR(INDEX(TrichLuc!$A:$AD,ALN49,26),"")</f>
        <v/>
      </c>
      <c r="ALY49" s="4" t="str">
        <f ca="1">IFERROR(MATCH(AMD$3,OFFSET(TrichLuc!$A$1,ALY48,0,5000),0)+ALY48,"")</f>
        <v/>
      </c>
      <c r="ALZ49" s="84" t="str">
        <f ca="1">IFERROR(INDEX(TrichLuc!$A:$AD,ALY49,10),"")</f>
        <v/>
      </c>
      <c r="AMA49" s="94" t="str">
        <f ca="1">IFERROR(INDEX(TrichLuc!$A:$AD,ALY49,30),"")</f>
        <v/>
      </c>
      <c r="AMB49" s="85" t="str">
        <f ca="1">IFERROR(VLOOKUP(AMA49,Giadatvaheso!$C$24:$F$112,4,0)*AMC49,"")</f>
        <v/>
      </c>
      <c r="AMC49" s="84" t="str">
        <f t="shared" ca="1" si="92"/>
        <v/>
      </c>
      <c r="AMD49" s="84" t="str">
        <f ca="1">IFERROR(INDEX(TrichLuc!$A:$AD,ALY49,21),"")</f>
        <v/>
      </c>
      <c r="AME49" s="84" t="str">
        <f ca="1">IFERROR(INDEX(TrichLuc!$A:$AD,ALY49,22),"")</f>
        <v/>
      </c>
      <c r="AMF49" s="84" t="str">
        <f ca="1">IFERROR(INDEX(TrichLuc!$A:$AD,ALY49,23),"")</f>
        <v/>
      </c>
      <c r="AMG49" s="94" t="str">
        <f ca="1">IFERROR(INDEX(TrichLuc!$A:$AD,ALY49,25),"")</f>
        <v/>
      </c>
      <c r="AMH49" s="94" t="str">
        <f ca="1">IFERROR(INDEX(TrichLuc!$A:$AD,ALY49,26),"")</f>
        <v/>
      </c>
      <c r="AMJ49" s="4" t="str">
        <f ca="1">IFERROR(MATCH(AMO$3,OFFSET(TrichLuc!$A$1,AMJ48,0,5000),0)+AMJ48,"")</f>
        <v/>
      </c>
      <c r="AMK49" s="84" t="str">
        <f ca="1">IFERROR(INDEX(TrichLuc!$A:$AD,AMJ49,10),"")</f>
        <v/>
      </c>
      <c r="AML49" s="94" t="str">
        <f ca="1">IFERROR(INDEX(TrichLuc!$A:$AD,AMJ49,30),"")</f>
        <v/>
      </c>
      <c r="AMM49" s="85" t="str">
        <f ca="1">IFERROR(VLOOKUP(AML49,Giadatvaheso!$C$24:$F$112,4,0)*AMN49,"")</f>
        <v/>
      </c>
      <c r="AMN49" s="84" t="str">
        <f t="shared" ca="1" si="93"/>
        <v/>
      </c>
      <c r="AMO49" s="84" t="str">
        <f ca="1">IFERROR(INDEX(TrichLuc!$A:$AD,AMJ49,21),"")</f>
        <v/>
      </c>
      <c r="AMP49" s="84" t="str">
        <f ca="1">IFERROR(INDEX(TrichLuc!$A:$AD,AMJ49,22),"")</f>
        <v/>
      </c>
      <c r="AMQ49" s="84" t="str">
        <f ca="1">IFERROR(INDEX(TrichLuc!$A:$AD,AMJ49,23),"")</f>
        <v/>
      </c>
      <c r="AMR49" s="94" t="str">
        <f ca="1">IFERROR(INDEX(TrichLuc!$A:$AD,AMJ49,25),"")</f>
        <v/>
      </c>
      <c r="AMS49" s="94" t="str">
        <f ca="1">IFERROR(INDEX(TrichLuc!$A:$AD,AMJ49,26),"")</f>
        <v/>
      </c>
      <c r="AMU49" s="4" t="str">
        <f ca="1">IFERROR(MATCH(AMZ$3,OFFSET(TrichLuc!$A$1,AMU48,0,5000),0)+AMU48,"")</f>
        <v/>
      </c>
      <c r="AMV49" s="84" t="str">
        <f ca="1">IFERROR(INDEX(TrichLuc!$A:$AD,AMU49,10),"")</f>
        <v/>
      </c>
      <c r="AMW49" s="94" t="str">
        <f ca="1">IFERROR(INDEX(TrichLuc!$A:$AD,AMU49,30),"")</f>
        <v/>
      </c>
      <c r="AMX49" s="85" t="str">
        <f ca="1">IFERROR(VLOOKUP(AMW49,Giadatvaheso!$C$24:$F$112,4,0)*AMY49,"")</f>
        <v/>
      </c>
      <c r="AMY49" s="84" t="str">
        <f t="shared" ca="1" si="94"/>
        <v/>
      </c>
      <c r="AMZ49" s="84" t="str">
        <f ca="1">IFERROR(INDEX(TrichLuc!$A:$AD,AMU49,21),"")</f>
        <v/>
      </c>
      <c r="ANA49" s="84" t="str">
        <f ca="1">IFERROR(INDEX(TrichLuc!$A:$AD,AMU49,22),"")</f>
        <v/>
      </c>
      <c r="ANB49" s="84" t="str">
        <f ca="1">IFERROR(INDEX(TrichLuc!$A:$AD,AMU49,23),"")</f>
        <v/>
      </c>
      <c r="ANC49" s="94" t="str">
        <f ca="1">IFERROR(INDEX(TrichLuc!$A:$AD,AMU49,25),"")</f>
        <v/>
      </c>
      <c r="AND49" s="94" t="str">
        <f ca="1">IFERROR(INDEX(TrichLuc!$A:$AD,AMU49,26),"")</f>
        <v/>
      </c>
      <c r="ANF49" s="4" t="str">
        <f ca="1">IFERROR(MATCH(ANK$3,OFFSET(TrichLuc!$A$1,ANF48,0,5000),0)+ANF48,"")</f>
        <v/>
      </c>
      <c r="ANG49" s="84" t="str">
        <f ca="1">IFERROR(INDEX(TrichLuc!$A:$AD,ANF49,10),"")</f>
        <v/>
      </c>
      <c r="ANH49" s="94" t="str">
        <f ca="1">IFERROR(INDEX(TrichLuc!$A:$AD,ANF49,30),"")</f>
        <v/>
      </c>
      <c r="ANI49" s="85" t="str">
        <f ca="1">IFERROR(VLOOKUP(ANH49,Giadatvaheso!$C$24:$F$112,4,0)*ANJ49,"")</f>
        <v/>
      </c>
      <c r="ANJ49" s="84" t="str">
        <f t="shared" ca="1" si="95"/>
        <v/>
      </c>
      <c r="ANK49" s="84" t="str">
        <f ca="1">IFERROR(INDEX(TrichLuc!$A:$AD,ANF49,21),"")</f>
        <v/>
      </c>
      <c r="ANL49" s="84" t="str">
        <f ca="1">IFERROR(INDEX(TrichLuc!$A:$AD,ANF49,22),"")</f>
        <v/>
      </c>
      <c r="ANM49" s="84" t="str">
        <f ca="1">IFERROR(INDEX(TrichLuc!$A:$AD,ANF49,23),"")</f>
        <v/>
      </c>
      <c r="ANN49" s="94" t="str">
        <f ca="1">IFERROR(INDEX(TrichLuc!$A:$AD,ANF49,25),"")</f>
        <v/>
      </c>
      <c r="ANO49" s="94" t="str">
        <f ca="1">IFERROR(INDEX(TrichLuc!$A:$AD,ANF49,26),"")</f>
        <v/>
      </c>
      <c r="ANQ49" s="4" t="str">
        <f ca="1">IFERROR(MATCH(ANV$3,OFFSET(TrichLuc!$A$1,ANQ48,0,5000),0)+ANQ48,"")</f>
        <v/>
      </c>
      <c r="ANR49" s="84" t="str">
        <f ca="1">IFERROR(INDEX(TrichLuc!$A:$AD,ANQ49,10),"")</f>
        <v/>
      </c>
      <c r="ANS49" s="94" t="str">
        <f ca="1">IFERROR(INDEX(TrichLuc!$A:$AD,ANQ49,30),"")</f>
        <v/>
      </c>
      <c r="ANT49" s="85" t="str">
        <f ca="1">IFERROR(VLOOKUP(ANS49,Giadatvaheso!$C$24:$F$112,4,0)*ANU49,"")</f>
        <v/>
      </c>
      <c r="ANU49" s="84" t="str">
        <f t="shared" ca="1" si="96"/>
        <v/>
      </c>
      <c r="ANV49" s="84" t="str">
        <f ca="1">IFERROR(INDEX(TrichLuc!$A:$AD,ANQ49,21),"")</f>
        <v/>
      </c>
      <c r="ANW49" s="84" t="str">
        <f ca="1">IFERROR(INDEX(TrichLuc!$A:$AD,ANQ49,22),"")</f>
        <v/>
      </c>
      <c r="ANX49" s="84" t="str">
        <f ca="1">IFERROR(INDEX(TrichLuc!$A:$AD,ANQ49,23),"")</f>
        <v/>
      </c>
      <c r="ANY49" s="94" t="str">
        <f ca="1">IFERROR(INDEX(TrichLuc!$A:$AD,ANQ49,25),"")</f>
        <v/>
      </c>
      <c r="ANZ49" s="94" t="str">
        <f ca="1">IFERROR(INDEX(TrichLuc!$A:$AD,ANQ49,26),"")</f>
        <v/>
      </c>
      <c r="AOB49" s="4" t="str">
        <f ca="1">IFERROR(MATCH(AOG$3,OFFSET(TrichLuc!$A$1,AOB48,0,5000),0)+AOB48,"")</f>
        <v/>
      </c>
      <c r="AOC49" s="84" t="str">
        <f ca="1">IFERROR(INDEX(TrichLuc!$A:$AD,AOB49,10),"")</f>
        <v/>
      </c>
      <c r="AOD49" s="94" t="str">
        <f ca="1">IFERROR(INDEX(TrichLuc!$A:$AD,AOB49,30),"")</f>
        <v/>
      </c>
      <c r="AOE49" s="85" t="str">
        <f ca="1">IFERROR(VLOOKUP(AOD49,Giadatvaheso!$C$24:$F$112,4,0)*AOF49,"")</f>
        <v/>
      </c>
      <c r="AOF49" s="84" t="str">
        <f t="shared" ca="1" si="97"/>
        <v/>
      </c>
      <c r="AOG49" s="84" t="str">
        <f ca="1">IFERROR(INDEX(TrichLuc!$A:$AD,AOB49,21),"")</f>
        <v/>
      </c>
      <c r="AOH49" s="84" t="str">
        <f ca="1">IFERROR(INDEX(TrichLuc!$A:$AD,AOB49,22),"")</f>
        <v/>
      </c>
      <c r="AOI49" s="84" t="str">
        <f ca="1">IFERROR(INDEX(TrichLuc!$A:$AD,AOB49,23),"")</f>
        <v/>
      </c>
      <c r="AOJ49" s="94" t="str">
        <f ca="1">IFERROR(INDEX(TrichLuc!$A:$AD,AOB49,25),"")</f>
        <v/>
      </c>
      <c r="AOK49" s="94" t="str">
        <f ca="1">IFERROR(INDEX(TrichLuc!$A:$AD,AOB49,26),"")</f>
        <v/>
      </c>
      <c r="AOM49" s="4" t="str">
        <f ca="1">IFERROR(MATCH(AOR$3,OFFSET(TrichLuc!$A$1,AOM48,0,5000),0)+AOM48,"")</f>
        <v/>
      </c>
      <c r="AON49" s="84" t="str">
        <f ca="1">IFERROR(INDEX(TrichLuc!$A:$AD,AOM49,10),"")</f>
        <v/>
      </c>
      <c r="AOO49" s="94" t="str">
        <f ca="1">IFERROR(INDEX(TrichLuc!$A:$AD,AOM49,30),"")</f>
        <v/>
      </c>
      <c r="AOP49" s="85" t="str">
        <f ca="1">IFERROR(VLOOKUP(AOO49,Giadatvaheso!$C$24:$F$112,4,0)*AOQ49,"")</f>
        <v/>
      </c>
      <c r="AOQ49" s="84" t="str">
        <f t="shared" ca="1" si="98"/>
        <v/>
      </c>
      <c r="AOR49" s="84" t="str">
        <f ca="1">IFERROR(INDEX(TrichLuc!$A:$AD,AOM49,21),"")</f>
        <v/>
      </c>
      <c r="AOS49" s="84" t="str">
        <f ca="1">IFERROR(INDEX(TrichLuc!$A:$AD,AOM49,22),"")</f>
        <v/>
      </c>
      <c r="AOT49" s="84" t="str">
        <f ca="1">IFERROR(INDEX(TrichLuc!$A:$AD,AOM49,23),"")</f>
        <v/>
      </c>
      <c r="AOU49" s="94" t="str">
        <f ca="1">IFERROR(INDEX(TrichLuc!$A:$AD,AOM49,25),"")</f>
        <v/>
      </c>
      <c r="AOV49" s="94" t="str">
        <f ca="1">IFERROR(INDEX(TrichLuc!$A:$AD,AOM49,26),"")</f>
        <v/>
      </c>
      <c r="AOX49" s="4" t="str">
        <f ca="1">IFERROR(MATCH(APC$3,OFFSET(TrichLuc!$A$1,AOX48,0,5000),0)+AOX48,"")</f>
        <v/>
      </c>
      <c r="AOY49" s="84" t="str">
        <f ca="1">IFERROR(INDEX(TrichLuc!$A:$AD,AOX49,10),"")</f>
        <v/>
      </c>
      <c r="AOZ49" s="94" t="str">
        <f ca="1">IFERROR(INDEX(TrichLuc!$A:$AD,AOX49,30),"")</f>
        <v/>
      </c>
      <c r="APA49" s="85" t="str">
        <f ca="1">IFERROR(VLOOKUP(AOZ49,Giadatvaheso!$C$24:$F$112,4,0)*APB49,"")</f>
        <v/>
      </c>
      <c r="APB49" s="84" t="str">
        <f t="shared" ca="1" si="99"/>
        <v/>
      </c>
      <c r="APC49" s="84" t="str">
        <f ca="1">IFERROR(INDEX(TrichLuc!$A:$AD,AOX49,21),"")</f>
        <v/>
      </c>
      <c r="APD49" s="84" t="str">
        <f ca="1">IFERROR(INDEX(TrichLuc!$A:$AD,AOX49,22),"")</f>
        <v/>
      </c>
      <c r="APE49" s="84" t="str">
        <f ca="1">IFERROR(INDEX(TrichLuc!$A:$AD,AOX49,23),"")</f>
        <v/>
      </c>
      <c r="APF49" s="94" t="str">
        <f ca="1">IFERROR(INDEX(TrichLuc!$A:$AD,AOX49,25),"")</f>
        <v/>
      </c>
      <c r="APG49" s="94" t="str">
        <f ca="1">IFERROR(INDEX(TrichLuc!$A:$AD,AOX49,26),"")</f>
        <v/>
      </c>
      <c r="API49" s="4" t="str">
        <f ca="1">IFERROR(MATCH(APN$3,OFFSET(TrichLuc!$A$1,API48,0,5000),0)+API48,"")</f>
        <v/>
      </c>
      <c r="APJ49" s="84" t="str">
        <f ca="1">IFERROR(INDEX(TrichLuc!$A:$AD,API49,10),"")</f>
        <v/>
      </c>
      <c r="APK49" s="94" t="str">
        <f ca="1">IFERROR(INDEX(TrichLuc!$A:$AD,API49,30),"")</f>
        <v/>
      </c>
      <c r="APL49" s="85" t="str">
        <f ca="1">IFERROR(VLOOKUP(APK49,Giadatvaheso!$C$24:$F$112,4,0)*APM49,"")</f>
        <v/>
      </c>
      <c r="APM49" s="84" t="str">
        <f t="shared" ca="1" si="100"/>
        <v/>
      </c>
      <c r="APN49" s="84" t="str">
        <f ca="1">IFERROR(INDEX(TrichLuc!$A:$AD,API49,21),"")</f>
        <v/>
      </c>
      <c r="APO49" s="84" t="str">
        <f ca="1">IFERROR(INDEX(TrichLuc!$A:$AD,API49,22),"")</f>
        <v/>
      </c>
      <c r="APP49" s="84" t="str">
        <f ca="1">IFERROR(INDEX(TrichLuc!$A:$AD,API49,23),"")</f>
        <v/>
      </c>
      <c r="APQ49" s="94" t="str">
        <f ca="1">IFERROR(INDEX(TrichLuc!$A:$AD,API49,25),"")</f>
        <v/>
      </c>
      <c r="APR49" s="94" t="str">
        <f ca="1">IFERROR(INDEX(TrichLuc!$A:$AD,API49,26),"")</f>
        <v/>
      </c>
      <c r="APT49" s="4" t="str">
        <f ca="1">IFERROR(MATCH(APY$3,OFFSET(TrichLuc!$A$1,APT48,0,5000),0)+APT48,"")</f>
        <v/>
      </c>
      <c r="APU49" s="84" t="str">
        <f ca="1">IFERROR(INDEX(TrichLuc!$A:$AD,APT49,10),"")</f>
        <v/>
      </c>
      <c r="APV49" s="94" t="str">
        <f ca="1">IFERROR(INDEX(TrichLuc!$A:$AD,APT49,30),"")</f>
        <v/>
      </c>
      <c r="APW49" s="85" t="str">
        <f ca="1">IFERROR(VLOOKUP(APV49,Giadatvaheso!$C$24:$F$112,4,0)*APX49,"")</f>
        <v/>
      </c>
      <c r="APX49" s="84" t="str">
        <f t="shared" ca="1" si="101"/>
        <v/>
      </c>
      <c r="APY49" s="84" t="str">
        <f ca="1">IFERROR(INDEX(TrichLuc!$A:$AD,APT49,21),"")</f>
        <v/>
      </c>
      <c r="APZ49" s="84" t="str">
        <f ca="1">IFERROR(INDEX(TrichLuc!$A:$AD,APT49,22),"")</f>
        <v/>
      </c>
      <c r="AQA49" s="84" t="str">
        <f ca="1">IFERROR(INDEX(TrichLuc!$A:$AD,APT49,23),"")</f>
        <v/>
      </c>
      <c r="AQB49" s="94" t="str">
        <f ca="1">IFERROR(INDEX(TrichLuc!$A:$AD,APT49,25),"")</f>
        <v/>
      </c>
      <c r="AQC49" s="94" t="str">
        <f ca="1">IFERROR(INDEX(TrichLuc!$A:$AD,APT49,26),"")</f>
        <v/>
      </c>
      <c r="AQE49" s="4" t="str">
        <f ca="1">IFERROR(MATCH(AQJ$3,OFFSET(TrichLuc!$A$1,AQE48,0,5000),0)+AQE48,"")</f>
        <v/>
      </c>
      <c r="AQF49" s="84" t="str">
        <f ca="1">IFERROR(INDEX(TrichLuc!$A:$AD,AQE49,10),"")</f>
        <v/>
      </c>
      <c r="AQG49" s="94" t="str">
        <f ca="1">IFERROR(INDEX(TrichLuc!$A:$AD,AQE49,30),"")</f>
        <v/>
      </c>
      <c r="AQH49" s="85" t="str">
        <f ca="1">IFERROR(VLOOKUP(AQG49,Giadatvaheso!$C$24:$F$112,4,0)*AQI49,"")</f>
        <v/>
      </c>
      <c r="AQI49" s="84" t="str">
        <f t="shared" ca="1" si="102"/>
        <v/>
      </c>
      <c r="AQJ49" s="84" t="str">
        <f ca="1">IFERROR(INDEX(TrichLuc!$A:$AD,AQE49,21),"")</f>
        <v/>
      </c>
      <c r="AQK49" s="84" t="str">
        <f ca="1">IFERROR(INDEX(TrichLuc!$A:$AD,AQE49,22),"")</f>
        <v/>
      </c>
      <c r="AQL49" s="84" t="str">
        <f ca="1">IFERROR(INDEX(TrichLuc!$A:$AD,AQE49,23),"")</f>
        <v/>
      </c>
      <c r="AQM49" s="94" t="str">
        <f ca="1">IFERROR(INDEX(TrichLuc!$A:$AD,AQE49,25),"")</f>
        <v/>
      </c>
      <c r="AQN49" s="94" t="str">
        <f ca="1">IFERROR(INDEX(TrichLuc!$A:$AD,AQE49,26),"")</f>
        <v/>
      </c>
      <c r="AQP49" s="4" t="str">
        <f ca="1">IFERROR(MATCH(AQU$3,OFFSET(TrichLuc!$A$1,AQP48,0,5000),0)+AQP48,"")</f>
        <v/>
      </c>
      <c r="AQQ49" s="84" t="str">
        <f ca="1">IFERROR(INDEX(TrichLuc!$A:$AD,AQP49,10),"")</f>
        <v/>
      </c>
      <c r="AQR49" s="94" t="str">
        <f ca="1">IFERROR(INDEX(TrichLuc!$A:$AD,AQP49,30),"")</f>
        <v/>
      </c>
      <c r="AQS49" s="85" t="str">
        <f ca="1">IFERROR(VLOOKUP(AQR49,Giadatvaheso!$C$24:$F$112,4,0)*AQT49,"")</f>
        <v/>
      </c>
      <c r="AQT49" s="84" t="str">
        <f t="shared" ca="1" si="103"/>
        <v/>
      </c>
      <c r="AQU49" s="84" t="str">
        <f ca="1">IFERROR(INDEX(TrichLuc!$A:$AD,AQP49,21),"")</f>
        <v/>
      </c>
      <c r="AQV49" s="84" t="str">
        <f ca="1">IFERROR(INDEX(TrichLuc!$A:$AD,AQP49,22),"")</f>
        <v/>
      </c>
      <c r="AQW49" s="84" t="str">
        <f ca="1">IFERROR(INDEX(TrichLuc!$A:$AD,AQP49,23),"")</f>
        <v/>
      </c>
      <c r="AQX49" s="94" t="str">
        <f ca="1">IFERROR(INDEX(TrichLuc!$A:$AD,AQP49,25),"")</f>
        <v/>
      </c>
      <c r="AQY49" s="94" t="str">
        <f ca="1">IFERROR(INDEX(TrichLuc!$A:$AD,AQP49,26),"")</f>
        <v/>
      </c>
      <c r="ARA49" s="4" t="str">
        <f ca="1">IFERROR(MATCH(ARF$3,OFFSET(TrichLuc!$A$1,ARA48,0,5000),0)+ARA48,"")</f>
        <v/>
      </c>
      <c r="ARB49" s="84" t="str">
        <f ca="1">IFERROR(INDEX(TrichLuc!$A:$AD,ARA49,10),"")</f>
        <v/>
      </c>
      <c r="ARC49" s="94" t="str">
        <f ca="1">IFERROR(INDEX(TrichLuc!$A:$AD,ARA49,30),"")</f>
        <v/>
      </c>
      <c r="ARD49" s="85" t="str">
        <f ca="1">IFERROR(VLOOKUP(ARC49,Giadatvaheso!$C$24:$F$112,4,0)*ARE49,"")</f>
        <v/>
      </c>
      <c r="ARE49" s="84" t="str">
        <f t="shared" ca="1" si="104"/>
        <v/>
      </c>
      <c r="ARF49" s="84" t="str">
        <f ca="1">IFERROR(INDEX(TrichLuc!$A:$AD,ARA49,21),"")</f>
        <v/>
      </c>
      <c r="ARG49" s="84" t="str">
        <f ca="1">IFERROR(INDEX(TrichLuc!$A:$AD,ARA49,22),"")</f>
        <v/>
      </c>
      <c r="ARH49" s="84" t="str">
        <f ca="1">IFERROR(INDEX(TrichLuc!$A:$AD,ARA49,23),"")</f>
        <v/>
      </c>
      <c r="ARI49" s="94" t="str">
        <f ca="1">IFERROR(INDEX(TrichLuc!$A:$AD,ARA49,25),"")</f>
        <v/>
      </c>
      <c r="ARJ49" s="94" t="str">
        <f ca="1">IFERROR(INDEX(TrichLuc!$A:$AD,ARA49,26),"")</f>
        <v/>
      </c>
      <c r="ARL49" s="4" t="str">
        <f ca="1">IFERROR(MATCH(ARQ$3,OFFSET(TrichLuc!$A$1,ARL48,0,5000),0)+ARL48,"")</f>
        <v/>
      </c>
      <c r="ARM49" s="84" t="str">
        <f ca="1">IFERROR(INDEX(TrichLuc!$A:$AD,ARL49,10),"")</f>
        <v/>
      </c>
      <c r="ARN49" s="94" t="str">
        <f ca="1">IFERROR(INDEX(TrichLuc!$A:$AD,ARL49,30),"")</f>
        <v/>
      </c>
      <c r="ARO49" s="85" t="str">
        <f ca="1">IFERROR(VLOOKUP(ARN49,Giadatvaheso!$C$24:$F$112,4,0)*ARP49,"")</f>
        <v/>
      </c>
      <c r="ARP49" s="84" t="str">
        <f t="shared" ca="1" si="105"/>
        <v/>
      </c>
      <c r="ARQ49" s="84" t="str">
        <f ca="1">IFERROR(INDEX(TrichLuc!$A:$AD,ARL49,21),"")</f>
        <v/>
      </c>
      <c r="ARR49" s="84" t="str">
        <f ca="1">IFERROR(INDEX(TrichLuc!$A:$AD,ARL49,22),"")</f>
        <v/>
      </c>
      <c r="ARS49" s="84" t="str">
        <f ca="1">IFERROR(INDEX(TrichLuc!$A:$AD,ARL49,23),"")</f>
        <v/>
      </c>
      <c r="ART49" s="94" t="str">
        <f ca="1">IFERROR(INDEX(TrichLuc!$A:$AD,ARL49,25),"")</f>
        <v/>
      </c>
      <c r="ARU49" s="94" t="str">
        <f ca="1">IFERROR(INDEX(TrichLuc!$A:$AD,ARL49,26),"")</f>
        <v/>
      </c>
      <c r="ARW49" s="4" t="str">
        <f ca="1">IFERROR(MATCH(ASB$3,OFFSET(TrichLuc!$A$1,ARW48,0,5000),0)+ARW48,"")</f>
        <v/>
      </c>
      <c r="ARX49" s="84" t="str">
        <f ca="1">IFERROR(INDEX(TrichLuc!$A:$AD,ARW49,10),"")</f>
        <v/>
      </c>
      <c r="ARY49" s="94" t="str">
        <f ca="1">IFERROR(INDEX(TrichLuc!$A:$AD,ARW49,30),"")</f>
        <v/>
      </c>
      <c r="ARZ49" s="85" t="str">
        <f ca="1">IFERROR(VLOOKUP(ARY49,Giadatvaheso!$C$24:$F$112,4,0)*ASA49,"")</f>
        <v/>
      </c>
      <c r="ASA49" s="84" t="str">
        <f t="shared" ca="1" si="106"/>
        <v/>
      </c>
      <c r="ASB49" s="84" t="str">
        <f ca="1">IFERROR(INDEX(TrichLuc!$A:$AD,ARW49,21),"")</f>
        <v/>
      </c>
      <c r="ASC49" s="84" t="str">
        <f ca="1">IFERROR(INDEX(TrichLuc!$A:$AD,ARW49,22),"")</f>
        <v/>
      </c>
      <c r="ASD49" s="84" t="str">
        <f ca="1">IFERROR(INDEX(TrichLuc!$A:$AD,ARW49,23),"")</f>
        <v/>
      </c>
      <c r="ASE49" s="94" t="str">
        <f ca="1">IFERROR(INDEX(TrichLuc!$A:$AD,ARW49,25),"")</f>
        <v/>
      </c>
      <c r="ASF49" s="94" t="str">
        <f ca="1">IFERROR(INDEX(TrichLuc!$A:$AD,ARW49,26),"")</f>
        <v/>
      </c>
      <c r="ASH49" s="4" t="str">
        <f ca="1">IFERROR(MATCH(ASM$3,OFFSET(TrichLuc!$A$1,ASH48,0,5000),0)+ASH48,"")</f>
        <v/>
      </c>
      <c r="ASI49" s="84" t="str">
        <f ca="1">IFERROR(INDEX(TrichLuc!$A:$AD,ASH49,10),"")</f>
        <v/>
      </c>
      <c r="ASJ49" s="94" t="str">
        <f ca="1">IFERROR(INDEX(TrichLuc!$A:$AD,ASH49,30),"")</f>
        <v/>
      </c>
      <c r="ASK49" s="85" t="str">
        <f ca="1">IFERROR(VLOOKUP(ASJ49,Giadatvaheso!$C$24:$F$112,4,0)*ASL49,"")</f>
        <v/>
      </c>
      <c r="ASL49" s="84" t="str">
        <f t="shared" ca="1" si="107"/>
        <v/>
      </c>
      <c r="ASM49" s="84" t="str">
        <f ca="1">IFERROR(INDEX(TrichLuc!$A:$AD,ASH49,21),"")</f>
        <v/>
      </c>
      <c r="ASN49" s="84" t="str">
        <f ca="1">IFERROR(INDEX(TrichLuc!$A:$AD,ASH49,22),"")</f>
        <v/>
      </c>
      <c r="ASO49" s="84" t="str">
        <f ca="1">IFERROR(INDEX(TrichLuc!$A:$AD,ASH49,23),"")</f>
        <v/>
      </c>
      <c r="ASP49" s="94" t="str">
        <f ca="1">IFERROR(INDEX(TrichLuc!$A:$AD,ASH49,25),"")</f>
        <v/>
      </c>
      <c r="ASQ49" s="94" t="str">
        <f ca="1">IFERROR(INDEX(TrichLuc!$A:$AD,ASH49,26),"")</f>
        <v/>
      </c>
      <c r="ASS49" s="4" t="str">
        <f ca="1">IFERROR(MATCH(ASX$3,OFFSET(TrichLuc!$A$1,ASS48,0,5000),0)+ASS48,"")</f>
        <v/>
      </c>
      <c r="AST49" s="84" t="str">
        <f ca="1">IFERROR(INDEX(TrichLuc!$A:$AD,ASS49,10),"")</f>
        <v/>
      </c>
      <c r="ASU49" s="94" t="str">
        <f ca="1">IFERROR(INDEX(TrichLuc!$A:$AD,ASS49,30),"")</f>
        <v/>
      </c>
      <c r="ASV49" s="85" t="str">
        <f ca="1">IFERROR(VLOOKUP(ASU49,Giadatvaheso!$C$24:$F$112,4,0)*ASW49,"")</f>
        <v/>
      </c>
      <c r="ASW49" s="84" t="str">
        <f t="shared" ca="1" si="108"/>
        <v/>
      </c>
      <c r="ASX49" s="84" t="str">
        <f ca="1">IFERROR(INDEX(TrichLuc!$A:$AD,ASS49,21),"")</f>
        <v/>
      </c>
      <c r="ASY49" s="84" t="str">
        <f ca="1">IFERROR(INDEX(TrichLuc!$A:$AD,ASS49,22),"")</f>
        <v/>
      </c>
      <c r="ASZ49" s="84" t="str">
        <f ca="1">IFERROR(INDEX(TrichLuc!$A:$AD,ASS49,23),"")</f>
        <v/>
      </c>
      <c r="ATA49" s="94" t="str">
        <f ca="1">IFERROR(INDEX(TrichLuc!$A:$AD,ASS49,25),"")</f>
        <v/>
      </c>
      <c r="ATB49" s="94" t="str">
        <f ca="1">IFERROR(INDEX(TrichLuc!$A:$AD,ASS49,26),"")</f>
        <v/>
      </c>
      <c r="ATD49" s="4" t="str">
        <f ca="1">IFERROR(MATCH(ATI$3,OFFSET(TrichLuc!$A$1,ATD48,0,5000),0)+ATD48,"")</f>
        <v/>
      </c>
      <c r="ATE49" s="84" t="str">
        <f ca="1">IFERROR(INDEX(TrichLuc!$A:$AD,ATD49,10),"")</f>
        <v/>
      </c>
      <c r="ATF49" s="94" t="str">
        <f ca="1">IFERROR(INDEX(TrichLuc!$A:$AD,ATD49,30),"")</f>
        <v/>
      </c>
      <c r="ATG49" s="85" t="str">
        <f ca="1">IFERROR(VLOOKUP(ATF49,Giadatvaheso!$C$24:$F$112,4,0)*ATH49,"")</f>
        <v/>
      </c>
      <c r="ATH49" s="84" t="str">
        <f t="shared" ca="1" si="109"/>
        <v/>
      </c>
      <c r="ATI49" s="84" t="str">
        <f ca="1">IFERROR(INDEX(TrichLuc!$A:$AD,ATD49,21),"")</f>
        <v/>
      </c>
      <c r="ATJ49" s="84" t="str">
        <f ca="1">IFERROR(INDEX(TrichLuc!$A:$AD,ATD49,22),"")</f>
        <v/>
      </c>
      <c r="ATK49" s="84" t="str">
        <f ca="1">IFERROR(INDEX(TrichLuc!$A:$AD,ATD49,23),"")</f>
        <v/>
      </c>
      <c r="ATL49" s="94" t="str">
        <f ca="1">IFERROR(INDEX(TrichLuc!$A:$AD,ATD49,25),"")</f>
        <v/>
      </c>
      <c r="ATM49" s="94" t="str">
        <f ca="1">IFERROR(INDEX(TrichLuc!$A:$AD,ATD49,26),"")</f>
        <v/>
      </c>
      <c r="ATO49" s="4" t="str">
        <f ca="1">IFERROR(MATCH(ATT$3,OFFSET(TrichLuc!$A$1,ATO48,0,5000),0)+ATO48,"")</f>
        <v/>
      </c>
      <c r="ATP49" s="84" t="str">
        <f ca="1">IFERROR(INDEX(TrichLuc!$A:$AD,ATO49,10),"")</f>
        <v/>
      </c>
      <c r="ATQ49" s="94" t="str">
        <f ca="1">IFERROR(INDEX(TrichLuc!$A:$AD,ATO49,30),"")</f>
        <v/>
      </c>
      <c r="ATR49" s="85" t="str">
        <f ca="1">IFERROR(VLOOKUP(ATQ49,Giadatvaheso!$C$24:$F$112,4,0)*ATS49,"")</f>
        <v/>
      </c>
      <c r="ATS49" s="84" t="str">
        <f t="shared" ca="1" si="110"/>
        <v/>
      </c>
      <c r="ATT49" s="84" t="str">
        <f ca="1">IFERROR(INDEX(TrichLuc!$A:$AD,ATO49,21),"")</f>
        <v/>
      </c>
      <c r="ATU49" s="84" t="str">
        <f ca="1">IFERROR(INDEX(TrichLuc!$A:$AD,ATO49,22),"")</f>
        <v/>
      </c>
      <c r="ATV49" s="84" t="str">
        <f ca="1">IFERROR(INDEX(TrichLuc!$A:$AD,ATO49,23),"")</f>
        <v/>
      </c>
      <c r="ATW49" s="94" t="str">
        <f ca="1">IFERROR(INDEX(TrichLuc!$A:$AD,ATO49,25),"")</f>
        <v/>
      </c>
      <c r="ATX49" s="94" t="str">
        <f ca="1">IFERROR(INDEX(TrichLuc!$A:$AD,ATO49,26),"")</f>
        <v/>
      </c>
      <c r="ATZ49" s="4" t="str">
        <f ca="1">IFERROR(MATCH(AUE$3,OFFSET(TrichLuc!$A$1,ATZ48,0,5000),0)+ATZ48,"")</f>
        <v/>
      </c>
      <c r="AUA49" s="84" t="str">
        <f ca="1">IFERROR(INDEX(TrichLuc!$A:$AD,ATZ49,10),"")</f>
        <v/>
      </c>
      <c r="AUB49" s="94" t="str">
        <f ca="1">IFERROR(INDEX(TrichLuc!$A:$AD,ATZ49,30),"")</f>
        <v/>
      </c>
      <c r="AUC49" s="85" t="str">
        <f ca="1">IFERROR(VLOOKUP(AUB49,Giadatvaheso!$C$24:$F$112,4,0)*AUD49,"")</f>
        <v/>
      </c>
      <c r="AUD49" s="84" t="str">
        <f t="shared" ca="1" si="111"/>
        <v/>
      </c>
      <c r="AUE49" s="84" t="str">
        <f ca="1">IFERROR(INDEX(TrichLuc!$A:$AD,ATZ49,21),"")</f>
        <v/>
      </c>
      <c r="AUF49" s="84" t="str">
        <f ca="1">IFERROR(INDEX(TrichLuc!$A:$AD,ATZ49,22),"")</f>
        <v/>
      </c>
      <c r="AUG49" s="84" t="str">
        <f ca="1">IFERROR(INDEX(TrichLuc!$A:$AD,ATZ49,23),"")</f>
        <v/>
      </c>
      <c r="AUH49" s="94" t="str">
        <f ca="1">IFERROR(INDEX(TrichLuc!$A:$AD,ATZ49,25),"")</f>
        <v/>
      </c>
      <c r="AUI49" s="94" t="str">
        <f ca="1">IFERROR(INDEX(TrichLuc!$A:$AD,ATZ49,26),"")</f>
        <v/>
      </c>
      <c r="AUK49" s="4" t="str">
        <f ca="1">IFERROR(MATCH(AUP$3,OFFSET(TrichLuc!$A$1,AUK48,0,5000),0)+AUK48,"")</f>
        <v/>
      </c>
      <c r="AUL49" s="84" t="str">
        <f ca="1">IFERROR(INDEX(TrichLuc!$A:$AD,AUK49,10),"")</f>
        <v/>
      </c>
      <c r="AUM49" s="94" t="str">
        <f ca="1">IFERROR(INDEX(TrichLuc!$A:$AD,AUK49,30),"")</f>
        <v/>
      </c>
      <c r="AUN49" s="85" t="str">
        <f ca="1">IFERROR(VLOOKUP(AUM49,Giadatvaheso!$C$24:$F$112,4,0)*AUO49,"")</f>
        <v/>
      </c>
      <c r="AUO49" s="84" t="str">
        <f t="shared" ca="1" si="112"/>
        <v/>
      </c>
      <c r="AUP49" s="84" t="str">
        <f ca="1">IFERROR(INDEX(TrichLuc!$A:$AD,AUK49,21),"")</f>
        <v/>
      </c>
      <c r="AUQ49" s="84" t="str">
        <f ca="1">IFERROR(INDEX(TrichLuc!$A:$AD,AUK49,22),"")</f>
        <v/>
      </c>
      <c r="AUR49" s="84" t="str">
        <f ca="1">IFERROR(INDEX(TrichLuc!$A:$AD,AUK49,23),"")</f>
        <v/>
      </c>
      <c r="AUS49" s="94" t="str">
        <f ca="1">IFERROR(INDEX(TrichLuc!$A:$AD,AUK49,25),"")</f>
        <v/>
      </c>
      <c r="AUT49" s="94" t="str">
        <f ca="1">IFERROR(INDEX(TrichLuc!$A:$AD,AUK49,26),"")</f>
        <v/>
      </c>
      <c r="AUV49" s="4" t="str">
        <f ca="1">IFERROR(MATCH(AVA$3,OFFSET(TrichLuc!$A$1,AUV48,0,5000),0)+AUV48,"")</f>
        <v/>
      </c>
      <c r="AUW49" s="84" t="str">
        <f ca="1">IFERROR(INDEX(TrichLuc!$A:$AD,AUV49,10),"")</f>
        <v/>
      </c>
      <c r="AUX49" s="94" t="str">
        <f ca="1">IFERROR(INDEX(TrichLuc!$A:$AD,AUV49,30),"")</f>
        <v/>
      </c>
      <c r="AUY49" s="85" t="str">
        <f ca="1">IFERROR(VLOOKUP(AUX49,Giadatvaheso!$C$24:$F$112,4,0)*AUZ49,"")</f>
        <v/>
      </c>
      <c r="AUZ49" s="84" t="str">
        <f t="shared" ca="1" si="113"/>
        <v/>
      </c>
      <c r="AVA49" s="84" t="str">
        <f ca="1">IFERROR(INDEX(TrichLuc!$A:$AD,AUV49,21),"")</f>
        <v/>
      </c>
      <c r="AVB49" s="84" t="str">
        <f ca="1">IFERROR(INDEX(TrichLuc!$A:$AD,AUV49,22),"")</f>
        <v/>
      </c>
      <c r="AVC49" s="84" t="str">
        <f ca="1">IFERROR(INDEX(TrichLuc!$A:$AD,AUV49,23),"")</f>
        <v/>
      </c>
      <c r="AVD49" s="94" t="str">
        <f ca="1">IFERROR(INDEX(TrichLuc!$A:$AD,AUV49,25),"")</f>
        <v/>
      </c>
      <c r="AVE49" s="94" t="str">
        <f ca="1">IFERROR(INDEX(TrichLuc!$A:$AD,AUV49,26),"")</f>
        <v/>
      </c>
      <c r="AVG49" s="4" t="str">
        <f ca="1">IFERROR(MATCH(AVL$3,OFFSET(TrichLuc!$A$1,AVG48,0,5000),0)+AVG48,"")</f>
        <v/>
      </c>
      <c r="AVH49" s="84" t="str">
        <f ca="1">IFERROR(INDEX(TrichLuc!$A:$AD,AVG49,10),"")</f>
        <v/>
      </c>
      <c r="AVI49" s="94" t="str">
        <f ca="1">IFERROR(INDEX(TrichLuc!$A:$AD,AVG49,30),"")</f>
        <v/>
      </c>
      <c r="AVJ49" s="85" t="str">
        <f ca="1">IFERROR(VLOOKUP(AVI49,Giadatvaheso!$C$24:$F$112,4,0)*AVK49,"")</f>
        <v/>
      </c>
      <c r="AVK49" s="84" t="str">
        <f t="shared" ca="1" si="114"/>
        <v/>
      </c>
      <c r="AVL49" s="84" t="str">
        <f ca="1">IFERROR(INDEX(TrichLuc!$A:$AD,AVG49,21),"")</f>
        <v/>
      </c>
      <c r="AVM49" s="84" t="str">
        <f ca="1">IFERROR(INDEX(TrichLuc!$A:$AD,AVG49,22),"")</f>
        <v/>
      </c>
      <c r="AVN49" s="84" t="str">
        <f ca="1">IFERROR(INDEX(TrichLuc!$A:$AD,AVG49,23),"")</f>
        <v/>
      </c>
      <c r="AVO49" s="94" t="str">
        <f ca="1">IFERROR(INDEX(TrichLuc!$A:$AD,AVG49,25),"")</f>
        <v/>
      </c>
      <c r="AVP49" s="94" t="str">
        <f ca="1">IFERROR(INDEX(TrichLuc!$A:$AD,AVG49,26),"")</f>
        <v/>
      </c>
      <c r="AVR49" s="4" t="str">
        <f ca="1">IFERROR(MATCH(AVW$3,OFFSET(TrichLuc!$A$1,AVR48,0,5000),0)+AVR48,"")</f>
        <v/>
      </c>
      <c r="AVS49" s="84" t="str">
        <f ca="1">IFERROR(INDEX(TrichLuc!$A:$AD,AVR49,10),"")</f>
        <v/>
      </c>
      <c r="AVT49" s="94" t="str">
        <f ca="1">IFERROR(INDEX(TrichLuc!$A:$AD,AVR49,30),"")</f>
        <v/>
      </c>
      <c r="AVU49" s="85" t="str">
        <f ca="1">IFERROR(VLOOKUP(AVT49,Giadatvaheso!$C$24:$F$112,4,0)*AVV49,"")</f>
        <v/>
      </c>
      <c r="AVV49" s="84" t="str">
        <f t="shared" ca="1" si="115"/>
        <v/>
      </c>
      <c r="AVW49" s="84" t="str">
        <f ca="1">IFERROR(INDEX(TrichLuc!$A:$AD,AVR49,21),"")</f>
        <v/>
      </c>
      <c r="AVX49" s="84" t="str">
        <f ca="1">IFERROR(INDEX(TrichLuc!$A:$AD,AVR49,22),"")</f>
        <v/>
      </c>
      <c r="AVY49" s="84" t="str">
        <f ca="1">IFERROR(INDEX(TrichLuc!$A:$AD,AVR49,23),"")</f>
        <v/>
      </c>
      <c r="AVZ49" s="94" t="str">
        <f ca="1">IFERROR(INDEX(TrichLuc!$A:$AD,AVR49,25),"")</f>
        <v/>
      </c>
      <c r="AWA49" s="94" t="str">
        <f ca="1">IFERROR(INDEX(TrichLuc!$A:$AD,AVR49,26),"")</f>
        <v/>
      </c>
    </row>
    <row r="50" spans="1:1275">
      <c r="A50" s="4" t="str">
        <f ca="1">IFERROR(MATCH(F$3,OFFSET(TrichLuc!$A$1,A49,0,5000),0)+A49,"")</f>
        <v/>
      </c>
      <c r="B50" s="84" t="str">
        <f ca="1">IFERROR(INDEX(TrichLuc!$A:$AD,A50,10),"")</f>
        <v/>
      </c>
      <c r="C50" s="94" t="str">
        <f ca="1">IFERROR(INDEX(TrichLuc!$A:$AD,A50,30),"")</f>
        <v/>
      </c>
      <c r="D50" s="85" t="str">
        <f ca="1">IFERROR(VLOOKUP(C50,Giadatvaheso!$C$24:$F$112,4,0)*E50,"")</f>
        <v/>
      </c>
      <c r="E50" s="84" t="str">
        <f t="shared" ca="1" si="0"/>
        <v/>
      </c>
      <c r="F50" s="84" t="str">
        <f ca="1">IFERROR(INDEX(TrichLuc!$A:$AD,A50,21),"")</f>
        <v/>
      </c>
      <c r="G50" s="84" t="str">
        <f ca="1">IFERROR(INDEX(TrichLuc!$A:$AD,A50,22),"")</f>
        <v/>
      </c>
      <c r="H50" s="84" t="str">
        <f ca="1">IFERROR(INDEX(TrichLuc!$A:$AD,A50,23),"")</f>
        <v/>
      </c>
      <c r="I50" s="94" t="str">
        <f ca="1">IFERROR(INDEX(TrichLuc!$A:$AD,A50,25),"")</f>
        <v/>
      </c>
      <c r="J50" s="94" t="str">
        <f ca="1">IFERROR(INDEX(TrichLuc!$A:$AD,A50,26),"")</f>
        <v/>
      </c>
      <c r="L50" s="4" t="str">
        <f ca="1">IFERROR(MATCH(Q$3,OFFSET(TrichLuc!$A$1,L49,0,5000),0)+L49,"")</f>
        <v/>
      </c>
      <c r="M50" s="84" t="str">
        <f ca="1">IFERROR(INDEX(TrichLuc!$A:$AD,L50,10),"")</f>
        <v/>
      </c>
      <c r="N50" s="94" t="str">
        <f ca="1">IFERROR(INDEX(TrichLuc!$A:$AD,L50,30),"")</f>
        <v/>
      </c>
      <c r="O50" s="85" t="str">
        <f ca="1">IFERROR(VLOOKUP(N50,Giadatvaheso!$C$24:$F$112,4,0)*P50,"")</f>
        <v/>
      </c>
      <c r="P50" s="84" t="str">
        <f t="shared" ca="1" si="1"/>
        <v/>
      </c>
      <c r="Q50" s="84" t="str">
        <f ca="1">IFERROR(INDEX(TrichLuc!$A:$AD,L50,21),"")</f>
        <v/>
      </c>
      <c r="R50" s="84" t="str">
        <f ca="1">IFERROR(INDEX(TrichLuc!$A:$AD,L50,22),"")</f>
        <v/>
      </c>
      <c r="S50" s="84" t="str">
        <f ca="1">IFERROR(INDEX(TrichLuc!$A:$AD,L50,23),"")</f>
        <v/>
      </c>
      <c r="T50" s="94" t="str">
        <f ca="1">IFERROR(INDEX(TrichLuc!$A:$AD,L50,25),"")</f>
        <v/>
      </c>
      <c r="U50" s="94" t="str">
        <f ca="1">IFERROR(INDEX(TrichLuc!$A:$AD,L50,26),"")</f>
        <v/>
      </c>
      <c r="W50" s="4" t="str">
        <f ca="1">IFERROR(MATCH(AB$3,OFFSET(TrichLuc!$A$1,W49,0,5000),0)+W49,"")</f>
        <v/>
      </c>
      <c r="X50" s="84" t="str">
        <f ca="1">IFERROR(INDEX(TrichLuc!$A:$AD,W50,10),"")</f>
        <v/>
      </c>
      <c r="Y50" s="94" t="str">
        <f ca="1">IFERROR(INDEX(TrichLuc!$A:$AD,W50,30),"")</f>
        <v/>
      </c>
      <c r="Z50" s="85" t="str">
        <f ca="1">IFERROR(VLOOKUP(Y50,Giadatvaheso!$C$24:$F$112,4,0)*AA50,"")</f>
        <v/>
      </c>
      <c r="AA50" s="84" t="str">
        <f t="shared" ca="1" si="2"/>
        <v/>
      </c>
      <c r="AB50" s="84" t="str">
        <f ca="1">IFERROR(INDEX(TrichLuc!$A:$AD,W50,21),"")</f>
        <v/>
      </c>
      <c r="AC50" s="84" t="str">
        <f ca="1">IFERROR(INDEX(TrichLuc!$A:$AD,W50,22),"")</f>
        <v/>
      </c>
      <c r="AD50" s="84" t="str">
        <f ca="1">IFERROR(INDEX(TrichLuc!$A:$AD,W50,23),"")</f>
        <v/>
      </c>
      <c r="AE50" s="94" t="str">
        <f ca="1">IFERROR(INDEX(TrichLuc!$A:$AD,W50,25),"")</f>
        <v/>
      </c>
      <c r="AF50" s="94" t="str">
        <f ca="1">IFERROR(INDEX(TrichLuc!$A:$AD,W50,26),"")</f>
        <v/>
      </c>
      <c r="AH50" s="4" t="str">
        <f ca="1">IFERROR(MATCH(AM$3,OFFSET(TrichLuc!$A$1,AH49,0,5000),0)+AH49,"")</f>
        <v/>
      </c>
      <c r="AI50" s="84" t="str">
        <f ca="1">IFERROR(INDEX(TrichLuc!$A:$AD,AH50,10),"")</f>
        <v/>
      </c>
      <c r="AJ50" s="94" t="str">
        <f ca="1">IFERROR(INDEX(TrichLuc!$A:$AD,AH50,30),"")</f>
        <v/>
      </c>
      <c r="AK50" s="85" t="str">
        <f ca="1">IFERROR(VLOOKUP(AJ50,Giadatvaheso!$C$24:$F$112,4,0)*AL50,"")</f>
        <v/>
      </c>
      <c r="AL50" s="84" t="str">
        <f t="shared" ca="1" si="3"/>
        <v/>
      </c>
      <c r="AM50" s="84" t="str">
        <f ca="1">IFERROR(INDEX(TrichLuc!$A:$AD,AH50,21),"")</f>
        <v/>
      </c>
      <c r="AN50" s="84" t="str">
        <f ca="1">IFERROR(INDEX(TrichLuc!$A:$AD,AH50,22),"")</f>
        <v/>
      </c>
      <c r="AO50" s="84" t="str">
        <f ca="1">IFERROR(INDEX(TrichLuc!$A:$AD,AH50,23),"")</f>
        <v/>
      </c>
      <c r="AP50" s="94" t="str">
        <f ca="1">IFERROR(INDEX(TrichLuc!$A:$AD,AH50,25),"")</f>
        <v/>
      </c>
      <c r="AQ50" s="94" t="str">
        <f ca="1">IFERROR(INDEX(TrichLuc!$A:$AD,AH50,26),"")</f>
        <v/>
      </c>
      <c r="AS50" s="4" t="str">
        <f ca="1">IFERROR(MATCH(AX$3,OFFSET(TrichLuc!$A$1,AS49,0,5000),0)+AS49,"")</f>
        <v/>
      </c>
      <c r="AT50" s="84" t="str">
        <f ca="1">IFERROR(INDEX(TrichLuc!$A:$AD,AS50,10),"")</f>
        <v/>
      </c>
      <c r="AU50" s="94" t="str">
        <f ca="1">IFERROR(INDEX(TrichLuc!$A:$AD,AS50,30),"")</f>
        <v/>
      </c>
      <c r="AV50" s="85" t="str">
        <f ca="1">IFERROR(VLOOKUP(AU50,Giadatvaheso!$C$24:$F$112,4,0)*AW50,"")</f>
        <v/>
      </c>
      <c r="AW50" s="84" t="str">
        <f t="shared" ca="1" si="4"/>
        <v/>
      </c>
      <c r="AX50" s="84" t="str">
        <f ca="1">IFERROR(INDEX(TrichLuc!$A:$AD,AS50,21),"")</f>
        <v/>
      </c>
      <c r="AY50" s="84" t="str">
        <f ca="1">IFERROR(INDEX(TrichLuc!$A:$AD,AS50,22),"")</f>
        <v/>
      </c>
      <c r="AZ50" s="84" t="str">
        <f ca="1">IFERROR(INDEX(TrichLuc!$A:$AD,AS50,23),"")</f>
        <v/>
      </c>
      <c r="BA50" s="94" t="str">
        <f ca="1">IFERROR(INDEX(TrichLuc!$A:$AD,AS50,25),"")</f>
        <v/>
      </c>
      <c r="BB50" s="94" t="str">
        <f ca="1">IFERROR(INDEX(TrichLuc!$A:$AD,AS50,26),"")</f>
        <v/>
      </c>
      <c r="BD50" s="4" t="str">
        <f ca="1">IFERROR(MATCH(BI$3,OFFSET(TrichLuc!$A$1,BD49,0,5000),0)+BD49,"")</f>
        <v/>
      </c>
      <c r="BE50" s="84" t="str">
        <f ca="1">IFERROR(INDEX(TrichLuc!$A:$AD,BD50,10),"")</f>
        <v/>
      </c>
      <c r="BF50" s="94" t="str">
        <f ca="1">IFERROR(INDEX(TrichLuc!$A:$AD,BD50,30),"")</f>
        <v/>
      </c>
      <c r="BG50" s="85" t="str">
        <f ca="1">IFERROR(VLOOKUP(BF50,Giadatvaheso!$C$24:$F$112,4,0)*BH50,"")</f>
        <v/>
      </c>
      <c r="BH50" s="84" t="str">
        <f t="shared" ca="1" si="5"/>
        <v/>
      </c>
      <c r="BI50" s="84" t="str">
        <f ca="1">IFERROR(INDEX(TrichLuc!$A:$AD,BD50,21),"")</f>
        <v/>
      </c>
      <c r="BJ50" s="84" t="str">
        <f ca="1">IFERROR(INDEX(TrichLuc!$A:$AD,BD50,22),"")</f>
        <v/>
      </c>
      <c r="BK50" s="84" t="str">
        <f ca="1">IFERROR(INDEX(TrichLuc!$A:$AD,BD50,23),"")</f>
        <v/>
      </c>
      <c r="BL50" s="94" t="str">
        <f ca="1">IFERROR(INDEX(TrichLuc!$A:$AD,BD50,25),"")</f>
        <v/>
      </c>
      <c r="BM50" s="94" t="str">
        <f ca="1">IFERROR(INDEX(TrichLuc!$A:$AD,BD50,26),"")</f>
        <v/>
      </c>
      <c r="BO50" s="4" t="str">
        <f ca="1">IFERROR(MATCH(BT$3,OFFSET(TrichLuc!$A$1,BO49,0,5000),0)+BO49,"")</f>
        <v/>
      </c>
      <c r="BP50" s="84" t="str">
        <f ca="1">IFERROR(INDEX(TrichLuc!$A:$AD,BO50,10),"")</f>
        <v/>
      </c>
      <c r="BQ50" s="94" t="str">
        <f ca="1">IFERROR(INDEX(TrichLuc!$A:$AD,BO50,30),"")</f>
        <v/>
      </c>
      <c r="BR50" s="85" t="str">
        <f ca="1">IFERROR(VLOOKUP(BQ50,Giadatvaheso!$C$24:$F$112,4,0)*BS50,"")</f>
        <v/>
      </c>
      <c r="BS50" s="84" t="str">
        <f t="shared" ca="1" si="6"/>
        <v/>
      </c>
      <c r="BT50" s="84" t="str">
        <f ca="1">IFERROR(INDEX(TrichLuc!$A:$AD,BO50,21),"")</f>
        <v/>
      </c>
      <c r="BU50" s="84" t="str">
        <f ca="1">IFERROR(INDEX(TrichLuc!$A:$AD,BO50,22),"")</f>
        <v/>
      </c>
      <c r="BV50" s="84" t="str">
        <f ca="1">IFERROR(INDEX(TrichLuc!$A:$AD,BO50,23),"")</f>
        <v/>
      </c>
      <c r="BW50" s="94" t="str">
        <f ca="1">IFERROR(INDEX(TrichLuc!$A:$AD,BO50,25),"")</f>
        <v/>
      </c>
      <c r="BX50" s="94" t="str">
        <f ca="1">IFERROR(INDEX(TrichLuc!$A:$AD,BO50,26),"")</f>
        <v/>
      </c>
      <c r="BZ50" s="4" t="str">
        <f ca="1">IFERROR(MATCH(CE$3,OFFSET(TrichLuc!$A$1,BZ49,0,5000),0)+BZ49,"")</f>
        <v/>
      </c>
      <c r="CA50" s="84" t="str">
        <f ca="1">IFERROR(INDEX(TrichLuc!$A:$AD,BZ50,10),"")</f>
        <v/>
      </c>
      <c r="CB50" s="94" t="str">
        <f ca="1">IFERROR(INDEX(TrichLuc!$A:$AD,BZ50,30),"")</f>
        <v/>
      </c>
      <c r="CC50" s="85" t="str">
        <f ca="1">IFERROR(VLOOKUP(CB50,Giadatvaheso!$C$24:$F$112,4,0)*CD50,"")</f>
        <v/>
      </c>
      <c r="CD50" s="84" t="str">
        <f t="shared" ca="1" si="7"/>
        <v/>
      </c>
      <c r="CE50" s="84" t="str">
        <f ca="1">IFERROR(INDEX(TrichLuc!$A:$AD,BZ50,21),"")</f>
        <v/>
      </c>
      <c r="CF50" s="84" t="str">
        <f ca="1">IFERROR(INDEX(TrichLuc!$A:$AD,BZ50,22),"")</f>
        <v/>
      </c>
      <c r="CG50" s="84" t="str">
        <f ca="1">IFERROR(INDEX(TrichLuc!$A:$AD,BZ50,23),"")</f>
        <v/>
      </c>
      <c r="CH50" s="94" t="str">
        <f ca="1">IFERROR(INDEX(TrichLuc!$A:$AD,BZ50,25),"")</f>
        <v/>
      </c>
      <c r="CI50" s="94" t="str">
        <f ca="1">IFERROR(INDEX(TrichLuc!$A:$AD,BZ50,26),"")</f>
        <v/>
      </c>
      <c r="CK50" s="4" t="str">
        <f ca="1">IFERROR(MATCH(CP$3,OFFSET(TrichLuc!$A$1,CK49,0,5000),0)+CK49,"")</f>
        <v/>
      </c>
      <c r="CL50" s="84" t="str">
        <f ca="1">IFERROR(INDEX(TrichLuc!$A:$AD,CK50,10),"")</f>
        <v/>
      </c>
      <c r="CM50" s="94" t="str">
        <f ca="1">IFERROR(INDEX(TrichLuc!$A:$AD,CK50,30),"")</f>
        <v/>
      </c>
      <c r="CN50" s="85" t="str">
        <f ca="1">IFERROR(VLOOKUP(CM50,Giadatvaheso!$C$24:$F$112,4,0)*CO50,"")</f>
        <v/>
      </c>
      <c r="CO50" s="84" t="str">
        <f t="shared" ca="1" si="8"/>
        <v/>
      </c>
      <c r="CP50" s="84" t="str">
        <f ca="1">IFERROR(INDEX(TrichLuc!$A:$AD,CK50,21),"")</f>
        <v/>
      </c>
      <c r="CQ50" s="84" t="str">
        <f ca="1">IFERROR(INDEX(TrichLuc!$A:$AD,CK50,22),"")</f>
        <v/>
      </c>
      <c r="CR50" s="84" t="str">
        <f ca="1">IFERROR(INDEX(TrichLuc!$A:$AD,CK50,23),"")</f>
        <v/>
      </c>
      <c r="CS50" s="94" t="str">
        <f ca="1">IFERROR(INDEX(TrichLuc!$A:$AD,CK50,25),"")</f>
        <v/>
      </c>
      <c r="CT50" s="94" t="str">
        <f ca="1">IFERROR(INDEX(TrichLuc!$A:$AD,CK50,26),"")</f>
        <v/>
      </c>
      <c r="CV50" s="4" t="str">
        <f ca="1">IFERROR(MATCH(DA$3,OFFSET(TrichLuc!$A$1,CV49,0,5000),0)+CV49,"")</f>
        <v/>
      </c>
      <c r="CW50" s="84" t="str">
        <f ca="1">IFERROR(INDEX(TrichLuc!$A:$AD,CV50,10),"")</f>
        <v/>
      </c>
      <c r="CX50" s="94" t="str">
        <f ca="1">IFERROR(INDEX(TrichLuc!$A:$AD,CV50,30),"")</f>
        <v/>
      </c>
      <c r="CY50" s="85" t="str">
        <f ca="1">IFERROR(VLOOKUP(CX50,Giadatvaheso!$C$24:$F$112,4,0)*CZ50,"")</f>
        <v/>
      </c>
      <c r="CZ50" s="84" t="str">
        <f t="shared" ca="1" si="9"/>
        <v/>
      </c>
      <c r="DA50" s="84" t="str">
        <f ca="1">IFERROR(INDEX(TrichLuc!$A:$AD,CV50,21),"")</f>
        <v/>
      </c>
      <c r="DB50" s="84" t="str">
        <f ca="1">IFERROR(INDEX(TrichLuc!$A:$AD,CV50,22),"")</f>
        <v/>
      </c>
      <c r="DC50" s="84" t="str">
        <f ca="1">IFERROR(INDEX(TrichLuc!$A:$AD,CV50,23),"")</f>
        <v/>
      </c>
      <c r="DD50" s="94" t="str">
        <f ca="1">IFERROR(INDEX(TrichLuc!$A:$AD,CV50,25),"")</f>
        <v/>
      </c>
      <c r="DE50" s="94" t="str">
        <f ca="1">IFERROR(INDEX(TrichLuc!$A:$AD,CV50,26),"")</f>
        <v/>
      </c>
      <c r="DG50" s="4" t="str">
        <f ca="1">IFERROR(MATCH(DL$3,OFFSET(TrichLuc!$A$1,DG49,0,5000),0)+DG49,"")</f>
        <v/>
      </c>
      <c r="DH50" s="84" t="str">
        <f ca="1">IFERROR(INDEX(TrichLuc!$A:$AD,DG50,10),"")</f>
        <v/>
      </c>
      <c r="DI50" s="94" t="str">
        <f ca="1">IFERROR(INDEX(TrichLuc!$A:$AD,DG50,30),"")</f>
        <v/>
      </c>
      <c r="DJ50" s="85" t="str">
        <f ca="1">IFERROR(VLOOKUP(DI50,Giadatvaheso!$C$24:$F$112,4,0)*DK50,"")</f>
        <v/>
      </c>
      <c r="DK50" s="84" t="str">
        <f t="shared" ca="1" si="10"/>
        <v/>
      </c>
      <c r="DL50" s="84" t="str">
        <f ca="1">IFERROR(INDEX(TrichLuc!$A:$AD,DG50,21),"")</f>
        <v/>
      </c>
      <c r="DM50" s="84" t="str">
        <f ca="1">IFERROR(INDEX(TrichLuc!$A:$AD,DG50,22),"")</f>
        <v/>
      </c>
      <c r="DN50" s="84" t="str">
        <f ca="1">IFERROR(INDEX(TrichLuc!$A:$AD,DG50,23),"")</f>
        <v/>
      </c>
      <c r="DO50" s="94" t="str">
        <f ca="1">IFERROR(INDEX(TrichLuc!$A:$AD,DG50,25),"")</f>
        <v/>
      </c>
      <c r="DP50" s="94" t="str">
        <f ca="1">IFERROR(INDEX(TrichLuc!$A:$AD,DG50,26),"")</f>
        <v/>
      </c>
      <c r="DR50" s="4" t="str">
        <f ca="1">IFERROR(MATCH(DW$3,OFFSET(TrichLuc!$A$1,DR49,0,5000),0)+DR49,"")</f>
        <v/>
      </c>
      <c r="DS50" s="84" t="str">
        <f ca="1">IFERROR(INDEX(TrichLuc!$A:$AD,DR50,10),"")</f>
        <v/>
      </c>
      <c r="DT50" s="94" t="str">
        <f ca="1">IFERROR(INDEX(TrichLuc!$A:$AD,DR50,30),"")</f>
        <v/>
      </c>
      <c r="DU50" s="85" t="str">
        <f ca="1">IFERROR(VLOOKUP(DT50,Giadatvaheso!$C$24:$F$112,4,0)*DV50,"")</f>
        <v/>
      </c>
      <c r="DV50" s="84" t="str">
        <f t="shared" ca="1" si="11"/>
        <v/>
      </c>
      <c r="DW50" s="84" t="str">
        <f ca="1">IFERROR(INDEX(TrichLuc!$A:$AD,DR50,21),"")</f>
        <v/>
      </c>
      <c r="DX50" s="84" t="str">
        <f ca="1">IFERROR(INDEX(TrichLuc!$A:$AD,DR50,22),"")</f>
        <v/>
      </c>
      <c r="DY50" s="84" t="str">
        <f ca="1">IFERROR(INDEX(TrichLuc!$A:$AD,DR50,23),"")</f>
        <v/>
      </c>
      <c r="DZ50" s="94" t="str">
        <f ca="1">IFERROR(INDEX(TrichLuc!$A:$AD,DR50,25),"")</f>
        <v/>
      </c>
      <c r="EA50" s="94" t="str">
        <f ca="1">IFERROR(INDEX(TrichLuc!$A:$AD,DR50,26),"")</f>
        <v/>
      </c>
      <c r="EC50" s="4" t="str">
        <f ca="1">IFERROR(MATCH(EH$3,OFFSET(TrichLuc!$A$1,EC49,0,5000),0)+EC49,"")</f>
        <v/>
      </c>
      <c r="ED50" s="84" t="str">
        <f ca="1">IFERROR(INDEX(TrichLuc!$A:$AD,EC50,10),"")</f>
        <v/>
      </c>
      <c r="EE50" s="94" t="str">
        <f ca="1">IFERROR(INDEX(TrichLuc!$A:$AD,EC50,30),"")</f>
        <v/>
      </c>
      <c r="EF50" s="85" t="str">
        <f ca="1">IFERROR(VLOOKUP(EE50,Giadatvaheso!$C$24:$F$112,4,0)*EG50,"")</f>
        <v/>
      </c>
      <c r="EG50" s="84" t="str">
        <f t="shared" ca="1" si="12"/>
        <v/>
      </c>
      <c r="EH50" s="84" t="str">
        <f ca="1">IFERROR(INDEX(TrichLuc!$A:$AD,EC50,21),"")</f>
        <v/>
      </c>
      <c r="EI50" s="84" t="str">
        <f ca="1">IFERROR(INDEX(TrichLuc!$A:$AD,EC50,22),"")</f>
        <v/>
      </c>
      <c r="EJ50" s="84" t="str">
        <f ca="1">IFERROR(INDEX(TrichLuc!$A:$AD,EC50,23),"")</f>
        <v/>
      </c>
      <c r="EK50" s="94" t="str">
        <f ca="1">IFERROR(INDEX(TrichLuc!$A:$AD,EC50,25),"")</f>
        <v/>
      </c>
      <c r="EL50" s="94" t="str">
        <f ca="1">IFERROR(INDEX(TrichLuc!$A:$AD,EC50,26),"")</f>
        <v/>
      </c>
      <c r="EN50" s="4" t="str">
        <f ca="1">IFERROR(MATCH(ES$3,OFFSET(TrichLuc!$A$1,EN49,0,5000),0)+EN49,"")</f>
        <v/>
      </c>
      <c r="EO50" s="84" t="str">
        <f ca="1">IFERROR(INDEX(TrichLuc!$A:$AD,EN50,10),"")</f>
        <v/>
      </c>
      <c r="EP50" s="94" t="str">
        <f ca="1">IFERROR(INDEX(TrichLuc!$A:$AD,EN50,30),"")</f>
        <v/>
      </c>
      <c r="EQ50" s="85" t="str">
        <f ca="1">IFERROR(VLOOKUP(EP50,Giadatvaheso!$C$24:$F$112,4,0)*ER50,"")</f>
        <v/>
      </c>
      <c r="ER50" s="84" t="str">
        <f t="shared" ca="1" si="13"/>
        <v/>
      </c>
      <c r="ES50" s="84" t="str">
        <f ca="1">IFERROR(INDEX(TrichLuc!$A:$AD,EN50,21),"")</f>
        <v/>
      </c>
      <c r="ET50" s="84" t="str">
        <f ca="1">IFERROR(INDEX(TrichLuc!$A:$AD,EN50,22),"")</f>
        <v/>
      </c>
      <c r="EU50" s="84" t="str">
        <f ca="1">IFERROR(INDEX(TrichLuc!$A:$AD,EN50,23),"")</f>
        <v/>
      </c>
      <c r="EV50" s="94" t="str">
        <f ca="1">IFERROR(INDEX(TrichLuc!$A:$AD,EN50,25),"")</f>
        <v/>
      </c>
      <c r="EW50" s="94" t="str">
        <f ca="1">IFERROR(INDEX(TrichLuc!$A:$AD,EN50,26),"")</f>
        <v/>
      </c>
      <c r="EY50" s="4" t="str">
        <f ca="1">IFERROR(MATCH(FD$3,OFFSET(TrichLuc!$A$1,EY49,0,5000),0)+EY49,"")</f>
        <v/>
      </c>
      <c r="EZ50" s="84" t="str">
        <f ca="1">IFERROR(INDEX(TrichLuc!$A:$AD,EY50,10),"")</f>
        <v/>
      </c>
      <c r="FA50" s="94" t="str">
        <f ca="1">IFERROR(INDEX(TrichLuc!$A:$AD,EY50,30),"")</f>
        <v/>
      </c>
      <c r="FB50" s="85" t="str">
        <f ca="1">IFERROR(VLOOKUP(FA50,Giadatvaheso!$C$24:$F$112,4,0)*FC50,"")</f>
        <v/>
      </c>
      <c r="FC50" s="84" t="str">
        <f t="shared" ca="1" si="14"/>
        <v/>
      </c>
      <c r="FD50" s="84" t="str">
        <f ca="1">IFERROR(INDEX(TrichLuc!$A:$AD,EY50,21),"")</f>
        <v/>
      </c>
      <c r="FE50" s="84" t="str">
        <f ca="1">IFERROR(INDEX(TrichLuc!$A:$AD,EY50,22),"")</f>
        <v/>
      </c>
      <c r="FF50" s="84" t="str">
        <f ca="1">IFERROR(INDEX(TrichLuc!$A:$AD,EY50,23),"")</f>
        <v/>
      </c>
      <c r="FG50" s="94" t="str">
        <f ca="1">IFERROR(INDEX(TrichLuc!$A:$AD,EY50,25),"")</f>
        <v/>
      </c>
      <c r="FH50" s="94" t="str">
        <f ca="1">IFERROR(INDEX(TrichLuc!$A:$AD,EY50,26),"")</f>
        <v/>
      </c>
      <c r="FJ50" s="4" t="str">
        <f ca="1">IFERROR(MATCH(FO$3,OFFSET(TrichLuc!$A$1,FJ49,0,5000),0)+FJ49,"")</f>
        <v/>
      </c>
      <c r="FK50" s="84" t="str">
        <f ca="1">IFERROR(INDEX(TrichLuc!$A:$AD,FJ50,10),"")</f>
        <v/>
      </c>
      <c r="FL50" s="94" t="str">
        <f ca="1">IFERROR(INDEX(TrichLuc!$A:$AD,FJ50,30),"")</f>
        <v/>
      </c>
      <c r="FM50" s="85" t="str">
        <f ca="1">IFERROR(VLOOKUP(FL50,Giadatvaheso!$C$24:$F$112,4,0)*FN50,"")</f>
        <v/>
      </c>
      <c r="FN50" s="84" t="str">
        <f t="shared" ca="1" si="15"/>
        <v/>
      </c>
      <c r="FO50" s="84" t="str">
        <f ca="1">IFERROR(INDEX(TrichLuc!$A:$AD,FJ50,21),"")</f>
        <v/>
      </c>
      <c r="FP50" s="84" t="str">
        <f ca="1">IFERROR(INDEX(TrichLuc!$A:$AD,FJ50,22),"")</f>
        <v/>
      </c>
      <c r="FQ50" s="84" t="str">
        <f ca="1">IFERROR(INDEX(TrichLuc!$A:$AD,FJ50,23),"")</f>
        <v/>
      </c>
      <c r="FR50" s="94" t="str">
        <f ca="1">IFERROR(INDEX(TrichLuc!$A:$AD,FJ50,25),"")</f>
        <v/>
      </c>
      <c r="FS50" s="94" t="str">
        <f ca="1">IFERROR(INDEX(TrichLuc!$A:$AD,FJ50,26),"")</f>
        <v/>
      </c>
      <c r="FU50" s="4" t="str">
        <f ca="1">IFERROR(MATCH(FZ$3,OFFSET(TrichLuc!$A$1,FU49,0,5000),0)+FU49,"")</f>
        <v/>
      </c>
      <c r="FV50" s="84" t="str">
        <f ca="1">IFERROR(INDEX(TrichLuc!$A:$AD,FU50,10),"")</f>
        <v/>
      </c>
      <c r="FW50" s="94" t="str">
        <f ca="1">IFERROR(INDEX(TrichLuc!$A:$AD,FU50,30),"")</f>
        <v/>
      </c>
      <c r="FX50" s="85" t="str">
        <f ca="1">IFERROR(VLOOKUP(FW50,Giadatvaheso!$C$24:$F$112,4,0)*FY50,"")</f>
        <v/>
      </c>
      <c r="FY50" s="84" t="str">
        <f t="shared" ca="1" si="16"/>
        <v/>
      </c>
      <c r="FZ50" s="84" t="str">
        <f ca="1">IFERROR(INDEX(TrichLuc!$A:$AD,FU50,21),"")</f>
        <v/>
      </c>
      <c r="GA50" s="84" t="str">
        <f ca="1">IFERROR(INDEX(TrichLuc!$A:$AD,FU50,22),"")</f>
        <v/>
      </c>
      <c r="GB50" s="84" t="str">
        <f ca="1">IFERROR(INDEX(TrichLuc!$A:$AD,FU50,23),"")</f>
        <v/>
      </c>
      <c r="GC50" s="94" t="str">
        <f ca="1">IFERROR(INDEX(TrichLuc!$A:$AD,FU50,25),"")</f>
        <v/>
      </c>
      <c r="GD50" s="94" t="str">
        <f ca="1">IFERROR(INDEX(TrichLuc!$A:$AD,FU50,26),"")</f>
        <v/>
      </c>
      <c r="GF50" s="4" t="str">
        <f ca="1">IFERROR(MATCH(GK$3,OFFSET(TrichLuc!$A$1,GF49,0,5000),0)+GF49,"")</f>
        <v/>
      </c>
      <c r="GG50" s="84" t="str">
        <f ca="1">IFERROR(INDEX(TrichLuc!$A:$AD,GF50,10),"")</f>
        <v/>
      </c>
      <c r="GH50" s="94" t="str">
        <f ca="1">IFERROR(INDEX(TrichLuc!$A:$AD,GF50,30),"")</f>
        <v/>
      </c>
      <c r="GI50" s="85" t="str">
        <f ca="1">IFERROR(VLOOKUP(GH50,Giadatvaheso!$C$24:$F$112,4,0)*GJ50,"")</f>
        <v/>
      </c>
      <c r="GJ50" s="84" t="str">
        <f t="shared" ca="1" si="17"/>
        <v/>
      </c>
      <c r="GK50" s="84" t="str">
        <f ca="1">IFERROR(INDEX(TrichLuc!$A:$AD,GF50,21),"")</f>
        <v/>
      </c>
      <c r="GL50" s="84" t="str">
        <f ca="1">IFERROR(INDEX(TrichLuc!$A:$AD,GF50,22),"")</f>
        <v/>
      </c>
      <c r="GM50" s="84" t="str">
        <f ca="1">IFERROR(INDEX(TrichLuc!$A:$AD,GF50,23),"")</f>
        <v/>
      </c>
      <c r="GN50" s="94" t="str">
        <f ca="1">IFERROR(INDEX(TrichLuc!$A:$AD,GF50,25),"")</f>
        <v/>
      </c>
      <c r="GO50" s="94" t="str">
        <f ca="1">IFERROR(INDEX(TrichLuc!$A:$AD,GF50,26),"")</f>
        <v/>
      </c>
      <c r="GQ50" s="4" t="str">
        <f ca="1">IFERROR(MATCH(GV$3,OFFSET(TrichLuc!$A$1,GQ49,0,5000),0)+GQ49,"")</f>
        <v/>
      </c>
      <c r="GR50" s="84" t="str">
        <f ca="1">IFERROR(INDEX(TrichLuc!$A:$AD,GQ50,10),"")</f>
        <v/>
      </c>
      <c r="GS50" s="94" t="str">
        <f ca="1">IFERROR(INDEX(TrichLuc!$A:$AD,GQ50,30),"")</f>
        <v/>
      </c>
      <c r="GT50" s="85" t="str">
        <f ca="1">IFERROR(VLOOKUP(GS50,Giadatvaheso!$C$24:$F$112,4,0)*GU50,"")</f>
        <v/>
      </c>
      <c r="GU50" s="84" t="str">
        <f t="shared" ca="1" si="18"/>
        <v/>
      </c>
      <c r="GV50" s="84" t="str">
        <f ca="1">IFERROR(INDEX(TrichLuc!$A:$AD,GQ50,21),"")</f>
        <v/>
      </c>
      <c r="GW50" s="84" t="str">
        <f ca="1">IFERROR(INDEX(TrichLuc!$A:$AD,GQ50,22),"")</f>
        <v/>
      </c>
      <c r="GX50" s="84" t="str">
        <f ca="1">IFERROR(INDEX(TrichLuc!$A:$AD,GQ50,23),"")</f>
        <v/>
      </c>
      <c r="GY50" s="94" t="str">
        <f ca="1">IFERROR(INDEX(TrichLuc!$A:$AD,GQ50,25),"")</f>
        <v/>
      </c>
      <c r="GZ50" s="94" t="str">
        <f ca="1">IFERROR(INDEX(TrichLuc!$A:$AD,GQ50,26),"")</f>
        <v/>
      </c>
      <c r="HB50" s="4" t="str">
        <f ca="1">IFERROR(MATCH(HG$3,OFFSET(TrichLuc!$A$1,HB49,0,5000),0)+HB49,"")</f>
        <v/>
      </c>
      <c r="HC50" s="84" t="str">
        <f ca="1">IFERROR(INDEX(TrichLuc!$A:$AD,HB50,10),"")</f>
        <v/>
      </c>
      <c r="HD50" s="94" t="str">
        <f ca="1">IFERROR(INDEX(TrichLuc!$A:$AD,HB50,30),"")</f>
        <v/>
      </c>
      <c r="HE50" s="85" t="str">
        <f ca="1">IFERROR(VLOOKUP(HD50,Giadatvaheso!$C$24:$F$112,4,0)*HF50,"")</f>
        <v/>
      </c>
      <c r="HF50" s="84" t="str">
        <f t="shared" ca="1" si="19"/>
        <v/>
      </c>
      <c r="HG50" s="84" t="str">
        <f ca="1">IFERROR(INDEX(TrichLuc!$A:$AD,HB50,21),"")</f>
        <v/>
      </c>
      <c r="HH50" s="84" t="str">
        <f ca="1">IFERROR(INDEX(TrichLuc!$A:$AD,HB50,22),"")</f>
        <v/>
      </c>
      <c r="HI50" s="84" t="str">
        <f ca="1">IFERROR(INDEX(TrichLuc!$A:$AD,HB50,23),"")</f>
        <v/>
      </c>
      <c r="HJ50" s="94" t="str">
        <f ca="1">IFERROR(INDEX(TrichLuc!$A:$AD,HB50,25),"")</f>
        <v/>
      </c>
      <c r="HK50" s="94" t="str">
        <f ca="1">IFERROR(INDEX(TrichLuc!$A:$AD,HB50,26),"")</f>
        <v/>
      </c>
      <c r="HM50" s="4" t="str">
        <f ca="1">IFERROR(MATCH(HR$3,OFFSET(TrichLuc!$A$1,HM49,0,5000),0)+HM49,"")</f>
        <v/>
      </c>
      <c r="HN50" s="84" t="str">
        <f ca="1">IFERROR(INDEX(TrichLuc!$A:$AD,HM50,10),"")</f>
        <v/>
      </c>
      <c r="HO50" s="94" t="str">
        <f ca="1">IFERROR(INDEX(TrichLuc!$A:$AD,HM50,30),"")</f>
        <v/>
      </c>
      <c r="HP50" s="85" t="str">
        <f ca="1">IFERROR(VLOOKUP(HO50,Giadatvaheso!$C$24:$F$112,4,0)*HQ50,"")</f>
        <v/>
      </c>
      <c r="HQ50" s="84" t="str">
        <f t="shared" ca="1" si="20"/>
        <v/>
      </c>
      <c r="HR50" s="84" t="str">
        <f ca="1">IFERROR(INDEX(TrichLuc!$A:$AD,HM50,21),"")</f>
        <v/>
      </c>
      <c r="HS50" s="84" t="str">
        <f ca="1">IFERROR(INDEX(TrichLuc!$A:$AD,HM50,22),"")</f>
        <v/>
      </c>
      <c r="HT50" s="84" t="str">
        <f ca="1">IFERROR(INDEX(TrichLuc!$A:$AD,HM50,23),"")</f>
        <v/>
      </c>
      <c r="HU50" s="94" t="str">
        <f ca="1">IFERROR(INDEX(TrichLuc!$A:$AD,HM50,25),"")</f>
        <v/>
      </c>
      <c r="HV50" s="94" t="str">
        <f ca="1">IFERROR(INDEX(TrichLuc!$A:$AD,HM50,26),"")</f>
        <v/>
      </c>
      <c r="HX50" s="4" t="str">
        <f ca="1">IFERROR(MATCH(IC$3,OFFSET(TrichLuc!$A$1,HX49,0,5000),0)+HX49,"")</f>
        <v/>
      </c>
      <c r="HY50" s="84" t="str">
        <f ca="1">IFERROR(INDEX(TrichLuc!$A:$AD,HX50,10),"")</f>
        <v/>
      </c>
      <c r="HZ50" s="94" t="str">
        <f ca="1">IFERROR(INDEX(TrichLuc!$A:$AD,HX50,30),"")</f>
        <v/>
      </c>
      <c r="IA50" s="85" t="str">
        <f ca="1">IFERROR(VLOOKUP(HZ50,Giadatvaheso!$C$24:$F$112,4,0)*IB50,"")</f>
        <v/>
      </c>
      <c r="IB50" s="84" t="str">
        <f t="shared" ca="1" si="21"/>
        <v/>
      </c>
      <c r="IC50" s="84" t="str">
        <f ca="1">IFERROR(INDEX(TrichLuc!$A:$AD,HX50,21),"")</f>
        <v/>
      </c>
      <c r="ID50" s="84" t="str">
        <f ca="1">IFERROR(INDEX(TrichLuc!$A:$AD,HX50,22),"")</f>
        <v/>
      </c>
      <c r="IE50" s="84" t="str">
        <f ca="1">IFERROR(INDEX(TrichLuc!$A:$AD,HX50,23),"")</f>
        <v/>
      </c>
      <c r="IF50" s="94" t="str">
        <f ca="1">IFERROR(INDEX(TrichLuc!$A:$AD,HX50,25),"")</f>
        <v/>
      </c>
      <c r="IG50" s="94" t="str">
        <f ca="1">IFERROR(INDEX(TrichLuc!$A:$AD,HX50,26),"")</f>
        <v/>
      </c>
      <c r="II50" s="4" t="str">
        <f ca="1">IFERROR(MATCH(IN$3,OFFSET(TrichLuc!$A$1,II49,0,5000),0)+II49,"")</f>
        <v/>
      </c>
      <c r="IJ50" s="84" t="str">
        <f ca="1">IFERROR(INDEX(TrichLuc!$A:$AD,II50,10),"")</f>
        <v/>
      </c>
      <c r="IK50" s="94" t="str">
        <f ca="1">IFERROR(INDEX(TrichLuc!$A:$AD,II50,30),"")</f>
        <v/>
      </c>
      <c r="IL50" s="85" t="str">
        <f ca="1">IFERROR(VLOOKUP(IK50,Giadatvaheso!$C$24:$F$112,4,0)*IM50,"")</f>
        <v/>
      </c>
      <c r="IM50" s="84" t="str">
        <f t="shared" ca="1" si="22"/>
        <v/>
      </c>
      <c r="IN50" s="84" t="str">
        <f ca="1">IFERROR(INDEX(TrichLuc!$A:$AD,II50,21),"")</f>
        <v/>
      </c>
      <c r="IO50" s="84" t="str">
        <f ca="1">IFERROR(INDEX(TrichLuc!$A:$AD,II50,22),"")</f>
        <v/>
      </c>
      <c r="IP50" s="84" t="str">
        <f ca="1">IFERROR(INDEX(TrichLuc!$A:$AD,II50,23),"")</f>
        <v/>
      </c>
      <c r="IQ50" s="94" t="str">
        <f ca="1">IFERROR(INDEX(TrichLuc!$A:$AD,II50,25),"")</f>
        <v/>
      </c>
      <c r="IR50" s="94" t="str">
        <f ca="1">IFERROR(INDEX(TrichLuc!$A:$AD,II50,26),"")</f>
        <v/>
      </c>
      <c r="IT50" s="4" t="str">
        <f ca="1">IFERROR(MATCH(IY$3,OFFSET(TrichLuc!$A$1,IT49,0,5000),0)+IT49,"")</f>
        <v/>
      </c>
      <c r="IU50" s="84" t="str">
        <f ca="1">IFERROR(INDEX(TrichLuc!$A:$AD,IT50,10),"")</f>
        <v/>
      </c>
      <c r="IV50" s="94" t="str">
        <f ca="1">IFERROR(INDEX(TrichLuc!$A:$AD,IT50,30),"")</f>
        <v/>
      </c>
      <c r="IW50" s="85" t="str">
        <f ca="1">IFERROR(VLOOKUP(IV50,Giadatvaheso!$C$24:$F$112,4,0)*IX50,"")</f>
        <v/>
      </c>
      <c r="IX50" s="84" t="str">
        <f t="shared" ca="1" si="23"/>
        <v/>
      </c>
      <c r="IY50" s="84" t="str">
        <f ca="1">IFERROR(INDEX(TrichLuc!$A:$AD,IT50,21),"")</f>
        <v/>
      </c>
      <c r="IZ50" s="84" t="str">
        <f ca="1">IFERROR(INDEX(TrichLuc!$A:$AD,IT50,22),"")</f>
        <v/>
      </c>
      <c r="JA50" s="84" t="str">
        <f ca="1">IFERROR(INDEX(TrichLuc!$A:$AD,IT50,23),"")</f>
        <v/>
      </c>
      <c r="JB50" s="94" t="str">
        <f ca="1">IFERROR(INDEX(TrichLuc!$A:$AD,IT50,25),"")</f>
        <v/>
      </c>
      <c r="JC50" s="94" t="str">
        <f ca="1">IFERROR(INDEX(TrichLuc!$A:$AD,IT50,26),"")</f>
        <v/>
      </c>
      <c r="JE50" s="4" t="str">
        <f ca="1">IFERROR(MATCH(JJ$3,OFFSET(TrichLuc!$A$1,JE49,0,5000),0)+JE49,"")</f>
        <v/>
      </c>
      <c r="JF50" s="84" t="str">
        <f ca="1">IFERROR(INDEX(TrichLuc!$A:$AD,JE50,10),"")</f>
        <v/>
      </c>
      <c r="JG50" s="94" t="str">
        <f ca="1">IFERROR(INDEX(TrichLuc!$A:$AD,JE50,30),"")</f>
        <v/>
      </c>
      <c r="JH50" s="85" t="str">
        <f ca="1">IFERROR(VLOOKUP(JG50,Giadatvaheso!$C$24:$F$112,4,0)*JI50,"")</f>
        <v/>
      </c>
      <c r="JI50" s="84" t="str">
        <f t="shared" ca="1" si="24"/>
        <v/>
      </c>
      <c r="JJ50" s="84" t="str">
        <f ca="1">IFERROR(INDEX(TrichLuc!$A:$AD,JE50,21),"")</f>
        <v/>
      </c>
      <c r="JK50" s="84" t="str">
        <f ca="1">IFERROR(INDEX(TrichLuc!$A:$AD,JE50,22),"")</f>
        <v/>
      </c>
      <c r="JL50" s="84" t="str">
        <f ca="1">IFERROR(INDEX(TrichLuc!$A:$AD,JE50,23),"")</f>
        <v/>
      </c>
      <c r="JM50" s="94" t="str">
        <f ca="1">IFERROR(INDEX(TrichLuc!$A:$AD,JE50,25),"")</f>
        <v/>
      </c>
      <c r="JN50" s="94" t="str">
        <f ca="1">IFERROR(INDEX(TrichLuc!$A:$AD,JE50,26),"")</f>
        <v/>
      </c>
      <c r="JP50" s="4" t="str">
        <f ca="1">IFERROR(MATCH(JU$3,OFFSET(TrichLuc!$A$1,JP49,0,5000),0)+JP49,"")</f>
        <v/>
      </c>
      <c r="JQ50" s="84" t="str">
        <f ca="1">IFERROR(INDEX(TrichLuc!$A:$AD,JP50,10),"")</f>
        <v/>
      </c>
      <c r="JR50" s="94" t="str">
        <f ca="1">IFERROR(INDEX(TrichLuc!$A:$AD,JP50,30),"")</f>
        <v/>
      </c>
      <c r="JS50" s="85" t="str">
        <f ca="1">IFERROR(VLOOKUP(JR50,Giadatvaheso!$C$24:$F$112,4,0)*JT50,"")</f>
        <v/>
      </c>
      <c r="JT50" s="84" t="str">
        <f t="shared" ca="1" si="25"/>
        <v/>
      </c>
      <c r="JU50" s="84" t="str">
        <f ca="1">IFERROR(INDEX(TrichLuc!$A:$AD,JP50,21),"")</f>
        <v/>
      </c>
      <c r="JV50" s="84" t="str">
        <f ca="1">IFERROR(INDEX(TrichLuc!$A:$AD,JP50,22),"")</f>
        <v/>
      </c>
      <c r="JW50" s="84" t="str">
        <f ca="1">IFERROR(INDEX(TrichLuc!$A:$AD,JP50,23),"")</f>
        <v/>
      </c>
      <c r="JX50" s="94" t="str">
        <f ca="1">IFERROR(INDEX(TrichLuc!$A:$AD,JP50,25),"")</f>
        <v/>
      </c>
      <c r="JY50" s="94" t="str">
        <f ca="1">IFERROR(INDEX(TrichLuc!$A:$AD,JP50,26),"")</f>
        <v/>
      </c>
      <c r="KA50" s="4" t="str">
        <f ca="1">IFERROR(MATCH(KF$3,OFFSET(TrichLuc!$A$1,KA49,0,5000),0)+KA49,"")</f>
        <v/>
      </c>
      <c r="KB50" s="84" t="str">
        <f ca="1">IFERROR(INDEX(TrichLuc!$A:$AD,KA50,10),"")</f>
        <v/>
      </c>
      <c r="KC50" s="94" t="str">
        <f ca="1">IFERROR(INDEX(TrichLuc!$A:$AD,KA50,30),"")</f>
        <v/>
      </c>
      <c r="KD50" s="85" t="str">
        <f ca="1">IFERROR(VLOOKUP(KC50,Giadatvaheso!$C$24:$F$112,4,0)*KE50,"")</f>
        <v/>
      </c>
      <c r="KE50" s="84" t="str">
        <f t="shared" ca="1" si="26"/>
        <v/>
      </c>
      <c r="KF50" s="84" t="str">
        <f ca="1">IFERROR(INDEX(TrichLuc!$A:$AD,KA50,21),"")</f>
        <v/>
      </c>
      <c r="KG50" s="84" t="str">
        <f ca="1">IFERROR(INDEX(TrichLuc!$A:$AD,KA50,22),"")</f>
        <v/>
      </c>
      <c r="KH50" s="84" t="str">
        <f ca="1">IFERROR(INDEX(TrichLuc!$A:$AD,KA50,23),"")</f>
        <v/>
      </c>
      <c r="KI50" s="94" t="str">
        <f ca="1">IFERROR(INDEX(TrichLuc!$A:$AD,KA50,25),"")</f>
        <v/>
      </c>
      <c r="KJ50" s="94" t="str">
        <f ca="1">IFERROR(INDEX(TrichLuc!$A:$AD,KA50,26),"")</f>
        <v/>
      </c>
      <c r="KL50" s="4" t="str">
        <f ca="1">IFERROR(MATCH(KQ$3,OFFSET(TrichLuc!$A$1,KL49,0,5000),0)+KL49,"")</f>
        <v/>
      </c>
      <c r="KM50" s="84" t="str">
        <f ca="1">IFERROR(INDEX(TrichLuc!$A:$AD,KL50,10),"")</f>
        <v/>
      </c>
      <c r="KN50" s="94" t="str">
        <f ca="1">IFERROR(INDEX(TrichLuc!$A:$AD,KL50,30),"")</f>
        <v/>
      </c>
      <c r="KO50" s="85" t="str">
        <f ca="1">IFERROR(VLOOKUP(KN50,Giadatvaheso!$C$24:$F$112,4,0)*KP50,"")</f>
        <v/>
      </c>
      <c r="KP50" s="84" t="str">
        <f t="shared" ca="1" si="27"/>
        <v/>
      </c>
      <c r="KQ50" s="84" t="str">
        <f ca="1">IFERROR(INDEX(TrichLuc!$A:$AD,KL50,21),"")</f>
        <v/>
      </c>
      <c r="KR50" s="84" t="str">
        <f ca="1">IFERROR(INDEX(TrichLuc!$A:$AD,KL50,22),"")</f>
        <v/>
      </c>
      <c r="KS50" s="84" t="str">
        <f ca="1">IFERROR(INDEX(TrichLuc!$A:$AD,KL50,23),"")</f>
        <v/>
      </c>
      <c r="KT50" s="94" t="str">
        <f ca="1">IFERROR(INDEX(TrichLuc!$A:$AD,KL50,25),"")</f>
        <v/>
      </c>
      <c r="KU50" s="94" t="str">
        <f ca="1">IFERROR(INDEX(TrichLuc!$A:$AD,KL50,26),"")</f>
        <v/>
      </c>
      <c r="KW50" s="4" t="str">
        <f ca="1">IFERROR(MATCH(LB$3,OFFSET(TrichLuc!$A$1,KW49,0,5000),0)+KW49,"")</f>
        <v/>
      </c>
      <c r="KX50" s="84" t="str">
        <f ca="1">IFERROR(INDEX(TrichLuc!$A:$AD,KW50,10),"")</f>
        <v/>
      </c>
      <c r="KY50" s="94" t="str">
        <f ca="1">IFERROR(INDEX(TrichLuc!$A:$AD,KW50,30),"")</f>
        <v/>
      </c>
      <c r="KZ50" s="85" t="str">
        <f ca="1">IFERROR(VLOOKUP(KY50,Giadatvaheso!$C$24:$F$112,4,0)*LA50,"")</f>
        <v/>
      </c>
      <c r="LA50" s="84" t="str">
        <f t="shared" ca="1" si="28"/>
        <v/>
      </c>
      <c r="LB50" s="84" t="str">
        <f ca="1">IFERROR(INDEX(TrichLuc!$A:$AD,KW50,21),"")</f>
        <v/>
      </c>
      <c r="LC50" s="84" t="str">
        <f ca="1">IFERROR(INDEX(TrichLuc!$A:$AD,KW50,22),"")</f>
        <v/>
      </c>
      <c r="LD50" s="84" t="str">
        <f ca="1">IFERROR(INDEX(TrichLuc!$A:$AD,KW50,23),"")</f>
        <v/>
      </c>
      <c r="LE50" s="94" t="str">
        <f ca="1">IFERROR(INDEX(TrichLuc!$A:$AD,KW50,25),"")</f>
        <v/>
      </c>
      <c r="LF50" s="94" t="str">
        <f ca="1">IFERROR(INDEX(TrichLuc!$A:$AD,KW50,26),"")</f>
        <v/>
      </c>
      <c r="LH50" s="4" t="str">
        <f ca="1">IFERROR(MATCH(LM$3,OFFSET(TrichLuc!$A$1,LH49,0,5000),0)+LH49,"")</f>
        <v/>
      </c>
      <c r="LI50" s="84" t="str">
        <f ca="1">IFERROR(INDEX(TrichLuc!$A:$AD,LH50,10),"")</f>
        <v/>
      </c>
      <c r="LJ50" s="94" t="str">
        <f ca="1">IFERROR(INDEX(TrichLuc!$A:$AD,LH50,30),"")</f>
        <v/>
      </c>
      <c r="LK50" s="85" t="str">
        <f ca="1">IFERROR(VLOOKUP(LJ50,Giadatvaheso!$C$24:$F$112,4,0)*LL50,"")</f>
        <v/>
      </c>
      <c r="LL50" s="84" t="str">
        <f t="shared" ca="1" si="29"/>
        <v/>
      </c>
      <c r="LM50" s="84" t="str">
        <f ca="1">IFERROR(INDEX(TrichLuc!$A:$AD,LH50,21),"")</f>
        <v/>
      </c>
      <c r="LN50" s="84" t="str">
        <f ca="1">IFERROR(INDEX(TrichLuc!$A:$AD,LH50,22),"")</f>
        <v/>
      </c>
      <c r="LO50" s="84" t="str">
        <f ca="1">IFERROR(INDEX(TrichLuc!$A:$AD,LH50,23),"")</f>
        <v/>
      </c>
      <c r="LP50" s="94" t="str">
        <f ca="1">IFERROR(INDEX(TrichLuc!$A:$AD,LH50,25),"")</f>
        <v/>
      </c>
      <c r="LQ50" s="94" t="str">
        <f ca="1">IFERROR(INDEX(TrichLuc!$A:$AD,LH50,26),"")</f>
        <v/>
      </c>
      <c r="LS50" s="4" t="str">
        <f ca="1">IFERROR(MATCH(LX$3,OFFSET(TrichLuc!$A$1,LS49,0,5000),0)+LS49,"")</f>
        <v/>
      </c>
      <c r="LT50" s="84" t="str">
        <f ca="1">IFERROR(INDEX(TrichLuc!$A:$AD,LS50,10),"")</f>
        <v/>
      </c>
      <c r="LU50" s="94" t="str">
        <f ca="1">IFERROR(INDEX(TrichLuc!$A:$AD,LS50,30),"")</f>
        <v/>
      </c>
      <c r="LV50" s="85" t="str">
        <f ca="1">IFERROR(VLOOKUP(LU50,Giadatvaheso!$C$24:$F$112,4,0)*LW50,"")</f>
        <v/>
      </c>
      <c r="LW50" s="84" t="str">
        <f t="shared" ca="1" si="30"/>
        <v/>
      </c>
      <c r="LX50" s="84" t="str">
        <f ca="1">IFERROR(INDEX(TrichLuc!$A:$AD,LS50,21),"")</f>
        <v/>
      </c>
      <c r="LY50" s="84" t="str">
        <f ca="1">IFERROR(INDEX(TrichLuc!$A:$AD,LS50,22),"")</f>
        <v/>
      </c>
      <c r="LZ50" s="84" t="str">
        <f ca="1">IFERROR(INDEX(TrichLuc!$A:$AD,LS50,23),"")</f>
        <v/>
      </c>
      <c r="MA50" s="94" t="str">
        <f ca="1">IFERROR(INDEX(TrichLuc!$A:$AD,LS50,25),"")</f>
        <v/>
      </c>
      <c r="MB50" s="94" t="str">
        <f ca="1">IFERROR(INDEX(TrichLuc!$A:$AD,LS50,26),"")</f>
        <v/>
      </c>
      <c r="MD50" s="4" t="str">
        <f ca="1">IFERROR(MATCH(MI$3,OFFSET(TrichLuc!$A$1,MD49,0,5000),0)+MD49,"")</f>
        <v/>
      </c>
      <c r="ME50" s="84" t="str">
        <f ca="1">IFERROR(INDEX(TrichLuc!$A:$AD,MD50,10),"")</f>
        <v/>
      </c>
      <c r="MF50" s="94" t="str">
        <f ca="1">IFERROR(INDEX(TrichLuc!$A:$AD,MD50,30),"")</f>
        <v/>
      </c>
      <c r="MG50" s="85" t="str">
        <f ca="1">IFERROR(VLOOKUP(MF50,Giadatvaheso!$C$24:$F$112,4,0)*MH50,"")</f>
        <v/>
      </c>
      <c r="MH50" s="84" t="str">
        <f t="shared" ca="1" si="31"/>
        <v/>
      </c>
      <c r="MI50" s="84" t="str">
        <f ca="1">IFERROR(INDEX(TrichLuc!$A:$AD,MD50,21),"")</f>
        <v/>
      </c>
      <c r="MJ50" s="84" t="str">
        <f ca="1">IFERROR(INDEX(TrichLuc!$A:$AD,MD50,22),"")</f>
        <v/>
      </c>
      <c r="MK50" s="84" t="str">
        <f ca="1">IFERROR(INDEX(TrichLuc!$A:$AD,MD50,23),"")</f>
        <v/>
      </c>
      <c r="ML50" s="94" t="str">
        <f ca="1">IFERROR(INDEX(TrichLuc!$A:$AD,MD50,25),"")</f>
        <v/>
      </c>
      <c r="MM50" s="94" t="str">
        <f ca="1">IFERROR(INDEX(TrichLuc!$A:$AD,MD50,26),"")</f>
        <v/>
      </c>
      <c r="MO50" s="4" t="str">
        <f ca="1">IFERROR(MATCH(MT$3,OFFSET(TrichLuc!$A$1,MO49,0,5000),0)+MO49,"")</f>
        <v/>
      </c>
      <c r="MP50" s="84" t="str">
        <f ca="1">IFERROR(INDEX(TrichLuc!$A:$AD,MO50,10),"")</f>
        <v/>
      </c>
      <c r="MQ50" s="94" t="str">
        <f ca="1">IFERROR(INDEX(TrichLuc!$A:$AD,MO50,30),"")</f>
        <v/>
      </c>
      <c r="MR50" s="85" t="str">
        <f ca="1">IFERROR(VLOOKUP(MQ50,Giadatvaheso!$C$24:$F$112,4,0)*MS50,"")</f>
        <v/>
      </c>
      <c r="MS50" s="84" t="str">
        <f t="shared" ca="1" si="32"/>
        <v/>
      </c>
      <c r="MT50" s="84" t="str">
        <f ca="1">IFERROR(INDEX(TrichLuc!$A:$AD,MO50,21),"")</f>
        <v/>
      </c>
      <c r="MU50" s="84" t="str">
        <f ca="1">IFERROR(INDEX(TrichLuc!$A:$AD,MO50,22),"")</f>
        <v/>
      </c>
      <c r="MV50" s="84" t="str">
        <f ca="1">IFERROR(INDEX(TrichLuc!$A:$AD,MO50,23),"")</f>
        <v/>
      </c>
      <c r="MW50" s="94" t="str">
        <f ca="1">IFERROR(INDEX(TrichLuc!$A:$AD,MO50,25),"")</f>
        <v/>
      </c>
      <c r="MX50" s="94" t="str">
        <f ca="1">IFERROR(INDEX(TrichLuc!$A:$AD,MO50,26),"")</f>
        <v/>
      </c>
      <c r="MZ50" s="4" t="str">
        <f ca="1">IFERROR(MATCH(NE$3,OFFSET(TrichLuc!$A$1,MZ49,0,5000),0)+MZ49,"")</f>
        <v/>
      </c>
      <c r="NA50" s="84" t="str">
        <f ca="1">IFERROR(INDEX(TrichLuc!$A:$AD,MZ50,10),"")</f>
        <v/>
      </c>
      <c r="NB50" s="94" t="str">
        <f ca="1">IFERROR(INDEX(TrichLuc!$A:$AD,MZ50,30),"")</f>
        <v/>
      </c>
      <c r="NC50" s="85" t="str">
        <f ca="1">IFERROR(VLOOKUP(NB50,Giadatvaheso!$C$24:$F$112,4,0)*ND50,"")</f>
        <v/>
      </c>
      <c r="ND50" s="84" t="str">
        <f t="shared" ca="1" si="33"/>
        <v/>
      </c>
      <c r="NE50" s="84" t="str">
        <f ca="1">IFERROR(INDEX(TrichLuc!$A:$AD,MZ50,21),"")</f>
        <v/>
      </c>
      <c r="NF50" s="84" t="str">
        <f ca="1">IFERROR(INDEX(TrichLuc!$A:$AD,MZ50,22),"")</f>
        <v/>
      </c>
      <c r="NG50" s="84" t="str">
        <f ca="1">IFERROR(INDEX(TrichLuc!$A:$AD,MZ50,23),"")</f>
        <v/>
      </c>
      <c r="NH50" s="94" t="str">
        <f ca="1">IFERROR(INDEX(TrichLuc!$A:$AD,MZ50,25),"")</f>
        <v/>
      </c>
      <c r="NI50" s="94" t="str">
        <f ca="1">IFERROR(INDEX(TrichLuc!$A:$AD,MZ50,26),"")</f>
        <v/>
      </c>
      <c r="NK50" s="4" t="str">
        <f ca="1">IFERROR(MATCH(NP$3,OFFSET(TrichLuc!$A$1,NK49,0,5000),0)+NK49,"")</f>
        <v/>
      </c>
      <c r="NL50" s="84" t="str">
        <f ca="1">IFERROR(INDEX(TrichLuc!$A:$AD,NK50,10),"")</f>
        <v/>
      </c>
      <c r="NM50" s="94" t="str">
        <f ca="1">IFERROR(INDEX(TrichLuc!$A:$AD,NK50,30),"")</f>
        <v/>
      </c>
      <c r="NN50" s="85" t="str">
        <f ca="1">IFERROR(VLOOKUP(NM50,Giadatvaheso!$C$24:$F$112,4,0)*NO50,"")</f>
        <v/>
      </c>
      <c r="NO50" s="84" t="str">
        <f t="shared" ca="1" si="34"/>
        <v/>
      </c>
      <c r="NP50" s="84" t="str">
        <f ca="1">IFERROR(INDEX(TrichLuc!$A:$AD,NK50,21),"")</f>
        <v/>
      </c>
      <c r="NQ50" s="84" t="str">
        <f ca="1">IFERROR(INDEX(TrichLuc!$A:$AD,NK50,22),"")</f>
        <v/>
      </c>
      <c r="NR50" s="84" t="str">
        <f ca="1">IFERROR(INDEX(TrichLuc!$A:$AD,NK50,23),"")</f>
        <v/>
      </c>
      <c r="NS50" s="94" t="str">
        <f ca="1">IFERROR(INDEX(TrichLuc!$A:$AD,NK50,25),"")</f>
        <v/>
      </c>
      <c r="NT50" s="94" t="str">
        <f ca="1">IFERROR(INDEX(TrichLuc!$A:$AD,NK50,26),"")</f>
        <v/>
      </c>
      <c r="NV50" s="4" t="str">
        <f ca="1">IFERROR(MATCH(OA$3,OFFSET(TrichLuc!$A$1,NV49,0,5000),0)+NV49,"")</f>
        <v/>
      </c>
      <c r="NW50" s="84" t="str">
        <f ca="1">IFERROR(INDEX(TrichLuc!$A:$AD,NV50,10),"")</f>
        <v/>
      </c>
      <c r="NX50" s="94" t="str">
        <f ca="1">IFERROR(INDEX(TrichLuc!$A:$AD,NV50,30),"")</f>
        <v/>
      </c>
      <c r="NY50" s="85" t="str">
        <f ca="1">IFERROR(VLOOKUP(NX50,Giadatvaheso!$C$24:$F$112,4,0)*NZ50,"")</f>
        <v/>
      </c>
      <c r="NZ50" s="84" t="str">
        <f t="shared" ca="1" si="35"/>
        <v/>
      </c>
      <c r="OA50" s="84" t="str">
        <f ca="1">IFERROR(INDEX(TrichLuc!$A:$AD,NV50,21),"")</f>
        <v/>
      </c>
      <c r="OB50" s="84" t="str">
        <f ca="1">IFERROR(INDEX(TrichLuc!$A:$AD,NV50,22),"")</f>
        <v/>
      </c>
      <c r="OC50" s="84" t="str">
        <f ca="1">IFERROR(INDEX(TrichLuc!$A:$AD,NV50,23),"")</f>
        <v/>
      </c>
      <c r="OD50" s="94" t="str">
        <f ca="1">IFERROR(INDEX(TrichLuc!$A:$AD,NV50,25),"")</f>
        <v/>
      </c>
      <c r="OE50" s="94" t="str">
        <f ca="1">IFERROR(INDEX(TrichLuc!$A:$AD,NV50,26),"")</f>
        <v/>
      </c>
      <c r="OG50" s="4" t="str">
        <f ca="1">IFERROR(MATCH(OL$3,OFFSET(TrichLuc!$A$1,OG49,0,5000),0)+OG49,"")</f>
        <v/>
      </c>
      <c r="OH50" s="84" t="str">
        <f ca="1">IFERROR(INDEX(TrichLuc!$A:$AD,OG50,10),"")</f>
        <v/>
      </c>
      <c r="OI50" s="94" t="str">
        <f ca="1">IFERROR(INDEX(TrichLuc!$A:$AD,OG50,30),"")</f>
        <v/>
      </c>
      <c r="OJ50" s="85" t="str">
        <f ca="1">IFERROR(VLOOKUP(OI50,Giadatvaheso!$C$24:$F$112,4,0)*OK50,"")</f>
        <v/>
      </c>
      <c r="OK50" s="84" t="str">
        <f t="shared" ca="1" si="36"/>
        <v/>
      </c>
      <c r="OL50" s="84" t="str">
        <f ca="1">IFERROR(INDEX(TrichLuc!$A:$AD,OG50,21),"")</f>
        <v/>
      </c>
      <c r="OM50" s="84" t="str">
        <f ca="1">IFERROR(INDEX(TrichLuc!$A:$AD,OG50,22),"")</f>
        <v/>
      </c>
      <c r="ON50" s="84" t="str">
        <f ca="1">IFERROR(INDEX(TrichLuc!$A:$AD,OG50,23),"")</f>
        <v/>
      </c>
      <c r="OO50" s="94" t="str">
        <f ca="1">IFERROR(INDEX(TrichLuc!$A:$AD,OG50,25),"")</f>
        <v/>
      </c>
      <c r="OP50" s="94" t="str">
        <f ca="1">IFERROR(INDEX(TrichLuc!$A:$AD,OG50,26),"")</f>
        <v/>
      </c>
      <c r="OR50" s="4" t="str">
        <f ca="1">IFERROR(MATCH(OW$3,OFFSET(TrichLuc!$A$1,OR49,0,5000),0)+OR49,"")</f>
        <v/>
      </c>
      <c r="OS50" s="84" t="str">
        <f ca="1">IFERROR(INDEX(TrichLuc!$A:$AD,OR50,10),"")</f>
        <v/>
      </c>
      <c r="OT50" s="94" t="str">
        <f ca="1">IFERROR(INDEX(TrichLuc!$A:$AD,OR50,30),"")</f>
        <v/>
      </c>
      <c r="OU50" s="85" t="str">
        <f ca="1">IFERROR(VLOOKUP(OT50,Giadatvaheso!$C$24:$F$112,4,0)*OV50,"")</f>
        <v/>
      </c>
      <c r="OV50" s="84" t="str">
        <f t="shared" ca="1" si="37"/>
        <v/>
      </c>
      <c r="OW50" s="84" t="str">
        <f ca="1">IFERROR(INDEX(TrichLuc!$A:$AD,OR50,21),"")</f>
        <v/>
      </c>
      <c r="OX50" s="84" t="str">
        <f ca="1">IFERROR(INDEX(TrichLuc!$A:$AD,OR50,22),"")</f>
        <v/>
      </c>
      <c r="OY50" s="84" t="str">
        <f ca="1">IFERROR(INDEX(TrichLuc!$A:$AD,OR50,23),"")</f>
        <v/>
      </c>
      <c r="OZ50" s="94" t="str">
        <f ca="1">IFERROR(INDEX(TrichLuc!$A:$AD,OR50,25),"")</f>
        <v/>
      </c>
      <c r="PA50" s="94" t="str">
        <f ca="1">IFERROR(INDEX(TrichLuc!$A:$AD,OR50,26),"")</f>
        <v/>
      </c>
      <c r="PC50" s="4" t="str">
        <f ca="1">IFERROR(MATCH(PH$3,OFFSET(TrichLuc!$A$1,PC49,0,5000),0)+PC49,"")</f>
        <v/>
      </c>
      <c r="PD50" s="84" t="str">
        <f ca="1">IFERROR(INDEX(TrichLuc!$A:$AD,PC50,10),"")</f>
        <v/>
      </c>
      <c r="PE50" s="94" t="str">
        <f ca="1">IFERROR(INDEX(TrichLuc!$A:$AD,PC50,30),"")</f>
        <v/>
      </c>
      <c r="PF50" s="85" t="str">
        <f ca="1">IFERROR(VLOOKUP(PE50,Giadatvaheso!$C$24:$F$112,4,0)*PG50,"")</f>
        <v/>
      </c>
      <c r="PG50" s="84" t="str">
        <f t="shared" ca="1" si="38"/>
        <v/>
      </c>
      <c r="PH50" s="84" t="str">
        <f ca="1">IFERROR(INDEX(TrichLuc!$A:$AD,PC50,21),"")</f>
        <v/>
      </c>
      <c r="PI50" s="84" t="str">
        <f ca="1">IFERROR(INDEX(TrichLuc!$A:$AD,PC50,22),"")</f>
        <v/>
      </c>
      <c r="PJ50" s="84" t="str">
        <f ca="1">IFERROR(INDEX(TrichLuc!$A:$AD,PC50,23),"")</f>
        <v/>
      </c>
      <c r="PK50" s="94" t="str">
        <f ca="1">IFERROR(INDEX(TrichLuc!$A:$AD,PC50,25),"")</f>
        <v/>
      </c>
      <c r="PL50" s="94" t="str">
        <f ca="1">IFERROR(INDEX(TrichLuc!$A:$AD,PC50,26),"")</f>
        <v/>
      </c>
      <c r="PN50" s="4" t="str">
        <f ca="1">IFERROR(MATCH(PS$3,OFFSET(TrichLuc!$A$1,PN49,0,5000),0)+PN49,"")</f>
        <v/>
      </c>
      <c r="PO50" s="84" t="str">
        <f ca="1">IFERROR(INDEX(TrichLuc!$A:$AD,PN50,10),"")</f>
        <v/>
      </c>
      <c r="PP50" s="94" t="str">
        <f ca="1">IFERROR(INDEX(TrichLuc!$A:$AD,PN50,30),"")</f>
        <v/>
      </c>
      <c r="PQ50" s="85" t="str">
        <f ca="1">IFERROR(VLOOKUP(PP50,Giadatvaheso!$C$24:$F$112,4,0)*PR50,"")</f>
        <v/>
      </c>
      <c r="PR50" s="84" t="str">
        <f t="shared" ca="1" si="39"/>
        <v/>
      </c>
      <c r="PS50" s="84" t="str">
        <f ca="1">IFERROR(INDEX(TrichLuc!$A:$AD,PN50,21),"")</f>
        <v/>
      </c>
      <c r="PT50" s="84" t="str">
        <f ca="1">IFERROR(INDEX(TrichLuc!$A:$AD,PN50,22),"")</f>
        <v/>
      </c>
      <c r="PU50" s="84" t="str">
        <f ca="1">IFERROR(INDEX(TrichLuc!$A:$AD,PN50,23),"")</f>
        <v/>
      </c>
      <c r="PV50" s="94" t="str">
        <f ca="1">IFERROR(INDEX(TrichLuc!$A:$AD,PN50,25),"")</f>
        <v/>
      </c>
      <c r="PW50" s="94" t="str">
        <f ca="1">IFERROR(INDEX(TrichLuc!$A:$AD,PN50,26),"")</f>
        <v/>
      </c>
      <c r="PY50" s="4" t="str">
        <f ca="1">IFERROR(MATCH(QD$3,OFFSET(TrichLuc!$A$1,PY49,0,5000),0)+PY49,"")</f>
        <v/>
      </c>
      <c r="PZ50" s="84" t="str">
        <f ca="1">IFERROR(INDEX(TrichLuc!$A:$AD,PY50,10),"")</f>
        <v/>
      </c>
      <c r="QA50" s="94" t="str">
        <f ca="1">IFERROR(INDEX(TrichLuc!$A:$AD,PY50,30),"")</f>
        <v/>
      </c>
      <c r="QB50" s="85" t="str">
        <f ca="1">IFERROR(VLOOKUP(QA50,Giadatvaheso!$C$24:$F$112,4,0)*QC50,"")</f>
        <v/>
      </c>
      <c r="QC50" s="84" t="str">
        <f t="shared" ca="1" si="40"/>
        <v/>
      </c>
      <c r="QD50" s="84" t="str">
        <f ca="1">IFERROR(INDEX(TrichLuc!$A:$AD,PY50,21),"")</f>
        <v/>
      </c>
      <c r="QE50" s="84" t="str">
        <f ca="1">IFERROR(INDEX(TrichLuc!$A:$AD,PY50,22),"")</f>
        <v/>
      </c>
      <c r="QF50" s="84" t="str">
        <f ca="1">IFERROR(INDEX(TrichLuc!$A:$AD,PY50,23),"")</f>
        <v/>
      </c>
      <c r="QG50" s="94" t="str">
        <f ca="1">IFERROR(INDEX(TrichLuc!$A:$AD,PY50,25),"")</f>
        <v/>
      </c>
      <c r="QH50" s="94" t="str">
        <f ca="1">IFERROR(INDEX(TrichLuc!$A:$AD,PY50,26),"")</f>
        <v/>
      </c>
      <c r="QJ50" s="4" t="str">
        <f ca="1">IFERROR(MATCH(QO$3,OFFSET(TrichLuc!$A$1,QJ49,0,5000),0)+QJ49,"")</f>
        <v/>
      </c>
      <c r="QK50" s="84" t="str">
        <f ca="1">IFERROR(INDEX(TrichLuc!$A:$AD,QJ50,10),"")</f>
        <v/>
      </c>
      <c r="QL50" s="94" t="str">
        <f ca="1">IFERROR(INDEX(TrichLuc!$A:$AD,QJ50,30),"")</f>
        <v/>
      </c>
      <c r="QM50" s="85" t="str">
        <f ca="1">IFERROR(VLOOKUP(QL50,Giadatvaheso!$C$24:$F$112,4,0)*QN50,"")</f>
        <v/>
      </c>
      <c r="QN50" s="84" t="str">
        <f t="shared" ca="1" si="41"/>
        <v/>
      </c>
      <c r="QO50" s="84" t="str">
        <f ca="1">IFERROR(INDEX(TrichLuc!$A:$AD,QJ50,21),"")</f>
        <v/>
      </c>
      <c r="QP50" s="84" t="str">
        <f ca="1">IFERROR(INDEX(TrichLuc!$A:$AD,QJ50,22),"")</f>
        <v/>
      </c>
      <c r="QQ50" s="84" t="str">
        <f ca="1">IFERROR(INDEX(TrichLuc!$A:$AD,QJ50,23),"")</f>
        <v/>
      </c>
      <c r="QR50" s="94" t="str">
        <f ca="1">IFERROR(INDEX(TrichLuc!$A:$AD,QJ50,25),"")</f>
        <v/>
      </c>
      <c r="QS50" s="94" t="str">
        <f ca="1">IFERROR(INDEX(TrichLuc!$A:$AD,QJ50,26),"")</f>
        <v/>
      </c>
      <c r="QU50" s="4" t="str">
        <f ca="1">IFERROR(MATCH(QZ$3,OFFSET(TrichLuc!$A$1,QU49,0,5000),0)+QU49,"")</f>
        <v/>
      </c>
      <c r="QV50" s="84" t="str">
        <f ca="1">IFERROR(INDEX(TrichLuc!$A:$AD,QU50,10),"")</f>
        <v/>
      </c>
      <c r="QW50" s="94" t="str">
        <f ca="1">IFERROR(INDEX(TrichLuc!$A:$AD,QU50,30),"")</f>
        <v/>
      </c>
      <c r="QX50" s="85" t="str">
        <f ca="1">IFERROR(VLOOKUP(QW50,Giadatvaheso!$C$24:$F$112,4,0)*QY50,"")</f>
        <v/>
      </c>
      <c r="QY50" s="84" t="str">
        <f t="shared" ca="1" si="42"/>
        <v/>
      </c>
      <c r="QZ50" s="84" t="str">
        <f ca="1">IFERROR(INDEX(TrichLuc!$A:$AD,QU50,21),"")</f>
        <v/>
      </c>
      <c r="RA50" s="84" t="str">
        <f ca="1">IFERROR(INDEX(TrichLuc!$A:$AD,QU50,22),"")</f>
        <v/>
      </c>
      <c r="RB50" s="84" t="str">
        <f ca="1">IFERROR(INDEX(TrichLuc!$A:$AD,QU50,23),"")</f>
        <v/>
      </c>
      <c r="RC50" s="94" t="str">
        <f ca="1">IFERROR(INDEX(TrichLuc!$A:$AD,QU50,25),"")</f>
        <v/>
      </c>
      <c r="RD50" s="94" t="str">
        <f ca="1">IFERROR(INDEX(TrichLuc!$A:$AD,QU50,26),"")</f>
        <v/>
      </c>
      <c r="RF50" s="4" t="str">
        <f ca="1">IFERROR(MATCH(RK$3,OFFSET(TrichLuc!$A$1,RF49,0,5000),0)+RF49,"")</f>
        <v/>
      </c>
      <c r="RG50" s="84" t="str">
        <f ca="1">IFERROR(INDEX(TrichLuc!$A:$AD,RF50,10),"")</f>
        <v/>
      </c>
      <c r="RH50" s="94" t="str">
        <f ca="1">IFERROR(INDEX(TrichLuc!$A:$AD,RF50,30),"")</f>
        <v/>
      </c>
      <c r="RI50" s="85" t="str">
        <f ca="1">IFERROR(VLOOKUP(RH50,Giadatvaheso!$C$24:$F$112,4,0)*RJ50,"")</f>
        <v/>
      </c>
      <c r="RJ50" s="84" t="str">
        <f t="shared" ca="1" si="43"/>
        <v/>
      </c>
      <c r="RK50" s="84" t="str">
        <f ca="1">IFERROR(INDEX(TrichLuc!$A:$AD,RF50,21),"")</f>
        <v/>
      </c>
      <c r="RL50" s="84" t="str">
        <f ca="1">IFERROR(INDEX(TrichLuc!$A:$AD,RF50,22),"")</f>
        <v/>
      </c>
      <c r="RM50" s="84" t="str">
        <f ca="1">IFERROR(INDEX(TrichLuc!$A:$AD,RF50,23),"")</f>
        <v/>
      </c>
      <c r="RN50" s="94" t="str">
        <f ca="1">IFERROR(INDEX(TrichLuc!$A:$AD,RF50,25),"")</f>
        <v/>
      </c>
      <c r="RO50" s="94" t="str">
        <f ca="1">IFERROR(INDEX(TrichLuc!$A:$AD,RF50,26),"")</f>
        <v/>
      </c>
      <c r="RQ50" s="4" t="str">
        <f ca="1">IFERROR(MATCH(RV$3,OFFSET(TrichLuc!$A$1,RQ49,0,5000),0)+RQ49,"")</f>
        <v/>
      </c>
      <c r="RR50" s="84" t="str">
        <f ca="1">IFERROR(INDEX(TrichLuc!$A:$AD,RQ50,10),"")</f>
        <v/>
      </c>
      <c r="RS50" s="94" t="str">
        <f ca="1">IFERROR(INDEX(TrichLuc!$A:$AD,RQ50,30),"")</f>
        <v/>
      </c>
      <c r="RT50" s="85" t="str">
        <f ca="1">IFERROR(VLOOKUP(RS50,Giadatvaheso!$C$24:$F$112,4,0)*RU50,"")</f>
        <v/>
      </c>
      <c r="RU50" s="84" t="str">
        <f t="shared" ca="1" si="44"/>
        <v/>
      </c>
      <c r="RV50" s="84" t="str">
        <f ca="1">IFERROR(INDEX(TrichLuc!$A:$AD,RQ50,21),"")</f>
        <v/>
      </c>
      <c r="RW50" s="84" t="str">
        <f ca="1">IFERROR(INDEX(TrichLuc!$A:$AD,RQ50,22),"")</f>
        <v/>
      </c>
      <c r="RX50" s="84" t="str">
        <f ca="1">IFERROR(INDEX(TrichLuc!$A:$AD,RQ50,23),"")</f>
        <v/>
      </c>
      <c r="RY50" s="94" t="str">
        <f ca="1">IFERROR(INDEX(TrichLuc!$A:$AD,RQ50,25),"")</f>
        <v/>
      </c>
      <c r="RZ50" s="94" t="str">
        <f ca="1">IFERROR(INDEX(TrichLuc!$A:$AD,RQ50,26),"")</f>
        <v/>
      </c>
      <c r="SB50" s="4" t="str">
        <f ca="1">IFERROR(MATCH(SG$3,OFFSET(TrichLuc!$A$1,SB49,0,5000),0)+SB49,"")</f>
        <v/>
      </c>
      <c r="SC50" s="84" t="str">
        <f ca="1">IFERROR(INDEX(TrichLuc!$A:$AD,SB50,10),"")</f>
        <v/>
      </c>
      <c r="SD50" s="94" t="str">
        <f ca="1">IFERROR(INDEX(TrichLuc!$A:$AD,SB50,30),"")</f>
        <v/>
      </c>
      <c r="SE50" s="85" t="str">
        <f ca="1">IFERROR(VLOOKUP(SD50,Giadatvaheso!$C$24:$F$112,4,0)*SF50,"")</f>
        <v/>
      </c>
      <c r="SF50" s="84" t="str">
        <f t="shared" ca="1" si="45"/>
        <v/>
      </c>
      <c r="SG50" s="84" t="str">
        <f ca="1">IFERROR(INDEX(TrichLuc!$A:$AD,SB50,21),"")</f>
        <v/>
      </c>
      <c r="SH50" s="84" t="str">
        <f ca="1">IFERROR(INDEX(TrichLuc!$A:$AD,SB50,22),"")</f>
        <v/>
      </c>
      <c r="SI50" s="84" t="str">
        <f ca="1">IFERROR(INDEX(TrichLuc!$A:$AD,SB50,23),"")</f>
        <v/>
      </c>
      <c r="SJ50" s="94" t="str">
        <f ca="1">IFERROR(INDEX(TrichLuc!$A:$AD,SB50,25),"")</f>
        <v/>
      </c>
      <c r="SK50" s="94" t="str">
        <f ca="1">IFERROR(INDEX(TrichLuc!$A:$AD,SB50,26),"")</f>
        <v/>
      </c>
      <c r="SM50" s="4" t="str">
        <f ca="1">IFERROR(MATCH(SR$3,OFFSET(TrichLuc!$A$1,SM49,0,5000),0)+SM49,"")</f>
        <v/>
      </c>
      <c r="SN50" s="84" t="str">
        <f ca="1">IFERROR(INDEX(TrichLuc!$A:$AD,SM50,10),"")</f>
        <v/>
      </c>
      <c r="SO50" s="94" t="str">
        <f ca="1">IFERROR(INDEX(TrichLuc!$A:$AD,SM50,30),"")</f>
        <v/>
      </c>
      <c r="SP50" s="85" t="str">
        <f ca="1">IFERROR(VLOOKUP(SO50,Giadatvaheso!$C$24:$F$112,4,0)*SQ50,"")</f>
        <v/>
      </c>
      <c r="SQ50" s="84" t="str">
        <f t="shared" ca="1" si="46"/>
        <v/>
      </c>
      <c r="SR50" s="84" t="str">
        <f ca="1">IFERROR(INDEX(TrichLuc!$A:$AD,SM50,21),"")</f>
        <v/>
      </c>
      <c r="SS50" s="84" t="str">
        <f ca="1">IFERROR(INDEX(TrichLuc!$A:$AD,SM50,22),"")</f>
        <v/>
      </c>
      <c r="ST50" s="84" t="str">
        <f ca="1">IFERROR(INDEX(TrichLuc!$A:$AD,SM50,23),"")</f>
        <v/>
      </c>
      <c r="SU50" s="94" t="str">
        <f ca="1">IFERROR(INDEX(TrichLuc!$A:$AD,SM50,25),"")</f>
        <v/>
      </c>
      <c r="SV50" s="94" t="str">
        <f ca="1">IFERROR(INDEX(TrichLuc!$A:$AD,SM50,26),"")</f>
        <v/>
      </c>
      <c r="SX50" s="4" t="str">
        <f ca="1">IFERROR(MATCH(TC$3,OFFSET(TrichLuc!$A$1,SX49,0,5000),0)+SX49,"")</f>
        <v/>
      </c>
      <c r="SY50" s="84" t="str">
        <f ca="1">IFERROR(INDEX(TrichLuc!$A:$AD,SX50,10),"")</f>
        <v/>
      </c>
      <c r="SZ50" s="94" t="str">
        <f ca="1">IFERROR(INDEX(TrichLuc!$A:$AD,SX50,30),"")</f>
        <v/>
      </c>
      <c r="TA50" s="85" t="str">
        <f ca="1">IFERROR(VLOOKUP(SZ50,Giadatvaheso!$C$24:$F$112,4,0)*TB50,"")</f>
        <v/>
      </c>
      <c r="TB50" s="84" t="str">
        <f t="shared" ca="1" si="47"/>
        <v/>
      </c>
      <c r="TC50" s="84" t="str">
        <f ca="1">IFERROR(INDEX(TrichLuc!$A:$AD,SX50,21),"")</f>
        <v/>
      </c>
      <c r="TD50" s="84" t="str">
        <f ca="1">IFERROR(INDEX(TrichLuc!$A:$AD,SX50,22),"")</f>
        <v/>
      </c>
      <c r="TE50" s="84" t="str">
        <f ca="1">IFERROR(INDEX(TrichLuc!$A:$AD,SX50,23),"")</f>
        <v/>
      </c>
      <c r="TF50" s="94" t="str">
        <f ca="1">IFERROR(INDEX(TrichLuc!$A:$AD,SX50,25),"")</f>
        <v/>
      </c>
      <c r="TG50" s="94" t="str">
        <f ca="1">IFERROR(INDEX(TrichLuc!$A:$AD,SX50,26),"")</f>
        <v/>
      </c>
      <c r="TI50" s="4" t="str">
        <f ca="1">IFERROR(MATCH(TN$3,OFFSET(TrichLuc!$A$1,TI49,0,5000),0)+TI49,"")</f>
        <v/>
      </c>
      <c r="TJ50" s="84" t="str">
        <f ca="1">IFERROR(INDEX(TrichLuc!$A:$AD,TI50,10),"")</f>
        <v/>
      </c>
      <c r="TK50" s="94" t="str">
        <f ca="1">IFERROR(INDEX(TrichLuc!$A:$AD,TI50,30),"")</f>
        <v/>
      </c>
      <c r="TL50" s="85" t="str">
        <f ca="1">IFERROR(VLOOKUP(TK50,Giadatvaheso!$C$24:$F$112,4,0)*TM50,"")</f>
        <v/>
      </c>
      <c r="TM50" s="84" t="str">
        <f t="shared" ca="1" si="48"/>
        <v/>
      </c>
      <c r="TN50" s="84" t="str">
        <f ca="1">IFERROR(INDEX(TrichLuc!$A:$AD,TI50,21),"")</f>
        <v/>
      </c>
      <c r="TO50" s="84" t="str">
        <f ca="1">IFERROR(INDEX(TrichLuc!$A:$AD,TI50,22),"")</f>
        <v/>
      </c>
      <c r="TP50" s="84" t="str">
        <f ca="1">IFERROR(INDEX(TrichLuc!$A:$AD,TI50,23),"")</f>
        <v/>
      </c>
      <c r="TQ50" s="94" t="str">
        <f ca="1">IFERROR(INDEX(TrichLuc!$A:$AD,TI50,25),"")</f>
        <v/>
      </c>
      <c r="TR50" s="94" t="str">
        <f ca="1">IFERROR(INDEX(TrichLuc!$A:$AD,TI50,26),"")</f>
        <v/>
      </c>
      <c r="TT50" s="4" t="str">
        <f ca="1">IFERROR(MATCH(TY$3,OFFSET(TrichLuc!$A$1,TT49,0,5000),0)+TT49,"")</f>
        <v/>
      </c>
      <c r="TU50" s="84" t="str">
        <f ca="1">IFERROR(INDEX(TrichLuc!$A:$AD,TT50,10),"")</f>
        <v/>
      </c>
      <c r="TV50" s="94" t="str">
        <f ca="1">IFERROR(INDEX(TrichLuc!$A:$AD,TT50,30),"")</f>
        <v/>
      </c>
      <c r="TW50" s="85" t="str">
        <f ca="1">IFERROR(VLOOKUP(TV50,Giadatvaheso!$C$24:$F$112,4,0)*TX50,"")</f>
        <v/>
      </c>
      <c r="TX50" s="84" t="str">
        <f t="shared" ca="1" si="49"/>
        <v/>
      </c>
      <c r="TY50" s="84" t="str">
        <f ca="1">IFERROR(INDEX(TrichLuc!$A:$AD,TT50,21),"")</f>
        <v/>
      </c>
      <c r="TZ50" s="84" t="str">
        <f ca="1">IFERROR(INDEX(TrichLuc!$A:$AD,TT50,22),"")</f>
        <v/>
      </c>
      <c r="UA50" s="84" t="str">
        <f ca="1">IFERROR(INDEX(TrichLuc!$A:$AD,TT50,23),"")</f>
        <v/>
      </c>
      <c r="UB50" s="94" t="str">
        <f ca="1">IFERROR(INDEX(TrichLuc!$A:$AD,TT50,25),"")</f>
        <v/>
      </c>
      <c r="UC50" s="94" t="str">
        <f ca="1">IFERROR(INDEX(TrichLuc!$A:$AD,TT50,26),"")</f>
        <v/>
      </c>
      <c r="UE50" s="4" t="str">
        <f ca="1">IFERROR(MATCH(UJ$3,OFFSET(TrichLuc!$A$1,UE49,0,5000),0)+UE49,"")</f>
        <v/>
      </c>
      <c r="UF50" s="84" t="str">
        <f ca="1">IFERROR(INDEX(TrichLuc!$A:$AD,UE50,10),"")</f>
        <v/>
      </c>
      <c r="UG50" s="94" t="str">
        <f ca="1">IFERROR(INDEX(TrichLuc!$A:$AD,UE50,30),"")</f>
        <v/>
      </c>
      <c r="UH50" s="85" t="str">
        <f ca="1">IFERROR(VLOOKUP(UG50,Giadatvaheso!$C$24:$F$112,4,0)*UI50,"")</f>
        <v/>
      </c>
      <c r="UI50" s="84" t="str">
        <f t="shared" ca="1" si="50"/>
        <v/>
      </c>
      <c r="UJ50" s="84" t="str">
        <f ca="1">IFERROR(INDEX(TrichLuc!$A:$AD,UE50,21),"")</f>
        <v/>
      </c>
      <c r="UK50" s="84" t="str">
        <f ca="1">IFERROR(INDEX(TrichLuc!$A:$AD,UE50,22),"")</f>
        <v/>
      </c>
      <c r="UL50" s="84" t="str">
        <f ca="1">IFERROR(INDEX(TrichLuc!$A:$AD,UE50,23),"")</f>
        <v/>
      </c>
      <c r="UM50" s="94" t="str">
        <f ca="1">IFERROR(INDEX(TrichLuc!$A:$AD,UE50,25),"")</f>
        <v/>
      </c>
      <c r="UN50" s="94" t="str">
        <f ca="1">IFERROR(INDEX(TrichLuc!$A:$AD,UE50,26),"")</f>
        <v/>
      </c>
      <c r="UP50" s="4" t="str">
        <f ca="1">IFERROR(MATCH(UU$3,OFFSET(TrichLuc!$A$1,UP49,0,5000),0)+UP49,"")</f>
        <v/>
      </c>
      <c r="UQ50" s="84" t="str">
        <f ca="1">IFERROR(INDEX(TrichLuc!$A:$AD,UP50,10),"")</f>
        <v/>
      </c>
      <c r="UR50" s="94" t="str">
        <f ca="1">IFERROR(INDEX(TrichLuc!$A:$AD,UP50,30),"")</f>
        <v/>
      </c>
      <c r="US50" s="85" t="str">
        <f ca="1">IFERROR(VLOOKUP(UR50,Giadatvaheso!$C$24:$F$112,4,0)*UT50,"")</f>
        <v/>
      </c>
      <c r="UT50" s="84" t="str">
        <f t="shared" ca="1" si="51"/>
        <v/>
      </c>
      <c r="UU50" s="84" t="str">
        <f ca="1">IFERROR(INDEX(TrichLuc!$A:$AD,UP50,21),"")</f>
        <v/>
      </c>
      <c r="UV50" s="84" t="str">
        <f ca="1">IFERROR(INDEX(TrichLuc!$A:$AD,UP50,22),"")</f>
        <v/>
      </c>
      <c r="UW50" s="84" t="str">
        <f ca="1">IFERROR(INDEX(TrichLuc!$A:$AD,UP50,23),"")</f>
        <v/>
      </c>
      <c r="UX50" s="94" t="str">
        <f ca="1">IFERROR(INDEX(TrichLuc!$A:$AD,UP50,25),"")</f>
        <v/>
      </c>
      <c r="UY50" s="94" t="str">
        <f ca="1">IFERROR(INDEX(TrichLuc!$A:$AD,UP50,26),"")</f>
        <v/>
      </c>
      <c r="VA50" s="4" t="str">
        <f ca="1">IFERROR(MATCH(VF$3,OFFSET(TrichLuc!$A$1,VA49,0,5000),0)+VA49,"")</f>
        <v/>
      </c>
      <c r="VB50" s="84" t="str">
        <f ca="1">IFERROR(INDEX(TrichLuc!$A:$AD,VA50,10),"")</f>
        <v/>
      </c>
      <c r="VC50" s="94" t="str">
        <f ca="1">IFERROR(INDEX(TrichLuc!$A:$AD,VA50,30),"")</f>
        <v/>
      </c>
      <c r="VD50" s="85" t="str">
        <f ca="1">IFERROR(VLOOKUP(VC50,Giadatvaheso!$C$24:$F$112,4,0)*VE50,"")</f>
        <v/>
      </c>
      <c r="VE50" s="84" t="str">
        <f t="shared" ca="1" si="52"/>
        <v/>
      </c>
      <c r="VF50" s="84" t="str">
        <f ca="1">IFERROR(INDEX(TrichLuc!$A:$AD,VA50,21),"")</f>
        <v/>
      </c>
      <c r="VG50" s="84" t="str">
        <f ca="1">IFERROR(INDEX(TrichLuc!$A:$AD,VA50,22),"")</f>
        <v/>
      </c>
      <c r="VH50" s="84" t="str">
        <f ca="1">IFERROR(INDEX(TrichLuc!$A:$AD,VA50,23),"")</f>
        <v/>
      </c>
      <c r="VI50" s="94" t="str">
        <f ca="1">IFERROR(INDEX(TrichLuc!$A:$AD,VA50,25),"")</f>
        <v/>
      </c>
      <c r="VJ50" s="94" t="str">
        <f ca="1">IFERROR(INDEX(TrichLuc!$A:$AD,VA50,26),"")</f>
        <v/>
      </c>
      <c r="VL50" s="4" t="str">
        <f ca="1">IFERROR(MATCH(VQ$3,OFFSET(TrichLuc!$A$1,VL49,0,5000),0)+VL49,"")</f>
        <v/>
      </c>
      <c r="VM50" s="84" t="str">
        <f ca="1">IFERROR(INDEX(TrichLuc!$A:$AD,VL50,10),"")</f>
        <v/>
      </c>
      <c r="VN50" s="94" t="str">
        <f ca="1">IFERROR(INDEX(TrichLuc!$A:$AD,VL50,30),"")</f>
        <v/>
      </c>
      <c r="VO50" s="85" t="str">
        <f ca="1">IFERROR(VLOOKUP(VN50,Giadatvaheso!$C$24:$F$112,4,0)*VP50,"")</f>
        <v/>
      </c>
      <c r="VP50" s="84" t="str">
        <f t="shared" ca="1" si="53"/>
        <v/>
      </c>
      <c r="VQ50" s="84" t="str">
        <f ca="1">IFERROR(INDEX(TrichLuc!$A:$AD,VL50,21),"")</f>
        <v/>
      </c>
      <c r="VR50" s="84" t="str">
        <f ca="1">IFERROR(INDEX(TrichLuc!$A:$AD,VL50,22),"")</f>
        <v/>
      </c>
      <c r="VS50" s="84" t="str">
        <f ca="1">IFERROR(INDEX(TrichLuc!$A:$AD,VL50,23),"")</f>
        <v/>
      </c>
      <c r="VT50" s="94" t="str">
        <f ca="1">IFERROR(INDEX(TrichLuc!$A:$AD,VL50,25),"")</f>
        <v/>
      </c>
      <c r="VU50" s="94" t="str">
        <f ca="1">IFERROR(INDEX(TrichLuc!$A:$AD,VL50,26),"")</f>
        <v/>
      </c>
      <c r="VW50" s="4" t="str">
        <f ca="1">IFERROR(MATCH(WB$3,OFFSET(TrichLuc!$A$1,VW49,0,5000),0)+VW49,"")</f>
        <v/>
      </c>
      <c r="VX50" s="84" t="str">
        <f ca="1">IFERROR(INDEX(TrichLuc!$A:$AD,VW50,10),"")</f>
        <v/>
      </c>
      <c r="VY50" s="94" t="str">
        <f ca="1">IFERROR(INDEX(TrichLuc!$A:$AD,VW50,30),"")</f>
        <v/>
      </c>
      <c r="VZ50" s="85" t="str">
        <f ca="1">IFERROR(VLOOKUP(VY50,Giadatvaheso!$C$24:$F$112,4,0)*WA50,"")</f>
        <v/>
      </c>
      <c r="WA50" s="84" t="str">
        <f t="shared" ca="1" si="54"/>
        <v/>
      </c>
      <c r="WB50" s="84" t="str">
        <f ca="1">IFERROR(INDEX(TrichLuc!$A:$AD,VW50,21),"")</f>
        <v/>
      </c>
      <c r="WC50" s="84" t="str">
        <f ca="1">IFERROR(INDEX(TrichLuc!$A:$AD,VW50,22),"")</f>
        <v/>
      </c>
      <c r="WD50" s="84" t="str">
        <f ca="1">IFERROR(INDEX(TrichLuc!$A:$AD,VW50,23),"")</f>
        <v/>
      </c>
      <c r="WE50" s="94" t="str">
        <f ca="1">IFERROR(INDEX(TrichLuc!$A:$AD,VW50,25),"")</f>
        <v/>
      </c>
      <c r="WF50" s="94" t="str">
        <f ca="1">IFERROR(INDEX(TrichLuc!$A:$AD,VW50,26),"")</f>
        <v/>
      </c>
      <c r="WH50" s="4" t="str">
        <f ca="1">IFERROR(MATCH(WM$3,OFFSET(TrichLuc!$A$1,WH49,0,5000),0)+WH49,"")</f>
        <v/>
      </c>
      <c r="WI50" s="84" t="str">
        <f ca="1">IFERROR(INDEX(TrichLuc!$A:$AD,WH50,10),"")</f>
        <v/>
      </c>
      <c r="WJ50" s="94" t="str">
        <f ca="1">IFERROR(INDEX(TrichLuc!$A:$AD,WH50,30),"")</f>
        <v/>
      </c>
      <c r="WK50" s="85" t="str">
        <f ca="1">IFERROR(VLOOKUP(WJ50,Giadatvaheso!$C$24:$F$112,4,0)*WL50,"")</f>
        <v/>
      </c>
      <c r="WL50" s="84" t="str">
        <f t="shared" ca="1" si="55"/>
        <v/>
      </c>
      <c r="WM50" s="84" t="str">
        <f ca="1">IFERROR(INDEX(TrichLuc!$A:$AD,WH50,21),"")</f>
        <v/>
      </c>
      <c r="WN50" s="84" t="str">
        <f ca="1">IFERROR(INDEX(TrichLuc!$A:$AD,WH50,22),"")</f>
        <v/>
      </c>
      <c r="WO50" s="84" t="str">
        <f ca="1">IFERROR(INDEX(TrichLuc!$A:$AD,WH50,23),"")</f>
        <v/>
      </c>
      <c r="WP50" s="94" t="str">
        <f ca="1">IFERROR(INDEX(TrichLuc!$A:$AD,WH50,25),"")</f>
        <v/>
      </c>
      <c r="WQ50" s="94" t="str">
        <f ca="1">IFERROR(INDEX(TrichLuc!$A:$AD,WH50,26),"")</f>
        <v/>
      </c>
      <c r="WS50" s="4" t="str">
        <f ca="1">IFERROR(MATCH(WX$3,OFFSET(TrichLuc!$A$1,WS49,0,5000),0)+WS49,"")</f>
        <v/>
      </c>
      <c r="WT50" s="84" t="str">
        <f ca="1">IFERROR(INDEX(TrichLuc!$A:$AD,WS50,10),"")</f>
        <v/>
      </c>
      <c r="WU50" s="94" t="str">
        <f ca="1">IFERROR(INDEX(TrichLuc!$A:$AD,WS50,30),"")</f>
        <v/>
      </c>
      <c r="WV50" s="85" t="str">
        <f ca="1">IFERROR(VLOOKUP(WU50,Giadatvaheso!$C$24:$F$112,4,0)*WW50,"")</f>
        <v/>
      </c>
      <c r="WW50" s="84" t="str">
        <f t="shared" ca="1" si="56"/>
        <v/>
      </c>
      <c r="WX50" s="84" t="str">
        <f ca="1">IFERROR(INDEX(TrichLuc!$A:$AD,WS50,21),"")</f>
        <v/>
      </c>
      <c r="WY50" s="84" t="str">
        <f ca="1">IFERROR(INDEX(TrichLuc!$A:$AD,WS50,22),"")</f>
        <v/>
      </c>
      <c r="WZ50" s="84" t="str">
        <f ca="1">IFERROR(INDEX(TrichLuc!$A:$AD,WS50,23),"")</f>
        <v/>
      </c>
      <c r="XA50" s="94" t="str">
        <f ca="1">IFERROR(INDEX(TrichLuc!$A:$AD,WS50,25),"")</f>
        <v/>
      </c>
      <c r="XB50" s="94" t="str">
        <f ca="1">IFERROR(INDEX(TrichLuc!$A:$AD,WS50,26),"")</f>
        <v/>
      </c>
      <c r="XD50" s="4" t="str">
        <f ca="1">IFERROR(MATCH(XI$3,OFFSET(TrichLuc!$A$1,XD49,0,5000),0)+XD49,"")</f>
        <v/>
      </c>
      <c r="XE50" s="84" t="str">
        <f ca="1">IFERROR(INDEX(TrichLuc!$A:$AD,XD50,10),"")</f>
        <v/>
      </c>
      <c r="XF50" s="94" t="str">
        <f ca="1">IFERROR(INDEX(TrichLuc!$A:$AD,XD50,30),"")</f>
        <v/>
      </c>
      <c r="XG50" s="85" t="str">
        <f ca="1">IFERROR(VLOOKUP(XF50,Giadatvaheso!$C$24:$F$112,4,0)*XH50,"")</f>
        <v/>
      </c>
      <c r="XH50" s="84" t="str">
        <f t="shared" ca="1" si="57"/>
        <v/>
      </c>
      <c r="XI50" s="84" t="str">
        <f ca="1">IFERROR(INDEX(TrichLuc!$A:$AD,XD50,21),"")</f>
        <v/>
      </c>
      <c r="XJ50" s="84" t="str">
        <f ca="1">IFERROR(INDEX(TrichLuc!$A:$AD,XD50,22),"")</f>
        <v/>
      </c>
      <c r="XK50" s="84" t="str">
        <f ca="1">IFERROR(INDEX(TrichLuc!$A:$AD,XD50,23),"")</f>
        <v/>
      </c>
      <c r="XL50" s="94" t="str">
        <f ca="1">IFERROR(INDEX(TrichLuc!$A:$AD,XD50,25),"")</f>
        <v/>
      </c>
      <c r="XM50" s="94" t="str">
        <f ca="1">IFERROR(INDEX(TrichLuc!$A:$AD,XD50,26),"")</f>
        <v/>
      </c>
      <c r="XO50" s="4" t="str">
        <f ca="1">IFERROR(MATCH(XT$3,OFFSET(TrichLuc!$A$1,XO49,0,5000),0)+XO49,"")</f>
        <v/>
      </c>
      <c r="XP50" s="84" t="str">
        <f ca="1">IFERROR(INDEX(TrichLuc!$A:$AD,XO50,10),"")</f>
        <v/>
      </c>
      <c r="XQ50" s="94" t="str">
        <f ca="1">IFERROR(INDEX(TrichLuc!$A:$AD,XO50,30),"")</f>
        <v/>
      </c>
      <c r="XR50" s="85" t="str">
        <f ca="1">IFERROR(VLOOKUP(XQ50,Giadatvaheso!$C$24:$F$112,4,0)*XS50,"")</f>
        <v/>
      </c>
      <c r="XS50" s="84" t="str">
        <f t="shared" ca="1" si="58"/>
        <v/>
      </c>
      <c r="XT50" s="84" t="str">
        <f ca="1">IFERROR(INDEX(TrichLuc!$A:$AD,XO50,21),"")</f>
        <v/>
      </c>
      <c r="XU50" s="84" t="str">
        <f ca="1">IFERROR(INDEX(TrichLuc!$A:$AD,XO50,22),"")</f>
        <v/>
      </c>
      <c r="XV50" s="84" t="str">
        <f ca="1">IFERROR(INDEX(TrichLuc!$A:$AD,XO50,23),"")</f>
        <v/>
      </c>
      <c r="XW50" s="94" t="str">
        <f ca="1">IFERROR(INDEX(TrichLuc!$A:$AD,XO50,25),"")</f>
        <v/>
      </c>
      <c r="XX50" s="94" t="str">
        <f ca="1">IFERROR(INDEX(TrichLuc!$A:$AD,XO50,26),"")</f>
        <v/>
      </c>
      <c r="XZ50" s="4" t="str">
        <f ca="1">IFERROR(MATCH(YE$3,OFFSET(TrichLuc!$A$1,XZ49,0,5000),0)+XZ49,"")</f>
        <v/>
      </c>
      <c r="YA50" s="84" t="str">
        <f ca="1">IFERROR(INDEX(TrichLuc!$A:$AD,XZ50,10),"")</f>
        <v/>
      </c>
      <c r="YB50" s="94" t="str">
        <f ca="1">IFERROR(INDEX(TrichLuc!$A:$AD,XZ50,30),"")</f>
        <v/>
      </c>
      <c r="YC50" s="85" t="str">
        <f ca="1">IFERROR(VLOOKUP(YB50,Giadatvaheso!$C$24:$F$112,4,0)*YD50,"")</f>
        <v/>
      </c>
      <c r="YD50" s="84" t="str">
        <f t="shared" ca="1" si="59"/>
        <v/>
      </c>
      <c r="YE50" s="84" t="str">
        <f ca="1">IFERROR(INDEX(TrichLuc!$A:$AD,XZ50,21),"")</f>
        <v/>
      </c>
      <c r="YF50" s="84" t="str">
        <f ca="1">IFERROR(INDEX(TrichLuc!$A:$AD,XZ50,22),"")</f>
        <v/>
      </c>
      <c r="YG50" s="84" t="str">
        <f ca="1">IFERROR(INDEX(TrichLuc!$A:$AD,XZ50,23),"")</f>
        <v/>
      </c>
      <c r="YH50" s="94" t="str">
        <f ca="1">IFERROR(INDEX(TrichLuc!$A:$AD,XZ50,25),"")</f>
        <v/>
      </c>
      <c r="YI50" s="94" t="str">
        <f ca="1">IFERROR(INDEX(TrichLuc!$A:$AD,XZ50,26),"")</f>
        <v/>
      </c>
      <c r="YK50" s="4" t="str">
        <f ca="1">IFERROR(MATCH(YP$3,OFFSET(TrichLuc!$A$1,YK49,0,5000),0)+YK49,"")</f>
        <v/>
      </c>
      <c r="YL50" s="84" t="str">
        <f ca="1">IFERROR(INDEX(TrichLuc!$A:$AD,YK50,10),"")</f>
        <v/>
      </c>
      <c r="YM50" s="94" t="str">
        <f ca="1">IFERROR(INDEX(TrichLuc!$A:$AD,YK50,30),"")</f>
        <v/>
      </c>
      <c r="YN50" s="85" t="str">
        <f ca="1">IFERROR(VLOOKUP(YM50,Giadatvaheso!$C$24:$F$112,4,0)*YO50,"")</f>
        <v/>
      </c>
      <c r="YO50" s="84" t="str">
        <f t="shared" ca="1" si="60"/>
        <v/>
      </c>
      <c r="YP50" s="84" t="str">
        <f ca="1">IFERROR(INDEX(TrichLuc!$A:$AD,YK50,21),"")</f>
        <v/>
      </c>
      <c r="YQ50" s="84" t="str">
        <f ca="1">IFERROR(INDEX(TrichLuc!$A:$AD,YK50,22),"")</f>
        <v/>
      </c>
      <c r="YR50" s="84" t="str">
        <f ca="1">IFERROR(INDEX(TrichLuc!$A:$AD,YK50,23),"")</f>
        <v/>
      </c>
      <c r="YS50" s="94" t="str">
        <f ca="1">IFERROR(INDEX(TrichLuc!$A:$AD,YK50,25),"")</f>
        <v/>
      </c>
      <c r="YT50" s="94" t="str">
        <f ca="1">IFERROR(INDEX(TrichLuc!$A:$AD,YK50,26),"")</f>
        <v/>
      </c>
      <c r="YV50" s="4" t="str">
        <f ca="1">IFERROR(MATCH(ZA$3,OFFSET(TrichLuc!$A$1,YV49,0,5000),0)+YV49,"")</f>
        <v/>
      </c>
      <c r="YW50" s="84" t="str">
        <f ca="1">IFERROR(INDEX(TrichLuc!$A:$AD,YV50,10),"")</f>
        <v/>
      </c>
      <c r="YX50" s="94" t="str">
        <f ca="1">IFERROR(INDEX(TrichLuc!$A:$AD,YV50,30),"")</f>
        <v/>
      </c>
      <c r="YY50" s="85" t="str">
        <f ca="1">IFERROR(VLOOKUP(YX50,Giadatvaheso!$C$24:$F$112,4,0)*YZ50,"")</f>
        <v/>
      </c>
      <c r="YZ50" s="84" t="str">
        <f t="shared" ca="1" si="61"/>
        <v/>
      </c>
      <c r="ZA50" s="84" t="str">
        <f ca="1">IFERROR(INDEX(TrichLuc!$A:$AD,YV50,21),"")</f>
        <v/>
      </c>
      <c r="ZB50" s="84" t="str">
        <f ca="1">IFERROR(INDEX(TrichLuc!$A:$AD,YV50,22),"")</f>
        <v/>
      </c>
      <c r="ZC50" s="84" t="str">
        <f ca="1">IFERROR(INDEX(TrichLuc!$A:$AD,YV50,23),"")</f>
        <v/>
      </c>
      <c r="ZD50" s="94" t="str">
        <f ca="1">IFERROR(INDEX(TrichLuc!$A:$AD,YV50,25),"")</f>
        <v/>
      </c>
      <c r="ZE50" s="94" t="str">
        <f ca="1">IFERROR(INDEX(TrichLuc!$A:$AD,YV50,26),"")</f>
        <v/>
      </c>
      <c r="ZG50" s="4" t="str">
        <f ca="1">IFERROR(MATCH(ZL$3,OFFSET(TrichLuc!$A$1,ZG49,0,5000),0)+ZG49,"")</f>
        <v/>
      </c>
      <c r="ZH50" s="84" t="str">
        <f ca="1">IFERROR(INDEX(TrichLuc!$A:$AD,ZG50,10),"")</f>
        <v/>
      </c>
      <c r="ZI50" s="94" t="str">
        <f ca="1">IFERROR(INDEX(TrichLuc!$A:$AD,ZG50,30),"")</f>
        <v/>
      </c>
      <c r="ZJ50" s="85" t="str">
        <f ca="1">IFERROR(VLOOKUP(ZI50,Giadatvaheso!$C$24:$F$112,4,0)*ZK50,"")</f>
        <v/>
      </c>
      <c r="ZK50" s="84" t="str">
        <f t="shared" ca="1" si="62"/>
        <v/>
      </c>
      <c r="ZL50" s="84" t="str">
        <f ca="1">IFERROR(INDEX(TrichLuc!$A:$AD,ZG50,21),"")</f>
        <v/>
      </c>
      <c r="ZM50" s="84" t="str">
        <f ca="1">IFERROR(INDEX(TrichLuc!$A:$AD,ZG50,22),"")</f>
        <v/>
      </c>
      <c r="ZN50" s="84" t="str">
        <f ca="1">IFERROR(INDEX(TrichLuc!$A:$AD,ZG50,23),"")</f>
        <v/>
      </c>
      <c r="ZO50" s="94" t="str">
        <f ca="1">IFERROR(INDEX(TrichLuc!$A:$AD,ZG50,25),"")</f>
        <v/>
      </c>
      <c r="ZP50" s="94" t="str">
        <f ca="1">IFERROR(INDEX(TrichLuc!$A:$AD,ZG50,26),"")</f>
        <v/>
      </c>
      <c r="ZR50" s="4" t="str">
        <f ca="1">IFERROR(MATCH(ZW$3,OFFSET(TrichLuc!$A$1,ZR49,0,5000),0)+ZR49,"")</f>
        <v/>
      </c>
      <c r="ZS50" s="84" t="str">
        <f ca="1">IFERROR(INDEX(TrichLuc!$A:$AD,ZR50,10),"")</f>
        <v/>
      </c>
      <c r="ZT50" s="94" t="str">
        <f ca="1">IFERROR(INDEX(TrichLuc!$A:$AD,ZR50,30),"")</f>
        <v/>
      </c>
      <c r="ZU50" s="85" t="str">
        <f ca="1">IFERROR(VLOOKUP(ZT50,Giadatvaheso!$C$24:$F$112,4,0)*ZV50,"")</f>
        <v/>
      </c>
      <c r="ZV50" s="84" t="str">
        <f t="shared" ca="1" si="63"/>
        <v/>
      </c>
      <c r="ZW50" s="84" t="str">
        <f ca="1">IFERROR(INDEX(TrichLuc!$A:$AD,ZR50,21),"")</f>
        <v/>
      </c>
      <c r="ZX50" s="84" t="str">
        <f ca="1">IFERROR(INDEX(TrichLuc!$A:$AD,ZR50,22),"")</f>
        <v/>
      </c>
      <c r="ZY50" s="84" t="str">
        <f ca="1">IFERROR(INDEX(TrichLuc!$A:$AD,ZR50,23),"")</f>
        <v/>
      </c>
      <c r="ZZ50" s="94" t="str">
        <f ca="1">IFERROR(INDEX(TrichLuc!$A:$AD,ZR50,25),"")</f>
        <v/>
      </c>
      <c r="AAA50" s="94" t="str">
        <f ca="1">IFERROR(INDEX(TrichLuc!$A:$AD,ZR50,26),"")</f>
        <v/>
      </c>
      <c r="AAC50" s="4" t="str">
        <f ca="1">IFERROR(MATCH(AAH$3,OFFSET(TrichLuc!$A$1,AAC49,0,5000),0)+AAC49,"")</f>
        <v/>
      </c>
      <c r="AAD50" s="84" t="str">
        <f ca="1">IFERROR(INDEX(TrichLuc!$A:$AD,AAC50,10),"")</f>
        <v/>
      </c>
      <c r="AAE50" s="94" t="str">
        <f ca="1">IFERROR(INDEX(TrichLuc!$A:$AD,AAC50,30),"")</f>
        <v/>
      </c>
      <c r="AAF50" s="85" t="str">
        <f ca="1">IFERROR(VLOOKUP(AAE50,Giadatvaheso!$C$24:$F$112,4,0)*AAG50,"")</f>
        <v/>
      </c>
      <c r="AAG50" s="84" t="str">
        <f t="shared" ca="1" si="64"/>
        <v/>
      </c>
      <c r="AAH50" s="84" t="str">
        <f ca="1">IFERROR(INDEX(TrichLuc!$A:$AD,AAC50,21),"")</f>
        <v/>
      </c>
      <c r="AAI50" s="84" t="str">
        <f ca="1">IFERROR(INDEX(TrichLuc!$A:$AD,AAC50,22),"")</f>
        <v/>
      </c>
      <c r="AAJ50" s="84" t="str">
        <f ca="1">IFERROR(INDEX(TrichLuc!$A:$AD,AAC50,23),"")</f>
        <v/>
      </c>
      <c r="AAK50" s="94" t="str">
        <f ca="1">IFERROR(INDEX(TrichLuc!$A:$AD,AAC50,25),"")</f>
        <v/>
      </c>
      <c r="AAL50" s="94" t="str">
        <f ca="1">IFERROR(INDEX(TrichLuc!$A:$AD,AAC50,26),"")</f>
        <v/>
      </c>
      <c r="AAN50" s="4" t="str">
        <f ca="1">IFERROR(MATCH(AAS$3,OFFSET(TrichLuc!$A$1,AAN49,0,5000),0)+AAN49,"")</f>
        <v/>
      </c>
      <c r="AAO50" s="84" t="str">
        <f ca="1">IFERROR(INDEX(TrichLuc!$A:$AD,AAN50,10),"")</f>
        <v/>
      </c>
      <c r="AAP50" s="94" t="str">
        <f ca="1">IFERROR(INDEX(TrichLuc!$A:$AD,AAN50,30),"")</f>
        <v/>
      </c>
      <c r="AAQ50" s="85" t="str">
        <f ca="1">IFERROR(VLOOKUP(AAP50,Giadatvaheso!$C$24:$F$112,4,0)*AAR50,"")</f>
        <v/>
      </c>
      <c r="AAR50" s="84" t="str">
        <f t="shared" ca="1" si="65"/>
        <v/>
      </c>
      <c r="AAS50" s="84" t="str">
        <f ca="1">IFERROR(INDEX(TrichLuc!$A:$AD,AAN50,21),"")</f>
        <v/>
      </c>
      <c r="AAT50" s="84" t="str">
        <f ca="1">IFERROR(INDEX(TrichLuc!$A:$AD,AAN50,22),"")</f>
        <v/>
      </c>
      <c r="AAU50" s="84" t="str">
        <f ca="1">IFERROR(INDEX(TrichLuc!$A:$AD,AAN50,23),"")</f>
        <v/>
      </c>
      <c r="AAV50" s="94" t="str">
        <f ca="1">IFERROR(INDEX(TrichLuc!$A:$AD,AAN50,25),"")</f>
        <v/>
      </c>
      <c r="AAW50" s="94" t="str">
        <f ca="1">IFERROR(INDEX(TrichLuc!$A:$AD,AAN50,26),"")</f>
        <v/>
      </c>
      <c r="AAY50" s="4" t="str">
        <f ca="1">IFERROR(MATCH(ABD$3,OFFSET(TrichLuc!$A$1,AAY49,0,5000),0)+AAY49,"")</f>
        <v/>
      </c>
      <c r="AAZ50" s="84" t="str">
        <f ca="1">IFERROR(INDEX(TrichLuc!$A:$AD,AAY50,10),"")</f>
        <v/>
      </c>
      <c r="ABA50" s="94" t="str">
        <f ca="1">IFERROR(INDEX(TrichLuc!$A:$AD,AAY50,30),"")</f>
        <v/>
      </c>
      <c r="ABB50" s="85" t="str">
        <f ca="1">IFERROR(VLOOKUP(ABA50,Giadatvaheso!$C$24:$F$112,4,0)*ABC50,"")</f>
        <v/>
      </c>
      <c r="ABC50" s="84" t="str">
        <f t="shared" ca="1" si="66"/>
        <v/>
      </c>
      <c r="ABD50" s="84" t="str">
        <f ca="1">IFERROR(INDEX(TrichLuc!$A:$AD,AAY50,21),"")</f>
        <v/>
      </c>
      <c r="ABE50" s="84" t="str">
        <f ca="1">IFERROR(INDEX(TrichLuc!$A:$AD,AAY50,22),"")</f>
        <v/>
      </c>
      <c r="ABF50" s="84" t="str">
        <f ca="1">IFERROR(INDEX(TrichLuc!$A:$AD,AAY50,23),"")</f>
        <v/>
      </c>
      <c r="ABG50" s="94" t="str">
        <f ca="1">IFERROR(INDEX(TrichLuc!$A:$AD,AAY50,25),"")</f>
        <v/>
      </c>
      <c r="ABH50" s="94" t="str">
        <f ca="1">IFERROR(INDEX(TrichLuc!$A:$AD,AAY50,26),"")</f>
        <v/>
      </c>
      <c r="ABJ50" s="4" t="str">
        <f ca="1">IFERROR(MATCH(ABO$3,OFFSET(TrichLuc!$A$1,ABJ49,0,5000),0)+ABJ49,"")</f>
        <v/>
      </c>
      <c r="ABK50" s="84" t="str">
        <f ca="1">IFERROR(INDEX(TrichLuc!$A:$AD,ABJ50,10),"")</f>
        <v/>
      </c>
      <c r="ABL50" s="94" t="str">
        <f ca="1">IFERROR(INDEX(TrichLuc!$A:$AD,ABJ50,30),"")</f>
        <v/>
      </c>
      <c r="ABM50" s="85" t="str">
        <f ca="1">IFERROR(VLOOKUP(ABL50,Giadatvaheso!$C$24:$F$112,4,0)*ABN50,"")</f>
        <v/>
      </c>
      <c r="ABN50" s="84" t="str">
        <f t="shared" ca="1" si="67"/>
        <v/>
      </c>
      <c r="ABO50" s="84" t="str">
        <f ca="1">IFERROR(INDEX(TrichLuc!$A:$AD,ABJ50,21),"")</f>
        <v/>
      </c>
      <c r="ABP50" s="84" t="str">
        <f ca="1">IFERROR(INDEX(TrichLuc!$A:$AD,ABJ50,22),"")</f>
        <v/>
      </c>
      <c r="ABQ50" s="84" t="str">
        <f ca="1">IFERROR(INDEX(TrichLuc!$A:$AD,ABJ50,23),"")</f>
        <v/>
      </c>
      <c r="ABR50" s="94" t="str">
        <f ca="1">IFERROR(INDEX(TrichLuc!$A:$AD,ABJ50,25),"")</f>
        <v/>
      </c>
      <c r="ABS50" s="94" t="str">
        <f ca="1">IFERROR(INDEX(TrichLuc!$A:$AD,ABJ50,26),"")</f>
        <v/>
      </c>
      <c r="ABU50" s="4" t="str">
        <f ca="1">IFERROR(MATCH(ABZ$3,OFFSET(TrichLuc!$A$1,ABU49,0,5000),0)+ABU49,"")</f>
        <v/>
      </c>
      <c r="ABV50" s="84" t="str">
        <f ca="1">IFERROR(INDEX(TrichLuc!$A:$AD,ABU50,10),"")</f>
        <v/>
      </c>
      <c r="ABW50" s="94" t="str">
        <f ca="1">IFERROR(INDEX(TrichLuc!$A:$AD,ABU50,30),"")</f>
        <v/>
      </c>
      <c r="ABX50" s="85" t="str">
        <f ca="1">IFERROR(VLOOKUP(ABW50,Giadatvaheso!$C$24:$F$112,4,0)*ABY50,"")</f>
        <v/>
      </c>
      <c r="ABY50" s="84" t="str">
        <f t="shared" ca="1" si="68"/>
        <v/>
      </c>
      <c r="ABZ50" s="84" t="str">
        <f ca="1">IFERROR(INDEX(TrichLuc!$A:$AD,ABU50,21),"")</f>
        <v/>
      </c>
      <c r="ACA50" s="84" t="str">
        <f ca="1">IFERROR(INDEX(TrichLuc!$A:$AD,ABU50,22),"")</f>
        <v/>
      </c>
      <c r="ACB50" s="84" t="str">
        <f ca="1">IFERROR(INDEX(TrichLuc!$A:$AD,ABU50,23),"")</f>
        <v/>
      </c>
      <c r="ACC50" s="94" t="str">
        <f ca="1">IFERROR(INDEX(TrichLuc!$A:$AD,ABU50,25),"")</f>
        <v/>
      </c>
      <c r="ACD50" s="94" t="str">
        <f ca="1">IFERROR(INDEX(TrichLuc!$A:$AD,ABU50,26),"")</f>
        <v/>
      </c>
      <c r="ACF50" s="4" t="str">
        <f ca="1">IFERROR(MATCH(ACK$3,OFFSET(TrichLuc!$A$1,ACF49,0,5000),0)+ACF49,"")</f>
        <v/>
      </c>
      <c r="ACG50" s="84" t="str">
        <f ca="1">IFERROR(INDEX(TrichLuc!$A:$AD,ACF50,10),"")</f>
        <v/>
      </c>
      <c r="ACH50" s="94" t="str">
        <f ca="1">IFERROR(INDEX(TrichLuc!$A:$AD,ACF50,30),"")</f>
        <v/>
      </c>
      <c r="ACI50" s="85" t="str">
        <f ca="1">IFERROR(VLOOKUP(ACH50,Giadatvaheso!$C$24:$F$112,4,0)*ACJ50,"")</f>
        <v/>
      </c>
      <c r="ACJ50" s="84" t="str">
        <f t="shared" ca="1" si="69"/>
        <v/>
      </c>
      <c r="ACK50" s="84" t="str">
        <f ca="1">IFERROR(INDEX(TrichLuc!$A:$AD,ACF50,21),"")</f>
        <v/>
      </c>
      <c r="ACL50" s="84" t="str">
        <f ca="1">IFERROR(INDEX(TrichLuc!$A:$AD,ACF50,22),"")</f>
        <v/>
      </c>
      <c r="ACM50" s="84" t="str">
        <f ca="1">IFERROR(INDEX(TrichLuc!$A:$AD,ACF50,23),"")</f>
        <v/>
      </c>
      <c r="ACN50" s="94" t="str">
        <f ca="1">IFERROR(INDEX(TrichLuc!$A:$AD,ACF50,25),"")</f>
        <v/>
      </c>
      <c r="ACO50" s="94" t="str">
        <f ca="1">IFERROR(INDEX(TrichLuc!$A:$AD,ACF50,26),"")</f>
        <v/>
      </c>
      <c r="ACQ50" s="4" t="str">
        <f ca="1">IFERROR(MATCH(ACV$3,OFFSET(TrichLuc!$A$1,ACQ49,0,5000),0)+ACQ49,"")</f>
        <v/>
      </c>
      <c r="ACR50" s="84" t="str">
        <f ca="1">IFERROR(INDEX(TrichLuc!$A:$AD,ACQ50,10),"")</f>
        <v/>
      </c>
      <c r="ACS50" s="94" t="str">
        <f ca="1">IFERROR(INDEX(TrichLuc!$A:$AD,ACQ50,30),"")</f>
        <v/>
      </c>
      <c r="ACT50" s="85" t="str">
        <f ca="1">IFERROR(VLOOKUP(ACS50,Giadatvaheso!$C$24:$F$112,4,0)*ACU50,"")</f>
        <v/>
      </c>
      <c r="ACU50" s="84" t="str">
        <f t="shared" ca="1" si="70"/>
        <v/>
      </c>
      <c r="ACV50" s="84" t="str">
        <f ca="1">IFERROR(INDEX(TrichLuc!$A:$AD,ACQ50,21),"")</f>
        <v/>
      </c>
      <c r="ACW50" s="84" t="str">
        <f ca="1">IFERROR(INDEX(TrichLuc!$A:$AD,ACQ50,22),"")</f>
        <v/>
      </c>
      <c r="ACX50" s="84" t="str">
        <f ca="1">IFERROR(INDEX(TrichLuc!$A:$AD,ACQ50,23),"")</f>
        <v/>
      </c>
      <c r="ACY50" s="94" t="str">
        <f ca="1">IFERROR(INDEX(TrichLuc!$A:$AD,ACQ50,25),"")</f>
        <v/>
      </c>
      <c r="ACZ50" s="94" t="str">
        <f ca="1">IFERROR(INDEX(TrichLuc!$A:$AD,ACQ50,26),"")</f>
        <v/>
      </c>
      <c r="ADB50" s="4" t="str">
        <f ca="1">IFERROR(MATCH(ADG$3,OFFSET(TrichLuc!$A$1,ADB49,0,5000),0)+ADB49,"")</f>
        <v/>
      </c>
      <c r="ADC50" s="84" t="str">
        <f ca="1">IFERROR(INDEX(TrichLuc!$A:$AD,ADB50,10),"")</f>
        <v/>
      </c>
      <c r="ADD50" s="94" t="str">
        <f ca="1">IFERROR(INDEX(TrichLuc!$A:$AD,ADB50,30),"")</f>
        <v/>
      </c>
      <c r="ADE50" s="85" t="str">
        <f ca="1">IFERROR(VLOOKUP(ADD50,Giadatvaheso!$C$24:$F$112,4,0)*ADF50,"")</f>
        <v/>
      </c>
      <c r="ADF50" s="84" t="str">
        <f t="shared" ca="1" si="71"/>
        <v/>
      </c>
      <c r="ADG50" s="84" t="str">
        <f ca="1">IFERROR(INDEX(TrichLuc!$A:$AD,ADB50,21),"")</f>
        <v/>
      </c>
      <c r="ADH50" s="84" t="str">
        <f ca="1">IFERROR(INDEX(TrichLuc!$A:$AD,ADB50,22),"")</f>
        <v/>
      </c>
      <c r="ADI50" s="84" t="str">
        <f ca="1">IFERROR(INDEX(TrichLuc!$A:$AD,ADB50,23),"")</f>
        <v/>
      </c>
      <c r="ADJ50" s="94" t="str">
        <f ca="1">IFERROR(INDEX(TrichLuc!$A:$AD,ADB50,25),"")</f>
        <v/>
      </c>
      <c r="ADK50" s="94" t="str">
        <f ca="1">IFERROR(INDEX(TrichLuc!$A:$AD,ADB50,26),"")</f>
        <v/>
      </c>
      <c r="ADM50" s="4" t="str">
        <f ca="1">IFERROR(MATCH(ADR$3,OFFSET(TrichLuc!$A$1,ADM49,0,5000),0)+ADM49,"")</f>
        <v/>
      </c>
      <c r="ADN50" s="84" t="str">
        <f ca="1">IFERROR(INDEX(TrichLuc!$A:$AD,ADM50,10),"")</f>
        <v/>
      </c>
      <c r="ADO50" s="94" t="str">
        <f ca="1">IFERROR(INDEX(TrichLuc!$A:$AD,ADM50,30),"")</f>
        <v/>
      </c>
      <c r="ADP50" s="85" t="str">
        <f ca="1">IFERROR(VLOOKUP(ADO50,Giadatvaheso!$C$24:$F$112,4,0)*ADQ50,"")</f>
        <v/>
      </c>
      <c r="ADQ50" s="84" t="str">
        <f t="shared" ca="1" si="72"/>
        <v/>
      </c>
      <c r="ADR50" s="84" t="str">
        <f ca="1">IFERROR(INDEX(TrichLuc!$A:$AD,ADM50,21),"")</f>
        <v/>
      </c>
      <c r="ADS50" s="84" t="str">
        <f ca="1">IFERROR(INDEX(TrichLuc!$A:$AD,ADM50,22),"")</f>
        <v/>
      </c>
      <c r="ADT50" s="84" t="str">
        <f ca="1">IFERROR(INDEX(TrichLuc!$A:$AD,ADM50,23),"")</f>
        <v/>
      </c>
      <c r="ADU50" s="94" t="str">
        <f ca="1">IFERROR(INDEX(TrichLuc!$A:$AD,ADM50,25),"")</f>
        <v/>
      </c>
      <c r="ADV50" s="94" t="str">
        <f ca="1">IFERROR(INDEX(TrichLuc!$A:$AD,ADM50,26),"")</f>
        <v/>
      </c>
      <c r="ADX50" s="4" t="str">
        <f ca="1">IFERROR(MATCH(AEC$3,OFFSET(TrichLuc!$A$1,ADX49,0,5000),0)+ADX49,"")</f>
        <v/>
      </c>
      <c r="ADY50" s="84" t="str">
        <f ca="1">IFERROR(INDEX(TrichLuc!$A:$AD,ADX50,10),"")</f>
        <v/>
      </c>
      <c r="ADZ50" s="94" t="str">
        <f ca="1">IFERROR(INDEX(TrichLuc!$A:$AD,ADX50,30),"")</f>
        <v/>
      </c>
      <c r="AEA50" s="85" t="str">
        <f ca="1">IFERROR(VLOOKUP(ADZ50,Giadatvaheso!$C$24:$F$112,4,0)*AEB50,"")</f>
        <v/>
      </c>
      <c r="AEB50" s="84" t="str">
        <f t="shared" ca="1" si="73"/>
        <v/>
      </c>
      <c r="AEC50" s="84" t="str">
        <f ca="1">IFERROR(INDEX(TrichLuc!$A:$AD,ADX50,21),"")</f>
        <v/>
      </c>
      <c r="AED50" s="84" t="str">
        <f ca="1">IFERROR(INDEX(TrichLuc!$A:$AD,ADX50,22),"")</f>
        <v/>
      </c>
      <c r="AEE50" s="84" t="str">
        <f ca="1">IFERROR(INDEX(TrichLuc!$A:$AD,ADX50,23),"")</f>
        <v/>
      </c>
      <c r="AEF50" s="94" t="str">
        <f ca="1">IFERROR(INDEX(TrichLuc!$A:$AD,ADX50,25),"")</f>
        <v/>
      </c>
      <c r="AEG50" s="94" t="str">
        <f ca="1">IFERROR(INDEX(TrichLuc!$A:$AD,ADX50,26),"")</f>
        <v/>
      </c>
      <c r="AEI50" s="4" t="str">
        <f ca="1">IFERROR(MATCH(AEN$3,OFFSET(TrichLuc!$A$1,AEI49,0,5000),0)+AEI49,"")</f>
        <v/>
      </c>
      <c r="AEJ50" s="84" t="str">
        <f ca="1">IFERROR(INDEX(TrichLuc!$A:$AD,AEI50,10),"")</f>
        <v/>
      </c>
      <c r="AEK50" s="94" t="str">
        <f ca="1">IFERROR(INDEX(TrichLuc!$A:$AD,AEI50,30),"")</f>
        <v/>
      </c>
      <c r="AEL50" s="85" t="str">
        <f ca="1">IFERROR(VLOOKUP(AEK50,Giadatvaheso!$C$24:$F$112,4,0)*AEM50,"")</f>
        <v/>
      </c>
      <c r="AEM50" s="84" t="str">
        <f t="shared" ca="1" si="74"/>
        <v/>
      </c>
      <c r="AEN50" s="84" t="str">
        <f ca="1">IFERROR(INDEX(TrichLuc!$A:$AD,AEI50,21),"")</f>
        <v/>
      </c>
      <c r="AEO50" s="84" t="str">
        <f ca="1">IFERROR(INDEX(TrichLuc!$A:$AD,AEI50,22),"")</f>
        <v/>
      </c>
      <c r="AEP50" s="84" t="str">
        <f ca="1">IFERROR(INDEX(TrichLuc!$A:$AD,AEI50,23),"")</f>
        <v/>
      </c>
      <c r="AEQ50" s="94" t="str">
        <f ca="1">IFERROR(INDEX(TrichLuc!$A:$AD,AEI50,25),"")</f>
        <v/>
      </c>
      <c r="AER50" s="94" t="str">
        <f ca="1">IFERROR(INDEX(TrichLuc!$A:$AD,AEI50,26),"")</f>
        <v/>
      </c>
      <c r="AET50" s="4" t="str">
        <f ca="1">IFERROR(MATCH(AEY$3,OFFSET(TrichLuc!$A$1,AET49,0,5000),0)+AET49,"")</f>
        <v/>
      </c>
      <c r="AEU50" s="84" t="str">
        <f ca="1">IFERROR(INDEX(TrichLuc!$A:$AD,AET50,10),"")</f>
        <v/>
      </c>
      <c r="AEV50" s="94" t="str">
        <f ca="1">IFERROR(INDEX(TrichLuc!$A:$AD,AET50,30),"")</f>
        <v/>
      </c>
      <c r="AEW50" s="85" t="str">
        <f ca="1">IFERROR(VLOOKUP(AEV50,Giadatvaheso!$C$24:$F$112,4,0)*AEX50,"")</f>
        <v/>
      </c>
      <c r="AEX50" s="84" t="str">
        <f t="shared" ca="1" si="75"/>
        <v/>
      </c>
      <c r="AEY50" s="84" t="str">
        <f ca="1">IFERROR(INDEX(TrichLuc!$A:$AD,AET50,21),"")</f>
        <v/>
      </c>
      <c r="AEZ50" s="84" t="str">
        <f ca="1">IFERROR(INDEX(TrichLuc!$A:$AD,AET50,22),"")</f>
        <v/>
      </c>
      <c r="AFA50" s="84" t="str">
        <f ca="1">IFERROR(INDEX(TrichLuc!$A:$AD,AET50,23),"")</f>
        <v/>
      </c>
      <c r="AFB50" s="94" t="str">
        <f ca="1">IFERROR(INDEX(TrichLuc!$A:$AD,AET50,25),"")</f>
        <v/>
      </c>
      <c r="AFC50" s="94" t="str">
        <f ca="1">IFERROR(INDEX(TrichLuc!$A:$AD,AET50,26),"")</f>
        <v/>
      </c>
      <c r="AFE50" s="4" t="str">
        <f ca="1">IFERROR(MATCH(AFJ$3,OFFSET(TrichLuc!$A$1,AFE49,0,5000),0)+AFE49,"")</f>
        <v/>
      </c>
      <c r="AFF50" s="84" t="str">
        <f ca="1">IFERROR(INDEX(TrichLuc!$A:$AD,AFE50,10),"")</f>
        <v/>
      </c>
      <c r="AFG50" s="94" t="str">
        <f ca="1">IFERROR(INDEX(TrichLuc!$A:$AD,AFE50,30),"")</f>
        <v/>
      </c>
      <c r="AFH50" s="85" t="str">
        <f ca="1">IFERROR(VLOOKUP(AFG50,Giadatvaheso!$C$24:$F$112,4,0)*AFI50,"")</f>
        <v/>
      </c>
      <c r="AFI50" s="84" t="str">
        <f t="shared" ca="1" si="76"/>
        <v/>
      </c>
      <c r="AFJ50" s="84" t="str">
        <f ca="1">IFERROR(INDEX(TrichLuc!$A:$AD,AFE50,21),"")</f>
        <v/>
      </c>
      <c r="AFK50" s="84" t="str">
        <f ca="1">IFERROR(INDEX(TrichLuc!$A:$AD,AFE50,22),"")</f>
        <v/>
      </c>
      <c r="AFL50" s="84" t="str">
        <f ca="1">IFERROR(INDEX(TrichLuc!$A:$AD,AFE50,23),"")</f>
        <v/>
      </c>
      <c r="AFM50" s="94" t="str">
        <f ca="1">IFERROR(INDEX(TrichLuc!$A:$AD,AFE50,25),"")</f>
        <v/>
      </c>
      <c r="AFN50" s="94" t="str">
        <f ca="1">IFERROR(INDEX(TrichLuc!$A:$AD,AFE50,26),"")</f>
        <v/>
      </c>
      <c r="AFP50" s="4" t="str">
        <f ca="1">IFERROR(MATCH(AFU$3,OFFSET(TrichLuc!$A$1,AFP49,0,5000),0)+AFP49,"")</f>
        <v/>
      </c>
      <c r="AFQ50" s="84" t="str">
        <f ca="1">IFERROR(INDEX(TrichLuc!$A:$AD,AFP50,10),"")</f>
        <v/>
      </c>
      <c r="AFR50" s="94" t="str">
        <f ca="1">IFERROR(INDEX(TrichLuc!$A:$AD,AFP50,30),"")</f>
        <v/>
      </c>
      <c r="AFS50" s="85" t="str">
        <f ca="1">IFERROR(VLOOKUP(AFR50,Giadatvaheso!$C$24:$F$112,4,0)*AFT50,"")</f>
        <v/>
      </c>
      <c r="AFT50" s="84" t="str">
        <f t="shared" ca="1" si="77"/>
        <v/>
      </c>
      <c r="AFU50" s="84" t="str">
        <f ca="1">IFERROR(INDEX(TrichLuc!$A:$AD,AFP50,21),"")</f>
        <v/>
      </c>
      <c r="AFV50" s="84" t="str">
        <f ca="1">IFERROR(INDEX(TrichLuc!$A:$AD,AFP50,22),"")</f>
        <v/>
      </c>
      <c r="AFW50" s="84" t="str">
        <f ca="1">IFERROR(INDEX(TrichLuc!$A:$AD,AFP50,23),"")</f>
        <v/>
      </c>
      <c r="AFX50" s="94" t="str">
        <f ca="1">IFERROR(INDEX(TrichLuc!$A:$AD,AFP50,25),"")</f>
        <v/>
      </c>
      <c r="AFY50" s="94" t="str">
        <f ca="1">IFERROR(INDEX(TrichLuc!$A:$AD,AFP50,26),"")</f>
        <v/>
      </c>
      <c r="AGA50" s="4" t="str">
        <f ca="1">IFERROR(MATCH(AGF$3,OFFSET(TrichLuc!$A$1,AGA49,0,5000),0)+AGA49,"")</f>
        <v/>
      </c>
      <c r="AGB50" s="84" t="str">
        <f ca="1">IFERROR(INDEX(TrichLuc!$A:$AD,AGA50,10),"")</f>
        <v/>
      </c>
      <c r="AGC50" s="94" t="str">
        <f ca="1">IFERROR(INDEX(TrichLuc!$A:$AD,AGA50,30),"")</f>
        <v/>
      </c>
      <c r="AGD50" s="85" t="str">
        <f ca="1">IFERROR(VLOOKUP(AGC50,Giadatvaheso!$C$24:$F$112,4,0)*AGE50,"")</f>
        <v/>
      </c>
      <c r="AGE50" s="84" t="str">
        <f t="shared" ca="1" si="78"/>
        <v/>
      </c>
      <c r="AGF50" s="84" t="str">
        <f ca="1">IFERROR(INDEX(TrichLuc!$A:$AD,AGA50,21),"")</f>
        <v/>
      </c>
      <c r="AGG50" s="84" t="str">
        <f ca="1">IFERROR(INDEX(TrichLuc!$A:$AD,AGA50,22),"")</f>
        <v/>
      </c>
      <c r="AGH50" s="84" t="str">
        <f ca="1">IFERROR(INDEX(TrichLuc!$A:$AD,AGA50,23),"")</f>
        <v/>
      </c>
      <c r="AGI50" s="94" t="str">
        <f ca="1">IFERROR(INDEX(TrichLuc!$A:$AD,AGA50,25),"")</f>
        <v/>
      </c>
      <c r="AGJ50" s="94" t="str">
        <f ca="1">IFERROR(INDEX(TrichLuc!$A:$AD,AGA50,26),"")</f>
        <v/>
      </c>
      <c r="AGL50" s="4" t="str">
        <f ca="1">IFERROR(MATCH(AGQ$3,OFFSET(TrichLuc!$A$1,AGL49,0,5000),0)+AGL49,"")</f>
        <v/>
      </c>
      <c r="AGM50" s="84" t="str">
        <f ca="1">IFERROR(INDEX(TrichLuc!$A:$AD,AGL50,10),"")</f>
        <v/>
      </c>
      <c r="AGN50" s="94" t="str">
        <f ca="1">IFERROR(INDEX(TrichLuc!$A:$AD,AGL50,30),"")</f>
        <v/>
      </c>
      <c r="AGO50" s="85" t="str">
        <f ca="1">IFERROR(VLOOKUP(AGN50,Giadatvaheso!$C$24:$F$112,4,0)*AGP50,"")</f>
        <v/>
      </c>
      <c r="AGP50" s="84" t="str">
        <f t="shared" ca="1" si="79"/>
        <v/>
      </c>
      <c r="AGQ50" s="84" t="str">
        <f ca="1">IFERROR(INDEX(TrichLuc!$A:$AD,AGL50,21),"")</f>
        <v/>
      </c>
      <c r="AGR50" s="84" t="str">
        <f ca="1">IFERROR(INDEX(TrichLuc!$A:$AD,AGL50,22),"")</f>
        <v/>
      </c>
      <c r="AGS50" s="84" t="str">
        <f ca="1">IFERROR(INDEX(TrichLuc!$A:$AD,AGL50,23),"")</f>
        <v/>
      </c>
      <c r="AGT50" s="94" t="str">
        <f ca="1">IFERROR(INDEX(TrichLuc!$A:$AD,AGL50,25),"")</f>
        <v/>
      </c>
      <c r="AGU50" s="94" t="str">
        <f ca="1">IFERROR(INDEX(TrichLuc!$A:$AD,AGL50,26),"")</f>
        <v/>
      </c>
      <c r="AGW50" s="4" t="str">
        <f ca="1">IFERROR(MATCH(AHB$3,OFFSET(TrichLuc!$A$1,AGW49,0,5000),0)+AGW49,"")</f>
        <v/>
      </c>
      <c r="AGX50" s="84" t="str">
        <f ca="1">IFERROR(INDEX(TrichLuc!$A:$AD,AGW50,10),"")</f>
        <v/>
      </c>
      <c r="AGY50" s="94" t="str">
        <f ca="1">IFERROR(INDEX(TrichLuc!$A:$AD,AGW50,30),"")</f>
        <v/>
      </c>
      <c r="AGZ50" s="85" t="str">
        <f ca="1">IFERROR(VLOOKUP(AGY50,Giadatvaheso!$C$24:$F$112,4,0)*AHA50,"")</f>
        <v/>
      </c>
      <c r="AHA50" s="84" t="str">
        <f t="shared" ca="1" si="80"/>
        <v/>
      </c>
      <c r="AHB50" s="84" t="str">
        <f ca="1">IFERROR(INDEX(TrichLuc!$A:$AD,AGW50,21),"")</f>
        <v/>
      </c>
      <c r="AHC50" s="84" t="str">
        <f ca="1">IFERROR(INDEX(TrichLuc!$A:$AD,AGW50,22),"")</f>
        <v/>
      </c>
      <c r="AHD50" s="84" t="str">
        <f ca="1">IFERROR(INDEX(TrichLuc!$A:$AD,AGW50,23),"")</f>
        <v/>
      </c>
      <c r="AHE50" s="94" t="str">
        <f ca="1">IFERROR(INDEX(TrichLuc!$A:$AD,AGW50,25),"")</f>
        <v/>
      </c>
      <c r="AHF50" s="94" t="str">
        <f ca="1">IFERROR(INDEX(TrichLuc!$A:$AD,AGW50,26),"")</f>
        <v/>
      </c>
      <c r="AHH50" s="4" t="str">
        <f ca="1">IFERROR(MATCH(AHM$3,OFFSET(TrichLuc!$A$1,AHH49,0,5000),0)+AHH49,"")</f>
        <v/>
      </c>
      <c r="AHI50" s="84" t="str">
        <f ca="1">IFERROR(INDEX(TrichLuc!$A:$AD,AHH50,10),"")</f>
        <v/>
      </c>
      <c r="AHJ50" s="94" t="str">
        <f ca="1">IFERROR(INDEX(TrichLuc!$A:$AD,AHH50,30),"")</f>
        <v/>
      </c>
      <c r="AHK50" s="85" t="str">
        <f ca="1">IFERROR(VLOOKUP(AHJ50,Giadatvaheso!$C$24:$F$112,4,0)*AHL50,"")</f>
        <v/>
      </c>
      <c r="AHL50" s="84" t="str">
        <f t="shared" ca="1" si="81"/>
        <v/>
      </c>
      <c r="AHM50" s="84" t="str">
        <f ca="1">IFERROR(INDEX(TrichLuc!$A:$AD,AHH50,21),"")</f>
        <v/>
      </c>
      <c r="AHN50" s="84" t="str">
        <f ca="1">IFERROR(INDEX(TrichLuc!$A:$AD,AHH50,22),"")</f>
        <v/>
      </c>
      <c r="AHO50" s="84" t="str">
        <f ca="1">IFERROR(INDEX(TrichLuc!$A:$AD,AHH50,23),"")</f>
        <v/>
      </c>
      <c r="AHP50" s="94" t="str">
        <f ca="1">IFERROR(INDEX(TrichLuc!$A:$AD,AHH50,25),"")</f>
        <v/>
      </c>
      <c r="AHQ50" s="94" t="str">
        <f ca="1">IFERROR(INDEX(TrichLuc!$A:$AD,AHH50,26),"")</f>
        <v/>
      </c>
      <c r="AHS50" s="4" t="str">
        <f ca="1">IFERROR(MATCH(AHX$3,OFFSET(TrichLuc!$A$1,AHS49,0,5000),0)+AHS49,"")</f>
        <v/>
      </c>
      <c r="AHT50" s="84" t="str">
        <f ca="1">IFERROR(INDEX(TrichLuc!$A:$AD,AHS50,10),"")</f>
        <v/>
      </c>
      <c r="AHU50" s="94" t="str">
        <f ca="1">IFERROR(INDEX(TrichLuc!$A:$AD,AHS50,30),"")</f>
        <v/>
      </c>
      <c r="AHV50" s="85" t="str">
        <f ca="1">IFERROR(VLOOKUP(AHU50,Giadatvaheso!$C$24:$F$112,4,0)*AHW50,"")</f>
        <v/>
      </c>
      <c r="AHW50" s="84" t="str">
        <f t="shared" ca="1" si="82"/>
        <v/>
      </c>
      <c r="AHX50" s="84" t="str">
        <f ca="1">IFERROR(INDEX(TrichLuc!$A:$AD,AHS50,21),"")</f>
        <v/>
      </c>
      <c r="AHY50" s="84" t="str">
        <f ca="1">IFERROR(INDEX(TrichLuc!$A:$AD,AHS50,22),"")</f>
        <v/>
      </c>
      <c r="AHZ50" s="84" t="str">
        <f ca="1">IFERROR(INDEX(TrichLuc!$A:$AD,AHS50,23),"")</f>
        <v/>
      </c>
      <c r="AIA50" s="94" t="str">
        <f ca="1">IFERROR(INDEX(TrichLuc!$A:$AD,AHS50,25),"")</f>
        <v/>
      </c>
      <c r="AIB50" s="94" t="str">
        <f ca="1">IFERROR(INDEX(TrichLuc!$A:$AD,AHS50,26),"")</f>
        <v/>
      </c>
      <c r="AID50" s="4" t="str">
        <f ca="1">IFERROR(MATCH(AII$3,OFFSET(TrichLuc!$A$1,AID49,0,5000),0)+AID49,"")</f>
        <v/>
      </c>
      <c r="AIE50" s="84" t="str">
        <f ca="1">IFERROR(INDEX(TrichLuc!$A:$AD,AID50,10),"")</f>
        <v/>
      </c>
      <c r="AIF50" s="94" t="str">
        <f ca="1">IFERROR(INDEX(TrichLuc!$A:$AD,AID50,30),"")</f>
        <v/>
      </c>
      <c r="AIG50" s="85" t="str">
        <f ca="1">IFERROR(VLOOKUP(AIF50,Giadatvaheso!$C$24:$F$112,4,0)*AIH50,"")</f>
        <v/>
      </c>
      <c r="AIH50" s="84" t="str">
        <f t="shared" ca="1" si="83"/>
        <v/>
      </c>
      <c r="AII50" s="84" t="str">
        <f ca="1">IFERROR(INDEX(TrichLuc!$A:$AD,AID50,21),"")</f>
        <v/>
      </c>
      <c r="AIJ50" s="84" t="str">
        <f ca="1">IFERROR(INDEX(TrichLuc!$A:$AD,AID50,22),"")</f>
        <v/>
      </c>
      <c r="AIK50" s="84" t="str">
        <f ca="1">IFERROR(INDEX(TrichLuc!$A:$AD,AID50,23),"")</f>
        <v/>
      </c>
      <c r="AIL50" s="94" t="str">
        <f ca="1">IFERROR(INDEX(TrichLuc!$A:$AD,AID50,25),"")</f>
        <v/>
      </c>
      <c r="AIM50" s="94" t="str">
        <f ca="1">IFERROR(INDEX(TrichLuc!$A:$AD,AID50,26),"")</f>
        <v/>
      </c>
      <c r="AIO50" s="4" t="str">
        <f ca="1">IFERROR(MATCH(AIT$3,OFFSET(TrichLuc!$A$1,AIO49,0,5000),0)+AIO49,"")</f>
        <v/>
      </c>
      <c r="AIP50" s="84" t="str">
        <f ca="1">IFERROR(INDEX(TrichLuc!$A:$AD,AIO50,10),"")</f>
        <v/>
      </c>
      <c r="AIQ50" s="94" t="str">
        <f ca="1">IFERROR(INDEX(TrichLuc!$A:$AD,AIO50,30),"")</f>
        <v/>
      </c>
      <c r="AIR50" s="85" t="str">
        <f ca="1">IFERROR(VLOOKUP(AIQ50,Giadatvaheso!$C$24:$F$112,4,0)*AIS50,"")</f>
        <v/>
      </c>
      <c r="AIS50" s="84" t="str">
        <f t="shared" ca="1" si="84"/>
        <v/>
      </c>
      <c r="AIT50" s="84" t="str">
        <f ca="1">IFERROR(INDEX(TrichLuc!$A:$AD,AIO50,21),"")</f>
        <v/>
      </c>
      <c r="AIU50" s="84" t="str">
        <f ca="1">IFERROR(INDEX(TrichLuc!$A:$AD,AIO50,22),"")</f>
        <v/>
      </c>
      <c r="AIV50" s="84" t="str">
        <f ca="1">IFERROR(INDEX(TrichLuc!$A:$AD,AIO50,23),"")</f>
        <v/>
      </c>
      <c r="AIW50" s="94" t="str">
        <f ca="1">IFERROR(INDEX(TrichLuc!$A:$AD,AIO50,25),"")</f>
        <v/>
      </c>
      <c r="AIX50" s="94" t="str">
        <f ca="1">IFERROR(INDEX(TrichLuc!$A:$AD,AIO50,26),"")</f>
        <v/>
      </c>
      <c r="AIZ50" s="4" t="str">
        <f ca="1">IFERROR(MATCH(AJE$3,OFFSET(TrichLuc!$A$1,AIZ49,0,5000),0)+AIZ49,"")</f>
        <v/>
      </c>
      <c r="AJA50" s="84" t="str">
        <f ca="1">IFERROR(INDEX(TrichLuc!$A:$AD,AIZ50,10),"")</f>
        <v/>
      </c>
      <c r="AJB50" s="94" t="str">
        <f ca="1">IFERROR(INDEX(TrichLuc!$A:$AD,AIZ50,30),"")</f>
        <v/>
      </c>
      <c r="AJC50" s="85" t="str">
        <f ca="1">IFERROR(VLOOKUP(AJB50,Giadatvaheso!$C$24:$F$112,4,0)*AJD50,"")</f>
        <v/>
      </c>
      <c r="AJD50" s="84" t="str">
        <f t="shared" ca="1" si="85"/>
        <v/>
      </c>
      <c r="AJE50" s="84" t="str">
        <f ca="1">IFERROR(INDEX(TrichLuc!$A:$AD,AIZ50,21),"")</f>
        <v/>
      </c>
      <c r="AJF50" s="84" t="str">
        <f ca="1">IFERROR(INDEX(TrichLuc!$A:$AD,AIZ50,22),"")</f>
        <v/>
      </c>
      <c r="AJG50" s="84" t="str">
        <f ca="1">IFERROR(INDEX(TrichLuc!$A:$AD,AIZ50,23),"")</f>
        <v/>
      </c>
      <c r="AJH50" s="94" t="str">
        <f ca="1">IFERROR(INDEX(TrichLuc!$A:$AD,AIZ50,25),"")</f>
        <v/>
      </c>
      <c r="AJI50" s="94" t="str">
        <f ca="1">IFERROR(INDEX(TrichLuc!$A:$AD,AIZ50,26),"")</f>
        <v/>
      </c>
      <c r="AJK50" s="4" t="str">
        <f ca="1">IFERROR(MATCH(AJP$3,OFFSET(TrichLuc!$A$1,AJK49,0,5000),0)+AJK49,"")</f>
        <v/>
      </c>
      <c r="AJL50" s="84" t="str">
        <f ca="1">IFERROR(INDEX(TrichLuc!$A:$AD,AJK50,10),"")</f>
        <v/>
      </c>
      <c r="AJM50" s="94" t="str">
        <f ca="1">IFERROR(INDEX(TrichLuc!$A:$AD,AJK50,30),"")</f>
        <v/>
      </c>
      <c r="AJN50" s="85" t="str">
        <f ca="1">IFERROR(VLOOKUP(AJM50,Giadatvaheso!$C$24:$F$112,4,0)*AJO50,"")</f>
        <v/>
      </c>
      <c r="AJO50" s="84" t="str">
        <f t="shared" ca="1" si="86"/>
        <v/>
      </c>
      <c r="AJP50" s="84" t="str">
        <f ca="1">IFERROR(INDEX(TrichLuc!$A:$AD,AJK50,21),"")</f>
        <v/>
      </c>
      <c r="AJQ50" s="84" t="str">
        <f ca="1">IFERROR(INDEX(TrichLuc!$A:$AD,AJK50,22),"")</f>
        <v/>
      </c>
      <c r="AJR50" s="84" t="str">
        <f ca="1">IFERROR(INDEX(TrichLuc!$A:$AD,AJK50,23),"")</f>
        <v/>
      </c>
      <c r="AJS50" s="94" t="str">
        <f ca="1">IFERROR(INDEX(TrichLuc!$A:$AD,AJK50,25),"")</f>
        <v/>
      </c>
      <c r="AJT50" s="94" t="str">
        <f ca="1">IFERROR(INDEX(TrichLuc!$A:$AD,AJK50,26),"")</f>
        <v/>
      </c>
      <c r="AJV50" s="4" t="str">
        <f ca="1">IFERROR(MATCH(AKA$3,OFFSET(TrichLuc!$A$1,AJV49,0,5000),0)+AJV49,"")</f>
        <v/>
      </c>
      <c r="AJW50" s="84" t="str">
        <f ca="1">IFERROR(INDEX(TrichLuc!$A:$AD,AJV50,10),"")</f>
        <v/>
      </c>
      <c r="AJX50" s="94" t="str">
        <f ca="1">IFERROR(INDEX(TrichLuc!$A:$AD,AJV50,30),"")</f>
        <v/>
      </c>
      <c r="AJY50" s="85" t="str">
        <f ca="1">IFERROR(VLOOKUP(AJX50,Giadatvaheso!$C$24:$F$112,4,0)*AJZ50,"")</f>
        <v/>
      </c>
      <c r="AJZ50" s="84" t="str">
        <f t="shared" ca="1" si="87"/>
        <v/>
      </c>
      <c r="AKA50" s="84" t="str">
        <f ca="1">IFERROR(INDEX(TrichLuc!$A:$AD,AJV50,21),"")</f>
        <v/>
      </c>
      <c r="AKB50" s="84" t="str">
        <f ca="1">IFERROR(INDEX(TrichLuc!$A:$AD,AJV50,22),"")</f>
        <v/>
      </c>
      <c r="AKC50" s="84" t="str">
        <f ca="1">IFERROR(INDEX(TrichLuc!$A:$AD,AJV50,23),"")</f>
        <v/>
      </c>
      <c r="AKD50" s="94" t="str">
        <f ca="1">IFERROR(INDEX(TrichLuc!$A:$AD,AJV50,25),"")</f>
        <v/>
      </c>
      <c r="AKE50" s="94" t="str">
        <f ca="1">IFERROR(INDEX(TrichLuc!$A:$AD,AJV50,26),"")</f>
        <v/>
      </c>
      <c r="AKG50" s="4" t="str">
        <f ca="1">IFERROR(MATCH(AKL$3,OFFSET(TrichLuc!$A$1,AKG49,0,5000),0)+AKG49,"")</f>
        <v/>
      </c>
      <c r="AKH50" s="84" t="str">
        <f ca="1">IFERROR(INDEX(TrichLuc!$A:$AD,AKG50,10),"")</f>
        <v/>
      </c>
      <c r="AKI50" s="94" t="str">
        <f ca="1">IFERROR(INDEX(TrichLuc!$A:$AD,AKG50,30),"")</f>
        <v/>
      </c>
      <c r="AKJ50" s="85" t="str">
        <f ca="1">IFERROR(VLOOKUP(AKI50,Giadatvaheso!$C$24:$F$112,4,0)*AKK50,"")</f>
        <v/>
      </c>
      <c r="AKK50" s="84" t="str">
        <f t="shared" ca="1" si="88"/>
        <v/>
      </c>
      <c r="AKL50" s="84" t="str">
        <f ca="1">IFERROR(INDEX(TrichLuc!$A:$AD,AKG50,21),"")</f>
        <v/>
      </c>
      <c r="AKM50" s="84" t="str">
        <f ca="1">IFERROR(INDEX(TrichLuc!$A:$AD,AKG50,22),"")</f>
        <v/>
      </c>
      <c r="AKN50" s="84" t="str">
        <f ca="1">IFERROR(INDEX(TrichLuc!$A:$AD,AKG50,23),"")</f>
        <v/>
      </c>
      <c r="AKO50" s="94" t="str">
        <f ca="1">IFERROR(INDEX(TrichLuc!$A:$AD,AKG50,25),"")</f>
        <v/>
      </c>
      <c r="AKP50" s="94" t="str">
        <f ca="1">IFERROR(INDEX(TrichLuc!$A:$AD,AKG50,26),"")</f>
        <v/>
      </c>
      <c r="AKR50" s="4" t="str">
        <f ca="1">IFERROR(MATCH(AKW$3,OFFSET(TrichLuc!$A$1,AKR49,0,5000),0)+AKR49,"")</f>
        <v/>
      </c>
      <c r="AKS50" s="84" t="str">
        <f ca="1">IFERROR(INDEX(TrichLuc!$A:$AD,AKR50,10),"")</f>
        <v/>
      </c>
      <c r="AKT50" s="94" t="str">
        <f ca="1">IFERROR(INDEX(TrichLuc!$A:$AD,AKR50,30),"")</f>
        <v/>
      </c>
      <c r="AKU50" s="85" t="str">
        <f ca="1">IFERROR(VLOOKUP(AKT50,Giadatvaheso!$C$24:$F$112,4,0)*AKV50,"")</f>
        <v/>
      </c>
      <c r="AKV50" s="84" t="str">
        <f t="shared" ca="1" si="89"/>
        <v/>
      </c>
      <c r="AKW50" s="84" t="str">
        <f ca="1">IFERROR(INDEX(TrichLuc!$A:$AD,AKR50,21),"")</f>
        <v/>
      </c>
      <c r="AKX50" s="84" t="str">
        <f ca="1">IFERROR(INDEX(TrichLuc!$A:$AD,AKR50,22),"")</f>
        <v/>
      </c>
      <c r="AKY50" s="84" t="str">
        <f ca="1">IFERROR(INDEX(TrichLuc!$A:$AD,AKR50,23),"")</f>
        <v/>
      </c>
      <c r="AKZ50" s="94" t="str">
        <f ca="1">IFERROR(INDEX(TrichLuc!$A:$AD,AKR50,25),"")</f>
        <v/>
      </c>
      <c r="ALA50" s="94" t="str">
        <f ca="1">IFERROR(INDEX(TrichLuc!$A:$AD,AKR50,26),"")</f>
        <v/>
      </c>
      <c r="ALC50" s="4" t="str">
        <f ca="1">IFERROR(MATCH(ALH$3,OFFSET(TrichLuc!$A$1,ALC49,0,5000),0)+ALC49,"")</f>
        <v/>
      </c>
      <c r="ALD50" s="84" t="str">
        <f ca="1">IFERROR(INDEX(TrichLuc!$A:$AD,ALC50,10),"")</f>
        <v/>
      </c>
      <c r="ALE50" s="94" t="str">
        <f ca="1">IFERROR(INDEX(TrichLuc!$A:$AD,ALC50,30),"")</f>
        <v/>
      </c>
      <c r="ALF50" s="85" t="str">
        <f ca="1">IFERROR(VLOOKUP(ALE50,Giadatvaheso!$C$24:$F$112,4,0)*ALG50,"")</f>
        <v/>
      </c>
      <c r="ALG50" s="84" t="str">
        <f t="shared" ca="1" si="90"/>
        <v/>
      </c>
      <c r="ALH50" s="84" t="str">
        <f ca="1">IFERROR(INDEX(TrichLuc!$A:$AD,ALC50,21),"")</f>
        <v/>
      </c>
      <c r="ALI50" s="84" t="str">
        <f ca="1">IFERROR(INDEX(TrichLuc!$A:$AD,ALC50,22),"")</f>
        <v/>
      </c>
      <c r="ALJ50" s="84" t="str">
        <f ca="1">IFERROR(INDEX(TrichLuc!$A:$AD,ALC50,23),"")</f>
        <v/>
      </c>
      <c r="ALK50" s="94" t="str">
        <f ca="1">IFERROR(INDEX(TrichLuc!$A:$AD,ALC50,25),"")</f>
        <v/>
      </c>
      <c r="ALL50" s="94" t="str">
        <f ca="1">IFERROR(INDEX(TrichLuc!$A:$AD,ALC50,26),"")</f>
        <v/>
      </c>
      <c r="ALN50" s="4" t="str">
        <f ca="1">IFERROR(MATCH(ALS$3,OFFSET(TrichLuc!$A$1,ALN49,0,5000),0)+ALN49,"")</f>
        <v/>
      </c>
      <c r="ALO50" s="84" t="str">
        <f ca="1">IFERROR(INDEX(TrichLuc!$A:$AD,ALN50,10),"")</f>
        <v/>
      </c>
      <c r="ALP50" s="94" t="str">
        <f ca="1">IFERROR(INDEX(TrichLuc!$A:$AD,ALN50,30),"")</f>
        <v/>
      </c>
      <c r="ALQ50" s="85" t="str">
        <f ca="1">IFERROR(VLOOKUP(ALP50,Giadatvaheso!$C$24:$F$112,4,0)*ALR50,"")</f>
        <v/>
      </c>
      <c r="ALR50" s="84" t="str">
        <f t="shared" ca="1" si="91"/>
        <v/>
      </c>
      <c r="ALS50" s="84" t="str">
        <f ca="1">IFERROR(INDEX(TrichLuc!$A:$AD,ALN50,21),"")</f>
        <v/>
      </c>
      <c r="ALT50" s="84" t="str">
        <f ca="1">IFERROR(INDEX(TrichLuc!$A:$AD,ALN50,22),"")</f>
        <v/>
      </c>
      <c r="ALU50" s="84" t="str">
        <f ca="1">IFERROR(INDEX(TrichLuc!$A:$AD,ALN50,23),"")</f>
        <v/>
      </c>
      <c r="ALV50" s="94" t="str">
        <f ca="1">IFERROR(INDEX(TrichLuc!$A:$AD,ALN50,25),"")</f>
        <v/>
      </c>
      <c r="ALW50" s="94" t="str">
        <f ca="1">IFERROR(INDEX(TrichLuc!$A:$AD,ALN50,26),"")</f>
        <v/>
      </c>
      <c r="ALY50" s="4" t="str">
        <f ca="1">IFERROR(MATCH(AMD$3,OFFSET(TrichLuc!$A$1,ALY49,0,5000),0)+ALY49,"")</f>
        <v/>
      </c>
      <c r="ALZ50" s="84" t="str">
        <f ca="1">IFERROR(INDEX(TrichLuc!$A:$AD,ALY50,10),"")</f>
        <v/>
      </c>
      <c r="AMA50" s="94" t="str">
        <f ca="1">IFERROR(INDEX(TrichLuc!$A:$AD,ALY50,30),"")</f>
        <v/>
      </c>
      <c r="AMB50" s="85" t="str">
        <f ca="1">IFERROR(VLOOKUP(AMA50,Giadatvaheso!$C$24:$F$112,4,0)*AMC50,"")</f>
        <v/>
      </c>
      <c r="AMC50" s="84" t="str">
        <f t="shared" ca="1" si="92"/>
        <v/>
      </c>
      <c r="AMD50" s="84" t="str">
        <f ca="1">IFERROR(INDEX(TrichLuc!$A:$AD,ALY50,21),"")</f>
        <v/>
      </c>
      <c r="AME50" s="84" t="str">
        <f ca="1">IFERROR(INDEX(TrichLuc!$A:$AD,ALY50,22),"")</f>
        <v/>
      </c>
      <c r="AMF50" s="84" t="str">
        <f ca="1">IFERROR(INDEX(TrichLuc!$A:$AD,ALY50,23),"")</f>
        <v/>
      </c>
      <c r="AMG50" s="94" t="str">
        <f ca="1">IFERROR(INDEX(TrichLuc!$A:$AD,ALY50,25),"")</f>
        <v/>
      </c>
      <c r="AMH50" s="94" t="str">
        <f ca="1">IFERROR(INDEX(TrichLuc!$A:$AD,ALY50,26),"")</f>
        <v/>
      </c>
      <c r="AMJ50" s="4" t="str">
        <f ca="1">IFERROR(MATCH(AMO$3,OFFSET(TrichLuc!$A$1,AMJ49,0,5000),0)+AMJ49,"")</f>
        <v/>
      </c>
      <c r="AMK50" s="84" t="str">
        <f ca="1">IFERROR(INDEX(TrichLuc!$A:$AD,AMJ50,10),"")</f>
        <v/>
      </c>
      <c r="AML50" s="94" t="str">
        <f ca="1">IFERROR(INDEX(TrichLuc!$A:$AD,AMJ50,30),"")</f>
        <v/>
      </c>
      <c r="AMM50" s="85" t="str">
        <f ca="1">IFERROR(VLOOKUP(AML50,Giadatvaheso!$C$24:$F$112,4,0)*AMN50,"")</f>
        <v/>
      </c>
      <c r="AMN50" s="84" t="str">
        <f t="shared" ca="1" si="93"/>
        <v/>
      </c>
      <c r="AMO50" s="84" t="str">
        <f ca="1">IFERROR(INDEX(TrichLuc!$A:$AD,AMJ50,21),"")</f>
        <v/>
      </c>
      <c r="AMP50" s="84" t="str">
        <f ca="1">IFERROR(INDEX(TrichLuc!$A:$AD,AMJ50,22),"")</f>
        <v/>
      </c>
      <c r="AMQ50" s="84" t="str">
        <f ca="1">IFERROR(INDEX(TrichLuc!$A:$AD,AMJ50,23),"")</f>
        <v/>
      </c>
      <c r="AMR50" s="94" t="str">
        <f ca="1">IFERROR(INDEX(TrichLuc!$A:$AD,AMJ50,25),"")</f>
        <v/>
      </c>
      <c r="AMS50" s="94" t="str">
        <f ca="1">IFERROR(INDEX(TrichLuc!$A:$AD,AMJ50,26),"")</f>
        <v/>
      </c>
      <c r="AMU50" s="4" t="str">
        <f ca="1">IFERROR(MATCH(AMZ$3,OFFSET(TrichLuc!$A$1,AMU49,0,5000),0)+AMU49,"")</f>
        <v/>
      </c>
      <c r="AMV50" s="84" t="str">
        <f ca="1">IFERROR(INDEX(TrichLuc!$A:$AD,AMU50,10),"")</f>
        <v/>
      </c>
      <c r="AMW50" s="94" t="str">
        <f ca="1">IFERROR(INDEX(TrichLuc!$A:$AD,AMU50,30),"")</f>
        <v/>
      </c>
      <c r="AMX50" s="85" t="str">
        <f ca="1">IFERROR(VLOOKUP(AMW50,Giadatvaheso!$C$24:$F$112,4,0)*AMY50,"")</f>
        <v/>
      </c>
      <c r="AMY50" s="84" t="str">
        <f t="shared" ca="1" si="94"/>
        <v/>
      </c>
      <c r="AMZ50" s="84" t="str">
        <f ca="1">IFERROR(INDEX(TrichLuc!$A:$AD,AMU50,21),"")</f>
        <v/>
      </c>
      <c r="ANA50" s="84" t="str">
        <f ca="1">IFERROR(INDEX(TrichLuc!$A:$AD,AMU50,22),"")</f>
        <v/>
      </c>
      <c r="ANB50" s="84" t="str">
        <f ca="1">IFERROR(INDEX(TrichLuc!$A:$AD,AMU50,23),"")</f>
        <v/>
      </c>
      <c r="ANC50" s="94" t="str">
        <f ca="1">IFERROR(INDEX(TrichLuc!$A:$AD,AMU50,25),"")</f>
        <v/>
      </c>
      <c r="AND50" s="94" t="str">
        <f ca="1">IFERROR(INDEX(TrichLuc!$A:$AD,AMU50,26),"")</f>
        <v/>
      </c>
      <c r="ANF50" s="4" t="str">
        <f ca="1">IFERROR(MATCH(ANK$3,OFFSET(TrichLuc!$A$1,ANF49,0,5000),0)+ANF49,"")</f>
        <v/>
      </c>
      <c r="ANG50" s="84" t="str">
        <f ca="1">IFERROR(INDEX(TrichLuc!$A:$AD,ANF50,10),"")</f>
        <v/>
      </c>
      <c r="ANH50" s="94" t="str">
        <f ca="1">IFERROR(INDEX(TrichLuc!$A:$AD,ANF50,30),"")</f>
        <v/>
      </c>
      <c r="ANI50" s="85" t="str">
        <f ca="1">IFERROR(VLOOKUP(ANH50,Giadatvaheso!$C$24:$F$112,4,0)*ANJ50,"")</f>
        <v/>
      </c>
      <c r="ANJ50" s="84" t="str">
        <f t="shared" ca="1" si="95"/>
        <v/>
      </c>
      <c r="ANK50" s="84" t="str">
        <f ca="1">IFERROR(INDEX(TrichLuc!$A:$AD,ANF50,21),"")</f>
        <v/>
      </c>
      <c r="ANL50" s="84" t="str">
        <f ca="1">IFERROR(INDEX(TrichLuc!$A:$AD,ANF50,22),"")</f>
        <v/>
      </c>
      <c r="ANM50" s="84" t="str">
        <f ca="1">IFERROR(INDEX(TrichLuc!$A:$AD,ANF50,23),"")</f>
        <v/>
      </c>
      <c r="ANN50" s="94" t="str">
        <f ca="1">IFERROR(INDEX(TrichLuc!$A:$AD,ANF50,25),"")</f>
        <v/>
      </c>
      <c r="ANO50" s="94" t="str">
        <f ca="1">IFERROR(INDEX(TrichLuc!$A:$AD,ANF50,26),"")</f>
        <v/>
      </c>
      <c r="ANQ50" s="4" t="str">
        <f ca="1">IFERROR(MATCH(ANV$3,OFFSET(TrichLuc!$A$1,ANQ49,0,5000),0)+ANQ49,"")</f>
        <v/>
      </c>
      <c r="ANR50" s="84" t="str">
        <f ca="1">IFERROR(INDEX(TrichLuc!$A:$AD,ANQ50,10),"")</f>
        <v/>
      </c>
      <c r="ANS50" s="94" t="str">
        <f ca="1">IFERROR(INDEX(TrichLuc!$A:$AD,ANQ50,30),"")</f>
        <v/>
      </c>
      <c r="ANT50" s="85" t="str">
        <f ca="1">IFERROR(VLOOKUP(ANS50,Giadatvaheso!$C$24:$F$112,4,0)*ANU50,"")</f>
        <v/>
      </c>
      <c r="ANU50" s="84" t="str">
        <f t="shared" ca="1" si="96"/>
        <v/>
      </c>
      <c r="ANV50" s="84" t="str">
        <f ca="1">IFERROR(INDEX(TrichLuc!$A:$AD,ANQ50,21),"")</f>
        <v/>
      </c>
      <c r="ANW50" s="84" t="str">
        <f ca="1">IFERROR(INDEX(TrichLuc!$A:$AD,ANQ50,22),"")</f>
        <v/>
      </c>
      <c r="ANX50" s="84" t="str">
        <f ca="1">IFERROR(INDEX(TrichLuc!$A:$AD,ANQ50,23),"")</f>
        <v/>
      </c>
      <c r="ANY50" s="94" t="str">
        <f ca="1">IFERROR(INDEX(TrichLuc!$A:$AD,ANQ50,25),"")</f>
        <v/>
      </c>
      <c r="ANZ50" s="94" t="str">
        <f ca="1">IFERROR(INDEX(TrichLuc!$A:$AD,ANQ50,26),"")</f>
        <v/>
      </c>
      <c r="AOB50" s="4" t="str">
        <f ca="1">IFERROR(MATCH(AOG$3,OFFSET(TrichLuc!$A$1,AOB49,0,5000),0)+AOB49,"")</f>
        <v/>
      </c>
      <c r="AOC50" s="84" t="str">
        <f ca="1">IFERROR(INDEX(TrichLuc!$A:$AD,AOB50,10),"")</f>
        <v/>
      </c>
      <c r="AOD50" s="94" t="str">
        <f ca="1">IFERROR(INDEX(TrichLuc!$A:$AD,AOB50,30),"")</f>
        <v/>
      </c>
      <c r="AOE50" s="85" t="str">
        <f ca="1">IFERROR(VLOOKUP(AOD50,Giadatvaheso!$C$24:$F$112,4,0)*AOF50,"")</f>
        <v/>
      </c>
      <c r="AOF50" s="84" t="str">
        <f t="shared" ca="1" si="97"/>
        <v/>
      </c>
      <c r="AOG50" s="84" t="str">
        <f ca="1">IFERROR(INDEX(TrichLuc!$A:$AD,AOB50,21),"")</f>
        <v/>
      </c>
      <c r="AOH50" s="84" t="str">
        <f ca="1">IFERROR(INDEX(TrichLuc!$A:$AD,AOB50,22),"")</f>
        <v/>
      </c>
      <c r="AOI50" s="84" t="str">
        <f ca="1">IFERROR(INDEX(TrichLuc!$A:$AD,AOB50,23),"")</f>
        <v/>
      </c>
      <c r="AOJ50" s="94" t="str">
        <f ca="1">IFERROR(INDEX(TrichLuc!$A:$AD,AOB50,25),"")</f>
        <v/>
      </c>
      <c r="AOK50" s="94" t="str">
        <f ca="1">IFERROR(INDEX(TrichLuc!$A:$AD,AOB50,26),"")</f>
        <v/>
      </c>
      <c r="AOM50" s="4" t="str">
        <f ca="1">IFERROR(MATCH(AOR$3,OFFSET(TrichLuc!$A$1,AOM49,0,5000),0)+AOM49,"")</f>
        <v/>
      </c>
      <c r="AON50" s="84" t="str">
        <f ca="1">IFERROR(INDEX(TrichLuc!$A:$AD,AOM50,10),"")</f>
        <v/>
      </c>
      <c r="AOO50" s="94" t="str">
        <f ca="1">IFERROR(INDEX(TrichLuc!$A:$AD,AOM50,30),"")</f>
        <v/>
      </c>
      <c r="AOP50" s="85" t="str">
        <f ca="1">IFERROR(VLOOKUP(AOO50,Giadatvaheso!$C$24:$F$112,4,0)*AOQ50,"")</f>
        <v/>
      </c>
      <c r="AOQ50" s="84" t="str">
        <f t="shared" ca="1" si="98"/>
        <v/>
      </c>
      <c r="AOR50" s="84" t="str">
        <f ca="1">IFERROR(INDEX(TrichLuc!$A:$AD,AOM50,21),"")</f>
        <v/>
      </c>
      <c r="AOS50" s="84" t="str">
        <f ca="1">IFERROR(INDEX(TrichLuc!$A:$AD,AOM50,22),"")</f>
        <v/>
      </c>
      <c r="AOT50" s="84" t="str">
        <f ca="1">IFERROR(INDEX(TrichLuc!$A:$AD,AOM50,23),"")</f>
        <v/>
      </c>
      <c r="AOU50" s="94" t="str">
        <f ca="1">IFERROR(INDEX(TrichLuc!$A:$AD,AOM50,25),"")</f>
        <v/>
      </c>
      <c r="AOV50" s="94" t="str">
        <f ca="1">IFERROR(INDEX(TrichLuc!$A:$AD,AOM50,26),"")</f>
        <v/>
      </c>
      <c r="AOX50" s="4" t="str">
        <f ca="1">IFERROR(MATCH(APC$3,OFFSET(TrichLuc!$A$1,AOX49,0,5000),0)+AOX49,"")</f>
        <v/>
      </c>
      <c r="AOY50" s="84" t="str">
        <f ca="1">IFERROR(INDEX(TrichLuc!$A:$AD,AOX50,10),"")</f>
        <v/>
      </c>
      <c r="AOZ50" s="94" t="str">
        <f ca="1">IFERROR(INDEX(TrichLuc!$A:$AD,AOX50,30),"")</f>
        <v/>
      </c>
      <c r="APA50" s="85" t="str">
        <f ca="1">IFERROR(VLOOKUP(AOZ50,Giadatvaheso!$C$24:$F$112,4,0)*APB50,"")</f>
        <v/>
      </c>
      <c r="APB50" s="84" t="str">
        <f t="shared" ca="1" si="99"/>
        <v/>
      </c>
      <c r="APC50" s="84" t="str">
        <f ca="1">IFERROR(INDEX(TrichLuc!$A:$AD,AOX50,21),"")</f>
        <v/>
      </c>
      <c r="APD50" s="84" t="str">
        <f ca="1">IFERROR(INDEX(TrichLuc!$A:$AD,AOX50,22),"")</f>
        <v/>
      </c>
      <c r="APE50" s="84" t="str">
        <f ca="1">IFERROR(INDEX(TrichLuc!$A:$AD,AOX50,23),"")</f>
        <v/>
      </c>
      <c r="APF50" s="94" t="str">
        <f ca="1">IFERROR(INDEX(TrichLuc!$A:$AD,AOX50,25),"")</f>
        <v/>
      </c>
      <c r="APG50" s="94" t="str">
        <f ca="1">IFERROR(INDEX(TrichLuc!$A:$AD,AOX50,26),"")</f>
        <v/>
      </c>
      <c r="API50" s="4" t="str">
        <f ca="1">IFERROR(MATCH(APN$3,OFFSET(TrichLuc!$A$1,API49,0,5000),0)+API49,"")</f>
        <v/>
      </c>
      <c r="APJ50" s="84" t="str">
        <f ca="1">IFERROR(INDEX(TrichLuc!$A:$AD,API50,10),"")</f>
        <v/>
      </c>
      <c r="APK50" s="94" t="str">
        <f ca="1">IFERROR(INDEX(TrichLuc!$A:$AD,API50,30),"")</f>
        <v/>
      </c>
      <c r="APL50" s="85" t="str">
        <f ca="1">IFERROR(VLOOKUP(APK50,Giadatvaheso!$C$24:$F$112,4,0)*APM50,"")</f>
        <v/>
      </c>
      <c r="APM50" s="84" t="str">
        <f t="shared" ca="1" si="100"/>
        <v/>
      </c>
      <c r="APN50" s="84" t="str">
        <f ca="1">IFERROR(INDEX(TrichLuc!$A:$AD,API50,21),"")</f>
        <v/>
      </c>
      <c r="APO50" s="84" t="str">
        <f ca="1">IFERROR(INDEX(TrichLuc!$A:$AD,API50,22),"")</f>
        <v/>
      </c>
      <c r="APP50" s="84" t="str">
        <f ca="1">IFERROR(INDEX(TrichLuc!$A:$AD,API50,23),"")</f>
        <v/>
      </c>
      <c r="APQ50" s="94" t="str">
        <f ca="1">IFERROR(INDEX(TrichLuc!$A:$AD,API50,25),"")</f>
        <v/>
      </c>
      <c r="APR50" s="94" t="str">
        <f ca="1">IFERROR(INDEX(TrichLuc!$A:$AD,API50,26),"")</f>
        <v/>
      </c>
      <c r="APT50" s="4" t="str">
        <f ca="1">IFERROR(MATCH(APY$3,OFFSET(TrichLuc!$A$1,APT49,0,5000),0)+APT49,"")</f>
        <v/>
      </c>
      <c r="APU50" s="84" t="str">
        <f ca="1">IFERROR(INDEX(TrichLuc!$A:$AD,APT50,10),"")</f>
        <v/>
      </c>
      <c r="APV50" s="94" t="str">
        <f ca="1">IFERROR(INDEX(TrichLuc!$A:$AD,APT50,30),"")</f>
        <v/>
      </c>
      <c r="APW50" s="85" t="str">
        <f ca="1">IFERROR(VLOOKUP(APV50,Giadatvaheso!$C$24:$F$112,4,0)*APX50,"")</f>
        <v/>
      </c>
      <c r="APX50" s="84" t="str">
        <f t="shared" ca="1" si="101"/>
        <v/>
      </c>
      <c r="APY50" s="84" t="str">
        <f ca="1">IFERROR(INDEX(TrichLuc!$A:$AD,APT50,21),"")</f>
        <v/>
      </c>
      <c r="APZ50" s="84" t="str">
        <f ca="1">IFERROR(INDEX(TrichLuc!$A:$AD,APT50,22),"")</f>
        <v/>
      </c>
      <c r="AQA50" s="84" t="str">
        <f ca="1">IFERROR(INDEX(TrichLuc!$A:$AD,APT50,23),"")</f>
        <v/>
      </c>
      <c r="AQB50" s="94" t="str">
        <f ca="1">IFERROR(INDEX(TrichLuc!$A:$AD,APT50,25),"")</f>
        <v/>
      </c>
      <c r="AQC50" s="94" t="str">
        <f ca="1">IFERROR(INDEX(TrichLuc!$A:$AD,APT50,26),"")</f>
        <v/>
      </c>
      <c r="AQE50" s="4" t="str">
        <f ca="1">IFERROR(MATCH(AQJ$3,OFFSET(TrichLuc!$A$1,AQE49,0,5000),0)+AQE49,"")</f>
        <v/>
      </c>
      <c r="AQF50" s="84" t="str">
        <f ca="1">IFERROR(INDEX(TrichLuc!$A:$AD,AQE50,10),"")</f>
        <v/>
      </c>
      <c r="AQG50" s="94" t="str">
        <f ca="1">IFERROR(INDEX(TrichLuc!$A:$AD,AQE50,30),"")</f>
        <v/>
      </c>
      <c r="AQH50" s="85" t="str">
        <f ca="1">IFERROR(VLOOKUP(AQG50,Giadatvaheso!$C$24:$F$112,4,0)*AQI50,"")</f>
        <v/>
      </c>
      <c r="AQI50" s="84" t="str">
        <f t="shared" ca="1" si="102"/>
        <v/>
      </c>
      <c r="AQJ50" s="84" t="str">
        <f ca="1">IFERROR(INDEX(TrichLuc!$A:$AD,AQE50,21),"")</f>
        <v/>
      </c>
      <c r="AQK50" s="84" t="str">
        <f ca="1">IFERROR(INDEX(TrichLuc!$A:$AD,AQE50,22),"")</f>
        <v/>
      </c>
      <c r="AQL50" s="84" t="str">
        <f ca="1">IFERROR(INDEX(TrichLuc!$A:$AD,AQE50,23),"")</f>
        <v/>
      </c>
      <c r="AQM50" s="94" t="str">
        <f ca="1">IFERROR(INDEX(TrichLuc!$A:$AD,AQE50,25),"")</f>
        <v/>
      </c>
      <c r="AQN50" s="94" t="str">
        <f ca="1">IFERROR(INDEX(TrichLuc!$A:$AD,AQE50,26),"")</f>
        <v/>
      </c>
      <c r="AQP50" s="4" t="str">
        <f ca="1">IFERROR(MATCH(AQU$3,OFFSET(TrichLuc!$A$1,AQP49,0,5000),0)+AQP49,"")</f>
        <v/>
      </c>
      <c r="AQQ50" s="84" t="str">
        <f ca="1">IFERROR(INDEX(TrichLuc!$A:$AD,AQP50,10),"")</f>
        <v/>
      </c>
      <c r="AQR50" s="94" t="str">
        <f ca="1">IFERROR(INDEX(TrichLuc!$A:$AD,AQP50,30),"")</f>
        <v/>
      </c>
      <c r="AQS50" s="85" t="str">
        <f ca="1">IFERROR(VLOOKUP(AQR50,Giadatvaheso!$C$24:$F$112,4,0)*AQT50,"")</f>
        <v/>
      </c>
      <c r="AQT50" s="84" t="str">
        <f t="shared" ca="1" si="103"/>
        <v/>
      </c>
      <c r="AQU50" s="84" t="str">
        <f ca="1">IFERROR(INDEX(TrichLuc!$A:$AD,AQP50,21),"")</f>
        <v/>
      </c>
      <c r="AQV50" s="84" t="str">
        <f ca="1">IFERROR(INDEX(TrichLuc!$A:$AD,AQP50,22),"")</f>
        <v/>
      </c>
      <c r="AQW50" s="84" t="str">
        <f ca="1">IFERROR(INDEX(TrichLuc!$A:$AD,AQP50,23),"")</f>
        <v/>
      </c>
      <c r="AQX50" s="94" t="str">
        <f ca="1">IFERROR(INDEX(TrichLuc!$A:$AD,AQP50,25),"")</f>
        <v/>
      </c>
      <c r="AQY50" s="94" t="str">
        <f ca="1">IFERROR(INDEX(TrichLuc!$A:$AD,AQP50,26),"")</f>
        <v/>
      </c>
      <c r="ARA50" s="4" t="str">
        <f ca="1">IFERROR(MATCH(ARF$3,OFFSET(TrichLuc!$A$1,ARA49,0,5000),0)+ARA49,"")</f>
        <v/>
      </c>
      <c r="ARB50" s="84" t="str">
        <f ca="1">IFERROR(INDEX(TrichLuc!$A:$AD,ARA50,10),"")</f>
        <v/>
      </c>
      <c r="ARC50" s="94" t="str">
        <f ca="1">IFERROR(INDEX(TrichLuc!$A:$AD,ARA50,30),"")</f>
        <v/>
      </c>
      <c r="ARD50" s="85" t="str">
        <f ca="1">IFERROR(VLOOKUP(ARC50,Giadatvaheso!$C$24:$F$112,4,0)*ARE50,"")</f>
        <v/>
      </c>
      <c r="ARE50" s="84" t="str">
        <f t="shared" ca="1" si="104"/>
        <v/>
      </c>
      <c r="ARF50" s="84" t="str">
        <f ca="1">IFERROR(INDEX(TrichLuc!$A:$AD,ARA50,21),"")</f>
        <v/>
      </c>
      <c r="ARG50" s="84" t="str">
        <f ca="1">IFERROR(INDEX(TrichLuc!$A:$AD,ARA50,22),"")</f>
        <v/>
      </c>
      <c r="ARH50" s="84" t="str">
        <f ca="1">IFERROR(INDEX(TrichLuc!$A:$AD,ARA50,23),"")</f>
        <v/>
      </c>
      <c r="ARI50" s="94" t="str">
        <f ca="1">IFERROR(INDEX(TrichLuc!$A:$AD,ARA50,25),"")</f>
        <v/>
      </c>
      <c r="ARJ50" s="94" t="str">
        <f ca="1">IFERROR(INDEX(TrichLuc!$A:$AD,ARA50,26),"")</f>
        <v/>
      </c>
      <c r="ARL50" s="4" t="str">
        <f ca="1">IFERROR(MATCH(ARQ$3,OFFSET(TrichLuc!$A$1,ARL49,0,5000),0)+ARL49,"")</f>
        <v/>
      </c>
      <c r="ARM50" s="84" t="str">
        <f ca="1">IFERROR(INDEX(TrichLuc!$A:$AD,ARL50,10),"")</f>
        <v/>
      </c>
      <c r="ARN50" s="94" t="str">
        <f ca="1">IFERROR(INDEX(TrichLuc!$A:$AD,ARL50,30),"")</f>
        <v/>
      </c>
      <c r="ARO50" s="85" t="str">
        <f ca="1">IFERROR(VLOOKUP(ARN50,Giadatvaheso!$C$24:$F$112,4,0)*ARP50,"")</f>
        <v/>
      </c>
      <c r="ARP50" s="84" t="str">
        <f t="shared" ca="1" si="105"/>
        <v/>
      </c>
      <c r="ARQ50" s="84" t="str">
        <f ca="1">IFERROR(INDEX(TrichLuc!$A:$AD,ARL50,21),"")</f>
        <v/>
      </c>
      <c r="ARR50" s="84" t="str">
        <f ca="1">IFERROR(INDEX(TrichLuc!$A:$AD,ARL50,22),"")</f>
        <v/>
      </c>
      <c r="ARS50" s="84" t="str">
        <f ca="1">IFERROR(INDEX(TrichLuc!$A:$AD,ARL50,23),"")</f>
        <v/>
      </c>
      <c r="ART50" s="94" t="str">
        <f ca="1">IFERROR(INDEX(TrichLuc!$A:$AD,ARL50,25),"")</f>
        <v/>
      </c>
      <c r="ARU50" s="94" t="str">
        <f ca="1">IFERROR(INDEX(TrichLuc!$A:$AD,ARL50,26),"")</f>
        <v/>
      </c>
      <c r="ARW50" s="4" t="str">
        <f ca="1">IFERROR(MATCH(ASB$3,OFFSET(TrichLuc!$A$1,ARW49,0,5000),0)+ARW49,"")</f>
        <v/>
      </c>
      <c r="ARX50" s="84" t="str">
        <f ca="1">IFERROR(INDEX(TrichLuc!$A:$AD,ARW50,10),"")</f>
        <v/>
      </c>
      <c r="ARY50" s="94" t="str">
        <f ca="1">IFERROR(INDEX(TrichLuc!$A:$AD,ARW50,30),"")</f>
        <v/>
      </c>
      <c r="ARZ50" s="85" t="str">
        <f ca="1">IFERROR(VLOOKUP(ARY50,Giadatvaheso!$C$24:$F$112,4,0)*ASA50,"")</f>
        <v/>
      </c>
      <c r="ASA50" s="84" t="str">
        <f t="shared" ca="1" si="106"/>
        <v/>
      </c>
      <c r="ASB50" s="84" t="str">
        <f ca="1">IFERROR(INDEX(TrichLuc!$A:$AD,ARW50,21),"")</f>
        <v/>
      </c>
      <c r="ASC50" s="84" t="str">
        <f ca="1">IFERROR(INDEX(TrichLuc!$A:$AD,ARW50,22),"")</f>
        <v/>
      </c>
      <c r="ASD50" s="84" t="str">
        <f ca="1">IFERROR(INDEX(TrichLuc!$A:$AD,ARW50,23),"")</f>
        <v/>
      </c>
      <c r="ASE50" s="94" t="str">
        <f ca="1">IFERROR(INDEX(TrichLuc!$A:$AD,ARW50,25),"")</f>
        <v/>
      </c>
      <c r="ASF50" s="94" t="str">
        <f ca="1">IFERROR(INDEX(TrichLuc!$A:$AD,ARW50,26),"")</f>
        <v/>
      </c>
      <c r="ASH50" s="4" t="str">
        <f ca="1">IFERROR(MATCH(ASM$3,OFFSET(TrichLuc!$A$1,ASH49,0,5000),0)+ASH49,"")</f>
        <v/>
      </c>
      <c r="ASI50" s="84" t="str">
        <f ca="1">IFERROR(INDEX(TrichLuc!$A:$AD,ASH50,10),"")</f>
        <v/>
      </c>
      <c r="ASJ50" s="94" t="str">
        <f ca="1">IFERROR(INDEX(TrichLuc!$A:$AD,ASH50,30),"")</f>
        <v/>
      </c>
      <c r="ASK50" s="85" t="str">
        <f ca="1">IFERROR(VLOOKUP(ASJ50,Giadatvaheso!$C$24:$F$112,4,0)*ASL50,"")</f>
        <v/>
      </c>
      <c r="ASL50" s="84" t="str">
        <f t="shared" ca="1" si="107"/>
        <v/>
      </c>
      <c r="ASM50" s="84" t="str">
        <f ca="1">IFERROR(INDEX(TrichLuc!$A:$AD,ASH50,21),"")</f>
        <v/>
      </c>
      <c r="ASN50" s="84" t="str">
        <f ca="1">IFERROR(INDEX(TrichLuc!$A:$AD,ASH50,22),"")</f>
        <v/>
      </c>
      <c r="ASO50" s="84" t="str">
        <f ca="1">IFERROR(INDEX(TrichLuc!$A:$AD,ASH50,23),"")</f>
        <v/>
      </c>
      <c r="ASP50" s="94" t="str">
        <f ca="1">IFERROR(INDEX(TrichLuc!$A:$AD,ASH50,25),"")</f>
        <v/>
      </c>
      <c r="ASQ50" s="94" t="str">
        <f ca="1">IFERROR(INDEX(TrichLuc!$A:$AD,ASH50,26),"")</f>
        <v/>
      </c>
      <c r="ASS50" s="4" t="str">
        <f ca="1">IFERROR(MATCH(ASX$3,OFFSET(TrichLuc!$A$1,ASS49,0,5000),0)+ASS49,"")</f>
        <v/>
      </c>
      <c r="AST50" s="84" t="str">
        <f ca="1">IFERROR(INDEX(TrichLuc!$A:$AD,ASS50,10),"")</f>
        <v/>
      </c>
      <c r="ASU50" s="94" t="str">
        <f ca="1">IFERROR(INDEX(TrichLuc!$A:$AD,ASS50,30),"")</f>
        <v/>
      </c>
      <c r="ASV50" s="85" t="str">
        <f ca="1">IFERROR(VLOOKUP(ASU50,Giadatvaheso!$C$24:$F$112,4,0)*ASW50,"")</f>
        <v/>
      </c>
      <c r="ASW50" s="84" t="str">
        <f t="shared" ca="1" si="108"/>
        <v/>
      </c>
      <c r="ASX50" s="84" t="str">
        <f ca="1">IFERROR(INDEX(TrichLuc!$A:$AD,ASS50,21),"")</f>
        <v/>
      </c>
      <c r="ASY50" s="84" t="str">
        <f ca="1">IFERROR(INDEX(TrichLuc!$A:$AD,ASS50,22),"")</f>
        <v/>
      </c>
      <c r="ASZ50" s="84" t="str">
        <f ca="1">IFERROR(INDEX(TrichLuc!$A:$AD,ASS50,23),"")</f>
        <v/>
      </c>
      <c r="ATA50" s="94" t="str">
        <f ca="1">IFERROR(INDEX(TrichLuc!$A:$AD,ASS50,25),"")</f>
        <v/>
      </c>
      <c r="ATB50" s="94" t="str">
        <f ca="1">IFERROR(INDEX(TrichLuc!$A:$AD,ASS50,26),"")</f>
        <v/>
      </c>
      <c r="ATD50" s="4" t="str">
        <f ca="1">IFERROR(MATCH(ATI$3,OFFSET(TrichLuc!$A$1,ATD49,0,5000),0)+ATD49,"")</f>
        <v/>
      </c>
      <c r="ATE50" s="84" t="str">
        <f ca="1">IFERROR(INDEX(TrichLuc!$A:$AD,ATD50,10),"")</f>
        <v/>
      </c>
      <c r="ATF50" s="94" t="str">
        <f ca="1">IFERROR(INDEX(TrichLuc!$A:$AD,ATD50,30),"")</f>
        <v/>
      </c>
      <c r="ATG50" s="85" t="str">
        <f ca="1">IFERROR(VLOOKUP(ATF50,Giadatvaheso!$C$24:$F$112,4,0)*ATH50,"")</f>
        <v/>
      </c>
      <c r="ATH50" s="84" t="str">
        <f t="shared" ca="1" si="109"/>
        <v/>
      </c>
      <c r="ATI50" s="84" t="str">
        <f ca="1">IFERROR(INDEX(TrichLuc!$A:$AD,ATD50,21),"")</f>
        <v/>
      </c>
      <c r="ATJ50" s="84" t="str">
        <f ca="1">IFERROR(INDEX(TrichLuc!$A:$AD,ATD50,22),"")</f>
        <v/>
      </c>
      <c r="ATK50" s="84" t="str">
        <f ca="1">IFERROR(INDEX(TrichLuc!$A:$AD,ATD50,23),"")</f>
        <v/>
      </c>
      <c r="ATL50" s="94" t="str">
        <f ca="1">IFERROR(INDEX(TrichLuc!$A:$AD,ATD50,25),"")</f>
        <v/>
      </c>
      <c r="ATM50" s="94" t="str">
        <f ca="1">IFERROR(INDEX(TrichLuc!$A:$AD,ATD50,26),"")</f>
        <v/>
      </c>
      <c r="ATO50" s="4" t="str">
        <f ca="1">IFERROR(MATCH(ATT$3,OFFSET(TrichLuc!$A$1,ATO49,0,5000),0)+ATO49,"")</f>
        <v/>
      </c>
      <c r="ATP50" s="84" t="str">
        <f ca="1">IFERROR(INDEX(TrichLuc!$A:$AD,ATO50,10),"")</f>
        <v/>
      </c>
      <c r="ATQ50" s="94" t="str">
        <f ca="1">IFERROR(INDEX(TrichLuc!$A:$AD,ATO50,30),"")</f>
        <v/>
      </c>
      <c r="ATR50" s="85" t="str">
        <f ca="1">IFERROR(VLOOKUP(ATQ50,Giadatvaheso!$C$24:$F$112,4,0)*ATS50,"")</f>
        <v/>
      </c>
      <c r="ATS50" s="84" t="str">
        <f t="shared" ca="1" si="110"/>
        <v/>
      </c>
      <c r="ATT50" s="84" t="str">
        <f ca="1">IFERROR(INDEX(TrichLuc!$A:$AD,ATO50,21),"")</f>
        <v/>
      </c>
      <c r="ATU50" s="84" t="str">
        <f ca="1">IFERROR(INDEX(TrichLuc!$A:$AD,ATO50,22),"")</f>
        <v/>
      </c>
      <c r="ATV50" s="84" t="str">
        <f ca="1">IFERROR(INDEX(TrichLuc!$A:$AD,ATO50,23),"")</f>
        <v/>
      </c>
      <c r="ATW50" s="94" t="str">
        <f ca="1">IFERROR(INDEX(TrichLuc!$A:$AD,ATO50,25),"")</f>
        <v/>
      </c>
      <c r="ATX50" s="94" t="str">
        <f ca="1">IFERROR(INDEX(TrichLuc!$A:$AD,ATO50,26),"")</f>
        <v/>
      </c>
      <c r="ATZ50" s="4" t="str">
        <f ca="1">IFERROR(MATCH(AUE$3,OFFSET(TrichLuc!$A$1,ATZ49,0,5000),0)+ATZ49,"")</f>
        <v/>
      </c>
      <c r="AUA50" s="84" t="str">
        <f ca="1">IFERROR(INDEX(TrichLuc!$A:$AD,ATZ50,10),"")</f>
        <v/>
      </c>
      <c r="AUB50" s="94" t="str">
        <f ca="1">IFERROR(INDEX(TrichLuc!$A:$AD,ATZ50,30),"")</f>
        <v/>
      </c>
      <c r="AUC50" s="85" t="str">
        <f ca="1">IFERROR(VLOOKUP(AUB50,Giadatvaheso!$C$24:$F$112,4,0)*AUD50,"")</f>
        <v/>
      </c>
      <c r="AUD50" s="84" t="str">
        <f t="shared" ca="1" si="111"/>
        <v/>
      </c>
      <c r="AUE50" s="84" t="str">
        <f ca="1">IFERROR(INDEX(TrichLuc!$A:$AD,ATZ50,21),"")</f>
        <v/>
      </c>
      <c r="AUF50" s="84" t="str">
        <f ca="1">IFERROR(INDEX(TrichLuc!$A:$AD,ATZ50,22),"")</f>
        <v/>
      </c>
      <c r="AUG50" s="84" t="str">
        <f ca="1">IFERROR(INDEX(TrichLuc!$A:$AD,ATZ50,23),"")</f>
        <v/>
      </c>
      <c r="AUH50" s="94" t="str">
        <f ca="1">IFERROR(INDEX(TrichLuc!$A:$AD,ATZ50,25),"")</f>
        <v/>
      </c>
      <c r="AUI50" s="94" t="str">
        <f ca="1">IFERROR(INDEX(TrichLuc!$A:$AD,ATZ50,26),"")</f>
        <v/>
      </c>
      <c r="AUK50" s="4" t="str">
        <f ca="1">IFERROR(MATCH(AUP$3,OFFSET(TrichLuc!$A$1,AUK49,0,5000),0)+AUK49,"")</f>
        <v/>
      </c>
      <c r="AUL50" s="84" t="str">
        <f ca="1">IFERROR(INDEX(TrichLuc!$A:$AD,AUK50,10),"")</f>
        <v/>
      </c>
      <c r="AUM50" s="94" t="str">
        <f ca="1">IFERROR(INDEX(TrichLuc!$A:$AD,AUK50,30),"")</f>
        <v/>
      </c>
      <c r="AUN50" s="85" t="str">
        <f ca="1">IFERROR(VLOOKUP(AUM50,Giadatvaheso!$C$24:$F$112,4,0)*AUO50,"")</f>
        <v/>
      </c>
      <c r="AUO50" s="84" t="str">
        <f t="shared" ca="1" si="112"/>
        <v/>
      </c>
      <c r="AUP50" s="84" t="str">
        <f ca="1">IFERROR(INDEX(TrichLuc!$A:$AD,AUK50,21),"")</f>
        <v/>
      </c>
      <c r="AUQ50" s="84" t="str">
        <f ca="1">IFERROR(INDEX(TrichLuc!$A:$AD,AUK50,22),"")</f>
        <v/>
      </c>
      <c r="AUR50" s="84" t="str">
        <f ca="1">IFERROR(INDEX(TrichLuc!$A:$AD,AUK50,23),"")</f>
        <v/>
      </c>
      <c r="AUS50" s="94" t="str">
        <f ca="1">IFERROR(INDEX(TrichLuc!$A:$AD,AUK50,25),"")</f>
        <v/>
      </c>
      <c r="AUT50" s="94" t="str">
        <f ca="1">IFERROR(INDEX(TrichLuc!$A:$AD,AUK50,26),"")</f>
        <v/>
      </c>
      <c r="AUV50" s="4" t="str">
        <f ca="1">IFERROR(MATCH(AVA$3,OFFSET(TrichLuc!$A$1,AUV49,0,5000),0)+AUV49,"")</f>
        <v/>
      </c>
      <c r="AUW50" s="84" t="str">
        <f ca="1">IFERROR(INDEX(TrichLuc!$A:$AD,AUV50,10),"")</f>
        <v/>
      </c>
      <c r="AUX50" s="94" t="str">
        <f ca="1">IFERROR(INDEX(TrichLuc!$A:$AD,AUV50,30),"")</f>
        <v/>
      </c>
      <c r="AUY50" s="85" t="str">
        <f ca="1">IFERROR(VLOOKUP(AUX50,Giadatvaheso!$C$24:$F$112,4,0)*AUZ50,"")</f>
        <v/>
      </c>
      <c r="AUZ50" s="84" t="str">
        <f t="shared" ca="1" si="113"/>
        <v/>
      </c>
      <c r="AVA50" s="84" t="str">
        <f ca="1">IFERROR(INDEX(TrichLuc!$A:$AD,AUV50,21),"")</f>
        <v/>
      </c>
      <c r="AVB50" s="84" t="str">
        <f ca="1">IFERROR(INDEX(TrichLuc!$A:$AD,AUV50,22),"")</f>
        <v/>
      </c>
      <c r="AVC50" s="84" t="str">
        <f ca="1">IFERROR(INDEX(TrichLuc!$A:$AD,AUV50,23),"")</f>
        <v/>
      </c>
      <c r="AVD50" s="94" t="str">
        <f ca="1">IFERROR(INDEX(TrichLuc!$A:$AD,AUV50,25),"")</f>
        <v/>
      </c>
      <c r="AVE50" s="94" t="str">
        <f ca="1">IFERROR(INDEX(TrichLuc!$A:$AD,AUV50,26),"")</f>
        <v/>
      </c>
      <c r="AVG50" s="4" t="str">
        <f ca="1">IFERROR(MATCH(AVL$3,OFFSET(TrichLuc!$A$1,AVG49,0,5000),0)+AVG49,"")</f>
        <v/>
      </c>
      <c r="AVH50" s="84" t="str">
        <f ca="1">IFERROR(INDEX(TrichLuc!$A:$AD,AVG50,10),"")</f>
        <v/>
      </c>
      <c r="AVI50" s="94" t="str">
        <f ca="1">IFERROR(INDEX(TrichLuc!$A:$AD,AVG50,30),"")</f>
        <v/>
      </c>
      <c r="AVJ50" s="85" t="str">
        <f ca="1">IFERROR(VLOOKUP(AVI50,Giadatvaheso!$C$24:$F$112,4,0)*AVK50,"")</f>
        <v/>
      </c>
      <c r="AVK50" s="84" t="str">
        <f t="shared" ca="1" si="114"/>
        <v/>
      </c>
      <c r="AVL50" s="84" t="str">
        <f ca="1">IFERROR(INDEX(TrichLuc!$A:$AD,AVG50,21),"")</f>
        <v/>
      </c>
      <c r="AVM50" s="84" t="str">
        <f ca="1">IFERROR(INDEX(TrichLuc!$A:$AD,AVG50,22),"")</f>
        <v/>
      </c>
      <c r="AVN50" s="84" t="str">
        <f ca="1">IFERROR(INDEX(TrichLuc!$A:$AD,AVG50,23),"")</f>
        <v/>
      </c>
      <c r="AVO50" s="94" t="str">
        <f ca="1">IFERROR(INDEX(TrichLuc!$A:$AD,AVG50,25),"")</f>
        <v/>
      </c>
      <c r="AVP50" s="94" t="str">
        <f ca="1">IFERROR(INDEX(TrichLuc!$A:$AD,AVG50,26),"")</f>
        <v/>
      </c>
      <c r="AVR50" s="4" t="str">
        <f ca="1">IFERROR(MATCH(AVW$3,OFFSET(TrichLuc!$A$1,AVR49,0,5000),0)+AVR49,"")</f>
        <v/>
      </c>
      <c r="AVS50" s="84" t="str">
        <f ca="1">IFERROR(INDEX(TrichLuc!$A:$AD,AVR50,10),"")</f>
        <v/>
      </c>
      <c r="AVT50" s="94" t="str">
        <f ca="1">IFERROR(INDEX(TrichLuc!$A:$AD,AVR50,30),"")</f>
        <v/>
      </c>
      <c r="AVU50" s="85" t="str">
        <f ca="1">IFERROR(VLOOKUP(AVT50,Giadatvaheso!$C$24:$F$112,4,0)*AVV50,"")</f>
        <v/>
      </c>
      <c r="AVV50" s="84" t="str">
        <f t="shared" ca="1" si="115"/>
        <v/>
      </c>
      <c r="AVW50" s="84" t="str">
        <f ca="1">IFERROR(INDEX(TrichLuc!$A:$AD,AVR50,21),"")</f>
        <v/>
      </c>
      <c r="AVX50" s="84" t="str">
        <f ca="1">IFERROR(INDEX(TrichLuc!$A:$AD,AVR50,22),"")</f>
        <v/>
      </c>
      <c r="AVY50" s="84" t="str">
        <f ca="1">IFERROR(INDEX(TrichLuc!$A:$AD,AVR50,23),"")</f>
        <v/>
      </c>
      <c r="AVZ50" s="94" t="str">
        <f ca="1">IFERROR(INDEX(TrichLuc!$A:$AD,AVR50,25),"")</f>
        <v/>
      </c>
      <c r="AWA50" s="94" t="str">
        <f ca="1">IFERROR(INDEX(TrichLuc!$A:$AD,AVR50,26),"")</f>
        <v/>
      </c>
    </row>
    <row r="51" spans="1:1275">
      <c r="A51" s="4" t="str">
        <f ca="1">IFERROR(MATCH(F$3,OFFSET(TrichLuc!$A$1,A50,0,5000),0)+A50,"")</f>
        <v/>
      </c>
      <c r="B51" s="84" t="str">
        <f ca="1">IFERROR(INDEX(TrichLuc!$A:$AD,A51,10),"")</f>
        <v/>
      </c>
      <c r="C51" s="94" t="str">
        <f ca="1">IFERROR(INDEX(TrichLuc!$A:$AD,A51,30),"")</f>
        <v/>
      </c>
      <c r="D51" s="85" t="str">
        <f ca="1">IFERROR(VLOOKUP(C51,Giadatvaheso!$C$24:$F$112,4,0)*E51,"")</f>
        <v/>
      </c>
      <c r="E51" s="84" t="str">
        <f t="shared" ca="1" si="0"/>
        <v/>
      </c>
      <c r="F51" s="84" t="str">
        <f ca="1">IFERROR(INDEX(TrichLuc!$A:$AD,A51,21),"")</f>
        <v/>
      </c>
      <c r="G51" s="84" t="str">
        <f ca="1">IFERROR(INDEX(TrichLuc!$A:$AD,A51,22),"")</f>
        <v/>
      </c>
      <c r="H51" s="84" t="str">
        <f ca="1">IFERROR(INDEX(TrichLuc!$A:$AD,A51,23),"")</f>
        <v/>
      </c>
      <c r="I51" s="94" t="str">
        <f ca="1">IFERROR(INDEX(TrichLuc!$A:$AD,A51,25),"")</f>
        <v/>
      </c>
      <c r="J51" s="94" t="str">
        <f ca="1">IFERROR(INDEX(TrichLuc!$A:$AD,A51,26),"")</f>
        <v/>
      </c>
      <c r="L51" s="4" t="str">
        <f ca="1">IFERROR(MATCH(Q$3,OFFSET(TrichLuc!$A$1,L50,0,5000),0)+L50,"")</f>
        <v/>
      </c>
      <c r="M51" s="84" t="str">
        <f ca="1">IFERROR(INDEX(TrichLuc!$A:$AD,L51,10),"")</f>
        <v/>
      </c>
      <c r="N51" s="94" t="str">
        <f ca="1">IFERROR(INDEX(TrichLuc!$A:$AD,L51,30),"")</f>
        <v/>
      </c>
      <c r="O51" s="85" t="str">
        <f ca="1">IFERROR(VLOOKUP(N51,Giadatvaheso!$C$24:$F$112,4,0)*P51,"")</f>
        <v/>
      </c>
      <c r="P51" s="84" t="str">
        <f t="shared" ca="1" si="1"/>
        <v/>
      </c>
      <c r="Q51" s="84" t="str">
        <f ca="1">IFERROR(INDEX(TrichLuc!$A:$AD,L51,21),"")</f>
        <v/>
      </c>
      <c r="R51" s="84" t="str">
        <f ca="1">IFERROR(INDEX(TrichLuc!$A:$AD,L51,22),"")</f>
        <v/>
      </c>
      <c r="S51" s="84" t="str">
        <f ca="1">IFERROR(INDEX(TrichLuc!$A:$AD,L51,23),"")</f>
        <v/>
      </c>
      <c r="T51" s="94" t="str">
        <f ca="1">IFERROR(INDEX(TrichLuc!$A:$AD,L51,25),"")</f>
        <v/>
      </c>
      <c r="U51" s="94" t="str">
        <f ca="1">IFERROR(INDEX(TrichLuc!$A:$AD,L51,26),"")</f>
        <v/>
      </c>
      <c r="W51" s="4" t="str">
        <f ca="1">IFERROR(MATCH(AB$3,OFFSET(TrichLuc!$A$1,W50,0,5000),0)+W50,"")</f>
        <v/>
      </c>
      <c r="X51" s="84" t="str">
        <f ca="1">IFERROR(INDEX(TrichLuc!$A:$AD,W51,10),"")</f>
        <v/>
      </c>
      <c r="Y51" s="94" t="str">
        <f ca="1">IFERROR(INDEX(TrichLuc!$A:$AD,W51,30),"")</f>
        <v/>
      </c>
      <c r="Z51" s="85" t="str">
        <f ca="1">IFERROR(VLOOKUP(Y51,Giadatvaheso!$C$24:$F$112,4,0)*AA51,"")</f>
        <v/>
      </c>
      <c r="AA51" s="84" t="str">
        <f t="shared" ca="1" si="2"/>
        <v/>
      </c>
      <c r="AB51" s="84" t="str">
        <f ca="1">IFERROR(INDEX(TrichLuc!$A:$AD,W51,21),"")</f>
        <v/>
      </c>
      <c r="AC51" s="84" t="str">
        <f ca="1">IFERROR(INDEX(TrichLuc!$A:$AD,W51,22),"")</f>
        <v/>
      </c>
      <c r="AD51" s="84" t="str">
        <f ca="1">IFERROR(INDEX(TrichLuc!$A:$AD,W51,23),"")</f>
        <v/>
      </c>
      <c r="AE51" s="94" t="str">
        <f ca="1">IFERROR(INDEX(TrichLuc!$A:$AD,W51,25),"")</f>
        <v/>
      </c>
      <c r="AF51" s="94" t="str">
        <f ca="1">IFERROR(INDEX(TrichLuc!$A:$AD,W51,26),"")</f>
        <v/>
      </c>
      <c r="AH51" s="4" t="str">
        <f ca="1">IFERROR(MATCH(AM$3,OFFSET(TrichLuc!$A$1,AH50,0,5000),0)+AH50,"")</f>
        <v/>
      </c>
      <c r="AI51" s="84" t="str">
        <f ca="1">IFERROR(INDEX(TrichLuc!$A:$AD,AH51,10),"")</f>
        <v/>
      </c>
      <c r="AJ51" s="94" t="str">
        <f ca="1">IFERROR(INDEX(TrichLuc!$A:$AD,AH51,30),"")</f>
        <v/>
      </c>
      <c r="AK51" s="85" t="str">
        <f ca="1">IFERROR(VLOOKUP(AJ51,Giadatvaheso!$C$24:$F$112,4,0)*AL51,"")</f>
        <v/>
      </c>
      <c r="AL51" s="84" t="str">
        <f t="shared" ca="1" si="3"/>
        <v/>
      </c>
      <c r="AM51" s="84" t="str">
        <f ca="1">IFERROR(INDEX(TrichLuc!$A:$AD,AH51,21),"")</f>
        <v/>
      </c>
      <c r="AN51" s="84" t="str">
        <f ca="1">IFERROR(INDEX(TrichLuc!$A:$AD,AH51,22),"")</f>
        <v/>
      </c>
      <c r="AO51" s="84" t="str">
        <f ca="1">IFERROR(INDEX(TrichLuc!$A:$AD,AH51,23),"")</f>
        <v/>
      </c>
      <c r="AP51" s="94" t="str">
        <f ca="1">IFERROR(INDEX(TrichLuc!$A:$AD,AH51,25),"")</f>
        <v/>
      </c>
      <c r="AQ51" s="94" t="str">
        <f ca="1">IFERROR(INDEX(TrichLuc!$A:$AD,AH51,26),"")</f>
        <v/>
      </c>
      <c r="AS51" s="4" t="str">
        <f ca="1">IFERROR(MATCH(AX$3,OFFSET(TrichLuc!$A$1,AS50,0,5000),0)+AS50,"")</f>
        <v/>
      </c>
      <c r="AT51" s="84" t="str">
        <f ca="1">IFERROR(INDEX(TrichLuc!$A:$AD,AS51,10),"")</f>
        <v/>
      </c>
      <c r="AU51" s="94" t="str">
        <f ca="1">IFERROR(INDEX(TrichLuc!$A:$AD,AS51,30),"")</f>
        <v/>
      </c>
      <c r="AV51" s="85" t="str">
        <f ca="1">IFERROR(VLOOKUP(AU51,Giadatvaheso!$C$24:$F$112,4,0)*AW51,"")</f>
        <v/>
      </c>
      <c r="AW51" s="84" t="str">
        <f t="shared" ca="1" si="4"/>
        <v/>
      </c>
      <c r="AX51" s="84" t="str">
        <f ca="1">IFERROR(INDEX(TrichLuc!$A:$AD,AS51,21),"")</f>
        <v/>
      </c>
      <c r="AY51" s="84" t="str">
        <f ca="1">IFERROR(INDEX(TrichLuc!$A:$AD,AS51,22),"")</f>
        <v/>
      </c>
      <c r="AZ51" s="84" t="str">
        <f ca="1">IFERROR(INDEX(TrichLuc!$A:$AD,AS51,23),"")</f>
        <v/>
      </c>
      <c r="BA51" s="94" t="str">
        <f ca="1">IFERROR(INDEX(TrichLuc!$A:$AD,AS51,25),"")</f>
        <v/>
      </c>
      <c r="BB51" s="94" t="str">
        <f ca="1">IFERROR(INDEX(TrichLuc!$A:$AD,AS51,26),"")</f>
        <v/>
      </c>
      <c r="BD51" s="4" t="str">
        <f ca="1">IFERROR(MATCH(BI$3,OFFSET(TrichLuc!$A$1,BD50,0,5000),0)+BD50,"")</f>
        <v/>
      </c>
      <c r="BE51" s="84" t="str">
        <f ca="1">IFERROR(INDEX(TrichLuc!$A:$AD,BD51,10),"")</f>
        <v/>
      </c>
      <c r="BF51" s="94" t="str">
        <f ca="1">IFERROR(INDEX(TrichLuc!$A:$AD,BD51,30),"")</f>
        <v/>
      </c>
      <c r="BG51" s="85" t="str">
        <f ca="1">IFERROR(VLOOKUP(BF51,Giadatvaheso!$C$24:$F$112,4,0)*BH51,"")</f>
        <v/>
      </c>
      <c r="BH51" s="84" t="str">
        <f t="shared" ca="1" si="5"/>
        <v/>
      </c>
      <c r="BI51" s="84" t="str">
        <f ca="1">IFERROR(INDEX(TrichLuc!$A:$AD,BD51,21),"")</f>
        <v/>
      </c>
      <c r="BJ51" s="84" t="str">
        <f ca="1">IFERROR(INDEX(TrichLuc!$A:$AD,BD51,22),"")</f>
        <v/>
      </c>
      <c r="BK51" s="84" t="str">
        <f ca="1">IFERROR(INDEX(TrichLuc!$A:$AD,BD51,23),"")</f>
        <v/>
      </c>
      <c r="BL51" s="94" t="str">
        <f ca="1">IFERROR(INDEX(TrichLuc!$A:$AD,BD51,25),"")</f>
        <v/>
      </c>
      <c r="BM51" s="94" t="str">
        <f ca="1">IFERROR(INDEX(TrichLuc!$A:$AD,BD51,26),"")</f>
        <v/>
      </c>
      <c r="BO51" s="4" t="str">
        <f ca="1">IFERROR(MATCH(BT$3,OFFSET(TrichLuc!$A$1,BO50,0,5000),0)+BO50,"")</f>
        <v/>
      </c>
      <c r="BP51" s="84" t="str">
        <f ca="1">IFERROR(INDEX(TrichLuc!$A:$AD,BO51,10),"")</f>
        <v/>
      </c>
      <c r="BQ51" s="94" t="str">
        <f ca="1">IFERROR(INDEX(TrichLuc!$A:$AD,BO51,30),"")</f>
        <v/>
      </c>
      <c r="BR51" s="85" t="str">
        <f ca="1">IFERROR(VLOOKUP(BQ51,Giadatvaheso!$C$24:$F$112,4,0)*BS51,"")</f>
        <v/>
      </c>
      <c r="BS51" s="84" t="str">
        <f t="shared" ca="1" si="6"/>
        <v/>
      </c>
      <c r="BT51" s="84" t="str">
        <f ca="1">IFERROR(INDEX(TrichLuc!$A:$AD,BO51,21),"")</f>
        <v/>
      </c>
      <c r="BU51" s="84" t="str">
        <f ca="1">IFERROR(INDEX(TrichLuc!$A:$AD,BO51,22),"")</f>
        <v/>
      </c>
      <c r="BV51" s="84" t="str">
        <f ca="1">IFERROR(INDEX(TrichLuc!$A:$AD,BO51,23),"")</f>
        <v/>
      </c>
      <c r="BW51" s="94" t="str">
        <f ca="1">IFERROR(INDEX(TrichLuc!$A:$AD,BO51,25),"")</f>
        <v/>
      </c>
      <c r="BX51" s="94" t="str">
        <f ca="1">IFERROR(INDEX(TrichLuc!$A:$AD,BO51,26),"")</f>
        <v/>
      </c>
      <c r="BZ51" s="4" t="str">
        <f ca="1">IFERROR(MATCH(CE$3,OFFSET(TrichLuc!$A$1,BZ50,0,5000),0)+BZ50,"")</f>
        <v/>
      </c>
      <c r="CA51" s="84" t="str">
        <f ca="1">IFERROR(INDEX(TrichLuc!$A:$AD,BZ51,10),"")</f>
        <v/>
      </c>
      <c r="CB51" s="94" t="str">
        <f ca="1">IFERROR(INDEX(TrichLuc!$A:$AD,BZ51,30),"")</f>
        <v/>
      </c>
      <c r="CC51" s="85" t="str">
        <f ca="1">IFERROR(VLOOKUP(CB51,Giadatvaheso!$C$24:$F$112,4,0)*CD51,"")</f>
        <v/>
      </c>
      <c r="CD51" s="84" t="str">
        <f t="shared" ca="1" si="7"/>
        <v/>
      </c>
      <c r="CE51" s="84" t="str">
        <f ca="1">IFERROR(INDEX(TrichLuc!$A:$AD,BZ51,21),"")</f>
        <v/>
      </c>
      <c r="CF51" s="84" t="str">
        <f ca="1">IFERROR(INDEX(TrichLuc!$A:$AD,BZ51,22),"")</f>
        <v/>
      </c>
      <c r="CG51" s="84" t="str">
        <f ca="1">IFERROR(INDEX(TrichLuc!$A:$AD,BZ51,23),"")</f>
        <v/>
      </c>
      <c r="CH51" s="94" t="str">
        <f ca="1">IFERROR(INDEX(TrichLuc!$A:$AD,BZ51,25),"")</f>
        <v/>
      </c>
      <c r="CI51" s="94" t="str">
        <f ca="1">IFERROR(INDEX(TrichLuc!$A:$AD,BZ51,26),"")</f>
        <v/>
      </c>
      <c r="CK51" s="4" t="str">
        <f ca="1">IFERROR(MATCH(CP$3,OFFSET(TrichLuc!$A$1,CK50,0,5000),0)+CK50,"")</f>
        <v/>
      </c>
      <c r="CL51" s="84" t="str">
        <f ca="1">IFERROR(INDEX(TrichLuc!$A:$AD,CK51,10),"")</f>
        <v/>
      </c>
      <c r="CM51" s="94" t="str">
        <f ca="1">IFERROR(INDEX(TrichLuc!$A:$AD,CK51,30),"")</f>
        <v/>
      </c>
      <c r="CN51" s="85" t="str">
        <f ca="1">IFERROR(VLOOKUP(CM51,Giadatvaheso!$C$24:$F$112,4,0)*CO51,"")</f>
        <v/>
      </c>
      <c r="CO51" s="84" t="str">
        <f t="shared" ca="1" si="8"/>
        <v/>
      </c>
      <c r="CP51" s="84" t="str">
        <f ca="1">IFERROR(INDEX(TrichLuc!$A:$AD,CK51,21),"")</f>
        <v/>
      </c>
      <c r="CQ51" s="84" t="str">
        <f ca="1">IFERROR(INDEX(TrichLuc!$A:$AD,CK51,22),"")</f>
        <v/>
      </c>
      <c r="CR51" s="84" t="str">
        <f ca="1">IFERROR(INDEX(TrichLuc!$A:$AD,CK51,23),"")</f>
        <v/>
      </c>
      <c r="CS51" s="94" t="str">
        <f ca="1">IFERROR(INDEX(TrichLuc!$A:$AD,CK51,25),"")</f>
        <v/>
      </c>
      <c r="CT51" s="94" t="str">
        <f ca="1">IFERROR(INDEX(TrichLuc!$A:$AD,CK51,26),"")</f>
        <v/>
      </c>
      <c r="CV51" s="4" t="str">
        <f ca="1">IFERROR(MATCH(DA$3,OFFSET(TrichLuc!$A$1,CV50,0,5000),0)+CV50,"")</f>
        <v/>
      </c>
      <c r="CW51" s="84" t="str">
        <f ca="1">IFERROR(INDEX(TrichLuc!$A:$AD,CV51,10),"")</f>
        <v/>
      </c>
      <c r="CX51" s="94" t="str">
        <f ca="1">IFERROR(INDEX(TrichLuc!$A:$AD,CV51,30),"")</f>
        <v/>
      </c>
      <c r="CY51" s="85" t="str">
        <f ca="1">IFERROR(VLOOKUP(CX51,Giadatvaheso!$C$24:$F$112,4,0)*CZ51,"")</f>
        <v/>
      </c>
      <c r="CZ51" s="84" t="str">
        <f t="shared" ca="1" si="9"/>
        <v/>
      </c>
      <c r="DA51" s="84" t="str">
        <f ca="1">IFERROR(INDEX(TrichLuc!$A:$AD,CV51,21),"")</f>
        <v/>
      </c>
      <c r="DB51" s="84" t="str">
        <f ca="1">IFERROR(INDEX(TrichLuc!$A:$AD,CV51,22),"")</f>
        <v/>
      </c>
      <c r="DC51" s="84" t="str">
        <f ca="1">IFERROR(INDEX(TrichLuc!$A:$AD,CV51,23),"")</f>
        <v/>
      </c>
      <c r="DD51" s="94" t="str">
        <f ca="1">IFERROR(INDEX(TrichLuc!$A:$AD,CV51,25),"")</f>
        <v/>
      </c>
      <c r="DE51" s="94" t="str">
        <f ca="1">IFERROR(INDEX(TrichLuc!$A:$AD,CV51,26),"")</f>
        <v/>
      </c>
      <c r="DG51" s="4" t="str">
        <f ca="1">IFERROR(MATCH(DL$3,OFFSET(TrichLuc!$A$1,DG50,0,5000),0)+DG50,"")</f>
        <v/>
      </c>
      <c r="DH51" s="84" t="str">
        <f ca="1">IFERROR(INDEX(TrichLuc!$A:$AD,DG51,10),"")</f>
        <v/>
      </c>
      <c r="DI51" s="94" t="str">
        <f ca="1">IFERROR(INDEX(TrichLuc!$A:$AD,DG51,30),"")</f>
        <v/>
      </c>
      <c r="DJ51" s="85" t="str">
        <f ca="1">IFERROR(VLOOKUP(DI51,Giadatvaheso!$C$24:$F$112,4,0)*DK51,"")</f>
        <v/>
      </c>
      <c r="DK51" s="84" t="str">
        <f t="shared" ca="1" si="10"/>
        <v/>
      </c>
      <c r="DL51" s="84" t="str">
        <f ca="1">IFERROR(INDEX(TrichLuc!$A:$AD,DG51,21),"")</f>
        <v/>
      </c>
      <c r="DM51" s="84" t="str">
        <f ca="1">IFERROR(INDEX(TrichLuc!$A:$AD,DG51,22),"")</f>
        <v/>
      </c>
      <c r="DN51" s="84" t="str">
        <f ca="1">IFERROR(INDEX(TrichLuc!$A:$AD,DG51,23),"")</f>
        <v/>
      </c>
      <c r="DO51" s="94" t="str">
        <f ca="1">IFERROR(INDEX(TrichLuc!$A:$AD,DG51,25),"")</f>
        <v/>
      </c>
      <c r="DP51" s="94" t="str">
        <f ca="1">IFERROR(INDEX(TrichLuc!$A:$AD,DG51,26),"")</f>
        <v/>
      </c>
      <c r="DR51" s="4" t="str">
        <f ca="1">IFERROR(MATCH(DW$3,OFFSET(TrichLuc!$A$1,DR50,0,5000),0)+DR50,"")</f>
        <v/>
      </c>
      <c r="DS51" s="84" t="str">
        <f ca="1">IFERROR(INDEX(TrichLuc!$A:$AD,DR51,10),"")</f>
        <v/>
      </c>
      <c r="DT51" s="94" t="str">
        <f ca="1">IFERROR(INDEX(TrichLuc!$A:$AD,DR51,30),"")</f>
        <v/>
      </c>
      <c r="DU51" s="85" t="str">
        <f ca="1">IFERROR(VLOOKUP(DT51,Giadatvaheso!$C$24:$F$112,4,0)*DV51,"")</f>
        <v/>
      </c>
      <c r="DV51" s="84" t="str">
        <f t="shared" ca="1" si="11"/>
        <v/>
      </c>
      <c r="DW51" s="84" t="str">
        <f ca="1">IFERROR(INDEX(TrichLuc!$A:$AD,DR51,21),"")</f>
        <v/>
      </c>
      <c r="DX51" s="84" t="str">
        <f ca="1">IFERROR(INDEX(TrichLuc!$A:$AD,DR51,22),"")</f>
        <v/>
      </c>
      <c r="DY51" s="84" t="str">
        <f ca="1">IFERROR(INDEX(TrichLuc!$A:$AD,DR51,23),"")</f>
        <v/>
      </c>
      <c r="DZ51" s="94" t="str">
        <f ca="1">IFERROR(INDEX(TrichLuc!$A:$AD,DR51,25),"")</f>
        <v/>
      </c>
      <c r="EA51" s="94" t="str">
        <f ca="1">IFERROR(INDEX(TrichLuc!$A:$AD,DR51,26),"")</f>
        <v/>
      </c>
      <c r="EC51" s="4" t="str">
        <f ca="1">IFERROR(MATCH(EH$3,OFFSET(TrichLuc!$A$1,EC50,0,5000),0)+EC50,"")</f>
        <v/>
      </c>
      <c r="ED51" s="84" t="str">
        <f ca="1">IFERROR(INDEX(TrichLuc!$A:$AD,EC51,10),"")</f>
        <v/>
      </c>
      <c r="EE51" s="94" t="str">
        <f ca="1">IFERROR(INDEX(TrichLuc!$A:$AD,EC51,30),"")</f>
        <v/>
      </c>
      <c r="EF51" s="85" t="str">
        <f ca="1">IFERROR(VLOOKUP(EE51,Giadatvaheso!$C$24:$F$112,4,0)*EG51,"")</f>
        <v/>
      </c>
      <c r="EG51" s="84" t="str">
        <f t="shared" ca="1" si="12"/>
        <v/>
      </c>
      <c r="EH51" s="84" t="str">
        <f ca="1">IFERROR(INDEX(TrichLuc!$A:$AD,EC51,21),"")</f>
        <v/>
      </c>
      <c r="EI51" s="84" t="str">
        <f ca="1">IFERROR(INDEX(TrichLuc!$A:$AD,EC51,22),"")</f>
        <v/>
      </c>
      <c r="EJ51" s="84" t="str">
        <f ca="1">IFERROR(INDEX(TrichLuc!$A:$AD,EC51,23),"")</f>
        <v/>
      </c>
      <c r="EK51" s="94" t="str">
        <f ca="1">IFERROR(INDEX(TrichLuc!$A:$AD,EC51,25),"")</f>
        <v/>
      </c>
      <c r="EL51" s="94" t="str">
        <f ca="1">IFERROR(INDEX(TrichLuc!$A:$AD,EC51,26),"")</f>
        <v/>
      </c>
      <c r="EN51" s="4" t="str">
        <f ca="1">IFERROR(MATCH(ES$3,OFFSET(TrichLuc!$A$1,EN50,0,5000),0)+EN50,"")</f>
        <v/>
      </c>
      <c r="EO51" s="84" t="str">
        <f ca="1">IFERROR(INDEX(TrichLuc!$A:$AD,EN51,10),"")</f>
        <v/>
      </c>
      <c r="EP51" s="94" t="str">
        <f ca="1">IFERROR(INDEX(TrichLuc!$A:$AD,EN51,30),"")</f>
        <v/>
      </c>
      <c r="EQ51" s="85" t="str">
        <f ca="1">IFERROR(VLOOKUP(EP51,Giadatvaheso!$C$24:$F$112,4,0)*ER51,"")</f>
        <v/>
      </c>
      <c r="ER51" s="84" t="str">
        <f t="shared" ca="1" si="13"/>
        <v/>
      </c>
      <c r="ES51" s="84" t="str">
        <f ca="1">IFERROR(INDEX(TrichLuc!$A:$AD,EN51,21),"")</f>
        <v/>
      </c>
      <c r="ET51" s="84" t="str">
        <f ca="1">IFERROR(INDEX(TrichLuc!$A:$AD,EN51,22),"")</f>
        <v/>
      </c>
      <c r="EU51" s="84" t="str">
        <f ca="1">IFERROR(INDEX(TrichLuc!$A:$AD,EN51,23),"")</f>
        <v/>
      </c>
      <c r="EV51" s="94" t="str">
        <f ca="1">IFERROR(INDEX(TrichLuc!$A:$AD,EN51,25),"")</f>
        <v/>
      </c>
      <c r="EW51" s="94" t="str">
        <f ca="1">IFERROR(INDEX(TrichLuc!$A:$AD,EN51,26),"")</f>
        <v/>
      </c>
      <c r="EY51" s="4" t="str">
        <f ca="1">IFERROR(MATCH(FD$3,OFFSET(TrichLuc!$A$1,EY50,0,5000),0)+EY50,"")</f>
        <v/>
      </c>
      <c r="EZ51" s="84" t="str">
        <f ca="1">IFERROR(INDEX(TrichLuc!$A:$AD,EY51,10),"")</f>
        <v/>
      </c>
      <c r="FA51" s="94" t="str">
        <f ca="1">IFERROR(INDEX(TrichLuc!$A:$AD,EY51,30),"")</f>
        <v/>
      </c>
      <c r="FB51" s="85" t="str">
        <f ca="1">IFERROR(VLOOKUP(FA51,Giadatvaheso!$C$24:$F$112,4,0)*FC51,"")</f>
        <v/>
      </c>
      <c r="FC51" s="84" t="str">
        <f t="shared" ca="1" si="14"/>
        <v/>
      </c>
      <c r="FD51" s="84" t="str">
        <f ca="1">IFERROR(INDEX(TrichLuc!$A:$AD,EY51,21),"")</f>
        <v/>
      </c>
      <c r="FE51" s="84" t="str">
        <f ca="1">IFERROR(INDEX(TrichLuc!$A:$AD,EY51,22),"")</f>
        <v/>
      </c>
      <c r="FF51" s="84" t="str">
        <f ca="1">IFERROR(INDEX(TrichLuc!$A:$AD,EY51,23),"")</f>
        <v/>
      </c>
      <c r="FG51" s="94" t="str">
        <f ca="1">IFERROR(INDEX(TrichLuc!$A:$AD,EY51,25),"")</f>
        <v/>
      </c>
      <c r="FH51" s="94" t="str">
        <f ca="1">IFERROR(INDEX(TrichLuc!$A:$AD,EY51,26),"")</f>
        <v/>
      </c>
      <c r="FJ51" s="4" t="str">
        <f ca="1">IFERROR(MATCH(FO$3,OFFSET(TrichLuc!$A$1,FJ50,0,5000),0)+FJ50,"")</f>
        <v/>
      </c>
      <c r="FK51" s="84" t="str">
        <f ca="1">IFERROR(INDEX(TrichLuc!$A:$AD,FJ51,10),"")</f>
        <v/>
      </c>
      <c r="FL51" s="94" t="str">
        <f ca="1">IFERROR(INDEX(TrichLuc!$A:$AD,FJ51,30),"")</f>
        <v/>
      </c>
      <c r="FM51" s="85" t="str">
        <f ca="1">IFERROR(VLOOKUP(FL51,Giadatvaheso!$C$24:$F$112,4,0)*FN51,"")</f>
        <v/>
      </c>
      <c r="FN51" s="84" t="str">
        <f t="shared" ca="1" si="15"/>
        <v/>
      </c>
      <c r="FO51" s="84" t="str">
        <f ca="1">IFERROR(INDEX(TrichLuc!$A:$AD,FJ51,21),"")</f>
        <v/>
      </c>
      <c r="FP51" s="84" t="str">
        <f ca="1">IFERROR(INDEX(TrichLuc!$A:$AD,FJ51,22),"")</f>
        <v/>
      </c>
      <c r="FQ51" s="84" t="str">
        <f ca="1">IFERROR(INDEX(TrichLuc!$A:$AD,FJ51,23),"")</f>
        <v/>
      </c>
      <c r="FR51" s="94" t="str">
        <f ca="1">IFERROR(INDEX(TrichLuc!$A:$AD,FJ51,25),"")</f>
        <v/>
      </c>
      <c r="FS51" s="94" t="str">
        <f ca="1">IFERROR(INDEX(TrichLuc!$A:$AD,FJ51,26),"")</f>
        <v/>
      </c>
      <c r="FU51" s="4" t="str">
        <f ca="1">IFERROR(MATCH(FZ$3,OFFSET(TrichLuc!$A$1,FU50,0,5000),0)+FU50,"")</f>
        <v/>
      </c>
      <c r="FV51" s="84" t="str">
        <f ca="1">IFERROR(INDEX(TrichLuc!$A:$AD,FU51,10),"")</f>
        <v/>
      </c>
      <c r="FW51" s="94" t="str">
        <f ca="1">IFERROR(INDEX(TrichLuc!$A:$AD,FU51,30),"")</f>
        <v/>
      </c>
      <c r="FX51" s="85" t="str">
        <f ca="1">IFERROR(VLOOKUP(FW51,Giadatvaheso!$C$24:$F$112,4,0)*FY51,"")</f>
        <v/>
      </c>
      <c r="FY51" s="84" t="str">
        <f t="shared" ca="1" si="16"/>
        <v/>
      </c>
      <c r="FZ51" s="84" t="str">
        <f ca="1">IFERROR(INDEX(TrichLuc!$A:$AD,FU51,21),"")</f>
        <v/>
      </c>
      <c r="GA51" s="84" t="str">
        <f ca="1">IFERROR(INDEX(TrichLuc!$A:$AD,FU51,22),"")</f>
        <v/>
      </c>
      <c r="GB51" s="84" t="str">
        <f ca="1">IFERROR(INDEX(TrichLuc!$A:$AD,FU51,23),"")</f>
        <v/>
      </c>
      <c r="GC51" s="94" t="str">
        <f ca="1">IFERROR(INDEX(TrichLuc!$A:$AD,FU51,25),"")</f>
        <v/>
      </c>
      <c r="GD51" s="94" t="str">
        <f ca="1">IFERROR(INDEX(TrichLuc!$A:$AD,FU51,26),"")</f>
        <v/>
      </c>
      <c r="GF51" s="4" t="str">
        <f ca="1">IFERROR(MATCH(GK$3,OFFSET(TrichLuc!$A$1,GF50,0,5000),0)+GF50,"")</f>
        <v/>
      </c>
      <c r="GG51" s="84" t="str">
        <f ca="1">IFERROR(INDEX(TrichLuc!$A:$AD,GF51,10),"")</f>
        <v/>
      </c>
      <c r="GH51" s="94" t="str">
        <f ca="1">IFERROR(INDEX(TrichLuc!$A:$AD,GF51,30),"")</f>
        <v/>
      </c>
      <c r="GI51" s="85" t="str">
        <f ca="1">IFERROR(VLOOKUP(GH51,Giadatvaheso!$C$24:$F$112,4,0)*GJ51,"")</f>
        <v/>
      </c>
      <c r="GJ51" s="84" t="str">
        <f t="shared" ca="1" si="17"/>
        <v/>
      </c>
      <c r="GK51" s="84" t="str">
        <f ca="1">IFERROR(INDEX(TrichLuc!$A:$AD,GF51,21),"")</f>
        <v/>
      </c>
      <c r="GL51" s="84" t="str">
        <f ca="1">IFERROR(INDEX(TrichLuc!$A:$AD,GF51,22),"")</f>
        <v/>
      </c>
      <c r="GM51" s="84" t="str">
        <f ca="1">IFERROR(INDEX(TrichLuc!$A:$AD,GF51,23),"")</f>
        <v/>
      </c>
      <c r="GN51" s="94" t="str">
        <f ca="1">IFERROR(INDEX(TrichLuc!$A:$AD,GF51,25),"")</f>
        <v/>
      </c>
      <c r="GO51" s="94" t="str">
        <f ca="1">IFERROR(INDEX(TrichLuc!$A:$AD,GF51,26),"")</f>
        <v/>
      </c>
      <c r="GQ51" s="4" t="str">
        <f ca="1">IFERROR(MATCH(GV$3,OFFSET(TrichLuc!$A$1,GQ50,0,5000),0)+GQ50,"")</f>
        <v/>
      </c>
      <c r="GR51" s="84" t="str">
        <f ca="1">IFERROR(INDEX(TrichLuc!$A:$AD,GQ51,10),"")</f>
        <v/>
      </c>
      <c r="GS51" s="94" t="str">
        <f ca="1">IFERROR(INDEX(TrichLuc!$A:$AD,GQ51,30),"")</f>
        <v/>
      </c>
      <c r="GT51" s="85" t="str">
        <f ca="1">IFERROR(VLOOKUP(GS51,Giadatvaheso!$C$24:$F$112,4,0)*GU51,"")</f>
        <v/>
      </c>
      <c r="GU51" s="84" t="str">
        <f t="shared" ca="1" si="18"/>
        <v/>
      </c>
      <c r="GV51" s="84" t="str">
        <f ca="1">IFERROR(INDEX(TrichLuc!$A:$AD,GQ51,21),"")</f>
        <v/>
      </c>
      <c r="GW51" s="84" t="str">
        <f ca="1">IFERROR(INDEX(TrichLuc!$A:$AD,GQ51,22),"")</f>
        <v/>
      </c>
      <c r="GX51" s="84" t="str">
        <f ca="1">IFERROR(INDEX(TrichLuc!$A:$AD,GQ51,23),"")</f>
        <v/>
      </c>
      <c r="GY51" s="94" t="str">
        <f ca="1">IFERROR(INDEX(TrichLuc!$A:$AD,GQ51,25),"")</f>
        <v/>
      </c>
      <c r="GZ51" s="94" t="str">
        <f ca="1">IFERROR(INDEX(TrichLuc!$A:$AD,GQ51,26),"")</f>
        <v/>
      </c>
      <c r="HB51" s="4" t="str">
        <f ca="1">IFERROR(MATCH(HG$3,OFFSET(TrichLuc!$A$1,HB50,0,5000),0)+HB50,"")</f>
        <v/>
      </c>
      <c r="HC51" s="84" t="str">
        <f ca="1">IFERROR(INDEX(TrichLuc!$A:$AD,HB51,10),"")</f>
        <v/>
      </c>
      <c r="HD51" s="94" t="str">
        <f ca="1">IFERROR(INDEX(TrichLuc!$A:$AD,HB51,30),"")</f>
        <v/>
      </c>
      <c r="HE51" s="85" t="str">
        <f ca="1">IFERROR(VLOOKUP(HD51,Giadatvaheso!$C$24:$F$112,4,0)*HF51,"")</f>
        <v/>
      </c>
      <c r="HF51" s="84" t="str">
        <f t="shared" ca="1" si="19"/>
        <v/>
      </c>
      <c r="HG51" s="84" t="str">
        <f ca="1">IFERROR(INDEX(TrichLuc!$A:$AD,HB51,21),"")</f>
        <v/>
      </c>
      <c r="HH51" s="84" t="str">
        <f ca="1">IFERROR(INDEX(TrichLuc!$A:$AD,HB51,22),"")</f>
        <v/>
      </c>
      <c r="HI51" s="84" t="str">
        <f ca="1">IFERROR(INDEX(TrichLuc!$A:$AD,HB51,23),"")</f>
        <v/>
      </c>
      <c r="HJ51" s="94" t="str">
        <f ca="1">IFERROR(INDEX(TrichLuc!$A:$AD,HB51,25),"")</f>
        <v/>
      </c>
      <c r="HK51" s="94" t="str">
        <f ca="1">IFERROR(INDEX(TrichLuc!$A:$AD,HB51,26),"")</f>
        <v/>
      </c>
      <c r="HM51" s="4" t="str">
        <f ca="1">IFERROR(MATCH(HR$3,OFFSET(TrichLuc!$A$1,HM50,0,5000),0)+HM50,"")</f>
        <v/>
      </c>
      <c r="HN51" s="84" t="str">
        <f ca="1">IFERROR(INDEX(TrichLuc!$A:$AD,HM51,10),"")</f>
        <v/>
      </c>
      <c r="HO51" s="94" t="str">
        <f ca="1">IFERROR(INDEX(TrichLuc!$A:$AD,HM51,30),"")</f>
        <v/>
      </c>
      <c r="HP51" s="85" t="str">
        <f ca="1">IFERROR(VLOOKUP(HO51,Giadatvaheso!$C$24:$F$112,4,0)*HQ51,"")</f>
        <v/>
      </c>
      <c r="HQ51" s="84" t="str">
        <f t="shared" ca="1" si="20"/>
        <v/>
      </c>
      <c r="HR51" s="84" t="str">
        <f ca="1">IFERROR(INDEX(TrichLuc!$A:$AD,HM51,21),"")</f>
        <v/>
      </c>
      <c r="HS51" s="84" t="str">
        <f ca="1">IFERROR(INDEX(TrichLuc!$A:$AD,HM51,22),"")</f>
        <v/>
      </c>
      <c r="HT51" s="84" t="str">
        <f ca="1">IFERROR(INDEX(TrichLuc!$A:$AD,HM51,23),"")</f>
        <v/>
      </c>
      <c r="HU51" s="94" t="str">
        <f ca="1">IFERROR(INDEX(TrichLuc!$A:$AD,HM51,25),"")</f>
        <v/>
      </c>
      <c r="HV51" s="94" t="str">
        <f ca="1">IFERROR(INDEX(TrichLuc!$A:$AD,HM51,26),"")</f>
        <v/>
      </c>
      <c r="HX51" s="4" t="str">
        <f ca="1">IFERROR(MATCH(IC$3,OFFSET(TrichLuc!$A$1,HX50,0,5000),0)+HX50,"")</f>
        <v/>
      </c>
      <c r="HY51" s="84" t="str">
        <f ca="1">IFERROR(INDEX(TrichLuc!$A:$AD,HX51,10),"")</f>
        <v/>
      </c>
      <c r="HZ51" s="94" t="str">
        <f ca="1">IFERROR(INDEX(TrichLuc!$A:$AD,HX51,30),"")</f>
        <v/>
      </c>
      <c r="IA51" s="85" t="str">
        <f ca="1">IFERROR(VLOOKUP(HZ51,Giadatvaheso!$C$24:$F$112,4,0)*IB51,"")</f>
        <v/>
      </c>
      <c r="IB51" s="84" t="str">
        <f t="shared" ca="1" si="21"/>
        <v/>
      </c>
      <c r="IC51" s="84" t="str">
        <f ca="1">IFERROR(INDEX(TrichLuc!$A:$AD,HX51,21),"")</f>
        <v/>
      </c>
      <c r="ID51" s="84" t="str">
        <f ca="1">IFERROR(INDEX(TrichLuc!$A:$AD,HX51,22),"")</f>
        <v/>
      </c>
      <c r="IE51" s="84" t="str">
        <f ca="1">IFERROR(INDEX(TrichLuc!$A:$AD,HX51,23),"")</f>
        <v/>
      </c>
      <c r="IF51" s="94" t="str">
        <f ca="1">IFERROR(INDEX(TrichLuc!$A:$AD,HX51,25),"")</f>
        <v/>
      </c>
      <c r="IG51" s="94" t="str">
        <f ca="1">IFERROR(INDEX(TrichLuc!$A:$AD,HX51,26),"")</f>
        <v/>
      </c>
      <c r="II51" s="4" t="str">
        <f ca="1">IFERROR(MATCH(IN$3,OFFSET(TrichLuc!$A$1,II50,0,5000),0)+II50,"")</f>
        <v/>
      </c>
      <c r="IJ51" s="84" t="str">
        <f ca="1">IFERROR(INDEX(TrichLuc!$A:$AD,II51,10),"")</f>
        <v/>
      </c>
      <c r="IK51" s="94" t="str">
        <f ca="1">IFERROR(INDEX(TrichLuc!$A:$AD,II51,30),"")</f>
        <v/>
      </c>
      <c r="IL51" s="85" t="str">
        <f ca="1">IFERROR(VLOOKUP(IK51,Giadatvaheso!$C$24:$F$112,4,0)*IM51,"")</f>
        <v/>
      </c>
      <c r="IM51" s="84" t="str">
        <f t="shared" ca="1" si="22"/>
        <v/>
      </c>
      <c r="IN51" s="84" t="str">
        <f ca="1">IFERROR(INDEX(TrichLuc!$A:$AD,II51,21),"")</f>
        <v/>
      </c>
      <c r="IO51" s="84" t="str">
        <f ca="1">IFERROR(INDEX(TrichLuc!$A:$AD,II51,22),"")</f>
        <v/>
      </c>
      <c r="IP51" s="84" t="str">
        <f ca="1">IFERROR(INDEX(TrichLuc!$A:$AD,II51,23),"")</f>
        <v/>
      </c>
      <c r="IQ51" s="94" t="str">
        <f ca="1">IFERROR(INDEX(TrichLuc!$A:$AD,II51,25),"")</f>
        <v/>
      </c>
      <c r="IR51" s="94" t="str">
        <f ca="1">IFERROR(INDEX(TrichLuc!$A:$AD,II51,26),"")</f>
        <v/>
      </c>
      <c r="IT51" s="4" t="str">
        <f ca="1">IFERROR(MATCH(IY$3,OFFSET(TrichLuc!$A$1,IT50,0,5000),0)+IT50,"")</f>
        <v/>
      </c>
      <c r="IU51" s="84" t="str">
        <f ca="1">IFERROR(INDEX(TrichLuc!$A:$AD,IT51,10),"")</f>
        <v/>
      </c>
      <c r="IV51" s="94" t="str">
        <f ca="1">IFERROR(INDEX(TrichLuc!$A:$AD,IT51,30),"")</f>
        <v/>
      </c>
      <c r="IW51" s="85" t="str">
        <f ca="1">IFERROR(VLOOKUP(IV51,Giadatvaheso!$C$24:$F$112,4,0)*IX51,"")</f>
        <v/>
      </c>
      <c r="IX51" s="84" t="str">
        <f t="shared" ca="1" si="23"/>
        <v/>
      </c>
      <c r="IY51" s="84" t="str">
        <f ca="1">IFERROR(INDEX(TrichLuc!$A:$AD,IT51,21),"")</f>
        <v/>
      </c>
      <c r="IZ51" s="84" t="str">
        <f ca="1">IFERROR(INDEX(TrichLuc!$A:$AD,IT51,22),"")</f>
        <v/>
      </c>
      <c r="JA51" s="84" t="str">
        <f ca="1">IFERROR(INDEX(TrichLuc!$A:$AD,IT51,23),"")</f>
        <v/>
      </c>
      <c r="JB51" s="94" t="str">
        <f ca="1">IFERROR(INDEX(TrichLuc!$A:$AD,IT51,25),"")</f>
        <v/>
      </c>
      <c r="JC51" s="94" t="str">
        <f ca="1">IFERROR(INDEX(TrichLuc!$A:$AD,IT51,26),"")</f>
        <v/>
      </c>
      <c r="JE51" s="4" t="str">
        <f ca="1">IFERROR(MATCH(JJ$3,OFFSET(TrichLuc!$A$1,JE50,0,5000),0)+JE50,"")</f>
        <v/>
      </c>
      <c r="JF51" s="84" t="str">
        <f ca="1">IFERROR(INDEX(TrichLuc!$A:$AD,JE51,10),"")</f>
        <v/>
      </c>
      <c r="JG51" s="94" t="str">
        <f ca="1">IFERROR(INDEX(TrichLuc!$A:$AD,JE51,30),"")</f>
        <v/>
      </c>
      <c r="JH51" s="85" t="str">
        <f ca="1">IFERROR(VLOOKUP(JG51,Giadatvaheso!$C$24:$F$112,4,0)*JI51,"")</f>
        <v/>
      </c>
      <c r="JI51" s="84" t="str">
        <f t="shared" ca="1" si="24"/>
        <v/>
      </c>
      <c r="JJ51" s="84" t="str">
        <f ca="1">IFERROR(INDEX(TrichLuc!$A:$AD,JE51,21),"")</f>
        <v/>
      </c>
      <c r="JK51" s="84" t="str">
        <f ca="1">IFERROR(INDEX(TrichLuc!$A:$AD,JE51,22),"")</f>
        <v/>
      </c>
      <c r="JL51" s="84" t="str">
        <f ca="1">IFERROR(INDEX(TrichLuc!$A:$AD,JE51,23),"")</f>
        <v/>
      </c>
      <c r="JM51" s="94" t="str">
        <f ca="1">IFERROR(INDEX(TrichLuc!$A:$AD,JE51,25),"")</f>
        <v/>
      </c>
      <c r="JN51" s="94" t="str">
        <f ca="1">IFERROR(INDEX(TrichLuc!$A:$AD,JE51,26),"")</f>
        <v/>
      </c>
      <c r="JP51" s="4" t="str">
        <f ca="1">IFERROR(MATCH(JU$3,OFFSET(TrichLuc!$A$1,JP50,0,5000),0)+JP50,"")</f>
        <v/>
      </c>
      <c r="JQ51" s="84" t="str">
        <f ca="1">IFERROR(INDEX(TrichLuc!$A:$AD,JP51,10),"")</f>
        <v/>
      </c>
      <c r="JR51" s="94" t="str">
        <f ca="1">IFERROR(INDEX(TrichLuc!$A:$AD,JP51,30),"")</f>
        <v/>
      </c>
      <c r="JS51" s="85" t="str">
        <f ca="1">IFERROR(VLOOKUP(JR51,Giadatvaheso!$C$24:$F$112,4,0)*JT51,"")</f>
        <v/>
      </c>
      <c r="JT51" s="84" t="str">
        <f t="shared" ca="1" si="25"/>
        <v/>
      </c>
      <c r="JU51" s="84" t="str">
        <f ca="1">IFERROR(INDEX(TrichLuc!$A:$AD,JP51,21),"")</f>
        <v/>
      </c>
      <c r="JV51" s="84" t="str">
        <f ca="1">IFERROR(INDEX(TrichLuc!$A:$AD,JP51,22),"")</f>
        <v/>
      </c>
      <c r="JW51" s="84" t="str">
        <f ca="1">IFERROR(INDEX(TrichLuc!$A:$AD,JP51,23),"")</f>
        <v/>
      </c>
      <c r="JX51" s="94" t="str">
        <f ca="1">IFERROR(INDEX(TrichLuc!$A:$AD,JP51,25),"")</f>
        <v/>
      </c>
      <c r="JY51" s="94" t="str">
        <f ca="1">IFERROR(INDEX(TrichLuc!$A:$AD,JP51,26),"")</f>
        <v/>
      </c>
      <c r="KA51" s="4" t="str">
        <f ca="1">IFERROR(MATCH(KF$3,OFFSET(TrichLuc!$A$1,KA50,0,5000),0)+KA50,"")</f>
        <v/>
      </c>
      <c r="KB51" s="84" t="str">
        <f ca="1">IFERROR(INDEX(TrichLuc!$A:$AD,KA51,10),"")</f>
        <v/>
      </c>
      <c r="KC51" s="94" t="str">
        <f ca="1">IFERROR(INDEX(TrichLuc!$A:$AD,KA51,30),"")</f>
        <v/>
      </c>
      <c r="KD51" s="85" t="str">
        <f ca="1">IFERROR(VLOOKUP(KC51,Giadatvaheso!$C$24:$F$112,4,0)*KE51,"")</f>
        <v/>
      </c>
      <c r="KE51" s="84" t="str">
        <f t="shared" ca="1" si="26"/>
        <v/>
      </c>
      <c r="KF51" s="84" t="str">
        <f ca="1">IFERROR(INDEX(TrichLuc!$A:$AD,KA51,21),"")</f>
        <v/>
      </c>
      <c r="KG51" s="84" t="str">
        <f ca="1">IFERROR(INDEX(TrichLuc!$A:$AD,KA51,22),"")</f>
        <v/>
      </c>
      <c r="KH51" s="84" t="str">
        <f ca="1">IFERROR(INDEX(TrichLuc!$A:$AD,KA51,23),"")</f>
        <v/>
      </c>
      <c r="KI51" s="94" t="str">
        <f ca="1">IFERROR(INDEX(TrichLuc!$A:$AD,KA51,25),"")</f>
        <v/>
      </c>
      <c r="KJ51" s="94" t="str">
        <f ca="1">IFERROR(INDEX(TrichLuc!$A:$AD,KA51,26),"")</f>
        <v/>
      </c>
      <c r="KL51" s="4" t="str">
        <f ca="1">IFERROR(MATCH(KQ$3,OFFSET(TrichLuc!$A$1,KL50,0,5000),0)+KL50,"")</f>
        <v/>
      </c>
      <c r="KM51" s="84" t="str">
        <f ca="1">IFERROR(INDEX(TrichLuc!$A:$AD,KL51,10),"")</f>
        <v/>
      </c>
      <c r="KN51" s="94" t="str">
        <f ca="1">IFERROR(INDEX(TrichLuc!$A:$AD,KL51,30),"")</f>
        <v/>
      </c>
      <c r="KO51" s="85" t="str">
        <f ca="1">IFERROR(VLOOKUP(KN51,Giadatvaheso!$C$24:$F$112,4,0)*KP51,"")</f>
        <v/>
      </c>
      <c r="KP51" s="84" t="str">
        <f t="shared" ca="1" si="27"/>
        <v/>
      </c>
      <c r="KQ51" s="84" t="str">
        <f ca="1">IFERROR(INDEX(TrichLuc!$A:$AD,KL51,21),"")</f>
        <v/>
      </c>
      <c r="KR51" s="84" t="str">
        <f ca="1">IFERROR(INDEX(TrichLuc!$A:$AD,KL51,22),"")</f>
        <v/>
      </c>
      <c r="KS51" s="84" t="str">
        <f ca="1">IFERROR(INDEX(TrichLuc!$A:$AD,KL51,23),"")</f>
        <v/>
      </c>
      <c r="KT51" s="94" t="str">
        <f ca="1">IFERROR(INDEX(TrichLuc!$A:$AD,KL51,25),"")</f>
        <v/>
      </c>
      <c r="KU51" s="94" t="str">
        <f ca="1">IFERROR(INDEX(TrichLuc!$A:$AD,KL51,26),"")</f>
        <v/>
      </c>
      <c r="KW51" s="4" t="str">
        <f ca="1">IFERROR(MATCH(LB$3,OFFSET(TrichLuc!$A$1,KW50,0,5000),0)+KW50,"")</f>
        <v/>
      </c>
      <c r="KX51" s="84" t="str">
        <f ca="1">IFERROR(INDEX(TrichLuc!$A:$AD,KW51,10),"")</f>
        <v/>
      </c>
      <c r="KY51" s="94" t="str">
        <f ca="1">IFERROR(INDEX(TrichLuc!$A:$AD,KW51,30),"")</f>
        <v/>
      </c>
      <c r="KZ51" s="85" t="str">
        <f ca="1">IFERROR(VLOOKUP(KY51,Giadatvaheso!$C$24:$F$112,4,0)*LA51,"")</f>
        <v/>
      </c>
      <c r="LA51" s="84" t="str">
        <f t="shared" ca="1" si="28"/>
        <v/>
      </c>
      <c r="LB51" s="84" t="str">
        <f ca="1">IFERROR(INDEX(TrichLuc!$A:$AD,KW51,21),"")</f>
        <v/>
      </c>
      <c r="LC51" s="84" t="str">
        <f ca="1">IFERROR(INDEX(TrichLuc!$A:$AD,KW51,22),"")</f>
        <v/>
      </c>
      <c r="LD51" s="84" t="str">
        <f ca="1">IFERROR(INDEX(TrichLuc!$A:$AD,KW51,23),"")</f>
        <v/>
      </c>
      <c r="LE51" s="94" t="str">
        <f ca="1">IFERROR(INDEX(TrichLuc!$A:$AD,KW51,25),"")</f>
        <v/>
      </c>
      <c r="LF51" s="94" t="str">
        <f ca="1">IFERROR(INDEX(TrichLuc!$A:$AD,KW51,26),"")</f>
        <v/>
      </c>
      <c r="LH51" s="4" t="str">
        <f ca="1">IFERROR(MATCH(LM$3,OFFSET(TrichLuc!$A$1,LH50,0,5000),0)+LH50,"")</f>
        <v/>
      </c>
      <c r="LI51" s="84" t="str">
        <f ca="1">IFERROR(INDEX(TrichLuc!$A:$AD,LH51,10),"")</f>
        <v/>
      </c>
      <c r="LJ51" s="94" t="str">
        <f ca="1">IFERROR(INDEX(TrichLuc!$A:$AD,LH51,30),"")</f>
        <v/>
      </c>
      <c r="LK51" s="85" t="str">
        <f ca="1">IFERROR(VLOOKUP(LJ51,Giadatvaheso!$C$24:$F$112,4,0)*LL51,"")</f>
        <v/>
      </c>
      <c r="LL51" s="84" t="str">
        <f t="shared" ca="1" si="29"/>
        <v/>
      </c>
      <c r="LM51" s="84" t="str">
        <f ca="1">IFERROR(INDEX(TrichLuc!$A:$AD,LH51,21),"")</f>
        <v/>
      </c>
      <c r="LN51" s="84" t="str">
        <f ca="1">IFERROR(INDEX(TrichLuc!$A:$AD,LH51,22),"")</f>
        <v/>
      </c>
      <c r="LO51" s="84" t="str">
        <f ca="1">IFERROR(INDEX(TrichLuc!$A:$AD,LH51,23),"")</f>
        <v/>
      </c>
      <c r="LP51" s="94" t="str">
        <f ca="1">IFERROR(INDEX(TrichLuc!$A:$AD,LH51,25),"")</f>
        <v/>
      </c>
      <c r="LQ51" s="94" t="str">
        <f ca="1">IFERROR(INDEX(TrichLuc!$A:$AD,LH51,26),"")</f>
        <v/>
      </c>
      <c r="LS51" s="4" t="str">
        <f ca="1">IFERROR(MATCH(LX$3,OFFSET(TrichLuc!$A$1,LS50,0,5000),0)+LS50,"")</f>
        <v/>
      </c>
      <c r="LT51" s="84" t="str">
        <f ca="1">IFERROR(INDEX(TrichLuc!$A:$AD,LS51,10),"")</f>
        <v/>
      </c>
      <c r="LU51" s="94" t="str">
        <f ca="1">IFERROR(INDEX(TrichLuc!$A:$AD,LS51,30),"")</f>
        <v/>
      </c>
      <c r="LV51" s="85" t="str">
        <f ca="1">IFERROR(VLOOKUP(LU51,Giadatvaheso!$C$24:$F$112,4,0)*LW51,"")</f>
        <v/>
      </c>
      <c r="LW51" s="84" t="str">
        <f t="shared" ca="1" si="30"/>
        <v/>
      </c>
      <c r="LX51" s="84" t="str">
        <f ca="1">IFERROR(INDEX(TrichLuc!$A:$AD,LS51,21),"")</f>
        <v/>
      </c>
      <c r="LY51" s="84" t="str">
        <f ca="1">IFERROR(INDEX(TrichLuc!$A:$AD,LS51,22),"")</f>
        <v/>
      </c>
      <c r="LZ51" s="84" t="str">
        <f ca="1">IFERROR(INDEX(TrichLuc!$A:$AD,LS51,23),"")</f>
        <v/>
      </c>
      <c r="MA51" s="94" t="str">
        <f ca="1">IFERROR(INDEX(TrichLuc!$A:$AD,LS51,25),"")</f>
        <v/>
      </c>
      <c r="MB51" s="94" t="str">
        <f ca="1">IFERROR(INDEX(TrichLuc!$A:$AD,LS51,26),"")</f>
        <v/>
      </c>
      <c r="MD51" s="4" t="str">
        <f ca="1">IFERROR(MATCH(MI$3,OFFSET(TrichLuc!$A$1,MD50,0,5000),0)+MD50,"")</f>
        <v/>
      </c>
      <c r="ME51" s="84" t="str">
        <f ca="1">IFERROR(INDEX(TrichLuc!$A:$AD,MD51,10),"")</f>
        <v/>
      </c>
      <c r="MF51" s="94" t="str">
        <f ca="1">IFERROR(INDEX(TrichLuc!$A:$AD,MD51,30),"")</f>
        <v/>
      </c>
      <c r="MG51" s="85" t="str">
        <f ca="1">IFERROR(VLOOKUP(MF51,Giadatvaheso!$C$24:$F$112,4,0)*MH51,"")</f>
        <v/>
      </c>
      <c r="MH51" s="84" t="str">
        <f t="shared" ca="1" si="31"/>
        <v/>
      </c>
      <c r="MI51" s="84" t="str">
        <f ca="1">IFERROR(INDEX(TrichLuc!$A:$AD,MD51,21),"")</f>
        <v/>
      </c>
      <c r="MJ51" s="84" t="str">
        <f ca="1">IFERROR(INDEX(TrichLuc!$A:$AD,MD51,22),"")</f>
        <v/>
      </c>
      <c r="MK51" s="84" t="str">
        <f ca="1">IFERROR(INDEX(TrichLuc!$A:$AD,MD51,23),"")</f>
        <v/>
      </c>
      <c r="ML51" s="94" t="str">
        <f ca="1">IFERROR(INDEX(TrichLuc!$A:$AD,MD51,25),"")</f>
        <v/>
      </c>
      <c r="MM51" s="94" t="str">
        <f ca="1">IFERROR(INDEX(TrichLuc!$A:$AD,MD51,26),"")</f>
        <v/>
      </c>
      <c r="MO51" s="4" t="str">
        <f ca="1">IFERROR(MATCH(MT$3,OFFSET(TrichLuc!$A$1,MO50,0,5000),0)+MO50,"")</f>
        <v/>
      </c>
      <c r="MP51" s="84" t="str">
        <f ca="1">IFERROR(INDEX(TrichLuc!$A:$AD,MO51,10),"")</f>
        <v/>
      </c>
      <c r="MQ51" s="94" t="str">
        <f ca="1">IFERROR(INDEX(TrichLuc!$A:$AD,MO51,30),"")</f>
        <v/>
      </c>
      <c r="MR51" s="85" t="str">
        <f ca="1">IFERROR(VLOOKUP(MQ51,Giadatvaheso!$C$24:$F$112,4,0)*MS51,"")</f>
        <v/>
      </c>
      <c r="MS51" s="84" t="str">
        <f t="shared" ca="1" si="32"/>
        <v/>
      </c>
      <c r="MT51" s="84" t="str">
        <f ca="1">IFERROR(INDEX(TrichLuc!$A:$AD,MO51,21),"")</f>
        <v/>
      </c>
      <c r="MU51" s="84" t="str">
        <f ca="1">IFERROR(INDEX(TrichLuc!$A:$AD,MO51,22),"")</f>
        <v/>
      </c>
      <c r="MV51" s="84" t="str">
        <f ca="1">IFERROR(INDEX(TrichLuc!$A:$AD,MO51,23),"")</f>
        <v/>
      </c>
      <c r="MW51" s="94" t="str">
        <f ca="1">IFERROR(INDEX(TrichLuc!$A:$AD,MO51,25),"")</f>
        <v/>
      </c>
      <c r="MX51" s="94" t="str">
        <f ca="1">IFERROR(INDEX(TrichLuc!$A:$AD,MO51,26),"")</f>
        <v/>
      </c>
      <c r="MZ51" s="4" t="str">
        <f ca="1">IFERROR(MATCH(NE$3,OFFSET(TrichLuc!$A$1,MZ50,0,5000),0)+MZ50,"")</f>
        <v/>
      </c>
      <c r="NA51" s="84" t="str">
        <f ca="1">IFERROR(INDEX(TrichLuc!$A:$AD,MZ51,10),"")</f>
        <v/>
      </c>
      <c r="NB51" s="94" t="str">
        <f ca="1">IFERROR(INDEX(TrichLuc!$A:$AD,MZ51,30),"")</f>
        <v/>
      </c>
      <c r="NC51" s="85" t="str">
        <f ca="1">IFERROR(VLOOKUP(NB51,Giadatvaheso!$C$24:$F$112,4,0)*ND51,"")</f>
        <v/>
      </c>
      <c r="ND51" s="84" t="str">
        <f t="shared" ca="1" si="33"/>
        <v/>
      </c>
      <c r="NE51" s="84" t="str">
        <f ca="1">IFERROR(INDEX(TrichLuc!$A:$AD,MZ51,21),"")</f>
        <v/>
      </c>
      <c r="NF51" s="84" t="str">
        <f ca="1">IFERROR(INDEX(TrichLuc!$A:$AD,MZ51,22),"")</f>
        <v/>
      </c>
      <c r="NG51" s="84" t="str">
        <f ca="1">IFERROR(INDEX(TrichLuc!$A:$AD,MZ51,23),"")</f>
        <v/>
      </c>
      <c r="NH51" s="94" t="str">
        <f ca="1">IFERROR(INDEX(TrichLuc!$A:$AD,MZ51,25),"")</f>
        <v/>
      </c>
      <c r="NI51" s="94" t="str">
        <f ca="1">IFERROR(INDEX(TrichLuc!$A:$AD,MZ51,26),"")</f>
        <v/>
      </c>
      <c r="NK51" s="4" t="str">
        <f ca="1">IFERROR(MATCH(NP$3,OFFSET(TrichLuc!$A$1,NK50,0,5000),0)+NK50,"")</f>
        <v/>
      </c>
      <c r="NL51" s="84" t="str">
        <f ca="1">IFERROR(INDEX(TrichLuc!$A:$AD,NK51,10),"")</f>
        <v/>
      </c>
      <c r="NM51" s="94" t="str">
        <f ca="1">IFERROR(INDEX(TrichLuc!$A:$AD,NK51,30),"")</f>
        <v/>
      </c>
      <c r="NN51" s="85" t="str">
        <f ca="1">IFERROR(VLOOKUP(NM51,Giadatvaheso!$C$24:$F$112,4,0)*NO51,"")</f>
        <v/>
      </c>
      <c r="NO51" s="84" t="str">
        <f t="shared" ca="1" si="34"/>
        <v/>
      </c>
      <c r="NP51" s="84" t="str">
        <f ca="1">IFERROR(INDEX(TrichLuc!$A:$AD,NK51,21),"")</f>
        <v/>
      </c>
      <c r="NQ51" s="84" t="str">
        <f ca="1">IFERROR(INDEX(TrichLuc!$A:$AD,NK51,22),"")</f>
        <v/>
      </c>
      <c r="NR51" s="84" t="str">
        <f ca="1">IFERROR(INDEX(TrichLuc!$A:$AD,NK51,23),"")</f>
        <v/>
      </c>
      <c r="NS51" s="94" t="str">
        <f ca="1">IFERROR(INDEX(TrichLuc!$A:$AD,NK51,25),"")</f>
        <v/>
      </c>
      <c r="NT51" s="94" t="str">
        <f ca="1">IFERROR(INDEX(TrichLuc!$A:$AD,NK51,26),"")</f>
        <v/>
      </c>
      <c r="NV51" s="4" t="str">
        <f ca="1">IFERROR(MATCH(OA$3,OFFSET(TrichLuc!$A$1,NV50,0,5000),0)+NV50,"")</f>
        <v/>
      </c>
      <c r="NW51" s="84" t="str">
        <f ca="1">IFERROR(INDEX(TrichLuc!$A:$AD,NV51,10),"")</f>
        <v/>
      </c>
      <c r="NX51" s="94" t="str">
        <f ca="1">IFERROR(INDEX(TrichLuc!$A:$AD,NV51,30),"")</f>
        <v/>
      </c>
      <c r="NY51" s="85" t="str">
        <f ca="1">IFERROR(VLOOKUP(NX51,Giadatvaheso!$C$24:$F$112,4,0)*NZ51,"")</f>
        <v/>
      </c>
      <c r="NZ51" s="84" t="str">
        <f t="shared" ca="1" si="35"/>
        <v/>
      </c>
      <c r="OA51" s="84" t="str">
        <f ca="1">IFERROR(INDEX(TrichLuc!$A:$AD,NV51,21),"")</f>
        <v/>
      </c>
      <c r="OB51" s="84" t="str">
        <f ca="1">IFERROR(INDEX(TrichLuc!$A:$AD,NV51,22),"")</f>
        <v/>
      </c>
      <c r="OC51" s="84" t="str">
        <f ca="1">IFERROR(INDEX(TrichLuc!$A:$AD,NV51,23),"")</f>
        <v/>
      </c>
      <c r="OD51" s="94" t="str">
        <f ca="1">IFERROR(INDEX(TrichLuc!$A:$AD,NV51,25),"")</f>
        <v/>
      </c>
      <c r="OE51" s="94" t="str">
        <f ca="1">IFERROR(INDEX(TrichLuc!$A:$AD,NV51,26),"")</f>
        <v/>
      </c>
      <c r="OG51" s="4" t="str">
        <f ca="1">IFERROR(MATCH(OL$3,OFFSET(TrichLuc!$A$1,OG50,0,5000),0)+OG50,"")</f>
        <v/>
      </c>
      <c r="OH51" s="84" t="str">
        <f ca="1">IFERROR(INDEX(TrichLuc!$A:$AD,OG51,10),"")</f>
        <v/>
      </c>
      <c r="OI51" s="94" t="str">
        <f ca="1">IFERROR(INDEX(TrichLuc!$A:$AD,OG51,30),"")</f>
        <v/>
      </c>
      <c r="OJ51" s="85" t="str">
        <f ca="1">IFERROR(VLOOKUP(OI51,Giadatvaheso!$C$24:$F$112,4,0)*OK51,"")</f>
        <v/>
      </c>
      <c r="OK51" s="84" t="str">
        <f t="shared" ca="1" si="36"/>
        <v/>
      </c>
      <c r="OL51" s="84" t="str">
        <f ca="1">IFERROR(INDEX(TrichLuc!$A:$AD,OG51,21),"")</f>
        <v/>
      </c>
      <c r="OM51" s="84" t="str">
        <f ca="1">IFERROR(INDEX(TrichLuc!$A:$AD,OG51,22),"")</f>
        <v/>
      </c>
      <c r="ON51" s="84" t="str">
        <f ca="1">IFERROR(INDEX(TrichLuc!$A:$AD,OG51,23),"")</f>
        <v/>
      </c>
      <c r="OO51" s="94" t="str">
        <f ca="1">IFERROR(INDEX(TrichLuc!$A:$AD,OG51,25),"")</f>
        <v/>
      </c>
      <c r="OP51" s="94" t="str">
        <f ca="1">IFERROR(INDEX(TrichLuc!$A:$AD,OG51,26),"")</f>
        <v/>
      </c>
      <c r="OR51" s="4" t="str">
        <f ca="1">IFERROR(MATCH(OW$3,OFFSET(TrichLuc!$A$1,OR50,0,5000),0)+OR50,"")</f>
        <v/>
      </c>
      <c r="OS51" s="84" t="str">
        <f ca="1">IFERROR(INDEX(TrichLuc!$A:$AD,OR51,10),"")</f>
        <v/>
      </c>
      <c r="OT51" s="94" t="str">
        <f ca="1">IFERROR(INDEX(TrichLuc!$A:$AD,OR51,30),"")</f>
        <v/>
      </c>
      <c r="OU51" s="85" t="str">
        <f ca="1">IFERROR(VLOOKUP(OT51,Giadatvaheso!$C$24:$F$112,4,0)*OV51,"")</f>
        <v/>
      </c>
      <c r="OV51" s="84" t="str">
        <f t="shared" ca="1" si="37"/>
        <v/>
      </c>
      <c r="OW51" s="84" t="str">
        <f ca="1">IFERROR(INDEX(TrichLuc!$A:$AD,OR51,21),"")</f>
        <v/>
      </c>
      <c r="OX51" s="84" t="str">
        <f ca="1">IFERROR(INDEX(TrichLuc!$A:$AD,OR51,22),"")</f>
        <v/>
      </c>
      <c r="OY51" s="84" t="str">
        <f ca="1">IFERROR(INDEX(TrichLuc!$A:$AD,OR51,23),"")</f>
        <v/>
      </c>
      <c r="OZ51" s="94" t="str">
        <f ca="1">IFERROR(INDEX(TrichLuc!$A:$AD,OR51,25),"")</f>
        <v/>
      </c>
      <c r="PA51" s="94" t="str">
        <f ca="1">IFERROR(INDEX(TrichLuc!$A:$AD,OR51,26),"")</f>
        <v/>
      </c>
      <c r="PC51" s="4" t="str">
        <f ca="1">IFERROR(MATCH(PH$3,OFFSET(TrichLuc!$A$1,PC50,0,5000),0)+PC50,"")</f>
        <v/>
      </c>
      <c r="PD51" s="84" t="str">
        <f ca="1">IFERROR(INDEX(TrichLuc!$A:$AD,PC51,10),"")</f>
        <v/>
      </c>
      <c r="PE51" s="94" t="str">
        <f ca="1">IFERROR(INDEX(TrichLuc!$A:$AD,PC51,30),"")</f>
        <v/>
      </c>
      <c r="PF51" s="85" t="str">
        <f ca="1">IFERROR(VLOOKUP(PE51,Giadatvaheso!$C$24:$F$112,4,0)*PG51,"")</f>
        <v/>
      </c>
      <c r="PG51" s="84" t="str">
        <f t="shared" ca="1" si="38"/>
        <v/>
      </c>
      <c r="PH51" s="84" t="str">
        <f ca="1">IFERROR(INDEX(TrichLuc!$A:$AD,PC51,21),"")</f>
        <v/>
      </c>
      <c r="PI51" s="84" t="str">
        <f ca="1">IFERROR(INDEX(TrichLuc!$A:$AD,PC51,22),"")</f>
        <v/>
      </c>
      <c r="PJ51" s="84" t="str">
        <f ca="1">IFERROR(INDEX(TrichLuc!$A:$AD,PC51,23),"")</f>
        <v/>
      </c>
      <c r="PK51" s="94" t="str">
        <f ca="1">IFERROR(INDEX(TrichLuc!$A:$AD,PC51,25),"")</f>
        <v/>
      </c>
      <c r="PL51" s="94" t="str">
        <f ca="1">IFERROR(INDEX(TrichLuc!$A:$AD,PC51,26),"")</f>
        <v/>
      </c>
      <c r="PN51" s="4" t="str">
        <f ca="1">IFERROR(MATCH(PS$3,OFFSET(TrichLuc!$A$1,PN50,0,5000),0)+PN50,"")</f>
        <v/>
      </c>
      <c r="PO51" s="84" t="str">
        <f ca="1">IFERROR(INDEX(TrichLuc!$A:$AD,PN51,10),"")</f>
        <v/>
      </c>
      <c r="PP51" s="94" t="str">
        <f ca="1">IFERROR(INDEX(TrichLuc!$A:$AD,PN51,30),"")</f>
        <v/>
      </c>
      <c r="PQ51" s="85" t="str">
        <f ca="1">IFERROR(VLOOKUP(PP51,Giadatvaheso!$C$24:$F$112,4,0)*PR51,"")</f>
        <v/>
      </c>
      <c r="PR51" s="84" t="str">
        <f t="shared" ca="1" si="39"/>
        <v/>
      </c>
      <c r="PS51" s="84" t="str">
        <f ca="1">IFERROR(INDEX(TrichLuc!$A:$AD,PN51,21),"")</f>
        <v/>
      </c>
      <c r="PT51" s="84" t="str">
        <f ca="1">IFERROR(INDEX(TrichLuc!$A:$AD,PN51,22),"")</f>
        <v/>
      </c>
      <c r="PU51" s="84" t="str">
        <f ca="1">IFERROR(INDEX(TrichLuc!$A:$AD,PN51,23),"")</f>
        <v/>
      </c>
      <c r="PV51" s="94" t="str">
        <f ca="1">IFERROR(INDEX(TrichLuc!$A:$AD,PN51,25),"")</f>
        <v/>
      </c>
      <c r="PW51" s="94" t="str">
        <f ca="1">IFERROR(INDEX(TrichLuc!$A:$AD,PN51,26),"")</f>
        <v/>
      </c>
      <c r="PY51" s="4" t="str">
        <f ca="1">IFERROR(MATCH(QD$3,OFFSET(TrichLuc!$A$1,PY50,0,5000),0)+PY50,"")</f>
        <v/>
      </c>
      <c r="PZ51" s="84" t="str">
        <f ca="1">IFERROR(INDEX(TrichLuc!$A:$AD,PY51,10),"")</f>
        <v/>
      </c>
      <c r="QA51" s="94" t="str">
        <f ca="1">IFERROR(INDEX(TrichLuc!$A:$AD,PY51,30),"")</f>
        <v/>
      </c>
      <c r="QB51" s="85" t="str">
        <f ca="1">IFERROR(VLOOKUP(QA51,Giadatvaheso!$C$24:$F$112,4,0)*QC51,"")</f>
        <v/>
      </c>
      <c r="QC51" s="84" t="str">
        <f t="shared" ca="1" si="40"/>
        <v/>
      </c>
      <c r="QD51" s="84" t="str">
        <f ca="1">IFERROR(INDEX(TrichLuc!$A:$AD,PY51,21),"")</f>
        <v/>
      </c>
      <c r="QE51" s="84" t="str">
        <f ca="1">IFERROR(INDEX(TrichLuc!$A:$AD,PY51,22),"")</f>
        <v/>
      </c>
      <c r="QF51" s="84" t="str">
        <f ca="1">IFERROR(INDEX(TrichLuc!$A:$AD,PY51,23),"")</f>
        <v/>
      </c>
      <c r="QG51" s="94" t="str">
        <f ca="1">IFERROR(INDEX(TrichLuc!$A:$AD,PY51,25),"")</f>
        <v/>
      </c>
      <c r="QH51" s="94" t="str">
        <f ca="1">IFERROR(INDEX(TrichLuc!$A:$AD,PY51,26),"")</f>
        <v/>
      </c>
      <c r="QJ51" s="4" t="str">
        <f ca="1">IFERROR(MATCH(QO$3,OFFSET(TrichLuc!$A$1,QJ50,0,5000),0)+QJ50,"")</f>
        <v/>
      </c>
      <c r="QK51" s="84" t="str">
        <f ca="1">IFERROR(INDEX(TrichLuc!$A:$AD,QJ51,10),"")</f>
        <v/>
      </c>
      <c r="QL51" s="94" t="str">
        <f ca="1">IFERROR(INDEX(TrichLuc!$A:$AD,QJ51,30),"")</f>
        <v/>
      </c>
      <c r="QM51" s="85" t="str">
        <f ca="1">IFERROR(VLOOKUP(QL51,Giadatvaheso!$C$24:$F$112,4,0)*QN51,"")</f>
        <v/>
      </c>
      <c r="QN51" s="84" t="str">
        <f t="shared" ca="1" si="41"/>
        <v/>
      </c>
      <c r="QO51" s="84" t="str">
        <f ca="1">IFERROR(INDEX(TrichLuc!$A:$AD,QJ51,21),"")</f>
        <v/>
      </c>
      <c r="QP51" s="84" t="str">
        <f ca="1">IFERROR(INDEX(TrichLuc!$A:$AD,QJ51,22),"")</f>
        <v/>
      </c>
      <c r="QQ51" s="84" t="str">
        <f ca="1">IFERROR(INDEX(TrichLuc!$A:$AD,QJ51,23),"")</f>
        <v/>
      </c>
      <c r="QR51" s="94" t="str">
        <f ca="1">IFERROR(INDEX(TrichLuc!$A:$AD,QJ51,25),"")</f>
        <v/>
      </c>
      <c r="QS51" s="94" t="str">
        <f ca="1">IFERROR(INDEX(TrichLuc!$A:$AD,QJ51,26),"")</f>
        <v/>
      </c>
      <c r="QU51" s="4" t="str">
        <f ca="1">IFERROR(MATCH(QZ$3,OFFSET(TrichLuc!$A$1,QU50,0,5000),0)+QU50,"")</f>
        <v/>
      </c>
      <c r="QV51" s="84" t="str">
        <f ca="1">IFERROR(INDEX(TrichLuc!$A:$AD,QU51,10),"")</f>
        <v/>
      </c>
      <c r="QW51" s="94" t="str">
        <f ca="1">IFERROR(INDEX(TrichLuc!$A:$AD,QU51,30),"")</f>
        <v/>
      </c>
      <c r="QX51" s="85" t="str">
        <f ca="1">IFERROR(VLOOKUP(QW51,Giadatvaheso!$C$24:$F$112,4,0)*QY51,"")</f>
        <v/>
      </c>
      <c r="QY51" s="84" t="str">
        <f t="shared" ca="1" si="42"/>
        <v/>
      </c>
      <c r="QZ51" s="84" t="str">
        <f ca="1">IFERROR(INDEX(TrichLuc!$A:$AD,QU51,21),"")</f>
        <v/>
      </c>
      <c r="RA51" s="84" t="str">
        <f ca="1">IFERROR(INDEX(TrichLuc!$A:$AD,QU51,22),"")</f>
        <v/>
      </c>
      <c r="RB51" s="84" t="str">
        <f ca="1">IFERROR(INDEX(TrichLuc!$A:$AD,QU51,23),"")</f>
        <v/>
      </c>
      <c r="RC51" s="94" t="str">
        <f ca="1">IFERROR(INDEX(TrichLuc!$A:$AD,QU51,25),"")</f>
        <v/>
      </c>
      <c r="RD51" s="94" t="str">
        <f ca="1">IFERROR(INDEX(TrichLuc!$A:$AD,QU51,26),"")</f>
        <v/>
      </c>
      <c r="RF51" s="4" t="str">
        <f ca="1">IFERROR(MATCH(RK$3,OFFSET(TrichLuc!$A$1,RF50,0,5000),0)+RF50,"")</f>
        <v/>
      </c>
      <c r="RG51" s="84" t="str">
        <f ca="1">IFERROR(INDEX(TrichLuc!$A:$AD,RF51,10),"")</f>
        <v/>
      </c>
      <c r="RH51" s="94" t="str">
        <f ca="1">IFERROR(INDEX(TrichLuc!$A:$AD,RF51,30),"")</f>
        <v/>
      </c>
      <c r="RI51" s="85" t="str">
        <f ca="1">IFERROR(VLOOKUP(RH51,Giadatvaheso!$C$24:$F$112,4,0)*RJ51,"")</f>
        <v/>
      </c>
      <c r="RJ51" s="84" t="str">
        <f t="shared" ca="1" si="43"/>
        <v/>
      </c>
      <c r="RK51" s="84" t="str">
        <f ca="1">IFERROR(INDEX(TrichLuc!$A:$AD,RF51,21),"")</f>
        <v/>
      </c>
      <c r="RL51" s="84" t="str">
        <f ca="1">IFERROR(INDEX(TrichLuc!$A:$AD,RF51,22),"")</f>
        <v/>
      </c>
      <c r="RM51" s="84" t="str">
        <f ca="1">IFERROR(INDEX(TrichLuc!$A:$AD,RF51,23),"")</f>
        <v/>
      </c>
      <c r="RN51" s="94" t="str">
        <f ca="1">IFERROR(INDEX(TrichLuc!$A:$AD,RF51,25),"")</f>
        <v/>
      </c>
      <c r="RO51" s="94" t="str">
        <f ca="1">IFERROR(INDEX(TrichLuc!$A:$AD,RF51,26),"")</f>
        <v/>
      </c>
      <c r="RQ51" s="4" t="str">
        <f ca="1">IFERROR(MATCH(RV$3,OFFSET(TrichLuc!$A$1,RQ50,0,5000),0)+RQ50,"")</f>
        <v/>
      </c>
      <c r="RR51" s="84" t="str">
        <f ca="1">IFERROR(INDEX(TrichLuc!$A:$AD,RQ51,10),"")</f>
        <v/>
      </c>
      <c r="RS51" s="94" t="str">
        <f ca="1">IFERROR(INDEX(TrichLuc!$A:$AD,RQ51,30),"")</f>
        <v/>
      </c>
      <c r="RT51" s="85" t="str">
        <f ca="1">IFERROR(VLOOKUP(RS51,Giadatvaheso!$C$24:$F$112,4,0)*RU51,"")</f>
        <v/>
      </c>
      <c r="RU51" s="84" t="str">
        <f t="shared" ca="1" si="44"/>
        <v/>
      </c>
      <c r="RV51" s="84" t="str">
        <f ca="1">IFERROR(INDEX(TrichLuc!$A:$AD,RQ51,21),"")</f>
        <v/>
      </c>
      <c r="RW51" s="84" t="str">
        <f ca="1">IFERROR(INDEX(TrichLuc!$A:$AD,RQ51,22),"")</f>
        <v/>
      </c>
      <c r="RX51" s="84" t="str">
        <f ca="1">IFERROR(INDEX(TrichLuc!$A:$AD,RQ51,23),"")</f>
        <v/>
      </c>
      <c r="RY51" s="94" t="str">
        <f ca="1">IFERROR(INDEX(TrichLuc!$A:$AD,RQ51,25),"")</f>
        <v/>
      </c>
      <c r="RZ51" s="94" t="str">
        <f ca="1">IFERROR(INDEX(TrichLuc!$A:$AD,RQ51,26),"")</f>
        <v/>
      </c>
      <c r="SB51" s="4" t="str">
        <f ca="1">IFERROR(MATCH(SG$3,OFFSET(TrichLuc!$A$1,SB50,0,5000),0)+SB50,"")</f>
        <v/>
      </c>
      <c r="SC51" s="84" t="str">
        <f ca="1">IFERROR(INDEX(TrichLuc!$A:$AD,SB51,10),"")</f>
        <v/>
      </c>
      <c r="SD51" s="94" t="str">
        <f ca="1">IFERROR(INDEX(TrichLuc!$A:$AD,SB51,30),"")</f>
        <v/>
      </c>
      <c r="SE51" s="85" t="str">
        <f ca="1">IFERROR(VLOOKUP(SD51,Giadatvaheso!$C$24:$F$112,4,0)*SF51,"")</f>
        <v/>
      </c>
      <c r="SF51" s="84" t="str">
        <f t="shared" ca="1" si="45"/>
        <v/>
      </c>
      <c r="SG51" s="84" t="str">
        <f ca="1">IFERROR(INDEX(TrichLuc!$A:$AD,SB51,21),"")</f>
        <v/>
      </c>
      <c r="SH51" s="84" t="str">
        <f ca="1">IFERROR(INDEX(TrichLuc!$A:$AD,SB51,22),"")</f>
        <v/>
      </c>
      <c r="SI51" s="84" t="str">
        <f ca="1">IFERROR(INDEX(TrichLuc!$A:$AD,SB51,23),"")</f>
        <v/>
      </c>
      <c r="SJ51" s="94" t="str">
        <f ca="1">IFERROR(INDEX(TrichLuc!$A:$AD,SB51,25),"")</f>
        <v/>
      </c>
      <c r="SK51" s="94" t="str">
        <f ca="1">IFERROR(INDEX(TrichLuc!$A:$AD,SB51,26),"")</f>
        <v/>
      </c>
      <c r="SM51" s="4" t="str">
        <f ca="1">IFERROR(MATCH(SR$3,OFFSET(TrichLuc!$A$1,SM50,0,5000),0)+SM50,"")</f>
        <v/>
      </c>
      <c r="SN51" s="84" t="str">
        <f ca="1">IFERROR(INDEX(TrichLuc!$A:$AD,SM51,10),"")</f>
        <v/>
      </c>
      <c r="SO51" s="94" t="str">
        <f ca="1">IFERROR(INDEX(TrichLuc!$A:$AD,SM51,30),"")</f>
        <v/>
      </c>
      <c r="SP51" s="85" t="str">
        <f ca="1">IFERROR(VLOOKUP(SO51,Giadatvaheso!$C$24:$F$112,4,0)*SQ51,"")</f>
        <v/>
      </c>
      <c r="SQ51" s="84" t="str">
        <f t="shared" ca="1" si="46"/>
        <v/>
      </c>
      <c r="SR51" s="84" t="str">
        <f ca="1">IFERROR(INDEX(TrichLuc!$A:$AD,SM51,21),"")</f>
        <v/>
      </c>
      <c r="SS51" s="84" t="str">
        <f ca="1">IFERROR(INDEX(TrichLuc!$A:$AD,SM51,22),"")</f>
        <v/>
      </c>
      <c r="ST51" s="84" t="str">
        <f ca="1">IFERROR(INDEX(TrichLuc!$A:$AD,SM51,23),"")</f>
        <v/>
      </c>
      <c r="SU51" s="94" t="str">
        <f ca="1">IFERROR(INDEX(TrichLuc!$A:$AD,SM51,25),"")</f>
        <v/>
      </c>
      <c r="SV51" s="94" t="str">
        <f ca="1">IFERROR(INDEX(TrichLuc!$A:$AD,SM51,26),"")</f>
        <v/>
      </c>
      <c r="SX51" s="4" t="str">
        <f ca="1">IFERROR(MATCH(TC$3,OFFSET(TrichLuc!$A$1,SX50,0,5000),0)+SX50,"")</f>
        <v/>
      </c>
      <c r="SY51" s="84" t="str">
        <f ca="1">IFERROR(INDEX(TrichLuc!$A:$AD,SX51,10),"")</f>
        <v/>
      </c>
      <c r="SZ51" s="94" t="str">
        <f ca="1">IFERROR(INDEX(TrichLuc!$A:$AD,SX51,30),"")</f>
        <v/>
      </c>
      <c r="TA51" s="85" t="str">
        <f ca="1">IFERROR(VLOOKUP(SZ51,Giadatvaheso!$C$24:$F$112,4,0)*TB51,"")</f>
        <v/>
      </c>
      <c r="TB51" s="84" t="str">
        <f t="shared" ca="1" si="47"/>
        <v/>
      </c>
      <c r="TC51" s="84" t="str">
        <f ca="1">IFERROR(INDEX(TrichLuc!$A:$AD,SX51,21),"")</f>
        <v/>
      </c>
      <c r="TD51" s="84" t="str">
        <f ca="1">IFERROR(INDEX(TrichLuc!$A:$AD,SX51,22),"")</f>
        <v/>
      </c>
      <c r="TE51" s="84" t="str">
        <f ca="1">IFERROR(INDEX(TrichLuc!$A:$AD,SX51,23),"")</f>
        <v/>
      </c>
      <c r="TF51" s="94" t="str">
        <f ca="1">IFERROR(INDEX(TrichLuc!$A:$AD,SX51,25),"")</f>
        <v/>
      </c>
      <c r="TG51" s="94" t="str">
        <f ca="1">IFERROR(INDEX(TrichLuc!$A:$AD,SX51,26),"")</f>
        <v/>
      </c>
      <c r="TI51" s="4" t="str">
        <f ca="1">IFERROR(MATCH(TN$3,OFFSET(TrichLuc!$A$1,TI50,0,5000),0)+TI50,"")</f>
        <v/>
      </c>
      <c r="TJ51" s="84" t="str">
        <f ca="1">IFERROR(INDEX(TrichLuc!$A:$AD,TI51,10),"")</f>
        <v/>
      </c>
      <c r="TK51" s="94" t="str">
        <f ca="1">IFERROR(INDEX(TrichLuc!$A:$AD,TI51,30),"")</f>
        <v/>
      </c>
      <c r="TL51" s="85" t="str">
        <f ca="1">IFERROR(VLOOKUP(TK51,Giadatvaheso!$C$24:$F$112,4,0)*TM51,"")</f>
        <v/>
      </c>
      <c r="TM51" s="84" t="str">
        <f t="shared" ca="1" si="48"/>
        <v/>
      </c>
      <c r="TN51" s="84" t="str">
        <f ca="1">IFERROR(INDEX(TrichLuc!$A:$AD,TI51,21),"")</f>
        <v/>
      </c>
      <c r="TO51" s="84" t="str">
        <f ca="1">IFERROR(INDEX(TrichLuc!$A:$AD,TI51,22),"")</f>
        <v/>
      </c>
      <c r="TP51" s="84" t="str">
        <f ca="1">IFERROR(INDEX(TrichLuc!$A:$AD,TI51,23),"")</f>
        <v/>
      </c>
      <c r="TQ51" s="94" t="str">
        <f ca="1">IFERROR(INDEX(TrichLuc!$A:$AD,TI51,25),"")</f>
        <v/>
      </c>
      <c r="TR51" s="94" t="str">
        <f ca="1">IFERROR(INDEX(TrichLuc!$A:$AD,TI51,26),"")</f>
        <v/>
      </c>
      <c r="TT51" s="4" t="str">
        <f ca="1">IFERROR(MATCH(TY$3,OFFSET(TrichLuc!$A$1,TT50,0,5000),0)+TT50,"")</f>
        <v/>
      </c>
      <c r="TU51" s="84" t="str">
        <f ca="1">IFERROR(INDEX(TrichLuc!$A:$AD,TT51,10),"")</f>
        <v/>
      </c>
      <c r="TV51" s="94" t="str">
        <f ca="1">IFERROR(INDEX(TrichLuc!$A:$AD,TT51,30),"")</f>
        <v/>
      </c>
      <c r="TW51" s="85" t="str">
        <f ca="1">IFERROR(VLOOKUP(TV51,Giadatvaheso!$C$24:$F$112,4,0)*TX51,"")</f>
        <v/>
      </c>
      <c r="TX51" s="84" t="str">
        <f t="shared" ca="1" si="49"/>
        <v/>
      </c>
      <c r="TY51" s="84" t="str">
        <f ca="1">IFERROR(INDEX(TrichLuc!$A:$AD,TT51,21),"")</f>
        <v/>
      </c>
      <c r="TZ51" s="84" t="str">
        <f ca="1">IFERROR(INDEX(TrichLuc!$A:$AD,TT51,22),"")</f>
        <v/>
      </c>
      <c r="UA51" s="84" t="str">
        <f ca="1">IFERROR(INDEX(TrichLuc!$A:$AD,TT51,23),"")</f>
        <v/>
      </c>
      <c r="UB51" s="94" t="str">
        <f ca="1">IFERROR(INDEX(TrichLuc!$A:$AD,TT51,25),"")</f>
        <v/>
      </c>
      <c r="UC51" s="94" t="str">
        <f ca="1">IFERROR(INDEX(TrichLuc!$A:$AD,TT51,26),"")</f>
        <v/>
      </c>
      <c r="UE51" s="4" t="str">
        <f ca="1">IFERROR(MATCH(UJ$3,OFFSET(TrichLuc!$A$1,UE50,0,5000),0)+UE50,"")</f>
        <v/>
      </c>
      <c r="UF51" s="84" t="str">
        <f ca="1">IFERROR(INDEX(TrichLuc!$A:$AD,UE51,10),"")</f>
        <v/>
      </c>
      <c r="UG51" s="94" t="str">
        <f ca="1">IFERROR(INDEX(TrichLuc!$A:$AD,UE51,30),"")</f>
        <v/>
      </c>
      <c r="UH51" s="85" t="str">
        <f ca="1">IFERROR(VLOOKUP(UG51,Giadatvaheso!$C$24:$F$112,4,0)*UI51,"")</f>
        <v/>
      </c>
      <c r="UI51" s="84" t="str">
        <f t="shared" ca="1" si="50"/>
        <v/>
      </c>
      <c r="UJ51" s="84" t="str">
        <f ca="1">IFERROR(INDEX(TrichLuc!$A:$AD,UE51,21),"")</f>
        <v/>
      </c>
      <c r="UK51" s="84" t="str">
        <f ca="1">IFERROR(INDEX(TrichLuc!$A:$AD,UE51,22),"")</f>
        <v/>
      </c>
      <c r="UL51" s="84" t="str">
        <f ca="1">IFERROR(INDEX(TrichLuc!$A:$AD,UE51,23),"")</f>
        <v/>
      </c>
      <c r="UM51" s="94" t="str">
        <f ca="1">IFERROR(INDEX(TrichLuc!$A:$AD,UE51,25),"")</f>
        <v/>
      </c>
      <c r="UN51" s="94" t="str">
        <f ca="1">IFERROR(INDEX(TrichLuc!$A:$AD,UE51,26),"")</f>
        <v/>
      </c>
      <c r="UP51" s="4" t="str">
        <f ca="1">IFERROR(MATCH(UU$3,OFFSET(TrichLuc!$A$1,UP50,0,5000),0)+UP50,"")</f>
        <v/>
      </c>
      <c r="UQ51" s="84" t="str">
        <f ca="1">IFERROR(INDEX(TrichLuc!$A:$AD,UP51,10),"")</f>
        <v/>
      </c>
      <c r="UR51" s="94" t="str">
        <f ca="1">IFERROR(INDEX(TrichLuc!$A:$AD,UP51,30),"")</f>
        <v/>
      </c>
      <c r="US51" s="85" t="str">
        <f ca="1">IFERROR(VLOOKUP(UR51,Giadatvaheso!$C$24:$F$112,4,0)*UT51,"")</f>
        <v/>
      </c>
      <c r="UT51" s="84" t="str">
        <f t="shared" ca="1" si="51"/>
        <v/>
      </c>
      <c r="UU51" s="84" t="str">
        <f ca="1">IFERROR(INDEX(TrichLuc!$A:$AD,UP51,21),"")</f>
        <v/>
      </c>
      <c r="UV51" s="84" t="str">
        <f ca="1">IFERROR(INDEX(TrichLuc!$A:$AD,UP51,22),"")</f>
        <v/>
      </c>
      <c r="UW51" s="84" t="str">
        <f ca="1">IFERROR(INDEX(TrichLuc!$A:$AD,UP51,23),"")</f>
        <v/>
      </c>
      <c r="UX51" s="94" t="str">
        <f ca="1">IFERROR(INDEX(TrichLuc!$A:$AD,UP51,25),"")</f>
        <v/>
      </c>
      <c r="UY51" s="94" t="str">
        <f ca="1">IFERROR(INDEX(TrichLuc!$A:$AD,UP51,26),"")</f>
        <v/>
      </c>
      <c r="VA51" s="4" t="str">
        <f ca="1">IFERROR(MATCH(VF$3,OFFSET(TrichLuc!$A$1,VA50,0,5000),0)+VA50,"")</f>
        <v/>
      </c>
      <c r="VB51" s="84" t="str">
        <f ca="1">IFERROR(INDEX(TrichLuc!$A:$AD,VA51,10),"")</f>
        <v/>
      </c>
      <c r="VC51" s="94" t="str">
        <f ca="1">IFERROR(INDEX(TrichLuc!$A:$AD,VA51,30),"")</f>
        <v/>
      </c>
      <c r="VD51" s="85" t="str">
        <f ca="1">IFERROR(VLOOKUP(VC51,Giadatvaheso!$C$24:$F$112,4,0)*VE51,"")</f>
        <v/>
      </c>
      <c r="VE51" s="84" t="str">
        <f t="shared" ca="1" si="52"/>
        <v/>
      </c>
      <c r="VF51" s="84" t="str">
        <f ca="1">IFERROR(INDEX(TrichLuc!$A:$AD,VA51,21),"")</f>
        <v/>
      </c>
      <c r="VG51" s="84" t="str">
        <f ca="1">IFERROR(INDEX(TrichLuc!$A:$AD,VA51,22),"")</f>
        <v/>
      </c>
      <c r="VH51" s="84" t="str">
        <f ca="1">IFERROR(INDEX(TrichLuc!$A:$AD,VA51,23),"")</f>
        <v/>
      </c>
      <c r="VI51" s="94" t="str">
        <f ca="1">IFERROR(INDEX(TrichLuc!$A:$AD,VA51,25),"")</f>
        <v/>
      </c>
      <c r="VJ51" s="94" t="str">
        <f ca="1">IFERROR(INDEX(TrichLuc!$A:$AD,VA51,26),"")</f>
        <v/>
      </c>
      <c r="VL51" s="4" t="str">
        <f ca="1">IFERROR(MATCH(VQ$3,OFFSET(TrichLuc!$A$1,VL50,0,5000),0)+VL50,"")</f>
        <v/>
      </c>
      <c r="VM51" s="84" t="str">
        <f ca="1">IFERROR(INDEX(TrichLuc!$A:$AD,VL51,10),"")</f>
        <v/>
      </c>
      <c r="VN51" s="94" t="str">
        <f ca="1">IFERROR(INDEX(TrichLuc!$A:$AD,VL51,30),"")</f>
        <v/>
      </c>
      <c r="VO51" s="85" t="str">
        <f ca="1">IFERROR(VLOOKUP(VN51,Giadatvaheso!$C$24:$F$112,4,0)*VP51,"")</f>
        <v/>
      </c>
      <c r="VP51" s="84" t="str">
        <f t="shared" ca="1" si="53"/>
        <v/>
      </c>
      <c r="VQ51" s="84" t="str">
        <f ca="1">IFERROR(INDEX(TrichLuc!$A:$AD,VL51,21),"")</f>
        <v/>
      </c>
      <c r="VR51" s="84" t="str">
        <f ca="1">IFERROR(INDEX(TrichLuc!$A:$AD,VL51,22),"")</f>
        <v/>
      </c>
      <c r="VS51" s="84" t="str">
        <f ca="1">IFERROR(INDEX(TrichLuc!$A:$AD,VL51,23),"")</f>
        <v/>
      </c>
      <c r="VT51" s="94" t="str">
        <f ca="1">IFERROR(INDEX(TrichLuc!$A:$AD,VL51,25),"")</f>
        <v/>
      </c>
      <c r="VU51" s="94" t="str">
        <f ca="1">IFERROR(INDEX(TrichLuc!$A:$AD,VL51,26),"")</f>
        <v/>
      </c>
      <c r="VW51" s="4" t="str">
        <f ca="1">IFERROR(MATCH(WB$3,OFFSET(TrichLuc!$A$1,VW50,0,5000),0)+VW50,"")</f>
        <v/>
      </c>
      <c r="VX51" s="84" t="str">
        <f ca="1">IFERROR(INDEX(TrichLuc!$A:$AD,VW51,10),"")</f>
        <v/>
      </c>
      <c r="VY51" s="94" t="str">
        <f ca="1">IFERROR(INDEX(TrichLuc!$A:$AD,VW51,30),"")</f>
        <v/>
      </c>
      <c r="VZ51" s="85" t="str">
        <f ca="1">IFERROR(VLOOKUP(VY51,Giadatvaheso!$C$24:$F$112,4,0)*WA51,"")</f>
        <v/>
      </c>
      <c r="WA51" s="84" t="str">
        <f t="shared" ca="1" si="54"/>
        <v/>
      </c>
      <c r="WB51" s="84" t="str">
        <f ca="1">IFERROR(INDEX(TrichLuc!$A:$AD,VW51,21),"")</f>
        <v/>
      </c>
      <c r="WC51" s="84" t="str">
        <f ca="1">IFERROR(INDEX(TrichLuc!$A:$AD,VW51,22),"")</f>
        <v/>
      </c>
      <c r="WD51" s="84" t="str">
        <f ca="1">IFERROR(INDEX(TrichLuc!$A:$AD,VW51,23),"")</f>
        <v/>
      </c>
      <c r="WE51" s="94" t="str">
        <f ca="1">IFERROR(INDEX(TrichLuc!$A:$AD,VW51,25),"")</f>
        <v/>
      </c>
      <c r="WF51" s="94" t="str">
        <f ca="1">IFERROR(INDEX(TrichLuc!$A:$AD,VW51,26),"")</f>
        <v/>
      </c>
      <c r="WH51" s="4" t="str">
        <f ca="1">IFERROR(MATCH(WM$3,OFFSET(TrichLuc!$A$1,WH50,0,5000),0)+WH50,"")</f>
        <v/>
      </c>
      <c r="WI51" s="84" t="str">
        <f ca="1">IFERROR(INDEX(TrichLuc!$A:$AD,WH51,10),"")</f>
        <v/>
      </c>
      <c r="WJ51" s="94" t="str">
        <f ca="1">IFERROR(INDEX(TrichLuc!$A:$AD,WH51,30),"")</f>
        <v/>
      </c>
      <c r="WK51" s="85" t="str">
        <f ca="1">IFERROR(VLOOKUP(WJ51,Giadatvaheso!$C$24:$F$112,4,0)*WL51,"")</f>
        <v/>
      </c>
      <c r="WL51" s="84" t="str">
        <f t="shared" ca="1" si="55"/>
        <v/>
      </c>
      <c r="WM51" s="84" t="str">
        <f ca="1">IFERROR(INDEX(TrichLuc!$A:$AD,WH51,21),"")</f>
        <v/>
      </c>
      <c r="WN51" s="84" t="str">
        <f ca="1">IFERROR(INDEX(TrichLuc!$A:$AD,WH51,22),"")</f>
        <v/>
      </c>
      <c r="WO51" s="84" t="str">
        <f ca="1">IFERROR(INDEX(TrichLuc!$A:$AD,WH51,23),"")</f>
        <v/>
      </c>
      <c r="WP51" s="94" t="str">
        <f ca="1">IFERROR(INDEX(TrichLuc!$A:$AD,WH51,25),"")</f>
        <v/>
      </c>
      <c r="WQ51" s="94" t="str">
        <f ca="1">IFERROR(INDEX(TrichLuc!$A:$AD,WH51,26),"")</f>
        <v/>
      </c>
      <c r="WS51" s="4" t="str">
        <f ca="1">IFERROR(MATCH(WX$3,OFFSET(TrichLuc!$A$1,WS50,0,5000),0)+WS50,"")</f>
        <v/>
      </c>
      <c r="WT51" s="84" t="str">
        <f ca="1">IFERROR(INDEX(TrichLuc!$A:$AD,WS51,10),"")</f>
        <v/>
      </c>
      <c r="WU51" s="94" t="str">
        <f ca="1">IFERROR(INDEX(TrichLuc!$A:$AD,WS51,30),"")</f>
        <v/>
      </c>
      <c r="WV51" s="85" t="str">
        <f ca="1">IFERROR(VLOOKUP(WU51,Giadatvaheso!$C$24:$F$112,4,0)*WW51,"")</f>
        <v/>
      </c>
      <c r="WW51" s="84" t="str">
        <f t="shared" ca="1" si="56"/>
        <v/>
      </c>
      <c r="WX51" s="84" t="str">
        <f ca="1">IFERROR(INDEX(TrichLuc!$A:$AD,WS51,21),"")</f>
        <v/>
      </c>
      <c r="WY51" s="84" t="str">
        <f ca="1">IFERROR(INDEX(TrichLuc!$A:$AD,WS51,22),"")</f>
        <v/>
      </c>
      <c r="WZ51" s="84" t="str">
        <f ca="1">IFERROR(INDEX(TrichLuc!$A:$AD,WS51,23),"")</f>
        <v/>
      </c>
      <c r="XA51" s="94" t="str">
        <f ca="1">IFERROR(INDEX(TrichLuc!$A:$AD,WS51,25),"")</f>
        <v/>
      </c>
      <c r="XB51" s="94" t="str">
        <f ca="1">IFERROR(INDEX(TrichLuc!$A:$AD,WS51,26),"")</f>
        <v/>
      </c>
      <c r="XD51" s="4" t="str">
        <f ca="1">IFERROR(MATCH(XI$3,OFFSET(TrichLuc!$A$1,XD50,0,5000),0)+XD50,"")</f>
        <v/>
      </c>
      <c r="XE51" s="84" t="str">
        <f ca="1">IFERROR(INDEX(TrichLuc!$A:$AD,XD51,10),"")</f>
        <v/>
      </c>
      <c r="XF51" s="94" t="str">
        <f ca="1">IFERROR(INDEX(TrichLuc!$A:$AD,XD51,30),"")</f>
        <v/>
      </c>
      <c r="XG51" s="85" t="str">
        <f ca="1">IFERROR(VLOOKUP(XF51,Giadatvaheso!$C$24:$F$112,4,0)*XH51,"")</f>
        <v/>
      </c>
      <c r="XH51" s="84" t="str">
        <f t="shared" ca="1" si="57"/>
        <v/>
      </c>
      <c r="XI51" s="84" t="str">
        <f ca="1">IFERROR(INDEX(TrichLuc!$A:$AD,XD51,21),"")</f>
        <v/>
      </c>
      <c r="XJ51" s="84" t="str">
        <f ca="1">IFERROR(INDEX(TrichLuc!$A:$AD,XD51,22),"")</f>
        <v/>
      </c>
      <c r="XK51" s="84" t="str">
        <f ca="1">IFERROR(INDEX(TrichLuc!$A:$AD,XD51,23),"")</f>
        <v/>
      </c>
      <c r="XL51" s="94" t="str">
        <f ca="1">IFERROR(INDEX(TrichLuc!$A:$AD,XD51,25),"")</f>
        <v/>
      </c>
      <c r="XM51" s="94" t="str">
        <f ca="1">IFERROR(INDEX(TrichLuc!$A:$AD,XD51,26),"")</f>
        <v/>
      </c>
      <c r="XO51" s="4" t="str">
        <f ca="1">IFERROR(MATCH(XT$3,OFFSET(TrichLuc!$A$1,XO50,0,5000),0)+XO50,"")</f>
        <v/>
      </c>
      <c r="XP51" s="84" t="str">
        <f ca="1">IFERROR(INDEX(TrichLuc!$A:$AD,XO51,10),"")</f>
        <v/>
      </c>
      <c r="XQ51" s="94" t="str">
        <f ca="1">IFERROR(INDEX(TrichLuc!$A:$AD,XO51,30),"")</f>
        <v/>
      </c>
      <c r="XR51" s="85" t="str">
        <f ca="1">IFERROR(VLOOKUP(XQ51,Giadatvaheso!$C$24:$F$112,4,0)*XS51,"")</f>
        <v/>
      </c>
      <c r="XS51" s="84" t="str">
        <f t="shared" ca="1" si="58"/>
        <v/>
      </c>
      <c r="XT51" s="84" t="str">
        <f ca="1">IFERROR(INDEX(TrichLuc!$A:$AD,XO51,21),"")</f>
        <v/>
      </c>
      <c r="XU51" s="84" t="str">
        <f ca="1">IFERROR(INDEX(TrichLuc!$A:$AD,XO51,22),"")</f>
        <v/>
      </c>
      <c r="XV51" s="84" t="str">
        <f ca="1">IFERROR(INDEX(TrichLuc!$A:$AD,XO51,23),"")</f>
        <v/>
      </c>
      <c r="XW51" s="94" t="str">
        <f ca="1">IFERROR(INDEX(TrichLuc!$A:$AD,XO51,25),"")</f>
        <v/>
      </c>
      <c r="XX51" s="94" t="str">
        <f ca="1">IFERROR(INDEX(TrichLuc!$A:$AD,XO51,26),"")</f>
        <v/>
      </c>
      <c r="XZ51" s="4" t="str">
        <f ca="1">IFERROR(MATCH(YE$3,OFFSET(TrichLuc!$A$1,XZ50,0,5000),0)+XZ50,"")</f>
        <v/>
      </c>
      <c r="YA51" s="84" t="str">
        <f ca="1">IFERROR(INDEX(TrichLuc!$A:$AD,XZ51,10),"")</f>
        <v/>
      </c>
      <c r="YB51" s="94" t="str">
        <f ca="1">IFERROR(INDEX(TrichLuc!$A:$AD,XZ51,30),"")</f>
        <v/>
      </c>
      <c r="YC51" s="85" t="str">
        <f ca="1">IFERROR(VLOOKUP(YB51,Giadatvaheso!$C$24:$F$112,4,0)*YD51,"")</f>
        <v/>
      </c>
      <c r="YD51" s="84" t="str">
        <f t="shared" ca="1" si="59"/>
        <v/>
      </c>
      <c r="YE51" s="84" t="str">
        <f ca="1">IFERROR(INDEX(TrichLuc!$A:$AD,XZ51,21),"")</f>
        <v/>
      </c>
      <c r="YF51" s="84" t="str">
        <f ca="1">IFERROR(INDEX(TrichLuc!$A:$AD,XZ51,22),"")</f>
        <v/>
      </c>
      <c r="YG51" s="84" t="str">
        <f ca="1">IFERROR(INDEX(TrichLuc!$A:$AD,XZ51,23),"")</f>
        <v/>
      </c>
      <c r="YH51" s="94" t="str">
        <f ca="1">IFERROR(INDEX(TrichLuc!$A:$AD,XZ51,25),"")</f>
        <v/>
      </c>
      <c r="YI51" s="94" t="str">
        <f ca="1">IFERROR(INDEX(TrichLuc!$A:$AD,XZ51,26),"")</f>
        <v/>
      </c>
      <c r="YK51" s="4" t="str">
        <f ca="1">IFERROR(MATCH(YP$3,OFFSET(TrichLuc!$A$1,YK50,0,5000),0)+YK50,"")</f>
        <v/>
      </c>
      <c r="YL51" s="84" t="str">
        <f ca="1">IFERROR(INDEX(TrichLuc!$A:$AD,YK51,10),"")</f>
        <v/>
      </c>
      <c r="YM51" s="94" t="str">
        <f ca="1">IFERROR(INDEX(TrichLuc!$A:$AD,YK51,30),"")</f>
        <v/>
      </c>
      <c r="YN51" s="85" t="str">
        <f ca="1">IFERROR(VLOOKUP(YM51,Giadatvaheso!$C$24:$F$112,4,0)*YO51,"")</f>
        <v/>
      </c>
      <c r="YO51" s="84" t="str">
        <f t="shared" ca="1" si="60"/>
        <v/>
      </c>
      <c r="YP51" s="84" t="str">
        <f ca="1">IFERROR(INDEX(TrichLuc!$A:$AD,YK51,21),"")</f>
        <v/>
      </c>
      <c r="YQ51" s="84" t="str">
        <f ca="1">IFERROR(INDEX(TrichLuc!$A:$AD,YK51,22),"")</f>
        <v/>
      </c>
      <c r="YR51" s="84" t="str">
        <f ca="1">IFERROR(INDEX(TrichLuc!$A:$AD,YK51,23),"")</f>
        <v/>
      </c>
      <c r="YS51" s="94" t="str">
        <f ca="1">IFERROR(INDEX(TrichLuc!$A:$AD,YK51,25),"")</f>
        <v/>
      </c>
      <c r="YT51" s="94" t="str">
        <f ca="1">IFERROR(INDEX(TrichLuc!$A:$AD,YK51,26),"")</f>
        <v/>
      </c>
      <c r="YV51" s="4" t="str">
        <f ca="1">IFERROR(MATCH(ZA$3,OFFSET(TrichLuc!$A$1,YV50,0,5000),0)+YV50,"")</f>
        <v/>
      </c>
      <c r="YW51" s="84" t="str">
        <f ca="1">IFERROR(INDEX(TrichLuc!$A:$AD,YV51,10),"")</f>
        <v/>
      </c>
      <c r="YX51" s="94" t="str">
        <f ca="1">IFERROR(INDEX(TrichLuc!$A:$AD,YV51,30),"")</f>
        <v/>
      </c>
      <c r="YY51" s="85" t="str">
        <f ca="1">IFERROR(VLOOKUP(YX51,Giadatvaheso!$C$24:$F$112,4,0)*YZ51,"")</f>
        <v/>
      </c>
      <c r="YZ51" s="84" t="str">
        <f t="shared" ca="1" si="61"/>
        <v/>
      </c>
      <c r="ZA51" s="84" t="str">
        <f ca="1">IFERROR(INDEX(TrichLuc!$A:$AD,YV51,21),"")</f>
        <v/>
      </c>
      <c r="ZB51" s="84" t="str">
        <f ca="1">IFERROR(INDEX(TrichLuc!$A:$AD,YV51,22),"")</f>
        <v/>
      </c>
      <c r="ZC51" s="84" t="str">
        <f ca="1">IFERROR(INDEX(TrichLuc!$A:$AD,YV51,23),"")</f>
        <v/>
      </c>
      <c r="ZD51" s="94" t="str">
        <f ca="1">IFERROR(INDEX(TrichLuc!$A:$AD,YV51,25),"")</f>
        <v/>
      </c>
      <c r="ZE51" s="94" t="str">
        <f ca="1">IFERROR(INDEX(TrichLuc!$A:$AD,YV51,26),"")</f>
        <v/>
      </c>
      <c r="ZG51" s="4" t="str">
        <f ca="1">IFERROR(MATCH(ZL$3,OFFSET(TrichLuc!$A$1,ZG50,0,5000),0)+ZG50,"")</f>
        <v/>
      </c>
      <c r="ZH51" s="84" t="str">
        <f ca="1">IFERROR(INDEX(TrichLuc!$A:$AD,ZG51,10),"")</f>
        <v/>
      </c>
      <c r="ZI51" s="94" t="str">
        <f ca="1">IFERROR(INDEX(TrichLuc!$A:$AD,ZG51,30),"")</f>
        <v/>
      </c>
      <c r="ZJ51" s="85" t="str">
        <f ca="1">IFERROR(VLOOKUP(ZI51,Giadatvaheso!$C$24:$F$112,4,0)*ZK51,"")</f>
        <v/>
      </c>
      <c r="ZK51" s="84" t="str">
        <f t="shared" ca="1" si="62"/>
        <v/>
      </c>
      <c r="ZL51" s="84" t="str">
        <f ca="1">IFERROR(INDEX(TrichLuc!$A:$AD,ZG51,21),"")</f>
        <v/>
      </c>
      <c r="ZM51" s="84" t="str">
        <f ca="1">IFERROR(INDEX(TrichLuc!$A:$AD,ZG51,22),"")</f>
        <v/>
      </c>
      <c r="ZN51" s="84" t="str">
        <f ca="1">IFERROR(INDEX(TrichLuc!$A:$AD,ZG51,23),"")</f>
        <v/>
      </c>
      <c r="ZO51" s="94" t="str">
        <f ca="1">IFERROR(INDEX(TrichLuc!$A:$AD,ZG51,25),"")</f>
        <v/>
      </c>
      <c r="ZP51" s="94" t="str">
        <f ca="1">IFERROR(INDEX(TrichLuc!$A:$AD,ZG51,26),"")</f>
        <v/>
      </c>
      <c r="ZR51" s="4" t="str">
        <f ca="1">IFERROR(MATCH(ZW$3,OFFSET(TrichLuc!$A$1,ZR50,0,5000),0)+ZR50,"")</f>
        <v/>
      </c>
      <c r="ZS51" s="84" t="str">
        <f ca="1">IFERROR(INDEX(TrichLuc!$A:$AD,ZR51,10),"")</f>
        <v/>
      </c>
      <c r="ZT51" s="94" t="str">
        <f ca="1">IFERROR(INDEX(TrichLuc!$A:$AD,ZR51,30),"")</f>
        <v/>
      </c>
      <c r="ZU51" s="85" t="str">
        <f ca="1">IFERROR(VLOOKUP(ZT51,Giadatvaheso!$C$24:$F$112,4,0)*ZV51,"")</f>
        <v/>
      </c>
      <c r="ZV51" s="84" t="str">
        <f t="shared" ca="1" si="63"/>
        <v/>
      </c>
      <c r="ZW51" s="84" t="str">
        <f ca="1">IFERROR(INDEX(TrichLuc!$A:$AD,ZR51,21),"")</f>
        <v/>
      </c>
      <c r="ZX51" s="84" t="str">
        <f ca="1">IFERROR(INDEX(TrichLuc!$A:$AD,ZR51,22),"")</f>
        <v/>
      </c>
      <c r="ZY51" s="84" t="str">
        <f ca="1">IFERROR(INDEX(TrichLuc!$A:$AD,ZR51,23),"")</f>
        <v/>
      </c>
      <c r="ZZ51" s="94" t="str">
        <f ca="1">IFERROR(INDEX(TrichLuc!$A:$AD,ZR51,25),"")</f>
        <v/>
      </c>
      <c r="AAA51" s="94" t="str">
        <f ca="1">IFERROR(INDEX(TrichLuc!$A:$AD,ZR51,26),"")</f>
        <v/>
      </c>
      <c r="AAC51" s="4" t="str">
        <f ca="1">IFERROR(MATCH(AAH$3,OFFSET(TrichLuc!$A$1,AAC50,0,5000),0)+AAC50,"")</f>
        <v/>
      </c>
      <c r="AAD51" s="84" t="str">
        <f ca="1">IFERROR(INDEX(TrichLuc!$A:$AD,AAC51,10),"")</f>
        <v/>
      </c>
      <c r="AAE51" s="94" t="str">
        <f ca="1">IFERROR(INDEX(TrichLuc!$A:$AD,AAC51,30),"")</f>
        <v/>
      </c>
      <c r="AAF51" s="85" t="str">
        <f ca="1">IFERROR(VLOOKUP(AAE51,Giadatvaheso!$C$24:$F$112,4,0)*AAG51,"")</f>
        <v/>
      </c>
      <c r="AAG51" s="84" t="str">
        <f t="shared" ca="1" si="64"/>
        <v/>
      </c>
      <c r="AAH51" s="84" t="str">
        <f ca="1">IFERROR(INDEX(TrichLuc!$A:$AD,AAC51,21),"")</f>
        <v/>
      </c>
      <c r="AAI51" s="84" t="str">
        <f ca="1">IFERROR(INDEX(TrichLuc!$A:$AD,AAC51,22),"")</f>
        <v/>
      </c>
      <c r="AAJ51" s="84" t="str">
        <f ca="1">IFERROR(INDEX(TrichLuc!$A:$AD,AAC51,23),"")</f>
        <v/>
      </c>
      <c r="AAK51" s="94" t="str">
        <f ca="1">IFERROR(INDEX(TrichLuc!$A:$AD,AAC51,25),"")</f>
        <v/>
      </c>
      <c r="AAL51" s="94" t="str">
        <f ca="1">IFERROR(INDEX(TrichLuc!$A:$AD,AAC51,26),"")</f>
        <v/>
      </c>
      <c r="AAN51" s="4" t="str">
        <f ca="1">IFERROR(MATCH(AAS$3,OFFSET(TrichLuc!$A$1,AAN50,0,5000),0)+AAN50,"")</f>
        <v/>
      </c>
      <c r="AAO51" s="84" t="str">
        <f ca="1">IFERROR(INDEX(TrichLuc!$A:$AD,AAN51,10),"")</f>
        <v/>
      </c>
      <c r="AAP51" s="94" t="str">
        <f ca="1">IFERROR(INDEX(TrichLuc!$A:$AD,AAN51,30),"")</f>
        <v/>
      </c>
      <c r="AAQ51" s="85" t="str">
        <f ca="1">IFERROR(VLOOKUP(AAP51,Giadatvaheso!$C$24:$F$112,4,0)*AAR51,"")</f>
        <v/>
      </c>
      <c r="AAR51" s="84" t="str">
        <f t="shared" ca="1" si="65"/>
        <v/>
      </c>
      <c r="AAS51" s="84" t="str">
        <f ca="1">IFERROR(INDEX(TrichLuc!$A:$AD,AAN51,21),"")</f>
        <v/>
      </c>
      <c r="AAT51" s="84" t="str">
        <f ca="1">IFERROR(INDEX(TrichLuc!$A:$AD,AAN51,22),"")</f>
        <v/>
      </c>
      <c r="AAU51" s="84" t="str">
        <f ca="1">IFERROR(INDEX(TrichLuc!$A:$AD,AAN51,23),"")</f>
        <v/>
      </c>
      <c r="AAV51" s="94" t="str">
        <f ca="1">IFERROR(INDEX(TrichLuc!$A:$AD,AAN51,25),"")</f>
        <v/>
      </c>
      <c r="AAW51" s="94" t="str">
        <f ca="1">IFERROR(INDEX(TrichLuc!$A:$AD,AAN51,26),"")</f>
        <v/>
      </c>
      <c r="AAY51" s="4" t="str">
        <f ca="1">IFERROR(MATCH(ABD$3,OFFSET(TrichLuc!$A$1,AAY50,0,5000),0)+AAY50,"")</f>
        <v/>
      </c>
      <c r="AAZ51" s="84" t="str">
        <f ca="1">IFERROR(INDEX(TrichLuc!$A:$AD,AAY51,10),"")</f>
        <v/>
      </c>
      <c r="ABA51" s="94" t="str">
        <f ca="1">IFERROR(INDEX(TrichLuc!$A:$AD,AAY51,30),"")</f>
        <v/>
      </c>
      <c r="ABB51" s="85" t="str">
        <f ca="1">IFERROR(VLOOKUP(ABA51,Giadatvaheso!$C$24:$F$112,4,0)*ABC51,"")</f>
        <v/>
      </c>
      <c r="ABC51" s="84" t="str">
        <f t="shared" ca="1" si="66"/>
        <v/>
      </c>
      <c r="ABD51" s="84" t="str">
        <f ca="1">IFERROR(INDEX(TrichLuc!$A:$AD,AAY51,21),"")</f>
        <v/>
      </c>
      <c r="ABE51" s="84" t="str">
        <f ca="1">IFERROR(INDEX(TrichLuc!$A:$AD,AAY51,22),"")</f>
        <v/>
      </c>
      <c r="ABF51" s="84" t="str">
        <f ca="1">IFERROR(INDEX(TrichLuc!$A:$AD,AAY51,23),"")</f>
        <v/>
      </c>
      <c r="ABG51" s="94" t="str">
        <f ca="1">IFERROR(INDEX(TrichLuc!$A:$AD,AAY51,25),"")</f>
        <v/>
      </c>
      <c r="ABH51" s="94" t="str">
        <f ca="1">IFERROR(INDEX(TrichLuc!$A:$AD,AAY51,26),"")</f>
        <v/>
      </c>
      <c r="ABJ51" s="4" t="str">
        <f ca="1">IFERROR(MATCH(ABO$3,OFFSET(TrichLuc!$A$1,ABJ50,0,5000),0)+ABJ50,"")</f>
        <v/>
      </c>
      <c r="ABK51" s="84" t="str">
        <f ca="1">IFERROR(INDEX(TrichLuc!$A:$AD,ABJ51,10),"")</f>
        <v/>
      </c>
      <c r="ABL51" s="94" t="str">
        <f ca="1">IFERROR(INDEX(TrichLuc!$A:$AD,ABJ51,30),"")</f>
        <v/>
      </c>
      <c r="ABM51" s="85" t="str">
        <f ca="1">IFERROR(VLOOKUP(ABL51,Giadatvaheso!$C$24:$F$112,4,0)*ABN51,"")</f>
        <v/>
      </c>
      <c r="ABN51" s="84" t="str">
        <f t="shared" ca="1" si="67"/>
        <v/>
      </c>
      <c r="ABO51" s="84" t="str">
        <f ca="1">IFERROR(INDEX(TrichLuc!$A:$AD,ABJ51,21),"")</f>
        <v/>
      </c>
      <c r="ABP51" s="84" t="str">
        <f ca="1">IFERROR(INDEX(TrichLuc!$A:$AD,ABJ51,22),"")</f>
        <v/>
      </c>
      <c r="ABQ51" s="84" t="str">
        <f ca="1">IFERROR(INDEX(TrichLuc!$A:$AD,ABJ51,23),"")</f>
        <v/>
      </c>
      <c r="ABR51" s="94" t="str">
        <f ca="1">IFERROR(INDEX(TrichLuc!$A:$AD,ABJ51,25),"")</f>
        <v/>
      </c>
      <c r="ABS51" s="94" t="str">
        <f ca="1">IFERROR(INDEX(TrichLuc!$A:$AD,ABJ51,26),"")</f>
        <v/>
      </c>
      <c r="ABU51" s="4" t="str">
        <f ca="1">IFERROR(MATCH(ABZ$3,OFFSET(TrichLuc!$A$1,ABU50,0,5000),0)+ABU50,"")</f>
        <v/>
      </c>
      <c r="ABV51" s="84" t="str">
        <f ca="1">IFERROR(INDEX(TrichLuc!$A:$AD,ABU51,10),"")</f>
        <v/>
      </c>
      <c r="ABW51" s="94" t="str">
        <f ca="1">IFERROR(INDEX(TrichLuc!$A:$AD,ABU51,30),"")</f>
        <v/>
      </c>
      <c r="ABX51" s="85" t="str">
        <f ca="1">IFERROR(VLOOKUP(ABW51,Giadatvaheso!$C$24:$F$112,4,0)*ABY51,"")</f>
        <v/>
      </c>
      <c r="ABY51" s="84" t="str">
        <f t="shared" ca="1" si="68"/>
        <v/>
      </c>
      <c r="ABZ51" s="84" t="str">
        <f ca="1">IFERROR(INDEX(TrichLuc!$A:$AD,ABU51,21),"")</f>
        <v/>
      </c>
      <c r="ACA51" s="84" t="str">
        <f ca="1">IFERROR(INDEX(TrichLuc!$A:$AD,ABU51,22),"")</f>
        <v/>
      </c>
      <c r="ACB51" s="84" t="str">
        <f ca="1">IFERROR(INDEX(TrichLuc!$A:$AD,ABU51,23),"")</f>
        <v/>
      </c>
      <c r="ACC51" s="94" t="str">
        <f ca="1">IFERROR(INDEX(TrichLuc!$A:$AD,ABU51,25),"")</f>
        <v/>
      </c>
      <c r="ACD51" s="94" t="str">
        <f ca="1">IFERROR(INDEX(TrichLuc!$A:$AD,ABU51,26),"")</f>
        <v/>
      </c>
      <c r="ACF51" s="4" t="str">
        <f ca="1">IFERROR(MATCH(ACK$3,OFFSET(TrichLuc!$A$1,ACF50,0,5000),0)+ACF50,"")</f>
        <v/>
      </c>
      <c r="ACG51" s="84" t="str">
        <f ca="1">IFERROR(INDEX(TrichLuc!$A:$AD,ACF51,10),"")</f>
        <v/>
      </c>
      <c r="ACH51" s="94" t="str">
        <f ca="1">IFERROR(INDEX(TrichLuc!$A:$AD,ACF51,30),"")</f>
        <v/>
      </c>
      <c r="ACI51" s="85" t="str">
        <f ca="1">IFERROR(VLOOKUP(ACH51,Giadatvaheso!$C$24:$F$112,4,0)*ACJ51,"")</f>
        <v/>
      </c>
      <c r="ACJ51" s="84" t="str">
        <f t="shared" ca="1" si="69"/>
        <v/>
      </c>
      <c r="ACK51" s="84" t="str">
        <f ca="1">IFERROR(INDEX(TrichLuc!$A:$AD,ACF51,21),"")</f>
        <v/>
      </c>
      <c r="ACL51" s="84" t="str">
        <f ca="1">IFERROR(INDEX(TrichLuc!$A:$AD,ACF51,22),"")</f>
        <v/>
      </c>
      <c r="ACM51" s="84" t="str">
        <f ca="1">IFERROR(INDEX(TrichLuc!$A:$AD,ACF51,23),"")</f>
        <v/>
      </c>
      <c r="ACN51" s="94" t="str">
        <f ca="1">IFERROR(INDEX(TrichLuc!$A:$AD,ACF51,25),"")</f>
        <v/>
      </c>
      <c r="ACO51" s="94" t="str">
        <f ca="1">IFERROR(INDEX(TrichLuc!$A:$AD,ACF51,26),"")</f>
        <v/>
      </c>
      <c r="ACQ51" s="4" t="str">
        <f ca="1">IFERROR(MATCH(ACV$3,OFFSET(TrichLuc!$A$1,ACQ50,0,5000),0)+ACQ50,"")</f>
        <v/>
      </c>
      <c r="ACR51" s="84" t="str">
        <f ca="1">IFERROR(INDEX(TrichLuc!$A:$AD,ACQ51,10),"")</f>
        <v/>
      </c>
      <c r="ACS51" s="94" t="str">
        <f ca="1">IFERROR(INDEX(TrichLuc!$A:$AD,ACQ51,30),"")</f>
        <v/>
      </c>
      <c r="ACT51" s="85" t="str">
        <f ca="1">IFERROR(VLOOKUP(ACS51,Giadatvaheso!$C$24:$F$112,4,0)*ACU51,"")</f>
        <v/>
      </c>
      <c r="ACU51" s="84" t="str">
        <f t="shared" ca="1" si="70"/>
        <v/>
      </c>
      <c r="ACV51" s="84" t="str">
        <f ca="1">IFERROR(INDEX(TrichLuc!$A:$AD,ACQ51,21),"")</f>
        <v/>
      </c>
      <c r="ACW51" s="84" t="str">
        <f ca="1">IFERROR(INDEX(TrichLuc!$A:$AD,ACQ51,22),"")</f>
        <v/>
      </c>
      <c r="ACX51" s="84" t="str">
        <f ca="1">IFERROR(INDEX(TrichLuc!$A:$AD,ACQ51,23),"")</f>
        <v/>
      </c>
      <c r="ACY51" s="94" t="str">
        <f ca="1">IFERROR(INDEX(TrichLuc!$A:$AD,ACQ51,25),"")</f>
        <v/>
      </c>
      <c r="ACZ51" s="94" t="str">
        <f ca="1">IFERROR(INDEX(TrichLuc!$A:$AD,ACQ51,26),"")</f>
        <v/>
      </c>
      <c r="ADB51" s="4" t="str">
        <f ca="1">IFERROR(MATCH(ADG$3,OFFSET(TrichLuc!$A$1,ADB50,0,5000),0)+ADB50,"")</f>
        <v/>
      </c>
      <c r="ADC51" s="84" t="str">
        <f ca="1">IFERROR(INDEX(TrichLuc!$A:$AD,ADB51,10),"")</f>
        <v/>
      </c>
      <c r="ADD51" s="94" t="str">
        <f ca="1">IFERROR(INDEX(TrichLuc!$A:$AD,ADB51,30),"")</f>
        <v/>
      </c>
      <c r="ADE51" s="85" t="str">
        <f ca="1">IFERROR(VLOOKUP(ADD51,Giadatvaheso!$C$24:$F$112,4,0)*ADF51,"")</f>
        <v/>
      </c>
      <c r="ADF51" s="84" t="str">
        <f t="shared" ca="1" si="71"/>
        <v/>
      </c>
      <c r="ADG51" s="84" t="str">
        <f ca="1">IFERROR(INDEX(TrichLuc!$A:$AD,ADB51,21),"")</f>
        <v/>
      </c>
      <c r="ADH51" s="84" t="str">
        <f ca="1">IFERROR(INDEX(TrichLuc!$A:$AD,ADB51,22),"")</f>
        <v/>
      </c>
      <c r="ADI51" s="84" t="str">
        <f ca="1">IFERROR(INDEX(TrichLuc!$A:$AD,ADB51,23),"")</f>
        <v/>
      </c>
      <c r="ADJ51" s="94" t="str">
        <f ca="1">IFERROR(INDEX(TrichLuc!$A:$AD,ADB51,25),"")</f>
        <v/>
      </c>
      <c r="ADK51" s="94" t="str">
        <f ca="1">IFERROR(INDEX(TrichLuc!$A:$AD,ADB51,26),"")</f>
        <v/>
      </c>
      <c r="ADM51" s="4" t="str">
        <f ca="1">IFERROR(MATCH(ADR$3,OFFSET(TrichLuc!$A$1,ADM50,0,5000),0)+ADM50,"")</f>
        <v/>
      </c>
      <c r="ADN51" s="84" t="str">
        <f ca="1">IFERROR(INDEX(TrichLuc!$A:$AD,ADM51,10),"")</f>
        <v/>
      </c>
      <c r="ADO51" s="94" t="str">
        <f ca="1">IFERROR(INDEX(TrichLuc!$A:$AD,ADM51,30),"")</f>
        <v/>
      </c>
      <c r="ADP51" s="85" t="str">
        <f ca="1">IFERROR(VLOOKUP(ADO51,Giadatvaheso!$C$24:$F$112,4,0)*ADQ51,"")</f>
        <v/>
      </c>
      <c r="ADQ51" s="84" t="str">
        <f t="shared" ca="1" si="72"/>
        <v/>
      </c>
      <c r="ADR51" s="84" t="str">
        <f ca="1">IFERROR(INDEX(TrichLuc!$A:$AD,ADM51,21),"")</f>
        <v/>
      </c>
      <c r="ADS51" s="84" t="str">
        <f ca="1">IFERROR(INDEX(TrichLuc!$A:$AD,ADM51,22),"")</f>
        <v/>
      </c>
      <c r="ADT51" s="84" t="str">
        <f ca="1">IFERROR(INDEX(TrichLuc!$A:$AD,ADM51,23),"")</f>
        <v/>
      </c>
      <c r="ADU51" s="94" t="str">
        <f ca="1">IFERROR(INDEX(TrichLuc!$A:$AD,ADM51,25),"")</f>
        <v/>
      </c>
      <c r="ADV51" s="94" t="str">
        <f ca="1">IFERROR(INDEX(TrichLuc!$A:$AD,ADM51,26),"")</f>
        <v/>
      </c>
      <c r="ADX51" s="4" t="str">
        <f ca="1">IFERROR(MATCH(AEC$3,OFFSET(TrichLuc!$A$1,ADX50,0,5000),0)+ADX50,"")</f>
        <v/>
      </c>
      <c r="ADY51" s="84" t="str">
        <f ca="1">IFERROR(INDEX(TrichLuc!$A:$AD,ADX51,10),"")</f>
        <v/>
      </c>
      <c r="ADZ51" s="94" t="str">
        <f ca="1">IFERROR(INDEX(TrichLuc!$A:$AD,ADX51,30),"")</f>
        <v/>
      </c>
      <c r="AEA51" s="85" t="str">
        <f ca="1">IFERROR(VLOOKUP(ADZ51,Giadatvaheso!$C$24:$F$112,4,0)*AEB51,"")</f>
        <v/>
      </c>
      <c r="AEB51" s="84" t="str">
        <f t="shared" ca="1" si="73"/>
        <v/>
      </c>
      <c r="AEC51" s="84" t="str">
        <f ca="1">IFERROR(INDEX(TrichLuc!$A:$AD,ADX51,21),"")</f>
        <v/>
      </c>
      <c r="AED51" s="84" t="str">
        <f ca="1">IFERROR(INDEX(TrichLuc!$A:$AD,ADX51,22),"")</f>
        <v/>
      </c>
      <c r="AEE51" s="84" t="str">
        <f ca="1">IFERROR(INDEX(TrichLuc!$A:$AD,ADX51,23),"")</f>
        <v/>
      </c>
      <c r="AEF51" s="94" t="str">
        <f ca="1">IFERROR(INDEX(TrichLuc!$A:$AD,ADX51,25),"")</f>
        <v/>
      </c>
      <c r="AEG51" s="94" t="str">
        <f ca="1">IFERROR(INDEX(TrichLuc!$A:$AD,ADX51,26),"")</f>
        <v/>
      </c>
      <c r="AEI51" s="4" t="str">
        <f ca="1">IFERROR(MATCH(AEN$3,OFFSET(TrichLuc!$A$1,AEI50,0,5000),0)+AEI50,"")</f>
        <v/>
      </c>
      <c r="AEJ51" s="84" t="str">
        <f ca="1">IFERROR(INDEX(TrichLuc!$A:$AD,AEI51,10),"")</f>
        <v/>
      </c>
      <c r="AEK51" s="94" t="str">
        <f ca="1">IFERROR(INDEX(TrichLuc!$A:$AD,AEI51,30),"")</f>
        <v/>
      </c>
      <c r="AEL51" s="85" t="str">
        <f ca="1">IFERROR(VLOOKUP(AEK51,Giadatvaheso!$C$24:$F$112,4,0)*AEM51,"")</f>
        <v/>
      </c>
      <c r="AEM51" s="84" t="str">
        <f t="shared" ca="1" si="74"/>
        <v/>
      </c>
      <c r="AEN51" s="84" t="str">
        <f ca="1">IFERROR(INDEX(TrichLuc!$A:$AD,AEI51,21),"")</f>
        <v/>
      </c>
      <c r="AEO51" s="84" t="str">
        <f ca="1">IFERROR(INDEX(TrichLuc!$A:$AD,AEI51,22),"")</f>
        <v/>
      </c>
      <c r="AEP51" s="84" t="str">
        <f ca="1">IFERROR(INDEX(TrichLuc!$A:$AD,AEI51,23),"")</f>
        <v/>
      </c>
      <c r="AEQ51" s="94" t="str">
        <f ca="1">IFERROR(INDEX(TrichLuc!$A:$AD,AEI51,25),"")</f>
        <v/>
      </c>
      <c r="AER51" s="94" t="str">
        <f ca="1">IFERROR(INDEX(TrichLuc!$A:$AD,AEI51,26),"")</f>
        <v/>
      </c>
      <c r="AET51" s="4" t="str">
        <f ca="1">IFERROR(MATCH(AEY$3,OFFSET(TrichLuc!$A$1,AET50,0,5000),0)+AET50,"")</f>
        <v/>
      </c>
      <c r="AEU51" s="84" t="str">
        <f ca="1">IFERROR(INDEX(TrichLuc!$A:$AD,AET51,10),"")</f>
        <v/>
      </c>
      <c r="AEV51" s="94" t="str">
        <f ca="1">IFERROR(INDEX(TrichLuc!$A:$AD,AET51,30),"")</f>
        <v/>
      </c>
      <c r="AEW51" s="85" t="str">
        <f ca="1">IFERROR(VLOOKUP(AEV51,Giadatvaheso!$C$24:$F$112,4,0)*AEX51,"")</f>
        <v/>
      </c>
      <c r="AEX51" s="84" t="str">
        <f t="shared" ca="1" si="75"/>
        <v/>
      </c>
      <c r="AEY51" s="84" t="str">
        <f ca="1">IFERROR(INDEX(TrichLuc!$A:$AD,AET51,21),"")</f>
        <v/>
      </c>
      <c r="AEZ51" s="84" t="str">
        <f ca="1">IFERROR(INDEX(TrichLuc!$A:$AD,AET51,22),"")</f>
        <v/>
      </c>
      <c r="AFA51" s="84" t="str">
        <f ca="1">IFERROR(INDEX(TrichLuc!$A:$AD,AET51,23),"")</f>
        <v/>
      </c>
      <c r="AFB51" s="94" t="str">
        <f ca="1">IFERROR(INDEX(TrichLuc!$A:$AD,AET51,25),"")</f>
        <v/>
      </c>
      <c r="AFC51" s="94" t="str">
        <f ca="1">IFERROR(INDEX(TrichLuc!$A:$AD,AET51,26),"")</f>
        <v/>
      </c>
      <c r="AFE51" s="4" t="str">
        <f ca="1">IFERROR(MATCH(AFJ$3,OFFSET(TrichLuc!$A$1,AFE50,0,5000),0)+AFE50,"")</f>
        <v/>
      </c>
      <c r="AFF51" s="84" t="str">
        <f ca="1">IFERROR(INDEX(TrichLuc!$A:$AD,AFE51,10),"")</f>
        <v/>
      </c>
      <c r="AFG51" s="94" t="str">
        <f ca="1">IFERROR(INDEX(TrichLuc!$A:$AD,AFE51,30),"")</f>
        <v/>
      </c>
      <c r="AFH51" s="85" t="str">
        <f ca="1">IFERROR(VLOOKUP(AFG51,Giadatvaheso!$C$24:$F$112,4,0)*AFI51,"")</f>
        <v/>
      </c>
      <c r="AFI51" s="84" t="str">
        <f t="shared" ca="1" si="76"/>
        <v/>
      </c>
      <c r="AFJ51" s="84" t="str">
        <f ca="1">IFERROR(INDEX(TrichLuc!$A:$AD,AFE51,21),"")</f>
        <v/>
      </c>
      <c r="AFK51" s="84" t="str">
        <f ca="1">IFERROR(INDEX(TrichLuc!$A:$AD,AFE51,22),"")</f>
        <v/>
      </c>
      <c r="AFL51" s="84" t="str">
        <f ca="1">IFERROR(INDEX(TrichLuc!$A:$AD,AFE51,23),"")</f>
        <v/>
      </c>
      <c r="AFM51" s="94" t="str">
        <f ca="1">IFERROR(INDEX(TrichLuc!$A:$AD,AFE51,25),"")</f>
        <v/>
      </c>
      <c r="AFN51" s="94" t="str">
        <f ca="1">IFERROR(INDEX(TrichLuc!$A:$AD,AFE51,26),"")</f>
        <v/>
      </c>
      <c r="AFP51" s="4" t="str">
        <f ca="1">IFERROR(MATCH(AFU$3,OFFSET(TrichLuc!$A$1,AFP50,0,5000),0)+AFP50,"")</f>
        <v/>
      </c>
      <c r="AFQ51" s="84" t="str">
        <f ca="1">IFERROR(INDEX(TrichLuc!$A:$AD,AFP51,10),"")</f>
        <v/>
      </c>
      <c r="AFR51" s="94" t="str">
        <f ca="1">IFERROR(INDEX(TrichLuc!$A:$AD,AFP51,30),"")</f>
        <v/>
      </c>
      <c r="AFS51" s="85" t="str">
        <f ca="1">IFERROR(VLOOKUP(AFR51,Giadatvaheso!$C$24:$F$112,4,0)*AFT51,"")</f>
        <v/>
      </c>
      <c r="AFT51" s="84" t="str">
        <f t="shared" ca="1" si="77"/>
        <v/>
      </c>
      <c r="AFU51" s="84" t="str">
        <f ca="1">IFERROR(INDEX(TrichLuc!$A:$AD,AFP51,21),"")</f>
        <v/>
      </c>
      <c r="AFV51" s="84" t="str">
        <f ca="1">IFERROR(INDEX(TrichLuc!$A:$AD,AFP51,22),"")</f>
        <v/>
      </c>
      <c r="AFW51" s="84" t="str">
        <f ca="1">IFERROR(INDEX(TrichLuc!$A:$AD,AFP51,23),"")</f>
        <v/>
      </c>
      <c r="AFX51" s="94" t="str">
        <f ca="1">IFERROR(INDEX(TrichLuc!$A:$AD,AFP51,25),"")</f>
        <v/>
      </c>
      <c r="AFY51" s="94" t="str">
        <f ca="1">IFERROR(INDEX(TrichLuc!$A:$AD,AFP51,26),"")</f>
        <v/>
      </c>
      <c r="AGA51" s="4" t="str">
        <f ca="1">IFERROR(MATCH(AGF$3,OFFSET(TrichLuc!$A$1,AGA50,0,5000),0)+AGA50,"")</f>
        <v/>
      </c>
      <c r="AGB51" s="84" t="str">
        <f ca="1">IFERROR(INDEX(TrichLuc!$A:$AD,AGA51,10),"")</f>
        <v/>
      </c>
      <c r="AGC51" s="94" t="str">
        <f ca="1">IFERROR(INDEX(TrichLuc!$A:$AD,AGA51,30),"")</f>
        <v/>
      </c>
      <c r="AGD51" s="85" t="str">
        <f ca="1">IFERROR(VLOOKUP(AGC51,Giadatvaheso!$C$24:$F$112,4,0)*AGE51,"")</f>
        <v/>
      </c>
      <c r="AGE51" s="84" t="str">
        <f t="shared" ca="1" si="78"/>
        <v/>
      </c>
      <c r="AGF51" s="84" t="str">
        <f ca="1">IFERROR(INDEX(TrichLuc!$A:$AD,AGA51,21),"")</f>
        <v/>
      </c>
      <c r="AGG51" s="84" t="str">
        <f ca="1">IFERROR(INDEX(TrichLuc!$A:$AD,AGA51,22),"")</f>
        <v/>
      </c>
      <c r="AGH51" s="84" t="str">
        <f ca="1">IFERROR(INDEX(TrichLuc!$A:$AD,AGA51,23),"")</f>
        <v/>
      </c>
      <c r="AGI51" s="94" t="str">
        <f ca="1">IFERROR(INDEX(TrichLuc!$A:$AD,AGA51,25),"")</f>
        <v/>
      </c>
      <c r="AGJ51" s="94" t="str">
        <f ca="1">IFERROR(INDEX(TrichLuc!$A:$AD,AGA51,26),"")</f>
        <v/>
      </c>
      <c r="AGL51" s="4" t="str">
        <f ca="1">IFERROR(MATCH(AGQ$3,OFFSET(TrichLuc!$A$1,AGL50,0,5000),0)+AGL50,"")</f>
        <v/>
      </c>
      <c r="AGM51" s="84" t="str">
        <f ca="1">IFERROR(INDEX(TrichLuc!$A:$AD,AGL51,10),"")</f>
        <v/>
      </c>
      <c r="AGN51" s="94" t="str">
        <f ca="1">IFERROR(INDEX(TrichLuc!$A:$AD,AGL51,30),"")</f>
        <v/>
      </c>
      <c r="AGO51" s="85" t="str">
        <f ca="1">IFERROR(VLOOKUP(AGN51,Giadatvaheso!$C$24:$F$112,4,0)*AGP51,"")</f>
        <v/>
      </c>
      <c r="AGP51" s="84" t="str">
        <f t="shared" ca="1" si="79"/>
        <v/>
      </c>
      <c r="AGQ51" s="84" t="str">
        <f ca="1">IFERROR(INDEX(TrichLuc!$A:$AD,AGL51,21),"")</f>
        <v/>
      </c>
      <c r="AGR51" s="84" t="str">
        <f ca="1">IFERROR(INDEX(TrichLuc!$A:$AD,AGL51,22),"")</f>
        <v/>
      </c>
      <c r="AGS51" s="84" t="str">
        <f ca="1">IFERROR(INDEX(TrichLuc!$A:$AD,AGL51,23),"")</f>
        <v/>
      </c>
      <c r="AGT51" s="94" t="str">
        <f ca="1">IFERROR(INDEX(TrichLuc!$A:$AD,AGL51,25),"")</f>
        <v/>
      </c>
      <c r="AGU51" s="94" t="str">
        <f ca="1">IFERROR(INDEX(TrichLuc!$A:$AD,AGL51,26),"")</f>
        <v/>
      </c>
      <c r="AGW51" s="4" t="str">
        <f ca="1">IFERROR(MATCH(AHB$3,OFFSET(TrichLuc!$A$1,AGW50,0,5000),0)+AGW50,"")</f>
        <v/>
      </c>
      <c r="AGX51" s="84" t="str">
        <f ca="1">IFERROR(INDEX(TrichLuc!$A:$AD,AGW51,10),"")</f>
        <v/>
      </c>
      <c r="AGY51" s="94" t="str">
        <f ca="1">IFERROR(INDEX(TrichLuc!$A:$AD,AGW51,30),"")</f>
        <v/>
      </c>
      <c r="AGZ51" s="85" t="str">
        <f ca="1">IFERROR(VLOOKUP(AGY51,Giadatvaheso!$C$24:$F$112,4,0)*AHA51,"")</f>
        <v/>
      </c>
      <c r="AHA51" s="84" t="str">
        <f t="shared" ca="1" si="80"/>
        <v/>
      </c>
      <c r="AHB51" s="84" t="str">
        <f ca="1">IFERROR(INDEX(TrichLuc!$A:$AD,AGW51,21),"")</f>
        <v/>
      </c>
      <c r="AHC51" s="84" t="str">
        <f ca="1">IFERROR(INDEX(TrichLuc!$A:$AD,AGW51,22),"")</f>
        <v/>
      </c>
      <c r="AHD51" s="84" t="str">
        <f ca="1">IFERROR(INDEX(TrichLuc!$A:$AD,AGW51,23),"")</f>
        <v/>
      </c>
      <c r="AHE51" s="94" t="str">
        <f ca="1">IFERROR(INDEX(TrichLuc!$A:$AD,AGW51,25),"")</f>
        <v/>
      </c>
      <c r="AHF51" s="94" t="str">
        <f ca="1">IFERROR(INDEX(TrichLuc!$A:$AD,AGW51,26),"")</f>
        <v/>
      </c>
      <c r="AHH51" s="4" t="str">
        <f ca="1">IFERROR(MATCH(AHM$3,OFFSET(TrichLuc!$A$1,AHH50,0,5000),0)+AHH50,"")</f>
        <v/>
      </c>
      <c r="AHI51" s="84" t="str">
        <f ca="1">IFERROR(INDEX(TrichLuc!$A:$AD,AHH51,10),"")</f>
        <v/>
      </c>
      <c r="AHJ51" s="94" t="str">
        <f ca="1">IFERROR(INDEX(TrichLuc!$A:$AD,AHH51,30),"")</f>
        <v/>
      </c>
      <c r="AHK51" s="85" t="str">
        <f ca="1">IFERROR(VLOOKUP(AHJ51,Giadatvaheso!$C$24:$F$112,4,0)*AHL51,"")</f>
        <v/>
      </c>
      <c r="AHL51" s="84" t="str">
        <f t="shared" ca="1" si="81"/>
        <v/>
      </c>
      <c r="AHM51" s="84" t="str">
        <f ca="1">IFERROR(INDEX(TrichLuc!$A:$AD,AHH51,21),"")</f>
        <v/>
      </c>
      <c r="AHN51" s="84" t="str">
        <f ca="1">IFERROR(INDEX(TrichLuc!$A:$AD,AHH51,22),"")</f>
        <v/>
      </c>
      <c r="AHO51" s="84" t="str">
        <f ca="1">IFERROR(INDEX(TrichLuc!$A:$AD,AHH51,23),"")</f>
        <v/>
      </c>
      <c r="AHP51" s="94" t="str">
        <f ca="1">IFERROR(INDEX(TrichLuc!$A:$AD,AHH51,25),"")</f>
        <v/>
      </c>
      <c r="AHQ51" s="94" t="str">
        <f ca="1">IFERROR(INDEX(TrichLuc!$A:$AD,AHH51,26),"")</f>
        <v/>
      </c>
      <c r="AHS51" s="4" t="str">
        <f ca="1">IFERROR(MATCH(AHX$3,OFFSET(TrichLuc!$A$1,AHS50,0,5000),0)+AHS50,"")</f>
        <v/>
      </c>
      <c r="AHT51" s="84" t="str">
        <f ca="1">IFERROR(INDEX(TrichLuc!$A:$AD,AHS51,10),"")</f>
        <v/>
      </c>
      <c r="AHU51" s="94" t="str">
        <f ca="1">IFERROR(INDEX(TrichLuc!$A:$AD,AHS51,30),"")</f>
        <v/>
      </c>
      <c r="AHV51" s="85" t="str">
        <f ca="1">IFERROR(VLOOKUP(AHU51,Giadatvaheso!$C$24:$F$112,4,0)*AHW51,"")</f>
        <v/>
      </c>
      <c r="AHW51" s="84" t="str">
        <f t="shared" ca="1" si="82"/>
        <v/>
      </c>
      <c r="AHX51" s="84" t="str">
        <f ca="1">IFERROR(INDEX(TrichLuc!$A:$AD,AHS51,21),"")</f>
        <v/>
      </c>
      <c r="AHY51" s="84" t="str">
        <f ca="1">IFERROR(INDEX(TrichLuc!$A:$AD,AHS51,22),"")</f>
        <v/>
      </c>
      <c r="AHZ51" s="84" t="str">
        <f ca="1">IFERROR(INDEX(TrichLuc!$A:$AD,AHS51,23),"")</f>
        <v/>
      </c>
      <c r="AIA51" s="94" t="str">
        <f ca="1">IFERROR(INDEX(TrichLuc!$A:$AD,AHS51,25),"")</f>
        <v/>
      </c>
      <c r="AIB51" s="94" t="str">
        <f ca="1">IFERROR(INDEX(TrichLuc!$A:$AD,AHS51,26),"")</f>
        <v/>
      </c>
      <c r="AID51" s="4" t="str">
        <f ca="1">IFERROR(MATCH(AII$3,OFFSET(TrichLuc!$A$1,AID50,0,5000),0)+AID50,"")</f>
        <v/>
      </c>
      <c r="AIE51" s="84" t="str">
        <f ca="1">IFERROR(INDEX(TrichLuc!$A:$AD,AID51,10),"")</f>
        <v/>
      </c>
      <c r="AIF51" s="94" t="str">
        <f ca="1">IFERROR(INDEX(TrichLuc!$A:$AD,AID51,30),"")</f>
        <v/>
      </c>
      <c r="AIG51" s="85" t="str">
        <f ca="1">IFERROR(VLOOKUP(AIF51,Giadatvaheso!$C$24:$F$112,4,0)*AIH51,"")</f>
        <v/>
      </c>
      <c r="AIH51" s="84" t="str">
        <f t="shared" ca="1" si="83"/>
        <v/>
      </c>
      <c r="AII51" s="84" t="str">
        <f ca="1">IFERROR(INDEX(TrichLuc!$A:$AD,AID51,21),"")</f>
        <v/>
      </c>
      <c r="AIJ51" s="84" t="str">
        <f ca="1">IFERROR(INDEX(TrichLuc!$A:$AD,AID51,22),"")</f>
        <v/>
      </c>
      <c r="AIK51" s="84" t="str">
        <f ca="1">IFERROR(INDEX(TrichLuc!$A:$AD,AID51,23),"")</f>
        <v/>
      </c>
      <c r="AIL51" s="94" t="str">
        <f ca="1">IFERROR(INDEX(TrichLuc!$A:$AD,AID51,25),"")</f>
        <v/>
      </c>
      <c r="AIM51" s="94" t="str">
        <f ca="1">IFERROR(INDEX(TrichLuc!$A:$AD,AID51,26),"")</f>
        <v/>
      </c>
      <c r="AIO51" s="4" t="str">
        <f ca="1">IFERROR(MATCH(AIT$3,OFFSET(TrichLuc!$A$1,AIO50,0,5000),0)+AIO50,"")</f>
        <v/>
      </c>
      <c r="AIP51" s="84" t="str">
        <f ca="1">IFERROR(INDEX(TrichLuc!$A:$AD,AIO51,10),"")</f>
        <v/>
      </c>
      <c r="AIQ51" s="94" t="str">
        <f ca="1">IFERROR(INDEX(TrichLuc!$A:$AD,AIO51,30),"")</f>
        <v/>
      </c>
      <c r="AIR51" s="85" t="str">
        <f ca="1">IFERROR(VLOOKUP(AIQ51,Giadatvaheso!$C$24:$F$112,4,0)*AIS51,"")</f>
        <v/>
      </c>
      <c r="AIS51" s="84" t="str">
        <f t="shared" ca="1" si="84"/>
        <v/>
      </c>
      <c r="AIT51" s="84" t="str">
        <f ca="1">IFERROR(INDEX(TrichLuc!$A:$AD,AIO51,21),"")</f>
        <v/>
      </c>
      <c r="AIU51" s="84" t="str">
        <f ca="1">IFERROR(INDEX(TrichLuc!$A:$AD,AIO51,22),"")</f>
        <v/>
      </c>
      <c r="AIV51" s="84" t="str">
        <f ca="1">IFERROR(INDEX(TrichLuc!$A:$AD,AIO51,23),"")</f>
        <v/>
      </c>
      <c r="AIW51" s="94" t="str">
        <f ca="1">IFERROR(INDEX(TrichLuc!$A:$AD,AIO51,25),"")</f>
        <v/>
      </c>
      <c r="AIX51" s="94" t="str">
        <f ca="1">IFERROR(INDEX(TrichLuc!$A:$AD,AIO51,26),"")</f>
        <v/>
      </c>
      <c r="AIZ51" s="4" t="str">
        <f ca="1">IFERROR(MATCH(AJE$3,OFFSET(TrichLuc!$A$1,AIZ50,0,5000),0)+AIZ50,"")</f>
        <v/>
      </c>
      <c r="AJA51" s="84" t="str">
        <f ca="1">IFERROR(INDEX(TrichLuc!$A:$AD,AIZ51,10),"")</f>
        <v/>
      </c>
      <c r="AJB51" s="94" t="str">
        <f ca="1">IFERROR(INDEX(TrichLuc!$A:$AD,AIZ51,30),"")</f>
        <v/>
      </c>
      <c r="AJC51" s="85" t="str">
        <f ca="1">IFERROR(VLOOKUP(AJB51,Giadatvaheso!$C$24:$F$112,4,0)*AJD51,"")</f>
        <v/>
      </c>
      <c r="AJD51" s="84" t="str">
        <f t="shared" ca="1" si="85"/>
        <v/>
      </c>
      <c r="AJE51" s="84" t="str">
        <f ca="1">IFERROR(INDEX(TrichLuc!$A:$AD,AIZ51,21),"")</f>
        <v/>
      </c>
      <c r="AJF51" s="84" t="str">
        <f ca="1">IFERROR(INDEX(TrichLuc!$A:$AD,AIZ51,22),"")</f>
        <v/>
      </c>
      <c r="AJG51" s="84" t="str">
        <f ca="1">IFERROR(INDEX(TrichLuc!$A:$AD,AIZ51,23),"")</f>
        <v/>
      </c>
      <c r="AJH51" s="94" t="str">
        <f ca="1">IFERROR(INDEX(TrichLuc!$A:$AD,AIZ51,25),"")</f>
        <v/>
      </c>
      <c r="AJI51" s="94" t="str">
        <f ca="1">IFERROR(INDEX(TrichLuc!$A:$AD,AIZ51,26),"")</f>
        <v/>
      </c>
      <c r="AJK51" s="4" t="str">
        <f ca="1">IFERROR(MATCH(AJP$3,OFFSET(TrichLuc!$A$1,AJK50,0,5000),0)+AJK50,"")</f>
        <v/>
      </c>
      <c r="AJL51" s="84" t="str">
        <f ca="1">IFERROR(INDEX(TrichLuc!$A:$AD,AJK51,10),"")</f>
        <v/>
      </c>
      <c r="AJM51" s="94" t="str">
        <f ca="1">IFERROR(INDEX(TrichLuc!$A:$AD,AJK51,30),"")</f>
        <v/>
      </c>
      <c r="AJN51" s="85" t="str">
        <f ca="1">IFERROR(VLOOKUP(AJM51,Giadatvaheso!$C$24:$F$112,4,0)*AJO51,"")</f>
        <v/>
      </c>
      <c r="AJO51" s="84" t="str">
        <f t="shared" ca="1" si="86"/>
        <v/>
      </c>
      <c r="AJP51" s="84" t="str">
        <f ca="1">IFERROR(INDEX(TrichLuc!$A:$AD,AJK51,21),"")</f>
        <v/>
      </c>
      <c r="AJQ51" s="84" t="str">
        <f ca="1">IFERROR(INDEX(TrichLuc!$A:$AD,AJK51,22),"")</f>
        <v/>
      </c>
      <c r="AJR51" s="84" t="str">
        <f ca="1">IFERROR(INDEX(TrichLuc!$A:$AD,AJK51,23),"")</f>
        <v/>
      </c>
      <c r="AJS51" s="94" t="str">
        <f ca="1">IFERROR(INDEX(TrichLuc!$A:$AD,AJK51,25),"")</f>
        <v/>
      </c>
      <c r="AJT51" s="94" t="str">
        <f ca="1">IFERROR(INDEX(TrichLuc!$A:$AD,AJK51,26),"")</f>
        <v/>
      </c>
      <c r="AJV51" s="4" t="str">
        <f ca="1">IFERROR(MATCH(AKA$3,OFFSET(TrichLuc!$A$1,AJV50,0,5000),0)+AJV50,"")</f>
        <v/>
      </c>
      <c r="AJW51" s="84" t="str">
        <f ca="1">IFERROR(INDEX(TrichLuc!$A:$AD,AJV51,10),"")</f>
        <v/>
      </c>
      <c r="AJX51" s="94" t="str">
        <f ca="1">IFERROR(INDEX(TrichLuc!$A:$AD,AJV51,30),"")</f>
        <v/>
      </c>
      <c r="AJY51" s="85" t="str">
        <f ca="1">IFERROR(VLOOKUP(AJX51,Giadatvaheso!$C$24:$F$112,4,0)*AJZ51,"")</f>
        <v/>
      </c>
      <c r="AJZ51" s="84" t="str">
        <f t="shared" ca="1" si="87"/>
        <v/>
      </c>
      <c r="AKA51" s="84" t="str">
        <f ca="1">IFERROR(INDEX(TrichLuc!$A:$AD,AJV51,21),"")</f>
        <v/>
      </c>
      <c r="AKB51" s="84" t="str">
        <f ca="1">IFERROR(INDEX(TrichLuc!$A:$AD,AJV51,22),"")</f>
        <v/>
      </c>
      <c r="AKC51" s="84" t="str">
        <f ca="1">IFERROR(INDEX(TrichLuc!$A:$AD,AJV51,23),"")</f>
        <v/>
      </c>
      <c r="AKD51" s="94" t="str">
        <f ca="1">IFERROR(INDEX(TrichLuc!$A:$AD,AJV51,25),"")</f>
        <v/>
      </c>
      <c r="AKE51" s="94" t="str">
        <f ca="1">IFERROR(INDEX(TrichLuc!$A:$AD,AJV51,26),"")</f>
        <v/>
      </c>
      <c r="AKG51" s="4" t="str">
        <f ca="1">IFERROR(MATCH(AKL$3,OFFSET(TrichLuc!$A$1,AKG50,0,5000),0)+AKG50,"")</f>
        <v/>
      </c>
      <c r="AKH51" s="84" t="str">
        <f ca="1">IFERROR(INDEX(TrichLuc!$A:$AD,AKG51,10),"")</f>
        <v/>
      </c>
      <c r="AKI51" s="94" t="str">
        <f ca="1">IFERROR(INDEX(TrichLuc!$A:$AD,AKG51,30),"")</f>
        <v/>
      </c>
      <c r="AKJ51" s="85" t="str">
        <f ca="1">IFERROR(VLOOKUP(AKI51,Giadatvaheso!$C$24:$F$112,4,0)*AKK51,"")</f>
        <v/>
      </c>
      <c r="AKK51" s="84" t="str">
        <f t="shared" ca="1" si="88"/>
        <v/>
      </c>
      <c r="AKL51" s="84" t="str">
        <f ca="1">IFERROR(INDEX(TrichLuc!$A:$AD,AKG51,21),"")</f>
        <v/>
      </c>
      <c r="AKM51" s="84" t="str">
        <f ca="1">IFERROR(INDEX(TrichLuc!$A:$AD,AKG51,22),"")</f>
        <v/>
      </c>
      <c r="AKN51" s="84" t="str">
        <f ca="1">IFERROR(INDEX(TrichLuc!$A:$AD,AKG51,23),"")</f>
        <v/>
      </c>
      <c r="AKO51" s="94" t="str">
        <f ca="1">IFERROR(INDEX(TrichLuc!$A:$AD,AKG51,25),"")</f>
        <v/>
      </c>
      <c r="AKP51" s="94" t="str">
        <f ca="1">IFERROR(INDEX(TrichLuc!$A:$AD,AKG51,26),"")</f>
        <v/>
      </c>
      <c r="AKR51" s="4" t="str">
        <f ca="1">IFERROR(MATCH(AKW$3,OFFSET(TrichLuc!$A$1,AKR50,0,5000),0)+AKR50,"")</f>
        <v/>
      </c>
      <c r="AKS51" s="84" t="str">
        <f ca="1">IFERROR(INDEX(TrichLuc!$A:$AD,AKR51,10),"")</f>
        <v/>
      </c>
      <c r="AKT51" s="94" t="str">
        <f ca="1">IFERROR(INDEX(TrichLuc!$A:$AD,AKR51,30),"")</f>
        <v/>
      </c>
      <c r="AKU51" s="85" t="str">
        <f ca="1">IFERROR(VLOOKUP(AKT51,Giadatvaheso!$C$24:$F$112,4,0)*AKV51,"")</f>
        <v/>
      </c>
      <c r="AKV51" s="84" t="str">
        <f t="shared" ca="1" si="89"/>
        <v/>
      </c>
      <c r="AKW51" s="84" t="str">
        <f ca="1">IFERROR(INDEX(TrichLuc!$A:$AD,AKR51,21),"")</f>
        <v/>
      </c>
      <c r="AKX51" s="84" t="str">
        <f ca="1">IFERROR(INDEX(TrichLuc!$A:$AD,AKR51,22),"")</f>
        <v/>
      </c>
      <c r="AKY51" s="84" t="str">
        <f ca="1">IFERROR(INDEX(TrichLuc!$A:$AD,AKR51,23),"")</f>
        <v/>
      </c>
      <c r="AKZ51" s="94" t="str">
        <f ca="1">IFERROR(INDEX(TrichLuc!$A:$AD,AKR51,25),"")</f>
        <v/>
      </c>
      <c r="ALA51" s="94" t="str">
        <f ca="1">IFERROR(INDEX(TrichLuc!$A:$AD,AKR51,26),"")</f>
        <v/>
      </c>
      <c r="ALC51" s="4" t="str">
        <f ca="1">IFERROR(MATCH(ALH$3,OFFSET(TrichLuc!$A$1,ALC50,0,5000),0)+ALC50,"")</f>
        <v/>
      </c>
      <c r="ALD51" s="84" t="str">
        <f ca="1">IFERROR(INDEX(TrichLuc!$A:$AD,ALC51,10),"")</f>
        <v/>
      </c>
      <c r="ALE51" s="94" t="str">
        <f ca="1">IFERROR(INDEX(TrichLuc!$A:$AD,ALC51,30),"")</f>
        <v/>
      </c>
      <c r="ALF51" s="85" t="str">
        <f ca="1">IFERROR(VLOOKUP(ALE51,Giadatvaheso!$C$24:$F$112,4,0)*ALG51,"")</f>
        <v/>
      </c>
      <c r="ALG51" s="84" t="str">
        <f t="shared" ca="1" si="90"/>
        <v/>
      </c>
      <c r="ALH51" s="84" t="str">
        <f ca="1">IFERROR(INDEX(TrichLuc!$A:$AD,ALC51,21),"")</f>
        <v/>
      </c>
      <c r="ALI51" s="84" t="str">
        <f ca="1">IFERROR(INDEX(TrichLuc!$A:$AD,ALC51,22),"")</f>
        <v/>
      </c>
      <c r="ALJ51" s="84" t="str">
        <f ca="1">IFERROR(INDEX(TrichLuc!$A:$AD,ALC51,23),"")</f>
        <v/>
      </c>
      <c r="ALK51" s="94" t="str">
        <f ca="1">IFERROR(INDEX(TrichLuc!$A:$AD,ALC51,25),"")</f>
        <v/>
      </c>
      <c r="ALL51" s="94" t="str">
        <f ca="1">IFERROR(INDEX(TrichLuc!$A:$AD,ALC51,26),"")</f>
        <v/>
      </c>
      <c r="ALN51" s="4" t="str">
        <f ca="1">IFERROR(MATCH(ALS$3,OFFSET(TrichLuc!$A$1,ALN50,0,5000),0)+ALN50,"")</f>
        <v/>
      </c>
      <c r="ALO51" s="84" t="str">
        <f ca="1">IFERROR(INDEX(TrichLuc!$A:$AD,ALN51,10),"")</f>
        <v/>
      </c>
      <c r="ALP51" s="94" t="str">
        <f ca="1">IFERROR(INDEX(TrichLuc!$A:$AD,ALN51,30),"")</f>
        <v/>
      </c>
      <c r="ALQ51" s="85" t="str">
        <f ca="1">IFERROR(VLOOKUP(ALP51,Giadatvaheso!$C$24:$F$112,4,0)*ALR51,"")</f>
        <v/>
      </c>
      <c r="ALR51" s="84" t="str">
        <f t="shared" ca="1" si="91"/>
        <v/>
      </c>
      <c r="ALS51" s="84" t="str">
        <f ca="1">IFERROR(INDEX(TrichLuc!$A:$AD,ALN51,21),"")</f>
        <v/>
      </c>
      <c r="ALT51" s="84" t="str">
        <f ca="1">IFERROR(INDEX(TrichLuc!$A:$AD,ALN51,22),"")</f>
        <v/>
      </c>
      <c r="ALU51" s="84" t="str">
        <f ca="1">IFERROR(INDEX(TrichLuc!$A:$AD,ALN51,23),"")</f>
        <v/>
      </c>
      <c r="ALV51" s="94" t="str">
        <f ca="1">IFERROR(INDEX(TrichLuc!$A:$AD,ALN51,25),"")</f>
        <v/>
      </c>
      <c r="ALW51" s="94" t="str">
        <f ca="1">IFERROR(INDEX(TrichLuc!$A:$AD,ALN51,26),"")</f>
        <v/>
      </c>
      <c r="ALY51" s="4" t="str">
        <f ca="1">IFERROR(MATCH(AMD$3,OFFSET(TrichLuc!$A$1,ALY50,0,5000),0)+ALY50,"")</f>
        <v/>
      </c>
      <c r="ALZ51" s="84" t="str">
        <f ca="1">IFERROR(INDEX(TrichLuc!$A:$AD,ALY51,10),"")</f>
        <v/>
      </c>
      <c r="AMA51" s="94" t="str">
        <f ca="1">IFERROR(INDEX(TrichLuc!$A:$AD,ALY51,30),"")</f>
        <v/>
      </c>
      <c r="AMB51" s="85" t="str">
        <f ca="1">IFERROR(VLOOKUP(AMA51,Giadatvaheso!$C$24:$F$112,4,0)*AMC51,"")</f>
        <v/>
      </c>
      <c r="AMC51" s="84" t="str">
        <f t="shared" ca="1" si="92"/>
        <v/>
      </c>
      <c r="AMD51" s="84" t="str">
        <f ca="1">IFERROR(INDEX(TrichLuc!$A:$AD,ALY51,21),"")</f>
        <v/>
      </c>
      <c r="AME51" s="84" t="str">
        <f ca="1">IFERROR(INDEX(TrichLuc!$A:$AD,ALY51,22),"")</f>
        <v/>
      </c>
      <c r="AMF51" s="84" t="str">
        <f ca="1">IFERROR(INDEX(TrichLuc!$A:$AD,ALY51,23),"")</f>
        <v/>
      </c>
      <c r="AMG51" s="94" t="str">
        <f ca="1">IFERROR(INDEX(TrichLuc!$A:$AD,ALY51,25),"")</f>
        <v/>
      </c>
      <c r="AMH51" s="94" t="str">
        <f ca="1">IFERROR(INDEX(TrichLuc!$A:$AD,ALY51,26),"")</f>
        <v/>
      </c>
      <c r="AMJ51" s="4" t="str">
        <f ca="1">IFERROR(MATCH(AMO$3,OFFSET(TrichLuc!$A$1,AMJ50,0,5000),0)+AMJ50,"")</f>
        <v/>
      </c>
      <c r="AMK51" s="84" t="str">
        <f ca="1">IFERROR(INDEX(TrichLuc!$A:$AD,AMJ51,10),"")</f>
        <v/>
      </c>
      <c r="AML51" s="94" t="str">
        <f ca="1">IFERROR(INDEX(TrichLuc!$A:$AD,AMJ51,30),"")</f>
        <v/>
      </c>
      <c r="AMM51" s="85" t="str">
        <f ca="1">IFERROR(VLOOKUP(AML51,Giadatvaheso!$C$24:$F$112,4,0)*AMN51,"")</f>
        <v/>
      </c>
      <c r="AMN51" s="84" t="str">
        <f t="shared" ca="1" si="93"/>
        <v/>
      </c>
      <c r="AMO51" s="84" t="str">
        <f ca="1">IFERROR(INDEX(TrichLuc!$A:$AD,AMJ51,21),"")</f>
        <v/>
      </c>
      <c r="AMP51" s="84" t="str">
        <f ca="1">IFERROR(INDEX(TrichLuc!$A:$AD,AMJ51,22),"")</f>
        <v/>
      </c>
      <c r="AMQ51" s="84" t="str">
        <f ca="1">IFERROR(INDEX(TrichLuc!$A:$AD,AMJ51,23),"")</f>
        <v/>
      </c>
      <c r="AMR51" s="94" t="str">
        <f ca="1">IFERROR(INDEX(TrichLuc!$A:$AD,AMJ51,25),"")</f>
        <v/>
      </c>
      <c r="AMS51" s="94" t="str">
        <f ca="1">IFERROR(INDEX(TrichLuc!$A:$AD,AMJ51,26),"")</f>
        <v/>
      </c>
      <c r="AMU51" s="4" t="str">
        <f ca="1">IFERROR(MATCH(AMZ$3,OFFSET(TrichLuc!$A$1,AMU50,0,5000),0)+AMU50,"")</f>
        <v/>
      </c>
      <c r="AMV51" s="84" t="str">
        <f ca="1">IFERROR(INDEX(TrichLuc!$A:$AD,AMU51,10),"")</f>
        <v/>
      </c>
      <c r="AMW51" s="94" t="str">
        <f ca="1">IFERROR(INDEX(TrichLuc!$A:$AD,AMU51,30),"")</f>
        <v/>
      </c>
      <c r="AMX51" s="85" t="str">
        <f ca="1">IFERROR(VLOOKUP(AMW51,Giadatvaheso!$C$24:$F$112,4,0)*AMY51,"")</f>
        <v/>
      </c>
      <c r="AMY51" s="84" t="str">
        <f t="shared" ca="1" si="94"/>
        <v/>
      </c>
      <c r="AMZ51" s="84" t="str">
        <f ca="1">IFERROR(INDEX(TrichLuc!$A:$AD,AMU51,21),"")</f>
        <v/>
      </c>
      <c r="ANA51" s="84" t="str">
        <f ca="1">IFERROR(INDEX(TrichLuc!$A:$AD,AMU51,22),"")</f>
        <v/>
      </c>
      <c r="ANB51" s="84" t="str">
        <f ca="1">IFERROR(INDEX(TrichLuc!$A:$AD,AMU51,23),"")</f>
        <v/>
      </c>
      <c r="ANC51" s="94" t="str">
        <f ca="1">IFERROR(INDEX(TrichLuc!$A:$AD,AMU51,25),"")</f>
        <v/>
      </c>
      <c r="AND51" s="94" t="str">
        <f ca="1">IFERROR(INDEX(TrichLuc!$A:$AD,AMU51,26),"")</f>
        <v/>
      </c>
      <c r="ANF51" s="4" t="str">
        <f ca="1">IFERROR(MATCH(ANK$3,OFFSET(TrichLuc!$A$1,ANF50,0,5000),0)+ANF50,"")</f>
        <v/>
      </c>
      <c r="ANG51" s="84" t="str">
        <f ca="1">IFERROR(INDEX(TrichLuc!$A:$AD,ANF51,10),"")</f>
        <v/>
      </c>
      <c r="ANH51" s="94" t="str">
        <f ca="1">IFERROR(INDEX(TrichLuc!$A:$AD,ANF51,30),"")</f>
        <v/>
      </c>
      <c r="ANI51" s="85" t="str">
        <f ca="1">IFERROR(VLOOKUP(ANH51,Giadatvaheso!$C$24:$F$112,4,0)*ANJ51,"")</f>
        <v/>
      </c>
      <c r="ANJ51" s="84" t="str">
        <f t="shared" ca="1" si="95"/>
        <v/>
      </c>
      <c r="ANK51" s="84" t="str">
        <f ca="1">IFERROR(INDEX(TrichLuc!$A:$AD,ANF51,21),"")</f>
        <v/>
      </c>
      <c r="ANL51" s="84" t="str">
        <f ca="1">IFERROR(INDEX(TrichLuc!$A:$AD,ANF51,22),"")</f>
        <v/>
      </c>
      <c r="ANM51" s="84" t="str">
        <f ca="1">IFERROR(INDEX(TrichLuc!$A:$AD,ANF51,23),"")</f>
        <v/>
      </c>
      <c r="ANN51" s="94" t="str">
        <f ca="1">IFERROR(INDEX(TrichLuc!$A:$AD,ANF51,25),"")</f>
        <v/>
      </c>
      <c r="ANO51" s="94" t="str">
        <f ca="1">IFERROR(INDEX(TrichLuc!$A:$AD,ANF51,26),"")</f>
        <v/>
      </c>
      <c r="ANQ51" s="4" t="str">
        <f ca="1">IFERROR(MATCH(ANV$3,OFFSET(TrichLuc!$A$1,ANQ50,0,5000),0)+ANQ50,"")</f>
        <v/>
      </c>
      <c r="ANR51" s="84" t="str">
        <f ca="1">IFERROR(INDEX(TrichLuc!$A:$AD,ANQ51,10),"")</f>
        <v/>
      </c>
      <c r="ANS51" s="94" t="str">
        <f ca="1">IFERROR(INDEX(TrichLuc!$A:$AD,ANQ51,30),"")</f>
        <v/>
      </c>
      <c r="ANT51" s="85" t="str">
        <f ca="1">IFERROR(VLOOKUP(ANS51,Giadatvaheso!$C$24:$F$112,4,0)*ANU51,"")</f>
        <v/>
      </c>
      <c r="ANU51" s="84" t="str">
        <f t="shared" ca="1" si="96"/>
        <v/>
      </c>
      <c r="ANV51" s="84" t="str">
        <f ca="1">IFERROR(INDEX(TrichLuc!$A:$AD,ANQ51,21),"")</f>
        <v/>
      </c>
      <c r="ANW51" s="84" t="str">
        <f ca="1">IFERROR(INDEX(TrichLuc!$A:$AD,ANQ51,22),"")</f>
        <v/>
      </c>
      <c r="ANX51" s="84" t="str">
        <f ca="1">IFERROR(INDEX(TrichLuc!$A:$AD,ANQ51,23),"")</f>
        <v/>
      </c>
      <c r="ANY51" s="94" t="str">
        <f ca="1">IFERROR(INDEX(TrichLuc!$A:$AD,ANQ51,25),"")</f>
        <v/>
      </c>
      <c r="ANZ51" s="94" t="str">
        <f ca="1">IFERROR(INDEX(TrichLuc!$A:$AD,ANQ51,26),"")</f>
        <v/>
      </c>
      <c r="AOB51" s="4" t="str">
        <f ca="1">IFERROR(MATCH(AOG$3,OFFSET(TrichLuc!$A$1,AOB50,0,5000),0)+AOB50,"")</f>
        <v/>
      </c>
      <c r="AOC51" s="84" t="str">
        <f ca="1">IFERROR(INDEX(TrichLuc!$A:$AD,AOB51,10),"")</f>
        <v/>
      </c>
      <c r="AOD51" s="94" t="str">
        <f ca="1">IFERROR(INDEX(TrichLuc!$A:$AD,AOB51,30),"")</f>
        <v/>
      </c>
      <c r="AOE51" s="85" t="str">
        <f ca="1">IFERROR(VLOOKUP(AOD51,Giadatvaheso!$C$24:$F$112,4,0)*AOF51,"")</f>
        <v/>
      </c>
      <c r="AOF51" s="84" t="str">
        <f t="shared" ca="1" si="97"/>
        <v/>
      </c>
      <c r="AOG51" s="84" t="str">
        <f ca="1">IFERROR(INDEX(TrichLuc!$A:$AD,AOB51,21),"")</f>
        <v/>
      </c>
      <c r="AOH51" s="84" t="str">
        <f ca="1">IFERROR(INDEX(TrichLuc!$A:$AD,AOB51,22),"")</f>
        <v/>
      </c>
      <c r="AOI51" s="84" t="str">
        <f ca="1">IFERROR(INDEX(TrichLuc!$A:$AD,AOB51,23),"")</f>
        <v/>
      </c>
      <c r="AOJ51" s="94" t="str">
        <f ca="1">IFERROR(INDEX(TrichLuc!$A:$AD,AOB51,25),"")</f>
        <v/>
      </c>
      <c r="AOK51" s="94" t="str">
        <f ca="1">IFERROR(INDEX(TrichLuc!$A:$AD,AOB51,26),"")</f>
        <v/>
      </c>
      <c r="AOM51" s="4" t="str">
        <f ca="1">IFERROR(MATCH(AOR$3,OFFSET(TrichLuc!$A$1,AOM50,0,5000),0)+AOM50,"")</f>
        <v/>
      </c>
      <c r="AON51" s="84" t="str">
        <f ca="1">IFERROR(INDEX(TrichLuc!$A:$AD,AOM51,10),"")</f>
        <v/>
      </c>
      <c r="AOO51" s="94" t="str">
        <f ca="1">IFERROR(INDEX(TrichLuc!$A:$AD,AOM51,30),"")</f>
        <v/>
      </c>
      <c r="AOP51" s="85" t="str">
        <f ca="1">IFERROR(VLOOKUP(AOO51,Giadatvaheso!$C$24:$F$112,4,0)*AOQ51,"")</f>
        <v/>
      </c>
      <c r="AOQ51" s="84" t="str">
        <f t="shared" ca="1" si="98"/>
        <v/>
      </c>
      <c r="AOR51" s="84" t="str">
        <f ca="1">IFERROR(INDEX(TrichLuc!$A:$AD,AOM51,21),"")</f>
        <v/>
      </c>
      <c r="AOS51" s="84" t="str">
        <f ca="1">IFERROR(INDEX(TrichLuc!$A:$AD,AOM51,22),"")</f>
        <v/>
      </c>
      <c r="AOT51" s="84" t="str">
        <f ca="1">IFERROR(INDEX(TrichLuc!$A:$AD,AOM51,23),"")</f>
        <v/>
      </c>
      <c r="AOU51" s="94" t="str">
        <f ca="1">IFERROR(INDEX(TrichLuc!$A:$AD,AOM51,25),"")</f>
        <v/>
      </c>
      <c r="AOV51" s="94" t="str">
        <f ca="1">IFERROR(INDEX(TrichLuc!$A:$AD,AOM51,26),"")</f>
        <v/>
      </c>
      <c r="AOX51" s="4" t="str">
        <f ca="1">IFERROR(MATCH(APC$3,OFFSET(TrichLuc!$A$1,AOX50,0,5000),0)+AOX50,"")</f>
        <v/>
      </c>
      <c r="AOY51" s="84" t="str">
        <f ca="1">IFERROR(INDEX(TrichLuc!$A:$AD,AOX51,10),"")</f>
        <v/>
      </c>
      <c r="AOZ51" s="94" t="str">
        <f ca="1">IFERROR(INDEX(TrichLuc!$A:$AD,AOX51,30),"")</f>
        <v/>
      </c>
      <c r="APA51" s="85" t="str">
        <f ca="1">IFERROR(VLOOKUP(AOZ51,Giadatvaheso!$C$24:$F$112,4,0)*APB51,"")</f>
        <v/>
      </c>
      <c r="APB51" s="84" t="str">
        <f t="shared" ca="1" si="99"/>
        <v/>
      </c>
      <c r="APC51" s="84" t="str">
        <f ca="1">IFERROR(INDEX(TrichLuc!$A:$AD,AOX51,21),"")</f>
        <v/>
      </c>
      <c r="APD51" s="84" t="str">
        <f ca="1">IFERROR(INDEX(TrichLuc!$A:$AD,AOX51,22),"")</f>
        <v/>
      </c>
      <c r="APE51" s="84" t="str">
        <f ca="1">IFERROR(INDEX(TrichLuc!$A:$AD,AOX51,23),"")</f>
        <v/>
      </c>
      <c r="APF51" s="94" t="str">
        <f ca="1">IFERROR(INDEX(TrichLuc!$A:$AD,AOX51,25),"")</f>
        <v/>
      </c>
      <c r="APG51" s="94" t="str">
        <f ca="1">IFERROR(INDEX(TrichLuc!$A:$AD,AOX51,26),"")</f>
        <v/>
      </c>
      <c r="API51" s="4" t="str">
        <f ca="1">IFERROR(MATCH(APN$3,OFFSET(TrichLuc!$A$1,API50,0,5000),0)+API50,"")</f>
        <v/>
      </c>
      <c r="APJ51" s="84" t="str">
        <f ca="1">IFERROR(INDEX(TrichLuc!$A:$AD,API51,10),"")</f>
        <v/>
      </c>
      <c r="APK51" s="94" t="str">
        <f ca="1">IFERROR(INDEX(TrichLuc!$A:$AD,API51,30),"")</f>
        <v/>
      </c>
      <c r="APL51" s="85" t="str">
        <f ca="1">IFERROR(VLOOKUP(APK51,Giadatvaheso!$C$24:$F$112,4,0)*APM51,"")</f>
        <v/>
      </c>
      <c r="APM51" s="84" t="str">
        <f t="shared" ca="1" si="100"/>
        <v/>
      </c>
      <c r="APN51" s="84" t="str">
        <f ca="1">IFERROR(INDEX(TrichLuc!$A:$AD,API51,21),"")</f>
        <v/>
      </c>
      <c r="APO51" s="84" t="str">
        <f ca="1">IFERROR(INDEX(TrichLuc!$A:$AD,API51,22),"")</f>
        <v/>
      </c>
      <c r="APP51" s="84" t="str">
        <f ca="1">IFERROR(INDEX(TrichLuc!$A:$AD,API51,23),"")</f>
        <v/>
      </c>
      <c r="APQ51" s="94" t="str">
        <f ca="1">IFERROR(INDEX(TrichLuc!$A:$AD,API51,25),"")</f>
        <v/>
      </c>
      <c r="APR51" s="94" t="str">
        <f ca="1">IFERROR(INDEX(TrichLuc!$A:$AD,API51,26),"")</f>
        <v/>
      </c>
      <c r="APT51" s="4" t="str">
        <f ca="1">IFERROR(MATCH(APY$3,OFFSET(TrichLuc!$A$1,APT50,0,5000),0)+APT50,"")</f>
        <v/>
      </c>
      <c r="APU51" s="84" t="str">
        <f ca="1">IFERROR(INDEX(TrichLuc!$A:$AD,APT51,10),"")</f>
        <v/>
      </c>
      <c r="APV51" s="94" t="str">
        <f ca="1">IFERROR(INDEX(TrichLuc!$A:$AD,APT51,30),"")</f>
        <v/>
      </c>
      <c r="APW51" s="85" t="str">
        <f ca="1">IFERROR(VLOOKUP(APV51,Giadatvaheso!$C$24:$F$112,4,0)*APX51,"")</f>
        <v/>
      </c>
      <c r="APX51" s="84" t="str">
        <f t="shared" ca="1" si="101"/>
        <v/>
      </c>
      <c r="APY51" s="84" t="str">
        <f ca="1">IFERROR(INDEX(TrichLuc!$A:$AD,APT51,21),"")</f>
        <v/>
      </c>
      <c r="APZ51" s="84" t="str">
        <f ca="1">IFERROR(INDEX(TrichLuc!$A:$AD,APT51,22),"")</f>
        <v/>
      </c>
      <c r="AQA51" s="84" t="str">
        <f ca="1">IFERROR(INDEX(TrichLuc!$A:$AD,APT51,23),"")</f>
        <v/>
      </c>
      <c r="AQB51" s="94" t="str">
        <f ca="1">IFERROR(INDEX(TrichLuc!$A:$AD,APT51,25),"")</f>
        <v/>
      </c>
      <c r="AQC51" s="94" t="str">
        <f ca="1">IFERROR(INDEX(TrichLuc!$A:$AD,APT51,26),"")</f>
        <v/>
      </c>
      <c r="AQE51" s="4" t="str">
        <f ca="1">IFERROR(MATCH(AQJ$3,OFFSET(TrichLuc!$A$1,AQE50,0,5000),0)+AQE50,"")</f>
        <v/>
      </c>
      <c r="AQF51" s="84" t="str">
        <f ca="1">IFERROR(INDEX(TrichLuc!$A:$AD,AQE51,10),"")</f>
        <v/>
      </c>
      <c r="AQG51" s="94" t="str">
        <f ca="1">IFERROR(INDEX(TrichLuc!$A:$AD,AQE51,30),"")</f>
        <v/>
      </c>
      <c r="AQH51" s="85" t="str">
        <f ca="1">IFERROR(VLOOKUP(AQG51,Giadatvaheso!$C$24:$F$112,4,0)*AQI51,"")</f>
        <v/>
      </c>
      <c r="AQI51" s="84" t="str">
        <f t="shared" ca="1" si="102"/>
        <v/>
      </c>
      <c r="AQJ51" s="84" t="str">
        <f ca="1">IFERROR(INDEX(TrichLuc!$A:$AD,AQE51,21),"")</f>
        <v/>
      </c>
      <c r="AQK51" s="84" t="str">
        <f ca="1">IFERROR(INDEX(TrichLuc!$A:$AD,AQE51,22),"")</f>
        <v/>
      </c>
      <c r="AQL51" s="84" t="str">
        <f ca="1">IFERROR(INDEX(TrichLuc!$A:$AD,AQE51,23),"")</f>
        <v/>
      </c>
      <c r="AQM51" s="94" t="str">
        <f ca="1">IFERROR(INDEX(TrichLuc!$A:$AD,AQE51,25),"")</f>
        <v/>
      </c>
      <c r="AQN51" s="94" t="str">
        <f ca="1">IFERROR(INDEX(TrichLuc!$A:$AD,AQE51,26),"")</f>
        <v/>
      </c>
      <c r="AQP51" s="4" t="str">
        <f ca="1">IFERROR(MATCH(AQU$3,OFFSET(TrichLuc!$A$1,AQP50,0,5000),0)+AQP50,"")</f>
        <v/>
      </c>
      <c r="AQQ51" s="84" t="str">
        <f ca="1">IFERROR(INDEX(TrichLuc!$A:$AD,AQP51,10),"")</f>
        <v/>
      </c>
      <c r="AQR51" s="94" t="str">
        <f ca="1">IFERROR(INDEX(TrichLuc!$A:$AD,AQP51,30),"")</f>
        <v/>
      </c>
      <c r="AQS51" s="85" t="str">
        <f ca="1">IFERROR(VLOOKUP(AQR51,Giadatvaheso!$C$24:$F$112,4,0)*AQT51,"")</f>
        <v/>
      </c>
      <c r="AQT51" s="84" t="str">
        <f t="shared" ca="1" si="103"/>
        <v/>
      </c>
      <c r="AQU51" s="84" t="str">
        <f ca="1">IFERROR(INDEX(TrichLuc!$A:$AD,AQP51,21),"")</f>
        <v/>
      </c>
      <c r="AQV51" s="84" t="str">
        <f ca="1">IFERROR(INDEX(TrichLuc!$A:$AD,AQP51,22),"")</f>
        <v/>
      </c>
      <c r="AQW51" s="84" t="str">
        <f ca="1">IFERROR(INDEX(TrichLuc!$A:$AD,AQP51,23),"")</f>
        <v/>
      </c>
      <c r="AQX51" s="94" t="str">
        <f ca="1">IFERROR(INDEX(TrichLuc!$A:$AD,AQP51,25),"")</f>
        <v/>
      </c>
      <c r="AQY51" s="94" t="str">
        <f ca="1">IFERROR(INDEX(TrichLuc!$A:$AD,AQP51,26),"")</f>
        <v/>
      </c>
      <c r="ARA51" s="4" t="str">
        <f ca="1">IFERROR(MATCH(ARF$3,OFFSET(TrichLuc!$A$1,ARA50,0,5000),0)+ARA50,"")</f>
        <v/>
      </c>
      <c r="ARB51" s="84" t="str">
        <f ca="1">IFERROR(INDEX(TrichLuc!$A:$AD,ARA51,10),"")</f>
        <v/>
      </c>
      <c r="ARC51" s="94" t="str">
        <f ca="1">IFERROR(INDEX(TrichLuc!$A:$AD,ARA51,30),"")</f>
        <v/>
      </c>
      <c r="ARD51" s="85" t="str">
        <f ca="1">IFERROR(VLOOKUP(ARC51,Giadatvaheso!$C$24:$F$112,4,0)*ARE51,"")</f>
        <v/>
      </c>
      <c r="ARE51" s="84" t="str">
        <f t="shared" ca="1" si="104"/>
        <v/>
      </c>
      <c r="ARF51" s="84" t="str">
        <f ca="1">IFERROR(INDEX(TrichLuc!$A:$AD,ARA51,21),"")</f>
        <v/>
      </c>
      <c r="ARG51" s="84" t="str">
        <f ca="1">IFERROR(INDEX(TrichLuc!$A:$AD,ARA51,22),"")</f>
        <v/>
      </c>
      <c r="ARH51" s="84" t="str">
        <f ca="1">IFERROR(INDEX(TrichLuc!$A:$AD,ARA51,23),"")</f>
        <v/>
      </c>
      <c r="ARI51" s="94" t="str">
        <f ca="1">IFERROR(INDEX(TrichLuc!$A:$AD,ARA51,25),"")</f>
        <v/>
      </c>
      <c r="ARJ51" s="94" t="str">
        <f ca="1">IFERROR(INDEX(TrichLuc!$A:$AD,ARA51,26),"")</f>
        <v/>
      </c>
      <c r="ARL51" s="4" t="str">
        <f ca="1">IFERROR(MATCH(ARQ$3,OFFSET(TrichLuc!$A$1,ARL50,0,5000),0)+ARL50,"")</f>
        <v/>
      </c>
      <c r="ARM51" s="84" t="str">
        <f ca="1">IFERROR(INDEX(TrichLuc!$A:$AD,ARL51,10),"")</f>
        <v/>
      </c>
      <c r="ARN51" s="94" t="str">
        <f ca="1">IFERROR(INDEX(TrichLuc!$A:$AD,ARL51,30),"")</f>
        <v/>
      </c>
      <c r="ARO51" s="85" t="str">
        <f ca="1">IFERROR(VLOOKUP(ARN51,Giadatvaheso!$C$24:$F$112,4,0)*ARP51,"")</f>
        <v/>
      </c>
      <c r="ARP51" s="84" t="str">
        <f t="shared" ca="1" si="105"/>
        <v/>
      </c>
      <c r="ARQ51" s="84" t="str">
        <f ca="1">IFERROR(INDEX(TrichLuc!$A:$AD,ARL51,21),"")</f>
        <v/>
      </c>
      <c r="ARR51" s="84" t="str">
        <f ca="1">IFERROR(INDEX(TrichLuc!$A:$AD,ARL51,22),"")</f>
        <v/>
      </c>
      <c r="ARS51" s="84" t="str">
        <f ca="1">IFERROR(INDEX(TrichLuc!$A:$AD,ARL51,23),"")</f>
        <v/>
      </c>
      <c r="ART51" s="94" t="str">
        <f ca="1">IFERROR(INDEX(TrichLuc!$A:$AD,ARL51,25),"")</f>
        <v/>
      </c>
      <c r="ARU51" s="94" t="str">
        <f ca="1">IFERROR(INDEX(TrichLuc!$A:$AD,ARL51,26),"")</f>
        <v/>
      </c>
      <c r="ARW51" s="4" t="str">
        <f ca="1">IFERROR(MATCH(ASB$3,OFFSET(TrichLuc!$A$1,ARW50,0,5000),0)+ARW50,"")</f>
        <v/>
      </c>
      <c r="ARX51" s="84" t="str">
        <f ca="1">IFERROR(INDEX(TrichLuc!$A:$AD,ARW51,10),"")</f>
        <v/>
      </c>
      <c r="ARY51" s="94" t="str">
        <f ca="1">IFERROR(INDEX(TrichLuc!$A:$AD,ARW51,30),"")</f>
        <v/>
      </c>
      <c r="ARZ51" s="85" t="str">
        <f ca="1">IFERROR(VLOOKUP(ARY51,Giadatvaheso!$C$24:$F$112,4,0)*ASA51,"")</f>
        <v/>
      </c>
      <c r="ASA51" s="84" t="str">
        <f t="shared" ca="1" si="106"/>
        <v/>
      </c>
      <c r="ASB51" s="84" t="str">
        <f ca="1">IFERROR(INDEX(TrichLuc!$A:$AD,ARW51,21),"")</f>
        <v/>
      </c>
      <c r="ASC51" s="84" t="str">
        <f ca="1">IFERROR(INDEX(TrichLuc!$A:$AD,ARW51,22),"")</f>
        <v/>
      </c>
      <c r="ASD51" s="84" t="str">
        <f ca="1">IFERROR(INDEX(TrichLuc!$A:$AD,ARW51,23),"")</f>
        <v/>
      </c>
      <c r="ASE51" s="94" t="str">
        <f ca="1">IFERROR(INDEX(TrichLuc!$A:$AD,ARW51,25),"")</f>
        <v/>
      </c>
      <c r="ASF51" s="94" t="str">
        <f ca="1">IFERROR(INDEX(TrichLuc!$A:$AD,ARW51,26),"")</f>
        <v/>
      </c>
      <c r="ASH51" s="4" t="str">
        <f ca="1">IFERROR(MATCH(ASM$3,OFFSET(TrichLuc!$A$1,ASH50,0,5000),0)+ASH50,"")</f>
        <v/>
      </c>
      <c r="ASI51" s="84" t="str">
        <f ca="1">IFERROR(INDEX(TrichLuc!$A:$AD,ASH51,10),"")</f>
        <v/>
      </c>
      <c r="ASJ51" s="94" t="str">
        <f ca="1">IFERROR(INDEX(TrichLuc!$A:$AD,ASH51,30),"")</f>
        <v/>
      </c>
      <c r="ASK51" s="85" t="str">
        <f ca="1">IFERROR(VLOOKUP(ASJ51,Giadatvaheso!$C$24:$F$112,4,0)*ASL51,"")</f>
        <v/>
      </c>
      <c r="ASL51" s="84" t="str">
        <f t="shared" ca="1" si="107"/>
        <v/>
      </c>
      <c r="ASM51" s="84" t="str">
        <f ca="1">IFERROR(INDEX(TrichLuc!$A:$AD,ASH51,21),"")</f>
        <v/>
      </c>
      <c r="ASN51" s="84" t="str">
        <f ca="1">IFERROR(INDEX(TrichLuc!$A:$AD,ASH51,22),"")</f>
        <v/>
      </c>
      <c r="ASO51" s="84" t="str">
        <f ca="1">IFERROR(INDEX(TrichLuc!$A:$AD,ASH51,23),"")</f>
        <v/>
      </c>
      <c r="ASP51" s="94" t="str">
        <f ca="1">IFERROR(INDEX(TrichLuc!$A:$AD,ASH51,25),"")</f>
        <v/>
      </c>
      <c r="ASQ51" s="94" t="str">
        <f ca="1">IFERROR(INDEX(TrichLuc!$A:$AD,ASH51,26),"")</f>
        <v/>
      </c>
      <c r="ASS51" s="4" t="str">
        <f ca="1">IFERROR(MATCH(ASX$3,OFFSET(TrichLuc!$A$1,ASS50,0,5000),0)+ASS50,"")</f>
        <v/>
      </c>
      <c r="AST51" s="84" t="str">
        <f ca="1">IFERROR(INDEX(TrichLuc!$A:$AD,ASS51,10),"")</f>
        <v/>
      </c>
      <c r="ASU51" s="94" t="str">
        <f ca="1">IFERROR(INDEX(TrichLuc!$A:$AD,ASS51,30),"")</f>
        <v/>
      </c>
      <c r="ASV51" s="85" t="str">
        <f ca="1">IFERROR(VLOOKUP(ASU51,Giadatvaheso!$C$24:$F$112,4,0)*ASW51,"")</f>
        <v/>
      </c>
      <c r="ASW51" s="84" t="str">
        <f t="shared" ca="1" si="108"/>
        <v/>
      </c>
      <c r="ASX51" s="84" t="str">
        <f ca="1">IFERROR(INDEX(TrichLuc!$A:$AD,ASS51,21),"")</f>
        <v/>
      </c>
      <c r="ASY51" s="84" t="str">
        <f ca="1">IFERROR(INDEX(TrichLuc!$A:$AD,ASS51,22),"")</f>
        <v/>
      </c>
      <c r="ASZ51" s="84" t="str">
        <f ca="1">IFERROR(INDEX(TrichLuc!$A:$AD,ASS51,23),"")</f>
        <v/>
      </c>
      <c r="ATA51" s="94" t="str">
        <f ca="1">IFERROR(INDEX(TrichLuc!$A:$AD,ASS51,25),"")</f>
        <v/>
      </c>
      <c r="ATB51" s="94" t="str">
        <f ca="1">IFERROR(INDEX(TrichLuc!$A:$AD,ASS51,26),"")</f>
        <v/>
      </c>
      <c r="ATD51" s="4" t="str">
        <f ca="1">IFERROR(MATCH(ATI$3,OFFSET(TrichLuc!$A$1,ATD50,0,5000),0)+ATD50,"")</f>
        <v/>
      </c>
      <c r="ATE51" s="84" t="str">
        <f ca="1">IFERROR(INDEX(TrichLuc!$A:$AD,ATD51,10),"")</f>
        <v/>
      </c>
      <c r="ATF51" s="94" t="str">
        <f ca="1">IFERROR(INDEX(TrichLuc!$A:$AD,ATD51,30),"")</f>
        <v/>
      </c>
      <c r="ATG51" s="85" t="str">
        <f ca="1">IFERROR(VLOOKUP(ATF51,Giadatvaheso!$C$24:$F$112,4,0)*ATH51,"")</f>
        <v/>
      </c>
      <c r="ATH51" s="84" t="str">
        <f t="shared" ca="1" si="109"/>
        <v/>
      </c>
      <c r="ATI51" s="84" t="str">
        <f ca="1">IFERROR(INDEX(TrichLuc!$A:$AD,ATD51,21),"")</f>
        <v/>
      </c>
      <c r="ATJ51" s="84" t="str">
        <f ca="1">IFERROR(INDEX(TrichLuc!$A:$AD,ATD51,22),"")</f>
        <v/>
      </c>
      <c r="ATK51" s="84" t="str">
        <f ca="1">IFERROR(INDEX(TrichLuc!$A:$AD,ATD51,23),"")</f>
        <v/>
      </c>
      <c r="ATL51" s="94" t="str">
        <f ca="1">IFERROR(INDEX(TrichLuc!$A:$AD,ATD51,25),"")</f>
        <v/>
      </c>
      <c r="ATM51" s="94" t="str">
        <f ca="1">IFERROR(INDEX(TrichLuc!$A:$AD,ATD51,26),"")</f>
        <v/>
      </c>
      <c r="ATO51" s="4" t="str">
        <f ca="1">IFERROR(MATCH(ATT$3,OFFSET(TrichLuc!$A$1,ATO50,0,5000),0)+ATO50,"")</f>
        <v/>
      </c>
      <c r="ATP51" s="84" t="str">
        <f ca="1">IFERROR(INDEX(TrichLuc!$A:$AD,ATO51,10),"")</f>
        <v/>
      </c>
      <c r="ATQ51" s="94" t="str">
        <f ca="1">IFERROR(INDEX(TrichLuc!$A:$AD,ATO51,30),"")</f>
        <v/>
      </c>
      <c r="ATR51" s="85" t="str">
        <f ca="1">IFERROR(VLOOKUP(ATQ51,Giadatvaheso!$C$24:$F$112,4,0)*ATS51,"")</f>
        <v/>
      </c>
      <c r="ATS51" s="84" t="str">
        <f t="shared" ca="1" si="110"/>
        <v/>
      </c>
      <c r="ATT51" s="84" t="str">
        <f ca="1">IFERROR(INDEX(TrichLuc!$A:$AD,ATO51,21),"")</f>
        <v/>
      </c>
      <c r="ATU51" s="84" t="str">
        <f ca="1">IFERROR(INDEX(TrichLuc!$A:$AD,ATO51,22),"")</f>
        <v/>
      </c>
      <c r="ATV51" s="84" t="str">
        <f ca="1">IFERROR(INDEX(TrichLuc!$A:$AD,ATO51,23),"")</f>
        <v/>
      </c>
      <c r="ATW51" s="94" t="str">
        <f ca="1">IFERROR(INDEX(TrichLuc!$A:$AD,ATO51,25),"")</f>
        <v/>
      </c>
      <c r="ATX51" s="94" t="str">
        <f ca="1">IFERROR(INDEX(TrichLuc!$A:$AD,ATO51,26),"")</f>
        <v/>
      </c>
      <c r="ATZ51" s="4" t="str">
        <f ca="1">IFERROR(MATCH(AUE$3,OFFSET(TrichLuc!$A$1,ATZ50,0,5000),0)+ATZ50,"")</f>
        <v/>
      </c>
      <c r="AUA51" s="84" t="str">
        <f ca="1">IFERROR(INDEX(TrichLuc!$A:$AD,ATZ51,10),"")</f>
        <v/>
      </c>
      <c r="AUB51" s="94" t="str">
        <f ca="1">IFERROR(INDEX(TrichLuc!$A:$AD,ATZ51,30),"")</f>
        <v/>
      </c>
      <c r="AUC51" s="85" t="str">
        <f ca="1">IFERROR(VLOOKUP(AUB51,Giadatvaheso!$C$24:$F$112,4,0)*AUD51,"")</f>
        <v/>
      </c>
      <c r="AUD51" s="84" t="str">
        <f t="shared" ca="1" si="111"/>
        <v/>
      </c>
      <c r="AUE51" s="84" t="str">
        <f ca="1">IFERROR(INDEX(TrichLuc!$A:$AD,ATZ51,21),"")</f>
        <v/>
      </c>
      <c r="AUF51" s="84" t="str">
        <f ca="1">IFERROR(INDEX(TrichLuc!$A:$AD,ATZ51,22),"")</f>
        <v/>
      </c>
      <c r="AUG51" s="84" t="str">
        <f ca="1">IFERROR(INDEX(TrichLuc!$A:$AD,ATZ51,23),"")</f>
        <v/>
      </c>
      <c r="AUH51" s="94" t="str">
        <f ca="1">IFERROR(INDEX(TrichLuc!$A:$AD,ATZ51,25),"")</f>
        <v/>
      </c>
      <c r="AUI51" s="94" t="str">
        <f ca="1">IFERROR(INDEX(TrichLuc!$A:$AD,ATZ51,26),"")</f>
        <v/>
      </c>
      <c r="AUK51" s="4" t="str">
        <f ca="1">IFERROR(MATCH(AUP$3,OFFSET(TrichLuc!$A$1,AUK50,0,5000),0)+AUK50,"")</f>
        <v/>
      </c>
      <c r="AUL51" s="84" t="str">
        <f ca="1">IFERROR(INDEX(TrichLuc!$A:$AD,AUK51,10),"")</f>
        <v/>
      </c>
      <c r="AUM51" s="94" t="str">
        <f ca="1">IFERROR(INDEX(TrichLuc!$A:$AD,AUK51,30),"")</f>
        <v/>
      </c>
      <c r="AUN51" s="85" t="str">
        <f ca="1">IFERROR(VLOOKUP(AUM51,Giadatvaheso!$C$24:$F$112,4,0)*AUO51,"")</f>
        <v/>
      </c>
      <c r="AUO51" s="84" t="str">
        <f t="shared" ca="1" si="112"/>
        <v/>
      </c>
      <c r="AUP51" s="84" t="str">
        <f ca="1">IFERROR(INDEX(TrichLuc!$A:$AD,AUK51,21),"")</f>
        <v/>
      </c>
      <c r="AUQ51" s="84" t="str">
        <f ca="1">IFERROR(INDEX(TrichLuc!$A:$AD,AUK51,22),"")</f>
        <v/>
      </c>
      <c r="AUR51" s="84" t="str">
        <f ca="1">IFERROR(INDEX(TrichLuc!$A:$AD,AUK51,23),"")</f>
        <v/>
      </c>
      <c r="AUS51" s="94" t="str">
        <f ca="1">IFERROR(INDEX(TrichLuc!$A:$AD,AUK51,25),"")</f>
        <v/>
      </c>
      <c r="AUT51" s="94" t="str">
        <f ca="1">IFERROR(INDEX(TrichLuc!$A:$AD,AUK51,26),"")</f>
        <v/>
      </c>
      <c r="AUV51" s="4" t="str">
        <f ca="1">IFERROR(MATCH(AVA$3,OFFSET(TrichLuc!$A$1,AUV50,0,5000),0)+AUV50,"")</f>
        <v/>
      </c>
      <c r="AUW51" s="84" t="str">
        <f ca="1">IFERROR(INDEX(TrichLuc!$A:$AD,AUV51,10),"")</f>
        <v/>
      </c>
      <c r="AUX51" s="94" t="str">
        <f ca="1">IFERROR(INDEX(TrichLuc!$A:$AD,AUV51,30),"")</f>
        <v/>
      </c>
      <c r="AUY51" s="85" t="str">
        <f ca="1">IFERROR(VLOOKUP(AUX51,Giadatvaheso!$C$24:$F$112,4,0)*AUZ51,"")</f>
        <v/>
      </c>
      <c r="AUZ51" s="84" t="str">
        <f t="shared" ca="1" si="113"/>
        <v/>
      </c>
      <c r="AVA51" s="84" t="str">
        <f ca="1">IFERROR(INDEX(TrichLuc!$A:$AD,AUV51,21),"")</f>
        <v/>
      </c>
      <c r="AVB51" s="84" t="str">
        <f ca="1">IFERROR(INDEX(TrichLuc!$A:$AD,AUV51,22),"")</f>
        <v/>
      </c>
      <c r="AVC51" s="84" t="str">
        <f ca="1">IFERROR(INDEX(TrichLuc!$A:$AD,AUV51,23),"")</f>
        <v/>
      </c>
      <c r="AVD51" s="94" t="str">
        <f ca="1">IFERROR(INDEX(TrichLuc!$A:$AD,AUV51,25),"")</f>
        <v/>
      </c>
      <c r="AVE51" s="94" t="str">
        <f ca="1">IFERROR(INDEX(TrichLuc!$A:$AD,AUV51,26),"")</f>
        <v/>
      </c>
      <c r="AVG51" s="4" t="str">
        <f ca="1">IFERROR(MATCH(AVL$3,OFFSET(TrichLuc!$A$1,AVG50,0,5000),0)+AVG50,"")</f>
        <v/>
      </c>
      <c r="AVH51" s="84" t="str">
        <f ca="1">IFERROR(INDEX(TrichLuc!$A:$AD,AVG51,10),"")</f>
        <v/>
      </c>
      <c r="AVI51" s="94" t="str">
        <f ca="1">IFERROR(INDEX(TrichLuc!$A:$AD,AVG51,30),"")</f>
        <v/>
      </c>
      <c r="AVJ51" s="85" t="str">
        <f ca="1">IFERROR(VLOOKUP(AVI51,Giadatvaheso!$C$24:$F$112,4,0)*AVK51,"")</f>
        <v/>
      </c>
      <c r="AVK51" s="84" t="str">
        <f t="shared" ca="1" si="114"/>
        <v/>
      </c>
      <c r="AVL51" s="84" t="str">
        <f ca="1">IFERROR(INDEX(TrichLuc!$A:$AD,AVG51,21),"")</f>
        <v/>
      </c>
      <c r="AVM51" s="84" t="str">
        <f ca="1">IFERROR(INDEX(TrichLuc!$A:$AD,AVG51,22),"")</f>
        <v/>
      </c>
      <c r="AVN51" s="84" t="str">
        <f ca="1">IFERROR(INDEX(TrichLuc!$A:$AD,AVG51,23),"")</f>
        <v/>
      </c>
      <c r="AVO51" s="94" t="str">
        <f ca="1">IFERROR(INDEX(TrichLuc!$A:$AD,AVG51,25),"")</f>
        <v/>
      </c>
      <c r="AVP51" s="94" t="str">
        <f ca="1">IFERROR(INDEX(TrichLuc!$A:$AD,AVG51,26),"")</f>
        <v/>
      </c>
      <c r="AVR51" s="4" t="str">
        <f ca="1">IFERROR(MATCH(AVW$3,OFFSET(TrichLuc!$A$1,AVR50,0,5000),0)+AVR50,"")</f>
        <v/>
      </c>
      <c r="AVS51" s="84" t="str">
        <f ca="1">IFERROR(INDEX(TrichLuc!$A:$AD,AVR51,10),"")</f>
        <v/>
      </c>
      <c r="AVT51" s="94" t="str">
        <f ca="1">IFERROR(INDEX(TrichLuc!$A:$AD,AVR51,30),"")</f>
        <v/>
      </c>
      <c r="AVU51" s="85" t="str">
        <f ca="1">IFERROR(VLOOKUP(AVT51,Giadatvaheso!$C$24:$F$112,4,0)*AVV51,"")</f>
        <v/>
      </c>
      <c r="AVV51" s="84" t="str">
        <f t="shared" ca="1" si="115"/>
        <v/>
      </c>
      <c r="AVW51" s="84" t="str">
        <f ca="1">IFERROR(INDEX(TrichLuc!$A:$AD,AVR51,21),"")</f>
        <v/>
      </c>
      <c r="AVX51" s="84" t="str">
        <f ca="1">IFERROR(INDEX(TrichLuc!$A:$AD,AVR51,22),"")</f>
        <v/>
      </c>
      <c r="AVY51" s="84" t="str">
        <f ca="1">IFERROR(INDEX(TrichLuc!$A:$AD,AVR51,23),"")</f>
        <v/>
      </c>
      <c r="AVZ51" s="94" t="str">
        <f ca="1">IFERROR(INDEX(TrichLuc!$A:$AD,AVR51,25),"")</f>
        <v/>
      </c>
      <c r="AWA51" s="94" t="str">
        <f ca="1">IFERROR(INDEX(TrichLuc!$A:$AD,AVR51,26),"")</f>
        <v/>
      </c>
    </row>
    <row r="52" spans="1:1275">
      <c r="A52" s="4" t="str">
        <f ca="1">IFERROR(MATCH(F$3,OFFSET(TrichLuc!$A$1,A51,0,5000),0)+A51,"")</f>
        <v/>
      </c>
      <c r="B52" s="84" t="str">
        <f ca="1">IFERROR(INDEX(TrichLuc!$A:$AD,A52,10),"")</f>
        <v/>
      </c>
      <c r="C52" s="94" t="str">
        <f ca="1">IFERROR(INDEX(TrichLuc!$A:$AD,A52,30),"")</f>
        <v/>
      </c>
      <c r="D52" s="85" t="str">
        <f ca="1">IFERROR(VLOOKUP(C52,Giadatvaheso!$C$24:$F$112,4,0)*E52,"")</f>
        <v/>
      </c>
      <c r="E52" s="84" t="str">
        <f t="shared" ref="E52" ca="1" si="116">IFERROR(F52+G52,"")</f>
        <v/>
      </c>
      <c r="F52" s="84" t="str">
        <f ca="1">IFERROR(INDEX(TrichLuc!$A:$AD,A52,21),"")</f>
        <v/>
      </c>
      <c r="G52" s="84" t="str">
        <f ca="1">IFERROR(INDEX(TrichLuc!$A:$AD,A52,22),"")</f>
        <v/>
      </c>
      <c r="H52" s="84" t="str">
        <f ca="1">IFERROR(INDEX(TrichLuc!$A:$AD,A52,23),"")</f>
        <v/>
      </c>
      <c r="I52" s="94" t="str">
        <f ca="1">IFERROR(INDEX(TrichLuc!$A:$AD,A52,25),"")</f>
        <v/>
      </c>
      <c r="J52" s="94" t="str">
        <f ca="1">IFERROR(INDEX(TrichLuc!$A:$AD,A52,26),"")</f>
        <v/>
      </c>
      <c r="L52" s="4" t="str">
        <f ca="1">IFERROR(MATCH(Q$3,OFFSET(TrichLuc!$A$1,L51,0,5000),0)+L51,"")</f>
        <v/>
      </c>
      <c r="M52" s="84" t="str">
        <f ca="1">IFERROR(INDEX(TrichLuc!$A:$AD,L52,10),"")</f>
        <v/>
      </c>
      <c r="N52" s="94" t="str">
        <f ca="1">IFERROR(INDEX(TrichLuc!$A:$AD,L52,30),"")</f>
        <v/>
      </c>
      <c r="O52" s="85" t="str">
        <f ca="1">IFERROR(VLOOKUP(N52,Giadatvaheso!$C$24:$F$112,4,0)*P52,"")</f>
        <v/>
      </c>
      <c r="P52" s="84" t="str">
        <f t="shared" ref="P52" ca="1" si="117">IFERROR(Q52+R52,"")</f>
        <v/>
      </c>
      <c r="Q52" s="84" t="str">
        <f ca="1">IFERROR(INDEX(TrichLuc!$A:$AD,L52,21),"")</f>
        <v/>
      </c>
      <c r="R52" s="84" t="str">
        <f ca="1">IFERROR(INDEX(TrichLuc!$A:$AD,L52,22),"")</f>
        <v/>
      </c>
      <c r="S52" s="84" t="str">
        <f ca="1">IFERROR(INDEX(TrichLuc!$A:$AD,L52,23),"")</f>
        <v/>
      </c>
      <c r="T52" s="94" t="str">
        <f ca="1">IFERROR(INDEX(TrichLuc!$A:$AD,L52,25),"")</f>
        <v/>
      </c>
      <c r="U52" s="94" t="str">
        <f ca="1">IFERROR(INDEX(TrichLuc!$A:$AD,L52,26),"")</f>
        <v/>
      </c>
      <c r="W52" s="4" t="str">
        <f ca="1">IFERROR(MATCH(AB$3,OFFSET(TrichLuc!$A$1,W51,0,5000),0)+W51,"")</f>
        <v/>
      </c>
      <c r="X52" s="84" t="str">
        <f ca="1">IFERROR(INDEX(TrichLuc!$A:$AD,W52,10),"")</f>
        <v/>
      </c>
      <c r="Y52" s="94" t="str">
        <f ca="1">IFERROR(INDEX(TrichLuc!$A:$AD,W52,30),"")</f>
        <v/>
      </c>
      <c r="Z52" s="85" t="str">
        <f ca="1">IFERROR(VLOOKUP(Y52,Giadatvaheso!$C$24:$F$112,4,0)*AA52,"")</f>
        <v/>
      </c>
      <c r="AA52" s="84" t="str">
        <f t="shared" ca="1" si="2"/>
        <v/>
      </c>
      <c r="AB52" s="84" t="str">
        <f ca="1">IFERROR(INDEX(TrichLuc!$A:$AD,W52,21),"")</f>
        <v/>
      </c>
      <c r="AC52" s="84" t="str">
        <f ca="1">IFERROR(INDEX(TrichLuc!$A:$AD,W52,22),"")</f>
        <v/>
      </c>
      <c r="AD52" s="84" t="str">
        <f ca="1">IFERROR(INDEX(TrichLuc!$A:$AD,W52,23),"")</f>
        <v/>
      </c>
      <c r="AE52" s="94" t="str">
        <f ca="1">IFERROR(INDEX(TrichLuc!$A:$AD,W52,25),"")</f>
        <v/>
      </c>
      <c r="AF52" s="94" t="str">
        <f ca="1">IFERROR(INDEX(TrichLuc!$A:$AD,W52,26),"")</f>
        <v/>
      </c>
      <c r="AH52" s="4" t="str">
        <f ca="1">IFERROR(MATCH(AM$3,OFFSET(TrichLuc!$A$1,AH51,0,5000),0)+AH51,"")</f>
        <v/>
      </c>
      <c r="AI52" s="84" t="str">
        <f ca="1">IFERROR(INDEX(TrichLuc!$A:$AD,AH52,10),"")</f>
        <v/>
      </c>
      <c r="AJ52" s="94" t="str">
        <f ca="1">IFERROR(INDEX(TrichLuc!$A:$AD,AH52,30),"")</f>
        <v/>
      </c>
      <c r="AK52" s="85" t="str">
        <f ca="1">IFERROR(VLOOKUP(AJ52,Giadatvaheso!$C$24:$F$112,4,0)*AL52,"")</f>
        <v/>
      </c>
      <c r="AL52" s="84" t="str">
        <f t="shared" ca="1" si="3"/>
        <v/>
      </c>
      <c r="AM52" s="84" t="str">
        <f ca="1">IFERROR(INDEX(TrichLuc!$A:$AD,AH52,21),"")</f>
        <v/>
      </c>
      <c r="AN52" s="84" t="str">
        <f ca="1">IFERROR(INDEX(TrichLuc!$A:$AD,AH52,22),"")</f>
        <v/>
      </c>
      <c r="AO52" s="84" t="str">
        <f ca="1">IFERROR(INDEX(TrichLuc!$A:$AD,AH52,23),"")</f>
        <v/>
      </c>
      <c r="AP52" s="94" t="str">
        <f ca="1">IFERROR(INDEX(TrichLuc!$A:$AD,AH52,25),"")</f>
        <v/>
      </c>
      <c r="AQ52" s="94" t="str">
        <f ca="1">IFERROR(INDEX(TrichLuc!$A:$AD,AH52,26),"")</f>
        <v/>
      </c>
      <c r="AS52" s="4" t="str">
        <f ca="1">IFERROR(MATCH(AX$3,OFFSET(TrichLuc!$A$1,AS51,0,5000),0)+AS51,"")</f>
        <v/>
      </c>
      <c r="AT52" s="84" t="str">
        <f ca="1">IFERROR(INDEX(TrichLuc!$A:$AD,AS52,10),"")</f>
        <v/>
      </c>
      <c r="AU52" s="94" t="str">
        <f ca="1">IFERROR(INDEX(TrichLuc!$A:$AD,AS52,30),"")</f>
        <v/>
      </c>
      <c r="AV52" s="85" t="str">
        <f ca="1">IFERROR(VLOOKUP(AU52,Giadatvaheso!$C$24:$F$112,4,0)*AW52,"")</f>
        <v/>
      </c>
      <c r="AW52" s="84" t="str">
        <f t="shared" ca="1" si="4"/>
        <v/>
      </c>
      <c r="AX52" s="84" t="str">
        <f ca="1">IFERROR(INDEX(TrichLuc!$A:$AD,AS52,21),"")</f>
        <v/>
      </c>
      <c r="AY52" s="84" t="str">
        <f ca="1">IFERROR(INDEX(TrichLuc!$A:$AD,AS52,22),"")</f>
        <v/>
      </c>
      <c r="AZ52" s="84" t="str">
        <f ca="1">IFERROR(INDEX(TrichLuc!$A:$AD,AS52,23),"")</f>
        <v/>
      </c>
      <c r="BA52" s="94" t="str">
        <f ca="1">IFERROR(INDEX(TrichLuc!$A:$AD,AS52,25),"")</f>
        <v/>
      </c>
      <c r="BB52" s="94" t="str">
        <f ca="1">IFERROR(INDEX(TrichLuc!$A:$AD,AS52,26),"")</f>
        <v/>
      </c>
      <c r="BD52" s="4" t="str">
        <f ca="1">IFERROR(MATCH(BI$3,OFFSET(TrichLuc!$A$1,BD51,0,5000),0)+BD51,"")</f>
        <v/>
      </c>
      <c r="BE52" s="84" t="str">
        <f ca="1">IFERROR(INDEX(TrichLuc!$A:$AD,BD52,10),"")</f>
        <v/>
      </c>
      <c r="BF52" s="94" t="str">
        <f ca="1">IFERROR(INDEX(TrichLuc!$A:$AD,BD52,30),"")</f>
        <v/>
      </c>
      <c r="BG52" s="85" t="str">
        <f ca="1">IFERROR(VLOOKUP(BF52,Giadatvaheso!$C$24:$F$112,4,0)*BH52,"")</f>
        <v/>
      </c>
      <c r="BH52" s="84" t="str">
        <f t="shared" ca="1" si="5"/>
        <v/>
      </c>
      <c r="BI52" s="84" t="str">
        <f ca="1">IFERROR(INDEX(TrichLuc!$A:$AD,BD52,21),"")</f>
        <v/>
      </c>
      <c r="BJ52" s="84" t="str">
        <f ca="1">IFERROR(INDEX(TrichLuc!$A:$AD,BD52,22),"")</f>
        <v/>
      </c>
      <c r="BK52" s="84" t="str">
        <f ca="1">IFERROR(INDEX(TrichLuc!$A:$AD,BD52,23),"")</f>
        <v/>
      </c>
      <c r="BL52" s="94" t="str">
        <f ca="1">IFERROR(INDEX(TrichLuc!$A:$AD,BD52,25),"")</f>
        <v/>
      </c>
      <c r="BM52" s="94" t="str">
        <f ca="1">IFERROR(INDEX(TrichLuc!$A:$AD,BD52,26),"")</f>
        <v/>
      </c>
      <c r="BO52" s="4" t="str">
        <f ca="1">IFERROR(MATCH(BT$3,OFFSET(TrichLuc!$A$1,BO51,0,5000),0)+BO51,"")</f>
        <v/>
      </c>
      <c r="BP52" s="84" t="str">
        <f ca="1">IFERROR(INDEX(TrichLuc!$A:$AD,BO52,10),"")</f>
        <v/>
      </c>
      <c r="BQ52" s="94" t="str">
        <f ca="1">IFERROR(INDEX(TrichLuc!$A:$AD,BO52,30),"")</f>
        <v/>
      </c>
      <c r="BR52" s="85" t="str">
        <f ca="1">IFERROR(VLOOKUP(BQ52,Giadatvaheso!$C$24:$F$112,4,0)*BS52,"")</f>
        <v/>
      </c>
      <c r="BS52" s="84" t="str">
        <f t="shared" ca="1" si="6"/>
        <v/>
      </c>
      <c r="BT52" s="84" t="str">
        <f ca="1">IFERROR(INDEX(TrichLuc!$A:$AD,BO52,21),"")</f>
        <v/>
      </c>
      <c r="BU52" s="84" t="str">
        <f ca="1">IFERROR(INDEX(TrichLuc!$A:$AD,BO52,22),"")</f>
        <v/>
      </c>
      <c r="BV52" s="84" t="str">
        <f ca="1">IFERROR(INDEX(TrichLuc!$A:$AD,BO52,23),"")</f>
        <v/>
      </c>
      <c r="BW52" s="94" t="str">
        <f ca="1">IFERROR(INDEX(TrichLuc!$A:$AD,BO52,25),"")</f>
        <v/>
      </c>
      <c r="BX52" s="94" t="str">
        <f ca="1">IFERROR(INDEX(TrichLuc!$A:$AD,BO52,26),"")</f>
        <v/>
      </c>
      <c r="BZ52" s="4" t="str">
        <f ca="1">IFERROR(MATCH(CE$3,OFFSET(TrichLuc!$A$1,BZ51,0,5000),0)+BZ51,"")</f>
        <v/>
      </c>
      <c r="CA52" s="84" t="str">
        <f ca="1">IFERROR(INDEX(TrichLuc!$A:$AD,BZ52,10),"")</f>
        <v/>
      </c>
      <c r="CB52" s="94" t="str">
        <f ca="1">IFERROR(INDEX(TrichLuc!$A:$AD,BZ52,30),"")</f>
        <v/>
      </c>
      <c r="CC52" s="85" t="str">
        <f ca="1">IFERROR(VLOOKUP(CB52,Giadatvaheso!$C$24:$F$112,4,0)*CD52,"")</f>
        <v/>
      </c>
      <c r="CD52" s="84" t="str">
        <f t="shared" ca="1" si="7"/>
        <v/>
      </c>
      <c r="CE52" s="84" t="str">
        <f ca="1">IFERROR(INDEX(TrichLuc!$A:$AD,BZ52,21),"")</f>
        <v/>
      </c>
      <c r="CF52" s="84" t="str">
        <f ca="1">IFERROR(INDEX(TrichLuc!$A:$AD,BZ52,22),"")</f>
        <v/>
      </c>
      <c r="CG52" s="84" t="str">
        <f ca="1">IFERROR(INDEX(TrichLuc!$A:$AD,BZ52,23),"")</f>
        <v/>
      </c>
      <c r="CH52" s="94" t="str">
        <f ca="1">IFERROR(INDEX(TrichLuc!$A:$AD,BZ52,25),"")</f>
        <v/>
      </c>
      <c r="CI52" s="94" t="str">
        <f ca="1">IFERROR(INDEX(TrichLuc!$A:$AD,BZ52,26),"")</f>
        <v/>
      </c>
      <c r="CK52" s="4" t="str">
        <f ca="1">IFERROR(MATCH(CP$3,OFFSET(TrichLuc!$A$1,CK51,0,5000),0)+CK51,"")</f>
        <v/>
      </c>
      <c r="CL52" s="84" t="str">
        <f ca="1">IFERROR(INDEX(TrichLuc!$A:$AD,CK52,10),"")</f>
        <v/>
      </c>
      <c r="CM52" s="94" t="str">
        <f ca="1">IFERROR(INDEX(TrichLuc!$A:$AD,CK52,30),"")</f>
        <v/>
      </c>
      <c r="CN52" s="85" t="str">
        <f ca="1">IFERROR(VLOOKUP(CM52,Giadatvaheso!$C$24:$F$112,4,0)*CO52,"")</f>
        <v/>
      </c>
      <c r="CO52" s="84" t="str">
        <f t="shared" ca="1" si="8"/>
        <v/>
      </c>
      <c r="CP52" s="84" t="str">
        <f ca="1">IFERROR(INDEX(TrichLuc!$A:$AD,CK52,21),"")</f>
        <v/>
      </c>
      <c r="CQ52" s="84" t="str">
        <f ca="1">IFERROR(INDEX(TrichLuc!$A:$AD,CK52,22),"")</f>
        <v/>
      </c>
      <c r="CR52" s="84" t="str">
        <f ca="1">IFERROR(INDEX(TrichLuc!$A:$AD,CK52,23),"")</f>
        <v/>
      </c>
      <c r="CS52" s="94" t="str">
        <f ca="1">IFERROR(INDEX(TrichLuc!$A:$AD,CK52,25),"")</f>
        <v/>
      </c>
      <c r="CT52" s="94" t="str">
        <f ca="1">IFERROR(INDEX(TrichLuc!$A:$AD,CK52,26),"")</f>
        <v/>
      </c>
      <c r="CV52" s="4" t="str">
        <f ca="1">IFERROR(MATCH(DA$3,OFFSET(TrichLuc!$A$1,CV51,0,5000),0)+CV51,"")</f>
        <v/>
      </c>
      <c r="CW52" s="84" t="str">
        <f ca="1">IFERROR(INDEX(TrichLuc!$A:$AD,CV52,10),"")</f>
        <v/>
      </c>
      <c r="CX52" s="94" t="str">
        <f ca="1">IFERROR(INDEX(TrichLuc!$A:$AD,CV52,30),"")</f>
        <v/>
      </c>
      <c r="CY52" s="85" t="str">
        <f ca="1">IFERROR(VLOOKUP(CX52,Giadatvaheso!$C$24:$F$112,4,0)*CZ52,"")</f>
        <v/>
      </c>
      <c r="CZ52" s="84" t="str">
        <f t="shared" ca="1" si="9"/>
        <v/>
      </c>
      <c r="DA52" s="84" t="str">
        <f ca="1">IFERROR(INDEX(TrichLuc!$A:$AD,CV52,21),"")</f>
        <v/>
      </c>
      <c r="DB52" s="84" t="str">
        <f ca="1">IFERROR(INDEX(TrichLuc!$A:$AD,CV52,22),"")</f>
        <v/>
      </c>
      <c r="DC52" s="84" t="str">
        <f ca="1">IFERROR(INDEX(TrichLuc!$A:$AD,CV52,23),"")</f>
        <v/>
      </c>
      <c r="DD52" s="94" t="str">
        <f ca="1">IFERROR(INDEX(TrichLuc!$A:$AD,CV52,25),"")</f>
        <v/>
      </c>
      <c r="DE52" s="94" t="str">
        <f ca="1">IFERROR(INDEX(TrichLuc!$A:$AD,CV52,26),"")</f>
        <v/>
      </c>
      <c r="DG52" s="4" t="str">
        <f ca="1">IFERROR(MATCH(DL$3,OFFSET(TrichLuc!$A$1,DG51,0,5000),0)+DG51,"")</f>
        <v/>
      </c>
      <c r="DH52" s="84" t="str">
        <f ca="1">IFERROR(INDEX(TrichLuc!$A:$AD,DG52,10),"")</f>
        <v/>
      </c>
      <c r="DI52" s="94" t="str">
        <f ca="1">IFERROR(INDEX(TrichLuc!$A:$AD,DG52,30),"")</f>
        <v/>
      </c>
      <c r="DJ52" s="85" t="str">
        <f ca="1">IFERROR(VLOOKUP(DI52,Giadatvaheso!$C$24:$F$112,4,0)*DK52,"")</f>
        <v/>
      </c>
      <c r="DK52" s="84" t="str">
        <f t="shared" ca="1" si="10"/>
        <v/>
      </c>
      <c r="DL52" s="84" t="str">
        <f ca="1">IFERROR(INDEX(TrichLuc!$A:$AD,DG52,21),"")</f>
        <v/>
      </c>
      <c r="DM52" s="84" t="str">
        <f ca="1">IFERROR(INDEX(TrichLuc!$A:$AD,DG52,22),"")</f>
        <v/>
      </c>
      <c r="DN52" s="84" t="str">
        <f ca="1">IFERROR(INDEX(TrichLuc!$A:$AD,DG52,23),"")</f>
        <v/>
      </c>
      <c r="DO52" s="94" t="str">
        <f ca="1">IFERROR(INDEX(TrichLuc!$A:$AD,DG52,25),"")</f>
        <v/>
      </c>
      <c r="DP52" s="94" t="str">
        <f ca="1">IFERROR(INDEX(TrichLuc!$A:$AD,DG52,26),"")</f>
        <v/>
      </c>
      <c r="DR52" s="4" t="str">
        <f ca="1">IFERROR(MATCH(DW$3,OFFSET(TrichLuc!$A$1,DR51,0,5000),0)+DR51,"")</f>
        <v/>
      </c>
      <c r="DS52" s="84" t="str">
        <f ca="1">IFERROR(INDEX(TrichLuc!$A:$AD,DR52,10),"")</f>
        <v/>
      </c>
      <c r="DT52" s="94" t="str">
        <f ca="1">IFERROR(INDEX(TrichLuc!$A:$AD,DR52,30),"")</f>
        <v/>
      </c>
      <c r="DU52" s="85" t="str">
        <f ca="1">IFERROR(VLOOKUP(DT52,Giadatvaheso!$C$24:$F$112,4,0)*DV52,"")</f>
        <v/>
      </c>
      <c r="DV52" s="84" t="str">
        <f t="shared" ca="1" si="11"/>
        <v/>
      </c>
      <c r="DW52" s="84" t="str">
        <f ca="1">IFERROR(INDEX(TrichLuc!$A:$AD,DR52,21),"")</f>
        <v/>
      </c>
      <c r="DX52" s="84" t="str">
        <f ca="1">IFERROR(INDEX(TrichLuc!$A:$AD,DR52,22),"")</f>
        <v/>
      </c>
      <c r="DY52" s="84" t="str">
        <f ca="1">IFERROR(INDEX(TrichLuc!$A:$AD,DR52,23),"")</f>
        <v/>
      </c>
      <c r="DZ52" s="94" t="str">
        <f ca="1">IFERROR(INDEX(TrichLuc!$A:$AD,DR52,25),"")</f>
        <v/>
      </c>
      <c r="EA52" s="94" t="str">
        <f ca="1">IFERROR(INDEX(TrichLuc!$A:$AD,DR52,26),"")</f>
        <v/>
      </c>
      <c r="EC52" s="4" t="str">
        <f ca="1">IFERROR(MATCH(EH$3,OFFSET(TrichLuc!$A$1,EC51,0,5000),0)+EC51,"")</f>
        <v/>
      </c>
      <c r="ED52" s="84" t="str">
        <f ca="1">IFERROR(INDEX(TrichLuc!$A:$AD,EC52,10),"")</f>
        <v/>
      </c>
      <c r="EE52" s="94" t="str">
        <f ca="1">IFERROR(INDEX(TrichLuc!$A:$AD,EC52,30),"")</f>
        <v/>
      </c>
      <c r="EF52" s="85" t="str">
        <f ca="1">IFERROR(VLOOKUP(EE52,Giadatvaheso!$C$24:$F$112,4,0)*EG52,"")</f>
        <v/>
      </c>
      <c r="EG52" s="84" t="str">
        <f t="shared" ca="1" si="12"/>
        <v/>
      </c>
      <c r="EH52" s="84" t="str">
        <f ca="1">IFERROR(INDEX(TrichLuc!$A:$AD,EC52,21),"")</f>
        <v/>
      </c>
      <c r="EI52" s="84" t="str">
        <f ca="1">IFERROR(INDEX(TrichLuc!$A:$AD,EC52,22),"")</f>
        <v/>
      </c>
      <c r="EJ52" s="84" t="str">
        <f ca="1">IFERROR(INDEX(TrichLuc!$A:$AD,EC52,23),"")</f>
        <v/>
      </c>
      <c r="EK52" s="94" t="str">
        <f ca="1">IFERROR(INDEX(TrichLuc!$A:$AD,EC52,25),"")</f>
        <v/>
      </c>
      <c r="EL52" s="94" t="str">
        <f ca="1">IFERROR(INDEX(TrichLuc!$A:$AD,EC52,26),"")</f>
        <v/>
      </c>
      <c r="EN52" s="4" t="str">
        <f ca="1">IFERROR(MATCH(ES$3,OFFSET(TrichLuc!$A$1,EN51,0,5000),0)+EN51,"")</f>
        <v/>
      </c>
      <c r="EO52" s="84" t="str">
        <f ca="1">IFERROR(INDEX(TrichLuc!$A:$AD,EN52,10),"")</f>
        <v/>
      </c>
      <c r="EP52" s="94" t="str">
        <f ca="1">IFERROR(INDEX(TrichLuc!$A:$AD,EN52,30),"")</f>
        <v/>
      </c>
      <c r="EQ52" s="85" t="str">
        <f ca="1">IFERROR(VLOOKUP(EP52,Giadatvaheso!$C$24:$F$112,4,0)*ER52,"")</f>
        <v/>
      </c>
      <c r="ER52" s="84" t="str">
        <f t="shared" ca="1" si="13"/>
        <v/>
      </c>
      <c r="ES52" s="84" t="str">
        <f ca="1">IFERROR(INDEX(TrichLuc!$A:$AD,EN52,21),"")</f>
        <v/>
      </c>
      <c r="ET52" s="84" t="str">
        <f ca="1">IFERROR(INDEX(TrichLuc!$A:$AD,EN52,22),"")</f>
        <v/>
      </c>
      <c r="EU52" s="84" t="str">
        <f ca="1">IFERROR(INDEX(TrichLuc!$A:$AD,EN52,23),"")</f>
        <v/>
      </c>
      <c r="EV52" s="94" t="str">
        <f ca="1">IFERROR(INDEX(TrichLuc!$A:$AD,EN52,25),"")</f>
        <v/>
      </c>
      <c r="EW52" s="94" t="str">
        <f ca="1">IFERROR(INDEX(TrichLuc!$A:$AD,EN52,26),"")</f>
        <v/>
      </c>
      <c r="EY52" s="4" t="str">
        <f ca="1">IFERROR(MATCH(FD$3,OFFSET(TrichLuc!$A$1,EY51,0,5000),0)+EY51,"")</f>
        <v/>
      </c>
      <c r="EZ52" s="84" t="str">
        <f ca="1">IFERROR(INDEX(TrichLuc!$A:$AD,EY52,10),"")</f>
        <v/>
      </c>
      <c r="FA52" s="94" t="str">
        <f ca="1">IFERROR(INDEX(TrichLuc!$A:$AD,EY52,30),"")</f>
        <v/>
      </c>
      <c r="FB52" s="85" t="str">
        <f ca="1">IFERROR(VLOOKUP(FA52,Giadatvaheso!$C$24:$F$112,4,0)*FC52,"")</f>
        <v/>
      </c>
      <c r="FC52" s="84" t="str">
        <f t="shared" ca="1" si="14"/>
        <v/>
      </c>
      <c r="FD52" s="84" t="str">
        <f ca="1">IFERROR(INDEX(TrichLuc!$A:$AD,EY52,21),"")</f>
        <v/>
      </c>
      <c r="FE52" s="84" t="str">
        <f ca="1">IFERROR(INDEX(TrichLuc!$A:$AD,EY52,22),"")</f>
        <v/>
      </c>
      <c r="FF52" s="84" t="str">
        <f ca="1">IFERROR(INDEX(TrichLuc!$A:$AD,EY52,23),"")</f>
        <v/>
      </c>
      <c r="FG52" s="94" t="str">
        <f ca="1">IFERROR(INDEX(TrichLuc!$A:$AD,EY52,25),"")</f>
        <v/>
      </c>
      <c r="FH52" s="94" t="str">
        <f ca="1">IFERROR(INDEX(TrichLuc!$A:$AD,EY52,26),"")</f>
        <v/>
      </c>
      <c r="FJ52" s="4" t="str">
        <f ca="1">IFERROR(MATCH(FO$3,OFFSET(TrichLuc!$A$1,FJ51,0,5000),0)+FJ51,"")</f>
        <v/>
      </c>
      <c r="FK52" s="84" t="str">
        <f ca="1">IFERROR(INDEX(TrichLuc!$A:$AD,FJ52,10),"")</f>
        <v/>
      </c>
      <c r="FL52" s="94" t="str">
        <f ca="1">IFERROR(INDEX(TrichLuc!$A:$AD,FJ52,30),"")</f>
        <v/>
      </c>
      <c r="FM52" s="85" t="str">
        <f ca="1">IFERROR(VLOOKUP(FL52,Giadatvaheso!$C$24:$F$112,4,0)*FN52,"")</f>
        <v/>
      </c>
      <c r="FN52" s="84" t="str">
        <f t="shared" ca="1" si="15"/>
        <v/>
      </c>
      <c r="FO52" s="84" t="str">
        <f ca="1">IFERROR(INDEX(TrichLuc!$A:$AD,FJ52,21),"")</f>
        <v/>
      </c>
      <c r="FP52" s="84" t="str">
        <f ca="1">IFERROR(INDEX(TrichLuc!$A:$AD,FJ52,22),"")</f>
        <v/>
      </c>
      <c r="FQ52" s="84" t="str">
        <f ca="1">IFERROR(INDEX(TrichLuc!$A:$AD,FJ52,23),"")</f>
        <v/>
      </c>
      <c r="FR52" s="94" t="str">
        <f ca="1">IFERROR(INDEX(TrichLuc!$A:$AD,FJ52,25),"")</f>
        <v/>
      </c>
      <c r="FS52" s="94" t="str">
        <f ca="1">IFERROR(INDEX(TrichLuc!$A:$AD,FJ52,26),"")</f>
        <v/>
      </c>
      <c r="FU52" s="4" t="str">
        <f ca="1">IFERROR(MATCH(FZ$3,OFFSET(TrichLuc!$A$1,FU51,0,5000),0)+FU51,"")</f>
        <v/>
      </c>
      <c r="FV52" s="84" t="str">
        <f ca="1">IFERROR(INDEX(TrichLuc!$A:$AD,FU52,10),"")</f>
        <v/>
      </c>
      <c r="FW52" s="94" t="str">
        <f ca="1">IFERROR(INDEX(TrichLuc!$A:$AD,FU52,30),"")</f>
        <v/>
      </c>
      <c r="FX52" s="85" t="str">
        <f ca="1">IFERROR(VLOOKUP(FW52,Giadatvaheso!$C$24:$F$112,4,0)*FY52,"")</f>
        <v/>
      </c>
      <c r="FY52" s="84" t="str">
        <f t="shared" ca="1" si="16"/>
        <v/>
      </c>
      <c r="FZ52" s="84" t="str">
        <f ca="1">IFERROR(INDEX(TrichLuc!$A:$AD,FU52,21),"")</f>
        <v/>
      </c>
      <c r="GA52" s="84" t="str">
        <f ca="1">IFERROR(INDEX(TrichLuc!$A:$AD,FU52,22),"")</f>
        <v/>
      </c>
      <c r="GB52" s="84" t="str">
        <f ca="1">IFERROR(INDEX(TrichLuc!$A:$AD,FU52,23),"")</f>
        <v/>
      </c>
      <c r="GC52" s="94" t="str">
        <f ca="1">IFERROR(INDEX(TrichLuc!$A:$AD,FU52,25),"")</f>
        <v/>
      </c>
      <c r="GD52" s="94" t="str">
        <f ca="1">IFERROR(INDEX(TrichLuc!$A:$AD,FU52,26),"")</f>
        <v/>
      </c>
      <c r="GF52" s="4" t="str">
        <f ca="1">IFERROR(MATCH(GK$3,OFFSET(TrichLuc!$A$1,GF51,0,5000),0)+GF51,"")</f>
        <v/>
      </c>
      <c r="GG52" s="84" t="str">
        <f ca="1">IFERROR(INDEX(TrichLuc!$A:$AD,GF52,10),"")</f>
        <v/>
      </c>
      <c r="GH52" s="94" t="str">
        <f ca="1">IFERROR(INDEX(TrichLuc!$A:$AD,GF52,30),"")</f>
        <v/>
      </c>
      <c r="GI52" s="85" t="str">
        <f ca="1">IFERROR(VLOOKUP(GH52,Giadatvaheso!$C$24:$F$112,4,0)*GJ52,"")</f>
        <v/>
      </c>
      <c r="GJ52" s="84" t="str">
        <f t="shared" ca="1" si="17"/>
        <v/>
      </c>
      <c r="GK52" s="84" t="str">
        <f ca="1">IFERROR(INDEX(TrichLuc!$A:$AD,GF52,21),"")</f>
        <v/>
      </c>
      <c r="GL52" s="84" t="str">
        <f ca="1">IFERROR(INDEX(TrichLuc!$A:$AD,GF52,22),"")</f>
        <v/>
      </c>
      <c r="GM52" s="84" t="str">
        <f ca="1">IFERROR(INDEX(TrichLuc!$A:$AD,GF52,23),"")</f>
        <v/>
      </c>
      <c r="GN52" s="94" t="str">
        <f ca="1">IFERROR(INDEX(TrichLuc!$A:$AD,GF52,25),"")</f>
        <v/>
      </c>
      <c r="GO52" s="94" t="str">
        <f ca="1">IFERROR(INDEX(TrichLuc!$A:$AD,GF52,26),"")</f>
        <v/>
      </c>
      <c r="GQ52" s="4" t="str">
        <f ca="1">IFERROR(MATCH(GV$3,OFFSET(TrichLuc!$A$1,GQ51,0,5000),0)+GQ51,"")</f>
        <v/>
      </c>
      <c r="GR52" s="84" t="str">
        <f ca="1">IFERROR(INDEX(TrichLuc!$A:$AD,GQ52,10),"")</f>
        <v/>
      </c>
      <c r="GS52" s="94" t="str">
        <f ca="1">IFERROR(INDEX(TrichLuc!$A:$AD,GQ52,30),"")</f>
        <v/>
      </c>
      <c r="GT52" s="85" t="str">
        <f ca="1">IFERROR(VLOOKUP(GS52,Giadatvaheso!$C$24:$F$112,4,0)*GU52,"")</f>
        <v/>
      </c>
      <c r="GU52" s="84" t="str">
        <f t="shared" ca="1" si="18"/>
        <v/>
      </c>
      <c r="GV52" s="84" t="str">
        <f ca="1">IFERROR(INDEX(TrichLuc!$A:$AD,GQ52,21),"")</f>
        <v/>
      </c>
      <c r="GW52" s="84" t="str">
        <f ca="1">IFERROR(INDEX(TrichLuc!$A:$AD,GQ52,22),"")</f>
        <v/>
      </c>
      <c r="GX52" s="84" t="str">
        <f ca="1">IFERROR(INDEX(TrichLuc!$A:$AD,GQ52,23),"")</f>
        <v/>
      </c>
      <c r="GY52" s="94" t="str">
        <f ca="1">IFERROR(INDEX(TrichLuc!$A:$AD,GQ52,25),"")</f>
        <v/>
      </c>
      <c r="GZ52" s="94" t="str">
        <f ca="1">IFERROR(INDEX(TrichLuc!$A:$AD,GQ52,26),"")</f>
        <v/>
      </c>
      <c r="HB52" s="4" t="str">
        <f ca="1">IFERROR(MATCH(HG$3,OFFSET(TrichLuc!$A$1,HB51,0,5000),0)+HB51,"")</f>
        <v/>
      </c>
      <c r="HC52" s="84" t="str">
        <f ca="1">IFERROR(INDEX(TrichLuc!$A:$AD,HB52,10),"")</f>
        <v/>
      </c>
      <c r="HD52" s="94" t="str">
        <f ca="1">IFERROR(INDEX(TrichLuc!$A:$AD,HB52,30),"")</f>
        <v/>
      </c>
      <c r="HE52" s="85" t="str">
        <f ca="1">IFERROR(VLOOKUP(HD52,Giadatvaheso!$C$24:$F$112,4,0)*HF52,"")</f>
        <v/>
      </c>
      <c r="HF52" s="84" t="str">
        <f t="shared" ca="1" si="19"/>
        <v/>
      </c>
      <c r="HG52" s="84" t="str">
        <f ca="1">IFERROR(INDEX(TrichLuc!$A:$AD,HB52,21),"")</f>
        <v/>
      </c>
      <c r="HH52" s="84" t="str">
        <f ca="1">IFERROR(INDEX(TrichLuc!$A:$AD,HB52,22),"")</f>
        <v/>
      </c>
      <c r="HI52" s="84" t="str">
        <f ca="1">IFERROR(INDEX(TrichLuc!$A:$AD,HB52,23),"")</f>
        <v/>
      </c>
      <c r="HJ52" s="94" t="str">
        <f ca="1">IFERROR(INDEX(TrichLuc!$A:$AD,HB52,25),"")</f>
        <v/>
      </c>
      <c r="HK52" s="94" t="str">
        <f ca="1">IFERROR(INDEX(TrichLuc!$A:$AD,HB52,26),"")</f>
        <v/>
      </c>
      <c r="HM52" s="4" t="str">
        <f ca="1">IFERROR(MATCH(HR$3,OFFSET(TrichLuc!$A$1,HM51,0,5000),0)+HM51,"")</f>
        <v/>
      </c>
      <c r="HN52" s="84" t="str">
        <f ca="1">IFERROR(INDEX(TrichLuc!$A:$AD,HM52,10),"")</f>
        <v/>
      </c>
      <c r="HO52" s="94" t="str">
        <f ca="1">IFERROR(INDEX(TrichLuc!$A:$AD,HM52,30),"")</f>
        <v/>
      </c>
      <c r="HP52" s="85" t="str">
        <f ca="1">IFERROR(VLOOKUP(HO52,Giadatvaheso!$C$24:$F$112,4,0)*HQ52,"")</f>
        <v/>
      </c>
      <c r="HQ52" s="84" t="str">
        <f t="shared" ca="1" si="20"/>
        <v/>
      </c>
      <c r="HR52" s="84" t="str">
        <f ca="1">IFERROR(INDEX(TrichLuc!$A:$AD,HM52,21),"")</f>
        <v/>
      </c>
      <c r="HS52" s="84" t="str">
        <f ca="1">IFERROR(INDEX(TrichLuc!$A:$AD,HM52,22),"")</f>
        <v/>
      </c>
      <c r="HT52" s="84" t="str">
        <f ca="1">IFERROR(INDEX(TrichLuc!$A:$AD,HM52,23),"")</f>
        <v/>
      </c>
      <c r="HU52" s="94" t="str">
        <f ca="1">IFERROR(INDEX(TrichLuc!$A:$AD,HM52,25),"")</f>
        <v/>
      </c>
      <c r="HV52" s="94" t="str">
        <f ca="1">IFERROR(INDEX(TrichLuc!$A:$AD,HM52,26),"")</f>
        <v/>
      </c>
      <c r="HX52" s="4" t="str">
        <f ca="1">IFERROR(MATCH(IC$3,OFFSET(TrichLuc!$A$1,HX51,0,5000),0)+HX51,"")</f>
        <v/>
      </c>
      <c r="HY52" s="84" t="str">
        <f ca="1">IFERROR(INDEX(TrichLuc!$A:$AD,HX52,10),"")</f>
        <v/>
      </c>
      <c r="HZ52" s="94" t="str">
        <f ca="1">IFERROR(INDEX(TrichLuc!$A:$AD,HX52,30),"")</f>
        <v/>
      </c>
      <c r="IA52" s="85" t="str">
        <f ca="1">IFERROR(VLOOKUP(HZ52,Giadatvaheso!$C$24:$F$112,4,0)*IB52,"")</f>
        <v/>
      </c>
      <c r="IB52" s="84" t="str">
        <f t="shared" ca="1" si="21"/>
        <v/>
      </c>
      <c r="IC52" s="84" t="str">
        <f ca="1">IFERROR(INDEX(TrichLuc!$A:$AD,HX52,21),"")</f>
        <v/>
      </c>
      <c r="ID52" s="84" t="str">
        <f ca="1">IFERROR(INDEX(TrichLuc!$A:$AD,HX52,22),"")</f>
        <v/>
      </c>
      <c r="IE52" s="84" t="str">
        <f ca="1">IFERROR(INDEX(TrichLuc!$A:$AD,HX52,23),"")</f>
        <v/>
      </c>
      <c r="IF52" s="94" t="str">
        <f ca="1">IFERROR(INDEX(TrichLuc!$A:$AD,HX52,25),"")</f>
        <v/>
      </c>
      <c r="IG52" s="94" t="str">
        <f ca="1">IFERROR(INDEX(TrichLuc!$A:$AD,HX52,26),"")</f>
        <v/>
      </c>
      <c r="II52" s="4" t="str">
        <f ca="1">IFERROR(MATCH(IN$3,OFFSET(TrichLuc!$A$1,II51,0,5000),0)+II51,"")</f>
        <v/>
      </c>
      <c r="IJ52" s="84" t="str">
        <f ca="1">IFERROR(INDEX(TrichLuc!$A:$AD,II52,10),"")</f>
        <v/>
      </c>
      <c r="IK52" s="94" t="str">
        <f ca="1">IFERROR(INDEX(TrichLuc!$A:$AD,II52,30),"")</f>
        <v/>
      </c>
      <c r="IL52" s="85" t="str">
        <f ca="1">IFERROR(VLOOKUP(IK52,Giadatvaheso!$C$24:$F$112,4,0)*IM52,"")</f>
        <v/>
      </c>
      <c r="IM52" s="84" t="str">
        <f t="shared" ca="1" si="22"/>
        <v/>
      </c>
      <c r="IN52" s="84" t="str">
        <f ca="1">IFERROR(INDEX(TrichLuc!$A:$AD,II52,21),"")</f>
        <v/>
      </c>
      <c r="IO52" s="84" t="str">
        <f ca="1">IFERROR(INDEX(TrichLuc!$A:$AD,II52,22),"")</f>
        <v/>
      </c>
      <c r="IP52" s="84" t="str">
        <f ca="1">IFERROR(INDEX(TrichLuc!$A:$AD,II52,23),"")</f>
        <v/>
      </c>
      <c r="IQ52" s="94" t="str">
        <f ca="1">IFERROR(INDEX(TrichLuc!$A:$AD,II52,25),"")</f>
        <v/>
      </c>
      <c r="IR52" s="94" t="str">
        <f ca="1">IFERROR(INDEX(TrichLuc!$A:$AD,II52,26),"")</f>
        <v/>
      </c>
      <c r="IT52" s="4" t="str">
        <f ca="1">IFERROR(MATCH(IY$3,OFFSET(TrichLuc!$A$1,IT51,0,5000),0)+IT51,"")</f>
        <v/>
      </c>
      <c r="IU52" s="84" t="str">
        <f ca="1">IFERROR(INDEX(TrichLuc!$A:$AD,IT52,10),"")</f>
        <v/>
      </c>
      <c r="IV52" s="94" t="str">
        <f ca="1">IFERROR(INDEX(TrichLuc!$A:$AD,IT52,30),"")</f>
        <v/>
      </c>
      <c r="IW52" s="85" t="str">
        <f ca="1">IFERROR(VLOOKUP(IV52,Giadatvaheso!$C$24:$F$112,4,0)*IX52,"")</f>
        <v/>
      </c>
      <c r="IX52" s="84" t="str">
        <f t="shared" ca="1" si="23"/>
        <v/>
      </c>
      <c r="IY52" s="84" t="str">
        <f ca="1">IFERROR(INDEX(TrichLuc!$A:$AD,IT52,21),"")</f>
        <v/>
      </c>
      <c r="IZ52" s="84" t="str">
        <f ca="1">IFERROR(INDEX(TrichLuc!$A:$AD,IT52,22),"")</f>
        <v/>
      </c>
      <c r="JA52" s="84" t="str">
        <f ca="1">IFERROR(INDEX(TrichLuc!$A:$AD,IT52,23),"")</f>
        <v/>
      </c>
      <c r="JB52" s="94" t="str">
        <f ca="1">IFERROR(INDEX(TrichLuc!$A:$AD,IT52,25),"")</f>
        <v/>
      </c>
      <c r="JC52" s="94" t="str">
        <f ca="1">IFERROR(INDEX(TrichLuc!$A:$AD,IT52,26),"")</f>
        <v/>
      </c>
      <c r="JE52" s="4" t="str">
        <f ca="1">IFERROR(MATCH(JJ$3,OFFSET(TrichLuc!$A$1,JE51,0,5000),0)+JE51,"")</f>
        <v/>
      </c>
      <c r="JF52" s="84" t="str">
        <f ca="1">IFERROR(INDEX(TrichLuc!$A:$AD,JE52,10),"")</f>
        <v/>
      </c>
      <c r="JG52" s="94" t="str">
        <f ca="1">IFERROR(INDEX(TrichLuc!$A:$AD,JE52,30),"")</f>
        <v/>
      </c>
      <c r="JH52" s="85" t="str">
        <f ca="1">IFERROR(VLOOKUP(JG52,Giadatvaheso!$C$24:$F$112,4,0)*JI52,"")</f>
        <v/>
      </c>
      <c r="JI52" s="84" t="str">
        <f t="shared" ca="1" si="24"/>
        <v/>
      </c>
      <c r="JJ52" s="84" t="str">
        <f ca="1">IFERROR(INDEX(TrichLuc!$A:$AD,JE52,21),"")</f>
        <v/>
      </c>
      <c r="JK52" s="84" t="str">
        <f ca="1">IFERROR(INDEX(TrichLuc!$A:$AD,JE52,22),"")</f>
        <v/>
      </c>
      <c r="JL52" s="84" t="str">
        <f ca="1">IFERROR(INDEX(TrichLuc!$A:$AD,JE52,23),"")</f>
        <v/>
      </c>
      <c r="JM52" s="94" t="str">
        <f ca="1">IFERROR(INDEX(TrichLuc!$A:$AD,JE52,25),"")</f>
        <v/>
      </c>
      <c r="JN52" s="94" t="str">
        <f ca="1">IFERROR(INDEX(TrichLuc!$A:$AD,JE52,26),"")</f>
        <v/>
      </c>
      <c r="JP52" s="4" t="str">
        <f ca="1">IFERROR(MATCH(JU$3,OFFSET(TrichLuc!$A$1,JP51,0,5000),0)+JP51,"")</f>
        <v/>
      </c>
      <c r="JQ52" s="84" t="str">
        <f ca="1">IFERROR(INDEX(TrichLuc!$A:$AD,JP52,10),"")</f>
        <v/>
      </c>
      <c r="JR52" s="94" t="str">
        <f ca="1">IFERROR(INDEX(TrichLuc!$A:$AD,JP52,30),"")</f>
        <v/>
      </c>
      <c r="JS52" s="85" t="str">
        <f ca="1">IFERROR(VLOOKUP(JR52,Giadatvaheso!$C$24:$F$112,4,0)*JT52,"")</f>
        <v/>
      </c>
      <c r="JT52" s="84" t="str">
        <f t="shared" ca="1" si="25"/>
        <v/>
      </c>
      <c r="JU52" s="84" t="str">
        <f ca="1">IFERROR(INDEX(TrichLuc!$A:$AD,JP52,21),"")</f>
        <v/>
      </c>
      <c r="JV52" s="84" t="str">
        <f ca="1">IFERROR(INDEX(TrichLuc!$A:$AD,JP52,22),"")</f>
        <v/>
      </c>
      <c r="JW52" s="84" t="str">
        <f ca="1">IFERROR(INDEX(TrichLuc!$A:$AD,JP52,23),"")</f>
        <v/>
      </c>
      <c r="JX52" s="94" t="str">
        <f ca="1">IFERROR(INDEX(TrichLuc!$A:$AD,JP52,25),"")</f>
        <v/>
      </c>
      <c r="JY52" s="94" t="str">
        <f ca="1">IFERROR(INDEX(TrichLuc!$A:$AD,JP52,26),"")</f>
        <v/>
      </c>
      <c r="KA52" s="4" t="str">
        <f ca="1">IFERROR(MATCH(KF$3,OFFSET(TrichLuc!$A$1,KA51,0,5000),0)+KA51,"")</f>
        <v/>
      </c>
      <c r="KB52" s="84" t="str">
        <f ca="1">IFERROR(INDEX(TrichLuc!$A:$AD,KA52,10),"")</f>
        <v/>
      </c>
      <c r="KC52" s="94" t="str">
        <f ca="1">IFERROR(INDEX(TrichLuc!$A:$AD,KA52,30),"")</f>
        <v/>
      </c>
      <c r="KD52" s="85" t="str">
        <f ca="1">IFERROR(VLOOKUP(KC52,Giadatvaheso!$C$24:$F$112,4,0)*KE52,"")</f>
        <v/>
      </c>
      <c r="KE52" s="84" t="str">
        <f t="shared" ca="1" si="26"/>
        <v/>
      </c>
      <c r="KF52" s="84" t="str">
        <f ca="1">IFERROR(INDEX(TrichLuc!$A:$AD,KA52,21),"")</f>
        <v/>
      </c>
      <c r="KG52" s="84" t="str">
        <f ca="1">IFERROR(INDEX(TrichLuc!$A:$AD,KA52,22),"")</f>
        <v/>
      </c>
      <c r="KH52" s="84" t="str">
        <f ca="1">IFERROR(INDEX(TrichLuc!$A:$AD,KA52,23),"")</f>
        <v/>
      </c>
      <c r="KI52" s="94" t="str">
        <f ca="1">IFERROR(INDEX(TrichLuc!$A:$AD,KA52,25),"")</f>
        <v/>
      </c>
      <c r="KJ52" s="94" t="str">
        <f ca="1">IFERROR(INDEX(TrichLuc!$A:$AD,KA52,26),"")</f>
        <v/>
      </c>
      <c r="KL52" s="4" t="str">
        <f ca="1">IFERROR(MATCH(KQ$3,OFFSET(TrichLuc!$A$1,KL51,0,5000),0)+KL51,"")</f>
        <v/>
      </c>
      <c r="KM52" s="84" t="str">
        <f ca="1">IFERROR(INDEX(TrichLuc!$A:$AD,KL52,10),"")</f>
        <v/>
      </c>
      <c r="KN52" s="94" t="str">
        <f ca="1">IFERROR(INDEX(TrichLuc!$A:$AD,KL52,30),"")</f>
        <v/>
      </c>
      <c r="KO52" s="85" t="str">
        <f ca="1">IFERROR(VLOOKUP(KN52,Giadatvaheso!$C$24:$F$112,4,0)*KP52,"")</f>
        <v/>
      </c>
      <c r="KP52" s="84" t="str">
        <f t="shared" ca="1" si="27"/>
        <v/>
      </c>
      <c r="KQ52" s="84" t="str">
        <f ca="1">IFERROR(INDEX(TrichLuc!$A:$AD,KL52,21),"")</f>
        <v/>
      </c>
      <c r="KR52" s="84" t="str">
        <f ca="1">IFERROR(INDEX(TrichLuc!$A:$AD,KL52,22),"")</f>
        <v/>
      </c>
      <c r="KS52" s="84" t="str">
        <f ca="1">IFERROR(INDEX(TrichLuc!$A:$AD,KL52,23),"")</f>
        <v/>
      </c>
      <c r="KT52" s="94" t="str">
        <f ca="1">IFERROR(INDEX(TrichLuc!$A:$AD,KL52,25),"")</f>
        <v/>
      </c>
      <c r="KU52" s="94" t="str">
        <f ca="1">IFERROR(INDEX(TrichLuc!$A:$AD,KL52,26),"")</f>
        <v/>
      </c>
      <c r="KW52" s="4" t="str">
        <f ca="1">IFERROR(MATCH(LB$3,OFFSET(TrichLuc!$A$1,KW51,0,5000),0)+KW51,"")</f>
        <v/>
      </c>
      <c r="KX52" s="84" t="str">
        <f ca="1">IFERROR(INDEX(TrichLuc!$A:$AD,KW52,10),"")</f>
        <v/>
      </c>
      <c r="KY52" s="94" t="str">
        <f ca="1">IFERROR(INDEX(TrichLuc!$A:$AD,KW52,30),"")</f>
        <v/>
      </c>
      <c r="KZ52" s="85" t="str">
        <f ca="1">IFERROR(VLOOKUP(KY52,Giadatvaheso!$C$24:$F$112,4,0)*LA52,"")</f>
        <v/>
      </c>
      <c r="LA52" s="84" t="str">
        <f t="shared" ca="1" si="28"/>
        <v/>
      </c>
      <c r="LB52" s="84" t="str">
        <f ca="1">IFERROR(INDEX(TrichLuc!$A:$AD,KW52,21),"")</f>
        <v/>
      </c>
      <c r="LC52" s="84" t="str">
        <f ca="1">IFERROR(INDEX(TrichLuc!$A:$AD,KW52,22),"")</f>
        <v/>
      </c>
      <c r="LD52" s="84" t="str">
        <f ca="1">IFERROR(INDEX(TrichLuc!$A:$AD,KW52,23),"")</f>
        <v/>
      </c>
      <c r="LE52" s="94" t="str">
        <f ca="1">IFERROR(INDEX(TrichLuc!$A:$AD,KW52,25),"")</f>
        <v/>
      </c>
      <c r="LF52" s="94" t="str">
        <f ca="1">IFERROR(INDEX(TrichLuc!$A:$AD,KW52,26),"")</f>
        <v/>
      </c>
      <c r="LH52" s="4" t="str">
        <f ca="1">IFERROR(MATCH(LM$3,OFFSET(TrichLuc!$A$1,LH51,0,5000),0)+LH51,"")</f>
        <v/>
      </c>
      <c r="LI52" s="84" t="str">
        <f ca="1">IFERROR(INDEX(TrichLuc!$A:$AD,LH52,10),"")</f>
        <v/>
      </c>
      <c r="LJ52" s="94" t="str">
        <f ca="1">IFERROR(INDEX(TrichLuc!$A:$AD,LH52,30),"")</f>
        <v/>
      </c>
      <c r="LK52" s="85" t="str">
        <f ca="1">IFERROR(VLOOKUP(LJ52,Giadatvaheso!$C$24:$F$112,4,0)*LL52,"")</f>
        <v/>
      </c>
      <c r="LL52" s="84" t="str">
        <f t="shared" ca="1" si="29"/>
        <v/>
      </c>
      <c r="LM52" s="84" t="str">
        <f ca="1">IFERROR(INDEX(TrichLuc!$A:$AD,LH52,21),"")</f>
        <v/>
      </c>
      <c r="LN52" s="84" t="str">
        <f ca="1">IFERROR(INDEX(TrichLuc!$A:$AD,LH52,22),"")</f>
        <v/>
      </c>
      <c r="LO52" s="84" t="str">
        <f ca="1">IFERROR(INDEX(TrichLuc!$A:$AD,LH52,23),"")</f>
        <v/>
      </c>
      <c r="LP52" s="94" t="str">
        <f ca="1">IFERROR(INDEX(TrichLuc!$A:$AD,LH52,25),"")</f>
        <v/>
      </c>
      <c r="LQ52" s="94" t="str">
        <f ca="1">IFERROR(INDEX(TrichLuc!$A:$AD,LH52,26),"")</f>
        <v/>
      </c>
      <c r="LS52" s="4" t="str">
        <f ca="1">IFERROR(MATCH(LX$3,OFFSET(TrichLuc!$A$1,LS51,0,5000),0)+LS51,"")</f>
        <v/>
      </c>
      <c r="LT52" s="84" t="str">
        <f ca="1">IFERROR(INDEX(TrichLuc!$A:$AD,LS52,10),"")</f>
        <v/>
      </c>
      <c r="LU52" s="94" t="str">
        <f ca="1">IFERROR(INDEX(TrichLuc!$A:$AD,LS52,30),"")</f>
        <v/>
      </c>
      <c r="LV52" s="85" t="str">
        <f ca="1">IFERROR(VLOOKUP(LU52,Giadatvaheso!$C$24:$F$112,4,0)*LW52,"")</f>
        <v/>
      </c>
      <c r="LW52" s="84" t="str">
        <f t="shared" ca="1" si="30"/>
        <v/>
      </c>
      <c r="LX52" s="84" t="str">
        <f ca="1">IFERROR(INDEX(TrichLuc!$A:$AD,LS52,21),"")</f>
        <v/>
      </c>
      <c r="LY52" s="84" t="str">
        <f ca="1">IFERROR(INDEX(TrichLuc!$A:$AD,LS52,22),"")</f>
        <v/>
      </c>
      <c r="LZ52" s="84" t="str">
        <f ca="1">IFERROR(INDEX(TrichLuc!$A:$AD,LS52,23),"")</f>
        <v/>
      </c>
      <c r="MA52" s="94" t="str">
        <f ca="1">IFERROR(INDEX(TrichLuc!$A:$AD,LS52,25),"")</f>
        <v/>
      </c>
      <c r="MB52" s="94" t="str">
        <f ca="1">IFERROR(INDEX(TrichLuc!$A:$AD,LS52,26),"")</f>
        <v/>
      </c>
      <c r="MD52" s="4" t="str">
        <f ca="1">IFERROR(MATCH(MI$3,OFFSET(TrichLuc!$A$1,MD51,0,5000),0)+MD51,"")</f>
        <v/>
      </c>
      <c r="ME52" s="84" t="str">
        <f ca="1">IFERROR(INDEX(TrichLuc!$A:$AD,MD52,10),"")</f>
        <v/>
      </c>
      <c r="MF52" s="94" t="str">
        <f ca="1">IFERROR(INDEX(TrichLuc!$A:$AD,MD52,30),"")</f>
        <v/>
      </c>
      <c r="MG52" s="85" t="str">
        <f ca="1">IFERROR(VLOOKUP(MF52,Giadatvaheso!$C$24:$F$112,4,0)*MH52,"")</f>
        <v/>
      </c>
      <c r="MH52" s="84" t="str">
        <f t="shared" ca="1" si="31"/>
        <v/>
      </c>
      <c r="MI52" s="84" t="str">
        <f ca="1">IFERROR(INDEX(TrichLuc!$A:$AD,MD52,21),"")</f>
        <v/>
      </c>
      <c r="MJ52" s="84" t="str">
        <f ca="1">IFERROR(INDEX(TrichLuc!$A:$AD,MD52,22),"")</f>
        <v/>
      </c>
      <c r="MK52" s="84" t="str">
        <f ca="1">IFERROR(INDEX(TrichLuc!$A:$AD,MD52,23),"")</f>
        <v/>
      </c>
      <c r="ML52" s="94" t="str">
        <f ca="1">IFERROR(INDEX(TrichLuc!$A:$AD,MD52,25),"")</f>
        <v/>
      </c>
      <c r="MM52" s="94" t="str">
        <f ca="1">IFERROR(INDEX(TrichLuc!$A:$AD,MD52,26),"")</f>
        <v/>
      </c>
      <c r="MO52" s="4" t="str">
        <f ca="1">IFERROR(MATCH(MT$3,OFFSET(TrichLuc!$A$1,MO51,0,5000),0)+MO51,"")</f>
        <v/>
      </c>
      <c r="MP52" s="84" t="str">
        <f ca="1">IFERROR(INDEX(TrichLuc!$A:$AD,MO52,10),"")</f>
        <v/>
      </c>
      <c r="MQ52" s="94" t="str">
        <f ca="1">IFERROR(INDEX(TrichLuc!$A:$AD,MO52,30),"")</f>
        <v/>
      </c>
      <c r="MR52" s="85" t="str">
        <f ca="1">IFERROR(VLOOKUP(MQ52,Giadatvaheso!$C$24:$F$112,4,0)*MS52,"")</f>
        <v/>
      </c>
      <c r="MS52" s="84" t="str">
        <f t="shared" ca="1" si="32"/>
        <v/>
      </c>
      <c r="MT52" s="84" t="str">
        <f ca="1">IFERROR(INDEX(TrichLuc!$A:$AD,MO52,21),"")</f>
        <v/>
      </c>
      <c r="MU52" s="84" t="str">
        <f ca="1">IFERROR(INDEX(TrichLuc!$A:$AD,MO52,22),"")</f>
        <v/>
      </c>
      <c r="MV52" s="84" t="str">
        <f ca="1">IFERROR(INDEX(TrichLuc!$A:$AD,MO52,23),"")</f>
        <v/>
      </c>
      <c r="MW52" s="94" t="str">
        <f ca="1">IFERROR(INDEX(TrichLuc!$A:$AD,MO52,25),"")</f>
        <v/>
      </c>
      <c r="MX52" s="94" t="str">
        <f ca="1">IFERROR(INDEX(TrichLuc!$A:$AD,MO52,26),"")</f>
        <v/>
      </c>
      <c r="MZ52" s="4" t="str">
        <f ca="1">IFERROR(MATCH(NE$3,OFFSET(TrichLuc!$A$1,MZ51,0,5000),0)+MZ51,"")</f>
        <v/>
      </c>
      <c r="NA52" s="84" t="str">
        <f ca="1">IFERROR(INDEX(TrichLuc!$A:$AD,MZ52,10),"")</f>
        <v/>
      </c>
      <c r="NB52" s="94" t="str">
        <f ca="1">IFERROR(INDEX(TrichLuc!$A:$AD,MZ52,30),"")</f>
        <v/>
      </c>
      <c r="NC52" s="85" t="str">
        <f ca="1">IFERROR(VLOOKUP(NB52,Giadatvaheso!$C$24:$F$112,4,0)*ND52,"")</f>
        <v/>
      </c>
      <c r="ND52" s="84" t="str">
        <f t="shared" ca="1" si="33"/>
        <v/>
      </c>
      <c r="NE52" s="84" t="str">
        <f ca="1">IFERROR(INDEX(TrichLuc!$A:$AD,MZ52,21),"")</f>
        <v/>
      </c>
      <c r="NF52" s="84" t="str">
        <f ca="1">IFERROR(INDEX(TrichLuc!$A:$AD,MZ52,22),"")</f>
        <v/>
      </c>
      <c r="NG52" s="84" t="str">
        <f ca="1">IFERROR(INDEX(TrichLuc!$A:$AD,MZ52,23),"")</f>
        <v/>
      </c>
      <c r="NH52" s="94" t="str">
        <f ca="1">IFERROR(INDEX(TrichLuc!$A:$AD,MZ52,25),"")</f>
        <v/>
      </c>
      <c r="NI52" s="94" t="str">
        <f ca="1">IFERROR(INDEX(TrichLuc!$A:$AD,MZ52,26),"")</f>
        <v/>
      </c>
      <c r="NK52" s="4" t="str">
        <f ca="1">IFERROR(MATCH(NP$3,OFFSET(TrichLuc!$A$1,NK51,0,5000),0)+NK51,"")</f>
        <v/>
      </c>
      <c r="NL52" s="84" t="str">
        <f ca="1">IFERROR(INDEX(TrichLuc!$A:$AD,NK52,10),"")</f>
        <v/>
      </c>
      <c r="NM52" s="94" t="str">
        <f ca="1">IFERROR(INDEX(TrichLuc!$A:$AD,NK52,30),"")</f>
        <v/>
      </c>
      <c r="NN52" s="85" t="str">
        <f ca="1">IFERROR(VLOOKUP(NM52,Giadatvaheso!$C$24:$F$112,4,0)*NO52,"")</f>
        <v/>
      </c>
      <c r="NO52" s="84" t="str">
        <f t="shared" ca="1" si="34"/>
        <v/>
      </c>
      <c r="NP52" s="84" t="str">
        <f ca="1">IFERROR(INDEX(TrichLuc!$A:$AD,NK52,21),"")</f>
        <v/>
      </c>
      <c r="NQ52" s="84" t="str">
        <f ca="1">IFERROR(INDEX(TrichLuc!$A:$AD,NK52,22),"")</f>
        <v/>
      </c>
      <c r="NR52" s="84" t="str">
        <f ca="1">IFERROR(INDEX(TrichLuc!$A:$AD,NK52,23),"")</f>
        <v/>
      </c>
      <c r="NS52" s="94" t="str">
        <f ca="1">IFERROR(INDEX(TrichLuc!$A:$AD,NK52,25),"")</f>
        <v/>
      </c>
      <c r="NT52" s="94" t="str">
        <f ca="1">IFERROR(INDEX(TrichLuc!$A:$AD,NK52,26),"")</f>
        <v/>
      </c>
      <c r="NV52" s="4" t="str">
        <f ca="1">IFERROR(MATCH(OA$3,OFFSET(TrichLuc!$A$1,NV51,0,5000),0)+NV51,"")</f>
        <v/>
      </c>
      <c r="NW52" s="84" t="str">
        <f ca="1">IFERROR(INDEX(TrichLuc!$A:$AD,NV52,10),"")</f>
        <v/>
      </c>
      <c r="NX52" s="94" t="str">
        <f ca="1">IFERROR(INDEX(TrichLuc!$A:$AD,NV52,30),"")</f>
        <v/>
      </c>
      <c r="NY52" s="85" t="str">
        <f ca="1">IFERROR(VLOOKUP(NX52,Giadatvaheso!$C$24:$F$112,4,0)*NZ52,"")</f>
        <v/>
      </c>
      <c r="NZ52" s="84" t="str">
        <f t="shared" ca="1" si="35"/>
        <v/>
      </c>
      <c r="OA52" s="84" t="str">
        <f ca="1">IFERROR(INDEX(TrichLuc!$A:$AD,NV52,21),"")</f>
        <v/>
      </c>
      <c r="OB52" s="84" t="str">
        <f ca="1">IFERROR(INDEX(TrichLuc!$A:$AD,NV52,22),"")</f>
        <v/>
      </c>
      <c r="OC52" s="84" t="str">
        <f ca="1">IFERROR(INDEX(TrichLuc!$A:$AD,NV52,23),"")</f>
        <v/>
      </c>
      <c r="OD52" s="94" t="str">
        <f ca="1">IFERROR(INDEX(TrichLuc!$A:$AD,NV52,25),"")</f>
        <v/>
      </c>
      <c r="OE52" s="94" t="str">
        <f ca="1">IFERROR(INDEX(TrichLuc!$A:$AD,NV52,26),"")</f>
        <v/>
      </c>
      <c r="OG52" s="4" t="str">
        <f ca="1">IFERROR(MATCH(OL$3,OFFSET(TrichLuc!$A$1,OG51,0,5000),0)+OG51,"")</f>
        <v/>
      </c>
      <c r="OH52" s="84" t="str">
        <f ca="1">IFERROR(INDEX(TrichLuc!$A:$AD,OG52,10),"")</f>
        <v/>
      </c>
      <c r="OI52" s="94" t="str">
        <f ca="1">IFERROR(INDEX(TrichLuc!$A:$AD,OG52,30),"")</f>
        <v/>
      </c>
      <c r="OJ52" s="85" t="str">
        <f ca="1">IFERROR(VLOOKUP(OI52,Giadatvaheso!$C$24:$F$112,4,0)*OK52,"")</f>
        <v/>
      </c>
      <c r="OK52" s="84" t="str">
        <f t="shared" ca="1" si="36"/>
        <v/>
      </c>
      <c r="OL52" s="84" t="str">
        <f ca="1">IFERROR(INDEX(TrichLuc!$A:$AD,OG52,21),"")</f>
        <v/>
      </c>
      <c r="OM52" s="84" t="str">
        <f ca="1">IFERROR(INDEX(TrichLuc!$A:$AD,OG52,22),"")</f>
        <v/>
      </c>
      <c r="ON52" s="84" t="str">
        <f ca="1">IFERROR(INDEX(TrichLuc!$A:$AD,OG52,23),"")</f>
        <v/>
      </c>
      <c r="OO52" s="94" t="str">
        <f ca="1">IFERROR(INDEX(TrichLuc!$A:$AD,OG52,25),"")</f>
        <v/>
      </c>
      <c r="OP52" s="94" t="str">
        <f ca="1">IFERROR(INDEX(TrichLuc!$A:$AD,OG52,26),"")</f>
        <v/>
      </c>
      <c r="OR52" s="4" t="str">
        <f ca="1">IFERROR(MATCH(OW$3,OFFSET(TrichLuc!$A$1,OR51,0,5000),0)+OR51,"")</f>
        <v/>
      </c>
      <c r="OS52" s="84" t="str">
        <f ca="1">IFERROR(INDEX(TrichLuc!$A:$AD,OR52,10),"")</f>
        <v/>
      </c>
      <c r="OT52" s="94" t="str">
        <f ca="1">IFERROR(INDEX(TrichLuc!$A:$AD,OR52,30),"")</f>
        <v/>
      </c>
      <c r="OU52" s="85" t="str">
        <f ca="1">IFERROR(VLOOKUP(OT52,Giadatvaheso!$C$24:$F$112,4,0)*OV52,"")</f>
        <v/>
      </c>
      <c r="OV52" s="84" t="str">
        <f t="shared" ca="1" si="37"/>
        <v/>
      </c>
      <c r="OW52" s="84" t="str">
        <f ca="1">IFERROR(INDEX(TrichLuc!$A:$AD,OR52,21),"")</f>
        <v/>
      </c>
      <c r="OX52" s="84" t="str">
        <f ca="1">IFERROR(INDEX(TrichLuc!$A:$AD,OR52,22),"")</f>
        <v/>
      </c>
      <c r="OY52" s="84" t="str">
        <f ca="1">IFERROR(INDEX(TrichLuc!$A:$AD,OR52,23),"")</f>
        <v/>
      </c>
      <c r="OZ52" s="94" t="str">
        <f ca="1">IFERROR(INDEX(TrichLuc!$A:$AD,OR52,25),"")</f>
        <v/>
      </c>
      <c r="PA52" s="94" t="str">
        <f ca="1">IFERROR(INDEX(TrichLuc!$A:$AD,OR52,26),"")</f>
        <v/>
      </c>
      <c r="PC52" s="4" t="str">
        <f ca="1">IFERROR(MATCH(PH$3,OFFSET(TrichLuc!$A$1,PC51,0,5000),0)+PC51,"")</f>
        <v/>
      </c>
      <c r="PD52" s="84" t="str">
        <f ca="1">IFERROR(INDEX(TrichLuc!$A:$AD,PC52,10),"")</f>
        <v/>
      </c>
      <c r="PE52" s="94" t="str">
        <f ca="1">IFERROR(INDEX(TrichLuc!$A:$AD,PC52,30),"")</f>
        <v/>
      </c>
      <c r="PF52" s="85" t="str">
        <f ca="1">IFERROR(VLOOKUP(PE52,Giadatvaheso!$C$24:$F$112,4,0)*PG52,"")</f>
        <v/>
      </c>
      <c r="PG52" s="84" t="str">
        <f t="shared" ca="1" si="38"/>
        <v/>
      </c>
      <c r="PH52" s="84" t="str">
        <f ca="1">IFERROR(INDEX(TrichLuc!$A:$AD,PC52,21),"")</f>
        <v/>
      </c>
      <c r="PI52" s="84" t="str">
        <f ca="1">IFERROR(INDEX(TrichLuc!$A:$AD,PC52,22),"")</f>
        <v/>
      </c>
      <c r="PJ52" s="84" t="str">
        <f ca="1">IFERROR(INDEX(TrichLuc!$A:$AD,PC52,23),"")</f>
        <v/>
      </c>
      <c r="PK52" s="94" t="str">
        <f ca="1">IFERROR(INDEX(TrichLuc!$A:$AD,PC52,25),"")</f>
        <v/>
      </c>
      <c r="PL52" s="94" t="str">
        <f ca="1">IFERROR(INDEX(TrichLuc!$A:$AD,PC52,26),"")</f>
        <v/>
      </c>
      <c r="PN52" s="4" t="str">
        <f ca="1">IFERROR(MATCH(PS$3,OFFSET(TrichLuc!$A$1,PN51,0,5000),0)+PN51,"")</f>
        <v/>
      </c>
      <c r="PO52" s="84" t="str">
        <f ca="1">IFERROR(INDEX(TrichLuc!$A:$AD,PN52,10),"")</f>
        <v/>
      </c>
      <c r="PP52" s="94" t="str">
        <f ca="1">IFERROR(INDEX(TrichLuc!$A:$AD,PN52,30),"")</f>
        <v/>
      </c>
      <c r="PQ52" s="85" t="str">
        <f ca="1">IFERROR(VLOOKUP(PP52,Giadatvaheso!$C$24:$F$112,4,0)*PR52,"")</f>
        <v/>
      </c>
      <c r="PR52" s="84" t="str">
        <f t="shared" ca="1" si="39"/>
        <v/>
      </c>
      <c r="PS52" s="84" t="str">
        <f ca="1">IFERROR(INDEX(TrichLuc!$A:$AD,PN52,21),"")</f>
        <v/>
      </c>
      <c r="PT52" s="84" t="str">
        <f ca="1">IFERROR(INDEX(TrichLuc!$A:$AD,PN52,22),"")</f>
        <v/>
      </c>
      <c r="PU52" s="84" t="str">
        <f ca="1">IFERROR(INDEX(TrichLuc!$A:$AD,PN52,23),"")</f>
        <v/>
      </c>
      <c r="PV52" s="94" t="str">
        <f ca="1">IFERROR(INDEX(TrichLuc!$A:$AD,PN52,25),"")</f>
        <v/>
      </c>
      <c r="PW52" s="94" t="str">
        <f ca="1">IFERROR(INDEX(TrichLuc!$A:$AD,PN52,26),"")</f>
        <v/>
      </c>
      <c r="PY52" s="4" t="str">
        <f ca="1">IFERROR(MATCH(QD$3,OFFSET(TrichLuc!$A$1,PY51,0,5000),0)+PY51,"")</f>
        <v/>
      </c>
      <c r="PZ52" s="84" t="str">
        <f ca="1">IFERROR(INDEX(TrichLuc!$A:$AD,PY52,10),"")</f>
        <v/>
      </c>
      <c r="QA52" s="94" t="str">
        <f ca="1">IFERROR(INDEX(TrichLuc!$A:$AD,PY52,30),"")</f>
        <v/>
      </c>
      <c r="QB52" s="85" t="str">
        <f ca="1">IFERROR(VLOOKUP(QA52,Giadatvaheso!$C$24:$F$112,4,0)*QC52,"")</f>
        <v/>
      </c>
      <c r="QC52" s="84" t="str">
        <f t="shared" ca="1" si="40"/>
        <v/>
      </c>
      <c r="QD52" s="84" t="str">
        <f ca="1">IFERROR(INDEX(TrichLuc!$A:$AD,PY52,21),"")</f>
        <v/>
      </c>
      <c r="QE52" s="84" t="str">
        <f ca="1">IFERROR(INDEX(TrichLuc!$A:$AD,PY52,22),"")</f>
        <v/>
      </c>
      <c r="QF52" s="84" t="str">
        <f ca="1">IFERROR(INDEX(TrichLuc!$A:$AD,PY52,23),"")</f>
        <v/>
      </c>
      <c r="QG52" s="94" t="str">
        <f ca="1">IFERROR(INDEX(TrichLuc!$A:$AD,PY52,25),"")</f>
        <v/>
      </c>
      <c r="QH52" s="94" t="str">
        <f ca="1">IFERROR(INDEX(TrichLuc!$A:$AD,PY52,26),"")</f>
        <v/>
      </c>
      <c r="QJ52" s="4" t="str">
        <f ca="1">IFERROR(MATCH(QO$3,OFFSET(TrichLuc!$A$1,QJ51,0,5000),0)+QJ51,"")</f>
        <v/>
      </c>
      <c r="QK52" s="84" t="str">
        <f ca="1">IFERROR(INDEX(TrichLuc!$A:$AD,QJ52,10),"")</f>
        <v/>
      </c>
      <c r="QL52" s="94" t="str">
        <f ca="1">IFERROR(INDEX(TrichLuc!$A:$AD,QJ52,30),"")</f>
        <v/>
      </c>
      <c r="QM52" s="85" t="str">
        <f ca="1">IFERROR(VLOOKUP(QL52,Giadatvaheso!$C$24:$F$112,4,0)*QN52,"")</f>
        <v/>
      </c>
      <c r="QN52" s="84" t="str">
        <f t="shared" ca="1" si="41"/>
        <v/>
      </c>
      <c r="QO52" s="84" t="str">
        <f ca="1">IFERROR(INDEX(TrichLuc!$A:$AD,QJ52,21),"")</f>
        <v/>
      </c>
      <c r="QP52" s="84" t="str">
        <f ca="1">IFERROR(INDEX(TrichLuc!$A:$AD,QJ52,22),"")</f>
        <v/>
      </c>
      <c r="QQ52" s="84" t="str">
        <f ca="1">IFERROR(INDEX(TrichLuc!$A:$AD,QJ52,23),"")</f>
        <v/>
      </c>
      <c r="QR52" s="94" t="str">
        <f ca="1">IFERROR(INDEX(TrichLuc!$A:$AD,QJ52,25),"")</f>
        <v/>
      </c>
      <c r="QS52" s="94" t="str">
        <f ca="1">IFERROR(INDEX(TrichLuc!$A:$AD,QJ52,26),"")</f>
        <v/>
      </c>
      <c r="QU52" s="4" t="str">
        <f ca="1">IFERROR(MATCH(QZ$3,OFFSET(TrichLuc!$A$1,QU51,0,5000),0)+QU51,"")</f>
        <v/>
      </c>
      <c r="QV52" s="84" t="str">
        <f ca="1">IFERROR(INDEX(TrichLuc!$A:$AD,QU52,10),"")</f>
        <v/>
      </c>
      <c r="QW52" s="94" t="str">
        <f ca="1">IFERROR(INDEX(TrichLuc!$A:$AD,QU52,30),"")</f>
        <v/>
      </c>
      <c r="QX52" s="85" t="str">
        <f ca="1">IFERROR(VLOOKUP(QW52,Giadatvaheso!$C$24:$F$112,4,0)*QY52,"")</f>
        <v/>
      </c>
      <c r="QY52" s="84" t="str">
        <f t="shared" ca="1" si="42"/>
        <v/>
      </c>
      <c r="QZ52" s="84" t="str">
        <f ca="1">IFERROR(INDEX(TrichLuc!$A:$AD,QU52,21),"")</f>
        <v/>
      </c>
      <c r="RA52" s="84" t="str">
        <f ca="1">IFERROR(INDEX(TrichLuc!$A:$AD,QU52,22),"")</f>
        <v/>
      </c>
      <c r="RB52" s="84" t="str">
        <f ca="1">IFERROR(INDEX(TrichLuc!$A:$AD,QU52,23),"")</f>
        <v/>
      </c>
      <c r="RC52" s="94" t="str">
        <f ca="1">IFERROR(INDEX(TrichLuc!$A:$AD,QU52,25),"")</f>
        <v/>
      </c>
      <c r="RD52" s="94" t="str">
        <f ca="1">IFERROR(INDEX(TrichLuc!$A:$AD,QU52,26),"")</f>
        <v/>
      </c>
      <c r="RF52" s="4" t="str">
        <f ca="1">IFERROR(MATCH(RK$3,OFFSET(TrichLuc!$A$1,RF51,0,5000),0)+RF51,"")</f>
        <v/>
      </c>
      <c r="RG52" s="84" t="str">
        <f ca="1">IFERROR(INDEX(TrichLuc!$A:$AD,RF52,10),"")</f>
        <v/>
      </c>
      <c r="RH52" s="94" t="str">
        <f ca="1">IFERROR(INDEX(TrichLuc!$A:$AD,RF52,30),"")</f>
        <v/>
      </c>
      <c r="RI52" s="85" t="str">
        <f ca="1">IFERROR(VLOOKUP(RH52,Giadatvaheso!$C$24:$F$112,4,0)*RJ52,"")</f>
        <v/>
      </c>
      <c r="RJ52" s="84" t="str">
        <f t="shared" ca="1" si="43"/>
        <v/>
      </c>
      <c r="RK52" s="84" t="str">
        <f ca="1">IFERROR(INDEX(TrichLuc!$A:$AD,RF52,21),"")</f>
        <v/>
      </c>
      <c r="RL52" s="84" t="str">
        <f ca="1">IFERROR(INDEX(TrichLuc!$A:$AD,RF52,22),"")</f>
        <v/>
      </c>
      <c r="RM52" s="84" t="str">
        <f ca="1">IFERROR(INDEX(TrichLuc!$A:$AD,RF52,23),"")</f>
        <v/>
      </c>
      <c r="RN52" s="94" t="str">
        <f ca="1">IFERROR(INDEX(TrichLuc!$A:$AD,RF52,25),"")</f>
        <v/>
      </c>
      <c r="RO52" s="94" t="str">
        <f ca="1">IFERROR(INDEX(TrichLuc!$A:$AD,RF52,26),"")</f>
        <v/>
      </c>
      <c r="RQ52" s="4" t="str">
        <f ca="1">IFERROR(MATCH(RV$3,OFFSET(TrichLuc!$A$1,RQ51,0,5000),0)+RQ51,"")</f>
        <v/>
      </c>
      <c r="RR52" s="84" t="str">
        <f ca="1">IFERROR(INDEX(TrichLuc!$A:$AD,RQ52,10),"")</f>
        <v/>
      </c>
      <c r="RS52" s="94" t="str">
        <f ca="1">IFERROR(INDEX(TrichLuc!$A:$AD,RQ52,30),"")</f>
        <v/>
      </c>
      <c r="RT52" s="85" t="str">
        <f ca="1">IFERROR(VLOOKUP(RS52,Giadatvaheso!$C$24:$F$112,4,0)*RU52,"")</f>
        <v/>
      </c>
      <c r="RU52" s="84" t="str">
        <f t="shared" ca="1" si="44"/>
        <v/>
      </c>
      <c r="RV52" s="84" t="str">
        <f ca="1">IFERROR(INDEX(TrichLuc!$A:$AD,RQ52,21),"")</f>
        <v/>
      </c>
      <c r="RW52" s="84" t="str">
        <f ca="1">IFERROR(INDEX(TrichLuc!$A:$AD,RQ52,22),"")</f>
        <v/>
      </c>
      <c r="RX52" s="84" t="str">
        <f ca="1">IFERROR(INDEX(TrichLuc!$A:$AD,RQ52,23),"")</f>
        <v/>
      </c>
      <c r="RY52" s="94" t="str">
        <f ca="1">IFERROR(INDEX(TrichLuc!$A:$AD,RQ52,25),"")</f>
        <v/>
      </c>
      <c r="RZ52" s="94" t="str">
        <f ca="1">IFERROR(INDEX(TrichLuc!$A:$AD,RQ52,26),"")</f>
        <v/>
      </c>
      <c r="SB52" s="4" t="str">
        <f ca="1">IFERROR(MATCH(SG$3,OFFSET(TrichLuc!$A$1,SB51,0,5000),0)+SB51,"")</f>
        <v/>
      </c>
      <c r="SC52" s="84" t="str">
        <f ca="1">IFERROR(INDEX(TrichLuc!$A:$AD,SB52,10),"")</f>
        <v/>
      </c>
      <c r="SD52" s="94" t="str">
        <f ca="1">IFERROR(INDEX(TrichLuc!$A:$AD,SB52,30),"")</f>
        <v/>
      </c>
      <c r="SE52" s="85" t="str">
        <f ca="1">IFERROR(VLOOKUP(SD52,Giadatvaheso!$C$24:$F$112,4,0)*SF52,"")</f>
        <v/>
      </c>
      <c r="SF52" s="84" t="str">
        <f t="shared" ca="1" si="45"/>
        <v/>
      </c>
      <c r="SG52" s="84" t="str">
        <f ca="1">IFERROR(INDEX(TrichLuc!$A:$AD,SB52,21),"")</f>
        <v/>
      </c>
      <c r="SH52" s="84" t="str">
        <f ca="1">IFERROR(INDEX(TrichLuc!$A:$AD,SB52,22),"")</f>
        <v/>
      </c>
      <c r="SI52" s="84" t="str">
        <f ca="1">IFERROR(INDEX(TrichLuc!$A:$AD,SB52,23),"")</f>
        <v/>
      </c>
      <c r="SJ52" s="94" t="str">
        <f ca="1">IFERROR(INDEX(TrichLuc!$A:$AD,SB52,25),"")</f>
        <v/>
      </c>
      <c r="SK52" s="94" t="str">
        <f ca="1">IFERROR(INDEX(TrichLuc!$A:$AD,SB52,26),"")</f>
        <v/>
      </c>
      <c r="SM52" s="4" t="str">
        <f ca="1">IFERROR(MATCH(SR$3,OFFSET(TrichLuc!$A$1,SM51,0,5000),0)+SM51,"")</f>
        <v/>
      </c>
      <c r="SN52" s="84" t="str">
        <f ca="1">IFERROR(INDEX(TrichLuc!$A:$AD,SM52,10),"")</f>
        <v/>
      </c>
      <c r="SO52" s="94" t="str">
        <f ca="1">IFERROR(INDEX(TrichLuc!$A:$AD,SM52,30),"")</f>
        <v/>
      </c>
      <c r="SP52" s="85" t="str">
        <f ca="1">IFERROR(VLOOKUP(SO52,Giadatvaheso!$C$24:$F$112,4,0)*SQ52,"")</f>
        <v/>
      </c>
      <c r="SQ52" s="84" t="str">
        <f t="shared" ca="1" si="46"/>
        <v/>
      </c>
      <c r="SR52" s="84" t="str">
        <f ca="1">IFERROR(INDEX(TrichLuc!$A:$AD,SM52,21),"")</f>
        <v/>
      </c>
      <c r="SS52" s="84" t="str">
        <f ca="1">IFERROR(INDEX(TrichLuc!$A:$AD,SM52,22),"")</f>
        <v/>
      </c>
      <c r="ST52" s="84" t="str">
        <f ca="1">IFERROR(INDEX(TrichLuc!$A:$AD,SM52,23),"")</f>
        <v/>
      </c>
      <c r="SU52" s="94" t="str">
        <f ca="1">IFERROR(INDEX(TrichLuc!$A:$AD,SM52,25),"")</f>
        <v/>
      </c>
      <c r="SV52" s="94" t="str">
        <f ca="1">IFERROR(INDEX(TrichLuc!$A:$AD,SM52,26),"")</f>
        <v/>
      </c>
      <c r="SX52" s="4" t="str">
        <f ca="1">IFERROR(MATCH(TC$3,OFFSET(TrichLuc!$A$1,SX51,0,5000),0)+SX51,"")</f>
        <v/>
      </c>
      <c r="SY52" s="84" t="str">
        <f ca="1">IFERROR(INDEX(TrichLuc!$A:$AD,SX52,10),"")</f>
        <v/>
      </c>
      <c r="SZ52" s="94" t="str">
        <f ca="1">IFERROR(INDEX(TrichLuc!$A:$AD,SX52,30),"")</f>
        <v/>
      </c>
      <c r="TA52" s="85" t="str">
        <f ca="1">IFERROR(VLOOKUP(SZ52,Giadatvaheso!$C$24:$F$112,4,0)*TB52,"")</f>
        <v/>
      </c>
      <c r="TB52" s="84" t="str">
        <f t="shared" ca="1" si="47"/>
        <v/>
      </c>
      <c r="TC52" s="84" t="str">
        <f ca="1">IFERROR(INDEX(TrichLuc!$A:$AD,SX52,21),"")</f>
        <v/>
      </c>
      <c r="TD52" s="84" t="str">
        <f ca="1">IFERROR(INDEX(TrichLuc!$A:$AD,SX52,22),"")</f>
        <v/>
      </c>
      <c r="TE52" s="84" t="str">
        <f ca="1">IFERROR(INDEX(TrichLuc!$A:$AD,SX52,23),"")</f>
        <v/>
      </c>
      <c r="TF52" s="94" t="str">
        <f ca="1">IFERROR(INDEX(TrichLuc!$A:$AD,SX52,25),"")</f>
        <v/>
      </c>
      <c r="TG52" s="94" t="str">
        <f ca="1">IFERROR(INDEX(TrichLuc!$A:$AD,SX52,26),"")</f>
        <v/>
      </c>
      <c r="TI52" s="4" t="str">
        <f ca="1">IFERROR(MATCH(TN$3,OFFSET(TrichLuc!$A$1,TI51,0,5000),0)+TI51,"")</f>
        <v/>
      </c>
      <c r="TJ52" s="84" t="str">
        <f ca="1">IFERROR(INDEX(TrichLuc!$A:$AD,TI52,10),"")</f>
        <v/>
      </c>
      <c r="TK52" s="94" t="str">
        <f ca="1">IFERROR(INDEX(TrichLuc!$A:$AD,TI52,30),"")</f>
        <v/>
      </c>
      <c r="TL52" s="85" t="str">
        <f ca="1">IFERROR(VLOOKUP(TK52,Giadatvaheso!$C$24:$F$112,4,0)*TM52,"")</f>
        <v/>
      </c>
      <c r="TM52" s="84" t="str">
        <f t="shared" ca="1" si="48"/>
        <v/>
      </c>
      <c r="TN52" s="84" t="str">
        <f ca="1">IFERROR(INDEX(TrichLuc!$A:$AD,TI52,21),"")</f>
        <v/>
      </c>
      <c r="TO52" s="84" t="str">
        <f ca="1">IFERROR(INDEX(TrichLuc!$A:$AD,TI52,22),"")</f>
        <v/>
      </c>
      <c r="TP52" s="84" t="str">
        <f ca="1">IFERROR(INDEX(TrichLuc!$A:$AD,TI52,23),"")</f>
        <v/>
      </c>
      <c r="TQ52" s="94" t="str">
        <f ca="1">IFERROR(INDEX(TrichLuc!$A:$AD,TI52,25),"")</f>
        <v/>
      </c>
      <c r="TR52" s="94" t="str">
        <f ca="1">IFERROR(INDEX(TrichLuc!$A:$AD,TI52,26),"")</f>
        <v/>
      </c>
      <c r="TT52" s="4" t="str">
        <f ca="1">IFERROR(MATCH(TY$3,OFFSET(TrichLuc!$A$1,TT51,0,5000),0)+TT51,"")</f>
        <v/>
      </c>
      <c r="TU52" s="84" t="str">
        <f ca="1">IFERROR(INDEX(TrichLuc!$A:$AD,TT52,10),"")</f>
        <v/>
      </c>
      <c r="TV52" s="94" t="str">
        <f ca="1">IFERROR(INDEX(TrichLuc!$A:$AD,TT52,30),"")</f>
        <v/>
      </c>
      <c r="TW52" s="85" t="str">
        <f ca="1">IFERROR(VLOOKUP(TV52,Giadatvaheso!$C$24:$F$112,4,0)*TX52,"")</f>
        <v/>
      </c>
      <c r="TX52" s="84" t="str">
        <f t="shared" ca="1" si="49"/>
        <v/>
      </c>
      <c r="TY52" s="84" t="str">
        <f ca="1">IFERROR(INDEX(TrichLuc!$A:$AD,TT52,21),"")</f>
        <v/>
      </c>
      <c r="TZ52" s="84" t="str">
        <f ca="1">IFERROR(INDEX(TrichLuc!$A:$AD,TT52,22),"")</f>
        <v/>
      </c>
      <c r="UA52" s="84" t="str">
        <f ca="1">IFERROR(INDEX(TrichLuc!$A:$AD,TT52,23),"")</f>
        <v/>
      </c>
      <c r="UB52" s="94" t="str">
        <f ca="1">IFERROR(INDEX(TrichLuc!$A:$AD,TT52,25),"")</f>
        <v/>
      </c>
      <c r="UC52" s="94" t="str">
        <f ca="1">IFERROR(INDEX(TrichLuc!$A:$AD,TT52,26),"")</f>
        <v/>
      </c>
      <c r="UE52" s="4" t="str">
        <f ca="1">IFERROR(MATCH(UJ$3,OFFSET(TrichLuc!$A$1,UE51,0,5000),0)+UE51,"")</f>
        <v/>
      </c>
      <c r="UF52" s="84" t="str">
        <f ca="1">IFERROR(INDEX(TrichLuc!$A:$AD,UE52,10),"")</f>
        <v/>
      </c>
      <c r="UG52" s="94" t="str">
        <f ca="1">IFERROR(INDEX(TrichLuc!$A:$AD,UE52,30),"")</f>
        <v/>
      </c>
      <c r="UH52" s="85" t="str">
        <f ca="1">IFERROR(VLOOKUP(UG52,Giadatvaheso!$C$24:$F$112,4,0)*UI52,"")</f>
        <v/>
      </c>
      <c r="UI52" s="84" t="str">
        <f t="shared" ca="1" si="50"/>
        <v/>
      </c>
      <c r="UJ52" s="84" t="str">
        <f ca="1">IFERROR(INDEX(TrichLuc!$A:$AD,UE52,21),"")</f>
        <v/>
      </c>
      <c r="UK52" s="84" t="str">
        <f ca="1">IFERROR(INDEX(TrichLuc!$A:$AD,UE52,22),"")</f>
        <v/>
      </c>
      <c r="UL52" s="84" t="str">
        <f ca="1">IFERROR(INDEX(TrichLuc!$A:$AD,UE52,23),"")</f>
        <v/>
      </c>
      <c r="UM52" s="94" t="str">
        <f ca="1">IFERROR(INDEX(TrichLuc!$A:$AD,UE52,25),"")</f>
        <v/>
      </c>
      <c r="UN52" s="94" t="str">
        <f ca="1">IFERROR(INDEX(TrichLuc!$A:$AD,UE52,26),"")</f>
        <v/>
      </c>
      <c r="UP52" s="4" t="str">
        <f ca="1">IFERROR(MATCH(UU$3,OFFSET(TrichLuc!$A$1,UP51,0,5000),0)+UP51,"")</f>
        <v/>
      </c>
      <c r="UQ52" s="84" t="str">
        <f ca="1">IFERROR(INDEX(TrichLuc!$A:$AD,UP52,10),"")</f>
        <v/>
      </c>
      <c r="UR52" s="94" t="str">
        <f ca="1">IFERROR(INDEX(TrichLuc!$A:$AD,UP52,30),"")</f>
        <v/>
      </c>
      <c r="US52" s="85" t="str">
        <f ca="1">IFERROR(VLOOKUP(UR52,Giadatvaheso!$C$24:$F$112,4,0)*UT52,"")</f>
        <v/>
      </c>
      <c r="UT52" s="84" t="str">
        <f t="shared" ca="1" si="51"/>
        <v/>
      </c>
      <c r="UU52" s="84" t="str">
        <f ca="1">IFERROR(INDEX(TrichLuc!$A:$AD,UP52,21),"")</f>
        <v/>
      </c>
      <c r="UV52" s="84" t="str">
        <f ca="1">IFERROR(INDEX(TrichLuc!$A:$AD,UP52,22),"")</f>
        <v/>
      </c>
      <c r="UW52" s="84" t="str">
        <f ca="1">IFERROR(INDEX(TrichLuc!$A:$AD,UP52,23),"")</f>
        <v/>
      </c>
      <c r="UX52" s="94" t="str">
        <f ca="1">IFERROR(INDEX(TrichLuc!$A:$AD,UP52,25),"")</f>
        <v/>
      </c>
      <c r="UY52" s="94" t="str">
        <f ca="1">IFERROR(INDEX(TrichLuc!$A:$AD,UP52,26),"")</f>
        <v/>
      </c>
      <c r="VA52" s="4" t="str">
        <f ca="1">IFERROR(MATCH(VF$3,OFFSET(TrichLuc!$A$1,VA51,0,5000),0)+VA51,"")</f>
        <v/>
      </c>
      <c r="VB52" s="84" t="str">
        <f ca="1">IFERROR(INDEX(TrichLuc!$A:$AD,VA52,10),"")</f>
        <v/>
      </c>
      <c r="VC52" s="94" t="str">
        <f ca="1">IFERROR(INDEX(TrichLuc!$A:$AD,VA52,30),"")</f>
        <v/>
      </c>
      <c r="VD52" s="85" t="str">
        <f ca="1">IFERROR(VLOOKUP(VC52,Giadatvaheso!$C$24:$F$112,4,0)*VE52,"")</f>
        <v/>
      </c>
      <c r="VE52" s="84" t="str">
        <f t="shared" ca="1" si="52"/>
        <v/>
      </c>
      <c r="VF52" s="84" t="str">
        <f ca="1">IFERROR(INDEX(TrichLuc!$A:$AD,VA52,21),"")</f>
        <v/>
      </c>
      <c r="VG52" s="84" t="str">
        <f ca="1">IFERROR(INDEX(TrichLuc!$A:$AD,VA52,22),"")</f>
        <v/>
      </c>
      <c r="VH52" s="84" t="str">
        <f ca="1">IFERROR(INDEX(TrichLuc!$A:$AD,VA52,23),"")</f>
        <v/>
      </c>
      <c r="VI52" s="94" t="str">
        <f ca="1">IFERROR(INDEX(TrichLuc!$A:$AD,VA52,25),"")</f>
        <v/>
      </c>
      <c r="VJ52" s="94" t="str">
        <f ca="1">IFERROR(INDEX(TrichLuc!$A:$AD,VA52,26),"")</f>
        <v/>
      </c>
      <c r="VL52" s="4" t="str">
        <f ca="1">IFERROR(MATCH(VQ$3,OFFSET(TrichLuc!$A$1,VL51,0,5000),0)+VL51,"")</f>
        <v/>
      </c>
      <c r="VM52" s="84" t="str">
        <f ca="1">IFERROR(INDEX(TrichLuc!$A:$AD,VL52,10),"")</f>
        <v/>
      </c>
      <c r="VN52" s="94" t="str">
        <f ca="1">IFERROR(INDEX(TrichLuc!$A:$AD,VL52,30),"")</f>
        <v/>
      </c>
      <c r="VO52" s="85" t="str">
        <f ca="1">IFERROR(VLOOKUP(VN52,Giadatvaheso!$C$24:$F$112,4,0)*VP52,"")</f>
        <v/>
      </c>
      <c r="VP52" s="84" t="str">
        <f t="shared" ca="1" si="53"/>
        <v/>
      </c>
      <c r="VQ52" s="84" t="str">
        <f ca="1">IFERROR(INDEX(TrichLuc!$A:$AD,VL52,21),"")</f>
        <v/>
      </c>
      <c r="VR52" s="84" t="str">
        <f ca="1">IFERROR(INDEX(TrichLuc!$A:$AD,VL52,22),"")</f>
        <v/>
      </c>
      <c r="VS52" s="84" t="str">
        <f ca="1">IFERROR(INDEX(TrichLuc!$A:$AD,VL52,23),"")</f>
        <v/>
      </c>
      <c r="VT52" s="94" t="str">
        <f ca="1">IFERROR(INDEX(TrichLuc!$A:$AD,VL52,25),"")</f>
        <v/>
      </c>
      <c r="VU52" s="94" t="str">
        <f ca="1">IFERROR(INDEX(TrichLuc!$A:$AD,VL52,26),"")</f>
        <v/>
      </c>
      <c r="VW52" s="4" t="str">
        <f ca="1">IFERROR(MATCH(WB$3,OFFSET(TrichLuc!$A$1,VW51,0,5000),0)+VW51,"")</f>
        <v/>
      </c>
      <c r="VX52" s="84" t="str">
        <f ca="1">IFERROR(INDEX(TrichLuc!$A:$AD,VW52,10),"")</f>
        <v/>
      </c>
      <c r="VY52" s="94" t="str">
        <f ca="1">IFERROR(INDEX(TrichLuc!$A:$AD,VW52,30),"")</f>
        <v/>
      </c>
      <c r="VZ52" s="85" t="str">
        <f ca="1">IFERROR(VLOOKUP(VY52,Giadatvaheso!$C$24:$F$112,4,0)*WA52,"")</f>
        <v/>
      </c>
      <c r="WA52" s="84" t="str">
        <f t="shared" ca="1" si="54"/>
        <v/>
      </c>
      <c r="WB52" s="84" t="str">
        <f ca="1">IFERROR(INDEX(TrichLuc!$A:$AD,VW52,21),"")</f>
        <v/>
      </c>
      <c r="WC52" s="84" t="str">
        <f ca="1">IFERROR(INDEX(TrichLuc!$A:$AD,VW52,22),"")</f>
        <v/>
      </c>
      <c r="WD52" s="84" t="str">
        <f ca="1">IFERROR(INDEX(TrichLuc!$A:$AD,VW52,23),"")</f>
        <v/>
      </c>
      <c r="WE52" s="94" t="str">
        <f ca="1">IFERROR(INDEX(TrichLuc!$A:$AD,VW52,25),"")</f>
        <v/>
      </c>
      <c r="WF52" s="94" t="str">
        <f ca="1">IFERROR(INDEX(TrichLuc!$A:$AD,VW52,26),"")</f>
        <v/>
      </c>
      <c r="WH52" s="4" t="str">
        <f ca="1">IFERROR(MATCH(WM$3,OFFSET(TrichLuc!$A$1,WH51,0,5000),0)+WH51,"")</f>
        <v/>
      </c>
      <c r="WI52" s="84" t="str">
        <f ca="1">IFERROR(INDEX(TrichLuc!$A:$AD,WH52,10),"")</f>
        <v/>
      </c>
      <c r="WJ52" s="94" t="str">
        <f ca="1">IFERROR(INDEX(TrichLuc!$A:$AD,WH52,30),"")</f>
        <v/>
      </c>
      <c r="WK52" s="85" t="str">
        <f ca="1">IFERROR(VLOOKUP(WJ52,Giadatvaheso!$C$24:$F$112,4,0)*WL52,"")</f>
        <v/>
      </c>
      <c r="WL52" s="84" t="str">
        <f t="shared" ca="1" si="55"/>
        <v/>
      </c>
      <c r="WM52" s="84" t="str">
        <f ca="1">IFERROR(INDEX(TrichLuc!$A:$AD,WH52,21),"")</f>
        <v/>
      </c>
      <c r="WN52" s="84" t="str">
        <f ca="1">IFERROR(INDEX(TrichLuc!$A:$AD,WH52,22),"")</f>
        <v/>
      </c>
      <c r="WO52" s="84" t="str">
        <f ca="1">IFERROR(INDEX(TrichLuc!$A:$AD,WH52,23),"")</f>
        <v/>
      </c>
      <c r="WP52" s="94" t="str">
        <f ca="1">IFERROR(INDEX(TrichLuc!$A:$AD,WH52,25),"")</f>
        <v/>
      </c>
      <c r="WQ52" s="94" t="str">
        <f ca="1">IFERROR(INDEX(TrichLuc!$A:$AD,WH52,26),"")</f>
        <v/>
      </c>
      <c r="WS52" s="4" t="str">
        <f ca="1">IFERROR(MATCH(WX$3,OFFSET(TrichLuc!$A$1,WS51,0,5000),0)+WS51,"")</f>
        <v/>
      </c>
      <c r="WT52" s="84" t="str">
        <f ca="1">IFERROR(INDEX(TrichLuc!$A:$AD,WS52,10),"")</f>
        <v/>
      </c>
      <c r="WU52" s="94" t="str">
        <f ca="1">IFERROR(INDEX(TrichLuc!$A:$AD,WS52,30),"")</f>
        <v/>
      </c>
      <c r="WV52" s="85" t="str">
        <f ca="1">IFERROR(VLOOKUP(WU52,Giadatvaheso!$C$24:$F$112,4,0)*WW52,"")</f>
        <v/>
      </c>
      <c r="WW52" s="84" t="str">
        <f t="shared" ca="1" si="56"/>
        <v/>
      </c>
      <c r="WX52" s="84" t="str">
        <f ca="1">IFERROR(INDEX(TrichLuc!$A:$AD,WS52,21),"")</f>
        <v/>
      </c>
      <c r="WY52" s="84" t="str">
        <f ca="1">IFERROR(INDEX(TrichLuc!$A:$AD,WS52,22),"")</f>
        <v/>
      </c>
      <c r="WZ52" s="84" t="str">
        <f ca="1">IFERROR(INDEX(TrichLuc!$A:$AD,WS52,23),"")</f>
        <v/>
      </c>
      <c r="XA52" s="94" t="str">
        <f ca="1">IFERROR(INDEX(TrichLuc!$A:$AD,WS52,25),"")</f>
        <v/>
      </c>
      <c r="XB52" s="94" t="str">
        <f ca="1">IFERROR(INDEX(TrichLuc!$A:$AD,WS52,26),"")</f>
        <v/>
      </c>
      <c r="XD52" s="4" t="str">
        <f ca="1">IFERROR(MATCH(XI$3,OFFSET(TrichLuc!$A$1,XD51,0,5000),0)+XD51,"")</f>
        <v/>
      </c>
      <c r="XE52" s="84" t="str">
        <f ca="1">IFERROR(INDEX(TrichLuc!$A:$AD,XD52,10),"")</f>
        <v/>
      </c>
      <c r="XF52" s="94" t="str">
        <f ca="1">IFERROR(INDEX(TrichLuc!$A:$AD,XD52,30),"")</f>
        <v/>
      </c>
      <c r="XG52" s="85" t="str">
        <f ca="1">IFERROR(VLOOKUP(XF52,Giadatvaheso!$C$24:$F$112,4,0)*XH52,"")</f>
        <v/>
      </c>
      <c r="XH52" s="84" t="str">
        <f t="shared" ca="1" si="57"/>
        <v/>
      </c>
      <c r="XI52" s="84" t="str">
        <f ca="1">IFERROR(INDEX(TrichLuc!$A:$AD,XD52,21),"")</f>
        <v/>
      </c>
      <c r="XJ52" s="84" t="str">
        <f ca="1">IFERROR(INDEX(TrichLuc!$A:$AD,XD52,22),"")</f>
        <v/>
      </c>
      <c r="XK52" s="84" t="str">
        <f ca="1">IFERROR(INDEX(TrichLuc!$A:$AD,XD52,23),"")</f>
        <v/>
      </c>
      <c r="XL52" s="94" t="str">
        <f ca="1">IFERROR(INDEX(TrichLuc!$A:$AD,XD52,25),"")</f>
        <v/>
      </c>
      <c r="XM52" s="94" t="str">
        <f ca="1">IFERROR(INDEX(TrichLuc!$A:$AD,XD52,26),"")</f>
        <v/>
      </c>
      <c r="XO52" s="4" t="str">
        <f ca="1">IFERROR(MATCH(XT$3,OFFSET(TrichLuc!$A$1,XO51,0,5000),0)+XO51,"")</f>
        <v/>
      </c>
      <c r="XP52" s="84" t="str">
        <f ca="1">IFERROR(INDEX(TrichLuc!$A:$AD,XO52,10),"")</f>
        <v/>
      </c>
      <c r="XQ52" s="94" t="str">
        <f ca="1">IFERROR(INDEX(TrichLuc!$A:$AD,XO52,30),"")</f>
        <v/>
      </c>
      <c r="XR52" s="85" t="str">
        <f ca="1">IFERROR(VLOOKUP(XQ52,Giadatvaheso!$C$24:$F$112,4,0)*XS52,"")</f>
        <v/>
      </c>
      <c r="XS52" s="84" t="str">
        <f t="shared" ca="1" si="58"/>
        <v/>
      </c>
      <c r="XT52" s="84" t="str">
        <f ca="1">IFERROR(INDEX(TrichLuc!$A:$AD,XO52,21),"")</f>
        <v/>
      </c>
      <c r="XU52" s="84" t="str">
        <f ca="1">IFERROR(INDEX(TrichLuc!$A:$AD,XO52,22),"")</f>
        <v/>
      </c>
      <c r="XV52" s="84" t="str">
        <f ca="1">IFERROR(INDEX(TrichLuc!$A:$AD,XO52,23),"")</f>
        <v/>
      </c>
      <c r="XW52" s="94" t="str">
        <f ca="1">IFERROR(INDEX(TrichLuc!$A:$AD,XO52,25),"")</f>
        <v/>
      </c>
      <c r="XX52" s="94" t="str">
        <f ca="1">IFERROR(INDEX(TrichLuc!$A:$AD,XO52,26),"")</f>
        <v/>
      </c>
      <c r="XZ52" s="4" t="str">
        <f ca="1">IFERROR(MATCH(YE$3,OFFSET(TrichLuc!$A$1,XZ51,0,5000),0)+XZ51,"")</f>
        <v/>
      </c>
      <c r="YA52" s="84" t="str">
        <f ca="1">IFERROR(INDEX(TrichLuc!$A:$AD,XZ52,10),"")</f>
        <v/>
      </c>
      <c r="YB52" s="94" t="str">
        <f ca="1">IFERROR(INDEX(TrichLuc!$A:$AD,XZ52,30),"")</f>
        <v/>
      </c>
      <c r="YC52" s="85" t="str">
        <f ca="1">IFERROR(VLOOKUP(YB52,Giadatvaheso!$C$24:$F$112,4,0)*YD52,"")</f>
        <v/>
      </c>
      <c r="YD52" s="84" t="str">
        <f t="shared" ca="1" si="59"/>
        <v/>
      </c>
      <c r="YE52" s="84" t="str">
        <f ca="1">IFERROR(INDEX(TrichLuc!$A:$AD,XZ52,21),"")</f>
        <v/>
      </c>
      <c r="YF52" s="84" t="str">
        <f ca="1">IFERROR(INDEX(TrichLuc!$A:$AD,XZ52,22),"")</f>
        <v/>
      </c>
      <c r="YG52" s="84" t="str">
        <f ca="1">IFERROR(INDEX(TrichLuc!$A:$AD,XZ52,23),"")</f>
        <v/>
      </c>
      <c r="YH52" s="94" t="str">
        <f ca="1">IFERROR(INDEX(TrichLuc!$A:$AD,XZ52,25),"")</f>
        <v/>
      </c>
      <c r="YI52" s="94" t="str">
        <f ca="1">IFERROR(INDEX(TrichLuc!$A:$AD,XZ52,26),"")</f>
        <v/>
      </c>
      <c r="YK52" s="4" t="str">
        <f ca="1">IFERROR(MATCH(YP$3,OFFSET(TrichLuc!$A$1,YK51,0,5000),0)+YK51,"")</f>
        <v/>
      </c>
      <c r="YL52" s="84" t="str">
        <f ca="1">IFERROR(INDEX(TrichLuc!$A:$AD,YK52,10),"")</f>
        <v/>
      </c>
      <c r="YM52" s="94" t="str">
        <f ca="1">IFERROR(INDEX(TrichLuc!$A:$AD,YK52,30),"")</f>
        <v/>
      </c>
      <c r="YN52" s="85" t="str">
        <f ca="1">IFERROR(VLOOKUP(YM52,Giadatvaheso!$C$24:$F$112,4,0)*YO52,"")</f>
        <v/>
      </c>
      <c r="YO52" s="84" t="str">
        <f t="shared" ca="1" si="60"/>
        <v/>
      </c>
      <c r="YP52" s="84" t="str">
        <f ca="1">IFERROR(INDEX(TrichLuc!$A:$AD,YK52,21),"")</f>
        <v/>
      </c>
      <c r="YQ52" s="84" t="str">
        <f ca="1">IFERROR(INDEX(TrichLuc!$A:$AD,YK52,22),"")</f>
        <v/>
      </c>
      <c r="YR52" s="84" t="str">
        <f ca="1">IFERROR(INDEX(TrichLuc!$A:$AD,YK52,23),"")</f>
        <v/>
      </c>
      <c r="YS52" s="94" t="str">
        <f ca="1">IFERROR(INDEX(TrichLuc!$A:$AD,YK52,25),"")</f>
        <v/>
      </c>
      <c r="YT52" s="94" t="str">
        <f ca="1">IFERROR(INDEX(TrichLuc!$A:$AD,YK52,26),"")</f>
        <v/>
      </c>
      <c r="YV52" s="4" t="str">
        <f ca="1">IFERROR(MATCH(ZA$3,OFFSET(TrichLuc!$A$1,YV51,0,5000),0)+YV51,"")</f>
        <v/>
      </c>
      <c r="YW52" s="84" t="str">
        <f ca="1">IFERROR(INDEX(TrichLuc!$A:$AD,YV52,10),"")</f>
        <v/>
      </c>
      <c r="YX52" s="94" t="str">
        <f ca="1">IFERROR(INDEX(TrichLuc!$A:$AD,YV52,30),"")</f>
        <v/>
      </c>
      <c r="YY52" s="85" t="str">
        <f ca="1">IFERROR(VLOOKUP(YX52,Giadatvaheso!$C$24:$F$112,4,0)*YZ52,"")</f>
        <v/>
      </c>
      <c r="YZ52" s="84" t="str">
        <f t="shared" ca="1" si="61"/>
        <v/>
      </c>
      <c r="ZA52" s="84" t="str">
        <f ca="1">IFERROR(INDEX(TrichLuc!$A:$AD,YV52,21),"")</f>
        <v/>
      </c>
      <c r="ZB52" s="84" t="str">
        <f ca="1">IFERROR(INDEX(TrichLuc!$A:$AD,YV52,22),"")</f>
        <v/>
      </c>
      <c r="ZC52" s="84" t="str">
        <f ca="1">IFERROR(INDEX(TrichLuc!$A:$AD,YV52,23),"")</f>
        <v/>
      </c>
      <c r="ZD52" s="94" t="str">
        <f ca="1">IFERROR(INDEX(TrichLuc!$A:$AD,YV52,25),"")</f>
        <v/>
      </c>
      <c r="ZE52" s="94" t="str">
        <f ca="1">IFERROR(INDEX(TrichLuc!$A:$AD,YV52,26),"")</f>
        <v/>
      </c>
      <c r="ZG52" s="4" t="str">
        <f ca="1">IFERROR(MATCH(ZL$3,OFFSET(TrichLuc!$A$1,ZG51,0,5000),0)+ZG51,"")</f>
        <v/>
      </c>
      <c r="ZH52" s="84" t="str">
        <f ca="1">IFERROR(INDEX(TrichLuc!$A:$AD,ZG52,10),"")</f>
        <v/>
      </c>
      <c r="ZI52" s="94" t="str">
        <f ca="1">IFERROR(INDEX(TrichLuc!$A:$AD,ZG52,30),"")</f>
        <v/>
      </c>
      <c r="ZJ52" s="85" t="str">
        <f ca="1">IFERROR(VLOOKUP(ZI52,Giadatvaheso!$C$24:$F$112,4,0)*ZK52,"")</f>
        <v/>
      </c>
      <c r="ZK52" s="84" t="str">
        <f t="shared" ca="1" si="62"/>
        <v/>
      </c>
      <c r="ZL52" s="84" t="str">
        <f ca="1">IFERROR(INDEX(TrichLuc!$A:$AD,ZG52,21),"")</f>
        <v/>
      </c>
      <c r="ZM52" s="84" t="str">
        <f ca="1">IFERROR(INDEX(TrichLuc!$A:$AD,ZG52,22),"")</f>
        <v/>
      </c>
      <c r="ZN52" s="84" t="str">
        <f ca="1">IFERROR(INDEX(TrichLuc!$A:$AD,ZG52,23),"")</f>
        <v/>
      </c>
      <c r="ZO52" s="94" t="str">
        <f ca="1">IFERROR(INDEX(TrichLuc!$A:$AD,ZG52,25),"")</f>
        <v/>
      </c>
      <c r="ZP52" s="94" t="str">
        <f ca="1">IFERROR(INDEX(TrichLuc!$A:$AD,ZG52,26),"")</f>
        <v/>
      </c>
      <c r="ZR52" s="4" t="str">
        <f ca="1">IFERROR(MATCH(ZW$3,OFFSET(TrichLuc!$A$1,ZR51,0,5000),0)+ZR51,"")</f>
        <v/>
      </c>
      <c r="ZS52" s="84" t="str">
        <f ca="1">IFERROR(INDEX(TrichLuc!$A:$AD,ZR52,10),"")</f>
        <v/>
      </c>
      <c r="ZT52" s="94" t="str">
        <f ca="1">IFERROR(INDEX(TrichLuc!$A:$AD,ZR52,30),"")</f>
        <v/>
      </c>
      <c r="ZU52" s="85" t="str">
        <f ca="1">IFERROR(VLOOKUP(ZT52,Giadatvaheso!$C$24:$F$112,4,0)*ZV52,"")</f>
        <v/>
      </c>
      <c r="ZV52" s="84" t="str">
        <f t="shared" ca="1" si="63"/>
        <v/>
      </c>
      <c r="ZW52" s="84" t="str">
        <f ca="1">IFERROR(INDEX(TrichLuc!$A:$AD,ZR52,21),"")</f>
        <v/>
      </c>
      <c r="ZX52" s="84" t="str">
        <f ca="1">IFERROR(INDEX(TrichLuc!$A:$AD,ZR52,22),"")</f>
        <v/>
      </c>
      <c r="ZY52" s="84" t="str">
        <f ca="1">IFERROR(INDEX(TrichLuc!$A:$AD,ZR52,23),"")</f>
        <v/>
      </c>
      <c r="ZZ52" s="94" t="str">
        <f ca="1">IFERROR(INDEX(TrichLuc!$A:$AD,ZR52,25),"")</f>
        <v/>
      </c>
      <c r="AAA52" s="94" t="str">
        <f ca="1">IFERROR(INDEX(TrichLuc!$A:$AD,ZR52,26),"")</f>
        <v/>
      </c>
      <c r="AAC52" s="4" t="str">
        <f ca="1">IFERROR(MATCH(AAH$3,OFFSET(TrichLuc!$A$1,AAC51,0,5000),0)+AAC51,"")</f>
        <v/>
      </c>
      <c r="AAD52" s="84" t="str">
        <f ca="1">IFERROR(INDEX(TrichLuc!$A:$AD,AAC52,10),"")</f>
        <v/>
      </c>
      <c r="AAE52" s="94" t="str">
        <f ca="1">IFERROR(INDEX(TrichLuc!$A:$AD,AAC52,30),"")</f>
        <v/>
      </c>
      <c r="AAF52" s="85" t="str">
        <f ca="1">IFERROR(VLOOKUP(AAE52,Giadatvaheso!$C$24:$F$112,4,0)*AAG52,"")</f>
        <v/>
      </c>
      <c r="AAG52" s="84" t="str">
        <f t="shared" ca="1" si="64"/>
        <v/>
      </c>
      <c r="AAH52" s="84" t="str">
        <f ca="1">IFERROR(INDEX(TrichLuc!$A:$AD,AAC52,21),"")</f>
        <v/>
      </c>
      <c r="AAI52" s="84" t="str">
        <f ca="1">IFERROR(INDEX(TrichLuc!$A:$AD,AAC52,22),"")</f>
        <v/>
      </c>
      <c r="AAJ52" s="84" t="str">
        <f ca="1">IFERROR(INDEX(TrichLuc!$A:$AD,AAC52,23),"")</f>
        <v/>
      </c>
      <c r="AAK52" s="94" t="str">
        <f ca="1">IFERROR(INDEX(TrichLuc!$A:$AD,AAC52,25),"")</f>
        <v/>
      </c>
      <c r="AAL52" s="94" t="str">
        <f ca="1">IFERROR(INDEX(TrichLuc!$A:$AD,AAC52,26),"")</f>
        <v/>
      </c>
      <c r="AAN52" s="4" t="str">
        <f ca="1">IFERROR(MATCH(AAS$3,OFFSET(TrichLuc!$A$1,AAN51,0,5000),0)+AAN51,"")</f>
        <v/>
      </c>
      <c r="AAO52" s="84" t="str">
        <f ca="1">IFERROR(INDEX(TrichLuc!$A:$AD,AAN52,10),"")</f>
        <v/>
      </c>
      <c r="AAP52" s="94" t="str">
        <f ca="1">IFERROR(INDEX(TrichLuc!$A:$AD,AAN52,30),"")</f>
        <v/>
      </c>
      <c r="AAQ52" s="85" t="str">
        <f ca="1">IFERROR(VLOOKUP(AAP52,Giadatvaheso!$C$24:$F$112,4,0)*AAR52,"")</f>
        <v/>
      </c>
      <c r="AAR52" s="84" t="str">
        <f t="shared" ca="1" si="65"/>
        <v/>
      </c>
      <c r="AAS52" s="84" t="str">
        <f ca="1">IFERROR(INDEX(TrichLuc!$A:$AD,AAN52,21),"")</f>
        <v/>
      </c>
      <c r="AAT52" s="84" t="str">
        <f ca="1">IFERROR(INDEX(TrichLuc!$A:$AD,AAN52,22),"")</f>
        <v/>
      </c>
      <c r="AAU52" s="84" t="str">
        <f ca="1">IFERROR(INDEX(TrichLuc!$A:$AD,AAN52,23),"")</f>
        <v/>
      </c>
      <c r="AAV52" s="94" t="str">
        <f ca="1">IFERROR(INDEX(TrichLuc!$A:$AD,AAN52,25),"")</f>
        <v/>
      </c>
      <c r="AAW52" s="94" t="str">
        <f ca="1">IFERROR(INDEX(TrichLuc!$A:$AD,AAN52,26),"")</f>
        <v/>
      </c>
      <c r="AAY52" s="4" t="str">
        <f ca="1">IFERROR(MATCH(ABD$3,OFFSET(TrichLuc!$A$1,AAY51,0,5000),0)+AAY51,"")</f>
        <v/>
      </c>
      <c r="AAZ52" s="84" t="str">
        <f ca="1">IFERROR(INDEX(TrichLuc!$A:$AD,AAY52,10),"")</f>
        <v/>
      </c>
      <c r="ABA52" s="94" t="str">
        <f ca="1">IFERROR(INDEX(TrichLuc!$A:$AD,AAY52,30),"")</f>
        <v/>
      </c>
      <c r="ABB52" s="85" t="str">
        <f ca="1">IFERROR(VLOOKUP(ABA52,Giadatvaheso!$C$24:$F$112,4,0)*ABC52,"")</f>
        <v/>
      </c>
      <c r="ABC52" s="84" t="str">
        <f t="shared" ca="1" si="66"/>
        <v/>
      </c>
      <c r="ABD52" s="84" t="str">
        <f ca="1">IFERROR(INDEX(TrichLuc!$A:$AD,AAY52,21),"")</f>
        <v/>
      </c>
      <c r="ABE52" s="84" t="str">
        <f ca="1">IFERROR(INDEX(TrichLuc!$A:$AD,AAY52,22),"")</f>
        <v/>
      </c>
      <c r="ABF52" s="84" t="str">
        <f ca="1">IFERROR(INDEX(TrichLuc!$A:$AD,AAY52,23),"")</f>
        <v/>
      </c>
      <c r="ABG52" s="94" t="str">
        <f ca="1">IFERROR(INDEX(TrichLuc!$A:$AD,AAY52,25),"")</f>
        <v/>
      </c>
      <c r="ABH52" s="94" t="str">
        <f ca="1">IFERROR(INDEX(TrichLuc!$A:$AD,AAY52,26),"")</f>
        <v/>
      </c>
      <c r="ABJ52" s="4" t="str">
        <f ca="1">IFERROR(MATCH(ABO$3,OFFSET(TrichLuc!$A$1,ABJ51,0,5000),0)+ABJ51,"")</f>
        <v/>
      </c>
      <c r="ABK52" s="84" t="str">
        <f ca="1">IFERROR(INDEX(TrichLuc!$A:$AD,ABJ52,10),"")</f>
        <v/>
      </c>
      <c r="ABL52" s="94" t="str">
        <f ca="1">IFERROR(INDEX(TrichLuc!$A:$AD,ABJ52,30),"")</f>
        <v/>
      </c>
      <c r="ABM52" s="85" t="str">
        <f ca="1">IFERROR(VLOOKUP(ABL52,Giadatvaheso!$C$24:$F$112,4,0)*ABN52,"")</f>
        <v/>
      </c>
      <c r="ABN52" s="84" t="str">
        <f t="shared" ca="1" si="67"/>
        <v/>
      </c>
      <c r="ABO52" s="84" t="str">
        <f ca="1">IFERROR(INDEX(TrichLuc!$A:$AD,ABJ52,21),"")</f>
        <v/>
      </c>
      <c r="ABP52" s="84" t="str">
        <f ca="1">IFERROR(INDEX(TrichLuc!$A:$AD,ABJ52,22),"")</f>
        <v/>
      </c>
      <c r="ABQ52" s="84" t="str">
        <f ca="1">IFERROR(INDEX(TrichLuc!$A:$AD,ABJ52,23),"")</f>
        <v/>
      </c>
      <c r="ABR52" s="94" t="str">
        <f ca="1">IFERROR(INDEX(TrichLuc!$A:$AD,ABJ52,25),"")</f>
        <v/>
      </c>
      <c r="ABS52" s="94" t="str">
        <f ca="1">IFERROR(INDEX(TrichLuc!$A:$AD,ABJ52,26),"")</f>
        <v/>
      </c>
      <c r="ABU52" s="4" t="str">
        <f ca="1">IFERROR(MATCH(ABZ$3,OFFSET(TrichLuc!$A$1,ABU51,0,5000),0)+ABU51,"")</f>
        <v/>
      </c>
      <c r="ABV52" s="84" t="str">
        <f ca="1">IFERROR(INDEX(TrichLuc!$A:$AD,ABU52,10),"")</f>
        <v/>
      </c>
      <c r="ABW52" s="94" t="str">
        <f ca="1">IFERROR(INDEX(TrichLuc!$A:$AD,ABU52,30),"")</f>
        <v/>
      </c>
      <c r="ABX52" s="85" t="str">
        <f ca="1">IFERROR(VLOOKUP(ABW52,Giadatvaheso!$C$24:$F$112,4,0)*ABY52,"")</f>
        <v/>
      </c>
      <c r="ABY52" s="84" t="str">
        <f t="shared" ca="1" si="68"/>
        <v/>
      </c>
      <c r="ABZ52" s="84" t="str">
        <f ca="1">IFERROR(INDEX(TrichLuc!$A:$AD,ABU52,21),"")</f>
        <v/>
      </c>
      <c r="ACA52" s="84" t="str">
        <f ca="1">IFERROR(INDEX(TrichLuc!$A:$AD,ABU52,22),"")</f>
        <v/>
      </c>
      <c r="ACB52" s="84" t="str">
        <f ca="1">IFERROR(INDEX(TrichLuc!$A:$AD,ABU52,23),"")</f>
        <v/>
      </c>
      <c r="ACC52" s="94" t="str">
        <f ca="1">IFERROR(INDEX(TrichLuc!$A:$AD,ABU52,25),"")</f>
        <v/>
      </c>
      <c r="ACD52" s="94" t="str">
        <f ca="1">IFERROR(INDEX(TrichLuc!$A:$AD,ABU52,26),"")</f>
        <v/>
      </c>
      <c r="ACF52" s="4" t="str">
        <f ca="1">IFERROR(MATCH(ACK$3,OFFSET(TrichLuc!$A$1,ACF51,0,5000),0)+ACF51,"")</f>
        <v/>
      </c>
      <c r="ACG52" s="84" t="str">
        <f ca="1">IFERROR(INDEX(TrichLuc!$A:$AD,ACF52,10),"")</f>
        <v/>
      </c>
      <c r="ACH52" s="94" t="str">
        <f ca="1">IFERROR(INDEX(TrichLuc!$A:$AD,ACF52,30),"")</f>
        <v/>
      </c>
      <c r="ACI52" s="85" t="str">
        <f ca="1">IFERROR(VLOOKUP(ACH52,Giadatvaheso!$C$24:$F$112,4,0)*ACJ52,"")</f>
        <v/>
      </c>
      <c r="ACJ52" s="84" t="str">
        <f t="shared" ca="1" si="69"/>
        <v/>
      </c>
      <c r="ACK52" s="84" t="str">
        <f ca="1">IFERROR(INDEX(TrichLuc!$A:$AD,ACF52,21),"")</f>
        <v/>
      </c>
      <c r="ACL52" s="84" t="str">
        <f ca="1">IFERROR(INDEX(TrichLuc!$A:$AD,ACF52,22),"")</f>
        <v/>
      </c>
      <c r="ACM52" s="84" t="str">
        <f ca="1">IFERROR(INDEX(TrichLuc!$A:$AD,ACF52,23),"")</f>
        <v/>
      </c>
      <c r="ACN52" s="94" t="str">
        <f ca="1">IFERROR(INDEX(TrichLuc!$A:$AD,ACF52,25),"")</f>
        <v/>
      </c>
      <c r="ACO52" s="94" t="str">
        <f ca="1">IFERROR(INDEX(TrichLuc!$A:$AD,ACF52,26),"")</f>
        <v/>
      </c>
      <c r="ACQ52" s="4" t="str">
        <f ca="1">IFERROR(MATCH(ACV$3,OFFSET(TrichLuc!$A$1,ACQ51,0,5000),0)+ACQ51,"")</f>
        <v/>
      </c>
      <c r="ACR52" s="84" t="str">
        <f ca="1">IFERROR(INDEX(TrichLuc!$A:$AD,ACQ52,10),"")</f>
        <v/>
      </c>
      <c r="ACS52" s="94" t="str">
        <f ca="1">IFERROR(INDEX(TrichLuc!$A:$AD,ACQ52,30),"")</f>
        <v/>
      </c>
      <c r="ACT52" s="85" t="str">
        <f ca="1">IFERROR(VLOOKUP(ACS52,Giadatvaheso!$C$24:$F$112,4,0)*ACU52,"")</f>
        <v/>
      </c>
      <c r="ACU52" s="84" t="str">
        <f t="shared" ca="1" si="70"/>
        <v/>
      </c>
      <c r="ACV52" s="84" t="str">
        <f ca="1">IFERROR(INDEX(TrichLuc!$A:$AD,ACQ52,21),"")</f>
        <v/>
      </c>
      <c r="ACW52" s="84" t="str">
        <f ca="1">IFERROR(INDEX(TrichLuc!$A:$AD,ACQ52,22),"")</f>
        <v/>
      </c>
      <c r="ACX52" s="84" t="str">
        <f ca="1">IFERROR(INDEX(TrichLuc!$A:$AD,ACQ52,23),"")</f>
        <v/>
      </c>
      <c r="ACY52" s="94" t="str">
        <f ca="1">IFERROR(INDEX(TrichLuc!$A:$AD,ACQ52,25),"")</f>
        <v/>
      </c>
      <c r="ACZ52" s="94" t="str">
        <f ca="1">IFERROR(INDEX(TrichLuc!$A:$AD,ACQ52,26),"")</f>
        <v/>
      </c>
      <c r="ADB52" s="4" t="str">
        <f ca="1">IFERROR(MATCH(ADG$3,OFFSET(TrichLuc!$A$1,ADB51,0,5000),0)+ADB51,"")</f>
        <v/>
      </c>
      <c r="ADC52" s="84" t="str">
        <f ca="1">IFERROR(INDEX(TrichLuc!$A:$AD,ADB52,10),"")</f>
        <v/>
      </c>
      <c r="ADD52" s="94" t="str">
        <f ca="1">IFERROR(INDEX(TrichLuc!$A:$AD,ADB52,30),"")</f>
        <v/>
      </c>
      <c r="ADE52" s="85" t="str">
        <f ca="1">IFERROR(VLOOKUP(ADD52,Giadatvaheso!$C$24:$F$112,4,0)*ADF52,"")</f>
        <v/>
      </c>
      <c r="ADF52" s="84" t="str">
        <f t="shared" ca="1" si="71"/>
        <v/>
      </c>
      <c r="ADG52" s="84" t="str">
        <f ca="1">IFERROR(INDEX(TrichLuc!$A:$AD,ADB52,21),"")</f>
        <v/>
      </c>
      <c r="ADH52" s="84" t="str">
        <f ca="1">IFERROR(INDEX(TrichLuc!$A:$AD,ADB52,22),"")</f>
        <v/>
      </c>
      <c r="ADI52" s="84" t="str">
        <f ca="1">IFERROR(INDEX(TrichLuc!$A:$AD,ADB52,23),"")</f>
        <v/>
      </c>
      <c r="ADJ52" s="94" t="str">
        <f ca="1">IFERROR(INDEX(TrichLuc!$A:$AD,ADB52,25),"")</f>
        <v/>
      </c>
      <c r="ADK52" s="94" t="str">
        <f ca="1">IFERROR(INDEX(TrichLuc!$A:$AD,ADB52,26),"")</f>
        <v/>
      </c>
      <c r="ADM52" s="4" t="str">
        <f ca="1">IFERROR(MATCH(ADR$3,OFFSET(TrichLuc!$A$1,ADM51,0,5000),0)+ADM51,"")</f>
        <v/>
      </c>
      <c r="ADN52" s="84" t="str">
        <f ca="1">IFERROR(INDEX(TrichLuc!$A:$AD,ADM52,10),"")</f>
        <v/>
      </c>
      <c r="ADO52" s="94" t="str">
        <f ca="1">IFERROR(INDEX(TrichLuc!$A:$AD,ADM52,30),"")</f>
        <v/>
      </c>
      <c r="ADP52" s="85" t="str">
        <f ca="1">IFERROR(VLOOKUP(ADO52,Giadatvaheso!$C$24:$F$112,4,0)*ADQ52,"")</f>
        <v/>
      </c>
      <c r="ADQ52" s="84" t="str">
        <f t="shared" ca="1" si="72"/>
        <v/>
      </c>
      <c r="ADR52" s="84" t="str">
        <f ca="1">IFERROR(INDEX(TrichLuc!$A:$AD,ADM52,21),"")</f>
        <v/>
      </c>
      <c r="ADS52" s="84" t="str">
        <f ca="1">IFERROR(INDEX(TrichLuc!$A:$AD,ADM52,22),"")</f>
        <v/>
      </c>
      <c r="ADT52" s="84" t="str">
        <f ca="1">IFERROR(INDEX(TrichLuc!$A:$AD,ADM52,23),"")</f>
        <v/>
      </c>
      <c r="ADU52" s="94" t="str">
        <f ca="1">IFERROR(INDEX(TrichLuc!$A:$AD,ADM52,25),"")</f>
        <v/>
      </c>
      <c r="ADV52" s="94" t="str">
        <f ca="1">IFERROR(INDEX(TrichLuc!$A:$AD,ADM52,26),"")</f>
        <v/>
      </c>
      <c r="ADX52" s="4" t="str">
        <f ca="1">IFERROR(MATCH(AEC$3,OFFSET(TrichLuc!$A$1,ADX51,0,5000),0)+ADX51,"")</f>
        <v/>
      </c>
      <c r="ADY52" s="84" t="str">
        <f ca="1">IFERROR(INDEX(TrichLuc!$A:$AD,ADX52,10),"")</f>
        <v/>
      </c>
      <c r="ADZ52" s="94" t="str">
        <f ca="1">IFERROR(INDEX(TrichLuc!$A:$AD,ADX52,30),"")</f>
        <v/>
      </c>
      <c r="AEA52" s="85" t="str">
        <f ca="1">IFERROR(VLOOKUP(ADZ52,Giadatvaheso!$C$24:$F$112,4,0)*AEB52,"")</f>
        <v/>
      </c>
      <c r="AEB52" s="84" t="str">
        <f t="shared" ca="1" si="73"/>
        <v/>
      </c>
      <c r="AEC52" s="84" t="str">
        <f ca="1">IFERROR(INDEX(TrichLuc!$A:$AD,ADX52,21),"")</f>
        <v/>
      </c>
      <c r="AED52" s="84" t="str">
        <f ca="1">IFERROR(INDEX(TrichLuc!$A:$AD,ADX52,22),"")</f>
        <v/>
      </c>
      <c r="AEE52" s="84" t="str">
        <f ca="1">IFERROR(INDEX(TrichLuc!$A:$AD,ADX52,23),"")</f>
        <v/>
      </c>
      <c r="AEF52" s="94" t="str">
        <f ca="1">IFERROR(INDEX(TrichLuc!$A:$AD,ADX52,25),"")</f>
        <v/>
      </c>
      <c r="AEG52" s="94" t="str">
        <f ca="1">IFERROR(INDEX(TrichLuc!$A:$AD,ADX52,26),"")</f>
        <v/>
      </c>
      <c r="AEI52" s="4" t="str">
        <f ca="1">IFERROR(MATCH(AEN$3,OFFSET(TrichLuc!$A$1,AEI51,0,5000),0)+AEI51,"")</f>
        <v/>
      </c>
      <c r="AEJ52" s="84" t="str">
        <f ca="1">IFERROR(INDEX(TrichLuc!$A:$AD,AEI52,10),"")</f>
        <v/>
      </c>
      <c r="AEK52" s="94" t="str">
        <f ca="1">IFERROR(INDEX(TrichLuc!$A:$AD,AEI52,30),"")</f>
        <v/>
      </c>
      <c r="AEL52" s="85" t="str">
        <f ca="1">IFERROR(VLOOKUP(AEK52,Giadatvaheso!$C$24:$F$112,4,0)*AEM52,"")</f>
        <v/>
      </c>
      <c r="AEM52" s="84" t="str">
        <f t="shared" ca="1" si="74"/>
        <v/>
      </c>
      <c r="AEN52" s="84" t="str">
        <f ca="1">IFERROR(INDEX(TrichLuc!$A:$AD,AEI52,21),"")</f>
        <v/>
      </c>
      <c r="AEO52" s="84" t="str">
        <f ca="1">IFERROR(INDEX(TrichLuc!$A:$AD,AEI52,22),"")</f>
        <v/>
      </c>
      <c r="AEP52" s="84" t="str">
        <f ca="1">IFERROR(INDEX(TrichLuc!$A:$AD,AEI52,23),"")</f>
        <v/>
      </c>
      <c r="AEQ52" s="94" t="str">
        <f ca="1">IFERROR(INDEX(TrichLuc!$A:$AD,AEI52,25),"")</f>
        <v/>
      </c>
      <c r="AER52" s="94" t="str">
        <f ca="1">IFERROR(INDEX(TrichLuc!$A:$AD,AEI52,26),"")</f>
        <v/>
      </c>
      <c r="AET52" s="4" t="str">
        <f ca="1">IFERROR(MATCH(AEY$3,OFFSET(TrichLuc!$A$1,AET51,0,5000),0)+AET51,"")</f>
        <v/>
      </c>
      <c r="AEU52" s="84" t="str">
        <f ca="1">IFERROR(INDEX(TrichLuc!$A:$AD,AET52,10),"")</f>
        <v/>
      </c>
      <c r="AEV52" s="94" t="str">
        <f ca="1">IFERROR(INDEX(TrichLuc!$A:$AD,AET52,30),"")</f>
        <v/>
      </c>
      <c r="AEW52" s="85" t="str">
        <f ca="1">IFERROR(VLOOKUP(AEV52,Giadatvaheso!$C$24:$F$112,4,0)*AEX52,"")</f>
        <v/>
      </c>
      <c r="AEX52" s="84" t="str">
        <f t="shared" ca="1" si="75"/>
        <v/>
      </c>
      <c r="AEY52" s="84" t="str">
        <f ca="1">IFERROR(INDEX(TrichLuc!$A:$AD,AET52,21),"")</f>
        <v/>
      </c>
      <c r="AEZ52" s="84" t="str">
        <f ca="1">IFERROR(INDEX(TrichLuc!$A:$AD,AET52,22),"")</f>
        <v/>
      </c>
      <c r="AFA52" s="84" t="str">
        <f ca="1">IFERROR(INDEX(TrichLuc!$A:$AD,AET52,23),"")</f>
        <v/>
      </c>
      <c r="AFB52" s="94" t="str">
        <f ca="1">IFERROR(INDEX(TrichLuc!$A:$AD,AET52,25),"")</f>
        <v/>
      </c>
      <c r="AFC52" s="94" t="str">
        <f ca="1">IFERROR(INDEX(TrichLuc!$A:$AD,AET52,26),"")</f>
        <v/>
      </c>
      <c r="AFE52" s="4" t="str">
        <f ca="1">IFERROR(MATCH(AFJ$3,OFFSET(TrichLuc!$A$1,AFE51,0,5000),0)+AFE51,"")</f>
        <v/>
      </c>
      <c r="AFF52" s="84" t="str">
        <f ca="1">IFERROR(INDEX(TrichLuc!$A:$AD,AFE52,10),"")</f>
        <v/>
      </c>
      <c r="AFG52" s="94" t="str">
        <f ca="1">IFERROR(INDEX(TrichLuc!$A:$AD,AFE52,30),"")</f>
        <v/>
      </c>
      <c r="AFH52" s="85" t="str">
        <f ca="1">IFERROR(VLOOKUP(AFG52,Giadatvaheso!$C$24:$F$112,4,0)*AFI52,"")</f>
        <v/>
      </c>
      <c r="AFI52" s="84" t="str">
        <f t="shared" ca="1" si="76"/>
        <v/>
      </c>
      <c r="AFJ52" s="84" t="str">
        <f ca="1">IFERROR(INDEX(TrichLuc!$A:$AD,AFE52,21),"")</f>
        <v/>
      </c>
      <c r="AFK52" s="84" t="str">
        <f ca="1">IFERROR(INDEX(TrichLuc!$A:$AD,AFE52,22),"")</f>
        <v/>
      </c>
      <c r="AFL52" s="84" t="str">
        <f ca="1">IFERROR(INDEX(TrichLuc!$A:$AD,AFE52,23),"")</f>
        <v/>
      </c>
      <c r="AFM52" s="94" t="str">
        <f ca="1">IFERROR(INDEX(TrichLuc!$A:$AD,AFE52,25),"")</f>
        <v/>
      </c>
      <c r="AFN52" s="94" t="str">
        <f ca="1">IFERROR(INDEX(TrichLuc!$A:$AD,AFE52,26),"")</f>
        <v/>
      </c>
      <c r="AFP52" s="4" t="str">
        <f ca="1">IFERROR(MATCH(AFU$3,OFFSET(TrichLuc!$A$1,AFP51,0,5000),0)+AFP51,"")</f>
        <v/>
      </c>
      <c r="AFQ52" s="84" t="str">
        <f ca="1">IFERROR(INDEX(TrichLuc!$A:$AD,AFP52,10),"")</f>
        <v/>
      </c>
      <c r="AFR52" s="94" t="str">
        <f ca="1">IFERROR(INDEX(TrichLuc!$A:$AD,AFP52,30),"")</f>
        <v/>
      </c>
      <c r="AFS52" s="85" t="str">
        <f ca="1">IFERROR(VLOOKUP(AFR52,Giadatvaheso!$C$24:$F$112,4,0)*AFT52,"")</f>
        <v/>
      </c>
      <c r="AFT52" s="84" t="str">
        <f t="shared" ca="1" si="77"/>
        <v/>
      </c>
      <c r="AFU52" s="84" t="str">
        <f ca="1">IFERROR(INDEX(TrichLuc!$A:$AD,AFP52,21),"")</f>
        <v/>
      </c>
      <c r="AFV52" s="84" t="str">
        <f ca="1">IFERROR(INDEX(TrichLuc!$A:$AD,AFP52,22),"")</f>
        <v/>
      </c>
      <c r="AFW52" s="84" t="str">
        <f ca="1">IFERROR(INDEX(TrichLuc!$A:$AD,AFP52,23),"")</f>
        <v/>
      </c>
      <c r="AFX52" s="94" t="str">
        <f ca="1">IFERROR(INDEX(TrichLuc!$A:$AD,AFP52,25),"")</f>
        <v/>
      </c>
      <c r="AFY52" s="94" t="str">
        <f ca="1">IFERROR(INDEX(TrichLuc!$A:$AD,AFP52,26),"")</f>
        <v/>
      </c>
      <c r="AGA52" s="4" t="str">
        <f ca="1">IFERROR(MATCH(AGF$3,OFFSET(TrichLuc!$A$1,AGA51,0,5000),0)+AGA51,"")</f>
        <v/>
      </c>
      <c r="AGB52" s="84" t="str">
        <f ca="1">IFERROR(INDEX(TrichLuc!$A:$AD,AGA52,10),"")</f>
        <v/>
      </c>
      <c r="AGC52" s="94" t="str">
        <f ca="1">IFERROR(INDEX(TrichLuc!$A:$AD,AGA52,30),"")</f>
        <v/>
      </c>
      <c r="AGD52" s="85" t="str">
        <f ca="1">IFERROR(VLOOKUP(AGC52,Giadatvaheso!$C$24:$F$112,4,0)*AGE52,"")</f>
        <v/>
      </c>
      <c r="AGE52" s="84" t="str">
        <f t="shared" ca="1" si="78"/>
        <v/>
      </c>
      <c r="AGF52" s="84" t="str">
        <f ca="1">IFERROR(INDEX(TrichLuc!$A:$AD,AGA52,21),"")</f>
        <v/>
      </c>
      <c r="AGG52" s="84" t="str">
        <f ca="1">IFERROR(INDEX(TrichLuc!$A:$AD,AGA52,22),"")</f>
        <v/>
      </c>
      <c r="AGH52" s="84" t="str">
        <f ca="1">IFERROR(INDEX(TrichLuc!$A:$AD,AGA52,23),"")</f>
        <v/>
      </c>
      <c r="AGI52" s="94" t="str">
        <f ca="1">IFERROR(INDEX(TrichLuc!$A:$AD,AGA52,25),"")</f>
        <v/>
      </c>
      <c r="AGJ52" s="94" t="str">
        <f ca="1">IFERROR(INDEX(TrichLuc!$A:$AD,AGA52,26),"")</f>
        <v/>
      </c>
      <c r="AGL52" s="4" t="str">
        <f ca="1">IFERROR(MATCH(AGQ$3,OFFSET(TrichLuc!$A$1,AGL51,0,5000),0)+AGL51,"")</f>
        <v/>
      </c>
      <c r="AGM52" s="84" t="str">
        <f ca="1">IFERROR(INDEX(TrichLuc!$A:$AD,AGL52,10),"")</f>
        <v/>
      </c>
      <c r="AGN52" s="94" t="str">
        <f ca="1">IFERROR(INDEX(TrichLuc!$A:$AD,AGL52,30),"")</f>
        <v/>
      </c>
      <c r="AGO52" s="85" t="str">
        <f ca="1">IFERROR(VLOOKUP(AGN52,Giadatvaheso!$C$24:$F$112,4,0)*AGP52,"")</f>
        <v/>
      </c>
      <c r="AGP52" s="84" t="str">
        <f t="shared" ca="1" si="79"/>
        <v/>
      </c>
      <c r="AGQ52" s="84" t="str">
        <f ca="1">IFERROR(INDEX(TrichLuc!$A:$AD,AGL52,21),"")</f>
        <v/>
      </c>
      <c r="AGR52" s="84" t="str">
        <f ca="1">IFERROR(INDEX(TrichLuc!$A:$AD,AGL52,22),"")</f>
        <v/>
      </c>
      <c r="AGS52" s="84" t="str">
        <f ca="1">IFERROR(INDEX(TrichLuc!$A:$AD,AGL52,23),"")</f>
        <v/>
      </c>
      <c r="AGT52" s="94" t="str">
        <f ca="1">IFERROR(INDEX(TrichLuc!$A:$AD,AGL52,25),"")</f>
        <v/>
      </c>
      <c r="AGU52" s="94" t="str">
        <f ca="1">IFERROR(INDEX(TrichLuc!$A:$AD,AGL52,26),"")</f>
        <v/>
      </c>
      <c r="AGW52" s="4" t="str">
        <f ca="1">IFERROR(MATCH(AHB$3,OFFSET(TrichLuc!$A$1,AGW51,0,5000),0)+AGW51,"")</f>
        <v/>
      </c>
      <c r="AGX52" s="84" t="str">
        <f ca="1">IFERROR(INDEX(TrichLuc!$A:$AD,AGW52,10),"")</f>
        <v/>
      </c>
      <c r="AGY52" s="94" t="str">
        <f ca="1">IFERROR(INDEX(TrichLuc!$A:$AD,AGW52,30),"")</f>
        <v/>
      </c>
      <c r="AGZ52" s="85" t="str">
        <f ca="1">IFERROR(VLOOKUP(AGY52,Giadatvaheso!$C$24:$F$112,4,0)*AHA52,"")</f>
        <v/>
      </c>
      <c r="AHA52" s="84" t="str">
        <f t="shared" ca="1" si="80"/>
        <v/>
      </c>
      <c r="AHB52" s="84" t="str">
        <f ca="1">IFERROR(INDEX(TrichLuc!$A:$AD,AGW52,21),"")</f>
        <v/>
      </c>
      <c r="AHC52" s="84" t="str">
        <f ca="1">IFERROR(INDEX(TrichLuc!$A:$AD,AGW52,22),"")</f>
        <v/>
      </c>
      <c r="AHD52" s="84" t="str">
        <f ca="1">IFERROR(INDEX(TrichLuc!$A:$AD,AGW52,23),"")</f>
        <v/>
      </c>
      <c r="AHE52" s="94" t="str">
        <f ca="1">IFERROR(INDEX(TrichLuc!$A:$AD,AGW52,25),"")</f>
        <v/>
      </c>
      <c r="AHF52" s="94" t="str">
        <f ca="1">IFERROR(INDEX(TrichLuc!$A:$AD,AGW52,26),"")</f>
        <v/>
      </c>
      <c r="AHH52" s="4" t="str">
        <f ca="1">IFERROR(MATCH(AHM$3,OFFSET(TrichLuc!$A$1,AHH51,0,5000),0)+AHH51,"")</f>
        <v/>
      </c>
      <c r="AHI52" s="84" t="str">
        <f ca="1">IFERROR(INDEX(TrichLuc!$A:$AD,AHH52,10),"")</f>
        <v/>
      </c>
      <c r="AHJ52" s="94" t="str">
        <f ca="1">IFERROR(INDEX(TrichLuc!$A:$AD,AHH52,30),"")</f>
        <v/>
      </c>
      <c r="AHK52" s="85" t="str">
        <f ca="1">IFERROR(VLOOKUP(AHJ52,Giadatvaheso!$C$24:$F$112,4,0)*AHL52,"")</f>
        <v/>
      </c>
      <c r="AHL52" s="84" t="str">
        <f t="shared" ca="1" si="81"/>
        <v/>
      </c>
      <c r="AHM52" s="84" t="str">
        <f ca="1">IFERROR(INDEX(TrichLuc!$A:$AD,AHH52,21),"")</f>
        <v/>
      </c>
      <c r="AHN52" s="84" t="str">
        <f ca="1">IFERROR(INDEX(TrichLuc!$A:$AD,AHH52,22),"")</f>
        <v/>
      </c>
      <c r="AHO52" s="84" t="str">
        <f ca="1">IFERROR(INDEX(TrichLuc!$A:$AD,AHH52,23),"")</f>
        <v/>
      </c>
      <c r="AHP52" s="94" t="str">
        <f ca="1">IFERROR(INDEX(TrichLuc!$A:$AD,AHH52,25),"")</f>
        <v/>
      </c>
      <c r="AHQ52" s="94" t="str">
        <f ca="1">IFERROR(INDEX(TrichLuc!$A:$AD,AHH52,26),"")</f>
        <v/>
      </c>
      <c r="AHS52" s="4" t="str">
        <f ca="1">IFERROR(MATCH(AHX$3,OFFSET(TrichLuc!$A$1,AHS51,0,5000),0)+AHS51,"")</f>
        <v/>
      </c>
      <c r="AHT52" s="84" t="str">
        <f ca="1">IFERROR(INDEX(TrichLuc!$A:$AD,AHS52,10),"")</f>
        <v/>
      </c>
      <c r="AHU52" s="94" t="str">
        <f ca="1">IFERROR(INDEX(TrichLuc!$A:$AD,AHS52,30),"")</f>
        <v/>
      </c>
      <c r="AHV52" s="85" t="str">
        <f ca="1">IFERROR(VLOOKUP(AHU52,Giadatvaheso!$C$24:$F$112,4,0)*AHW52,"")</f>
        <v/>
      </c>
      <c r="AHW52" s="84" t="str">
        <f t="shared" ca="1" si="82"/>
        <v/>
      </c>
      <c r="AHX52" s="84" t="str">
        <f ca="1">IFERROR(INDEX(TrichLuc!$A:$AD,AHS52,21),"")</f>
        <v/>
      </c>
      <c r="AHY52" s="84" t="str">
        <f ca="1">IFERROR(INDEX(TrichLuc!$A:$AD,AHS52,22),"")</f>
        <v/>
      </c>
      <c r="AHZ52" s="84" t="str">
        <f ca="1">IFERROR(INDEX(TrichLuc!$A:$AD,AHS52,23),"")</f>
        <v/>
      </c>
      <c r="AIA52" s="94" t="str">
        <f ca="1">IFERROR(INDEX(TrichLuc!$A:$AD,AHS52,25),"")</f>
        <v/>
      </c>
      <c r="AIB52" s="94" t="str">
        <f ca="1">IFERROR(INDEX(TrichLuc!$A:$AD,AHS52,26),"")</f>
        <v/>
      </c>
      <c r="AID52" s="4" t="str">
        <f ca="1">IFERROR(MATCH(AII$3,OFFSET(TrichLuc!$A$1,AID51,0,5000),0)+AID51,"")</f>
        <v/>
      </c>
      <c r="AIE52" s="84" t="str">
        <f ca="1">IFERROR(INDEX(TrichLuc!$A:$AD,AID52,10),"")</f>
        <v/>
      </c>
      <c r="AIF52" s="94" t="str">
        <f ca="1">IFERROR(INDEX(TrichLuc!$A:$AD,AID52,30),"")</f>
        <v/>
      </c>
      <c r="AIG52" s="85" t="str">
        <f ca="1">IFERROR(VLOOKUP(AIF52,Giadatvaheso!$C$24:$F$112,4,0)*AIH52,"")</f>
        <v/>
      </c>
      <c r="AIH52" s="84" t="str">
        <f t="shared" ca="1" si="83"/>
        <v/>
      </c>
      <c r="AII52" s="84" t="str">
        <f ca="1">IFERROR(INDEX(TrichLuc!$A:$AD,AID52,21),"")</f>
        <v/>
      </c>
      <c r="AIJ52" s="84" t="str">
        <f ca="1">IFERROR(INDEX(TrichLuc!$A:$AD,AID52,22),"")</f>
        <v/>
      </c>
      <c r="AIK52" s="84" t="str">
        <f ca="1">IFERROR(INDEX(TrichLuc!$A:$AD,AID52,23),"")</f>
        <v/>
      </c>
      <c r="AIL52" s="94" t="str">
        <f ca="1">IFERROR(INDEX(TrichLuc!$A:$AD,AID52,25),"")</f>
        <v/>
      </c>
      <c r="AIM52" s="94" t="str">
        <f ca="1">IFERROR(INDEX(TrichLuc!$A:$AD,AID52,26),"")</f>
        <v/>
      </c>
      <c r="AIO52" s="4" t="str">
        <f ca="1">IFERROR(MATCH(AIT$3,OFFSET(TrichLuc!$A$1,AIO51,0,5000),0)+AIO51,"")</f>
        <v/>
      </c>
      <c r="AIP52" s="84" t="str">
        <f ca="1">IFERROR(INDEX(TrichLuc!$A:$AD,AIO52,10),"")</f>
        <v/>
      </c>
      <c r="AIQ52" s="94" t="str">
        <f ca="1">IFERROR(INDEX(TrichLuc!$A:$AD,AIO52,30),"")</f>
        <v/>
      </c>
      <c r="AIR52" s="85" t="str">
        <f ca="1">IFERROR(VLOOKUP(AIQ52,Giadatvaheso!$C$24:$F$112,4,0)*AIS52,"")</f>
        <v/>
      </c>
      <c r="AIS52" s="84" t="str">
        <f t="shared" ca="1" si="84"/>
        <v/>
      </c>
      <c r="AIT52" s="84" t="str">
        <f ca="1">IFERROR(INDEX(TrichLuc!$A:$AD,AIO52,21),"")</f>
        <v/>
      </c>
      <c r="AIU52" s="84" t="str">
        <f ca="1">IFERROR(INDEX(TrichLuc!$A:$AD,AIO52,22),"")</f>
        <v/>
      </c>
      <c r="AIV52" s="84" t="str">
        <f ca="1">IFERROR(INDEX(TrichLuc!$A:$AD,AIO52,23),"")</f>
        <v/>
      </c>
      <c r="AIW52" s="94" t="str">
        <f ca="1">IFERROR(INDEX(TrichLuc!$A:$AD,AIO52,25),"")</f>
        <v/>
      </c>
      <c r="AIX52" s="94" t="str">
        <f ca="1">IFERROR(INDEX(TrichLuc!$A:$AD,AIO52,26),"")</f>
        <v/>
      </c>
      <c r="AIZ52" s="4" t="str">
        <f ca="1">IFERROR(MATCH(AJE$3,OFFSET(TrichLuc!$A$1,AIZ51,0,5000),0)+AIZ51,"")</f>
        <v/>
      </c>
      <c r="AJA52" s="84" t="str">
        <f ca="1">IFERROR(INDEX(TrichLuc!$A:$AD,AIZ52,10),"")</f>
        <v/>
      </c>
      <c r="AJB52" s="94" t="str">
        <f ca="1">IFERROR(INDEX(TrichLuc!$A:$AD,AIZ52,30),"")</f>
        <v/>
      </c>
      <c r="AJC52" s="85" t="str">
        <f ca="1">IFERROR(VLOOKUP(AJB52,Giadatvaheso!$C$24:$F$112,4,0)*AJD52,"")</f>
        <v/>
      </c>
      <c r="AJD52" s="84" t="str">
        <f t="shared" ca="1" si="85"/>
        <v/>
      </c>
      <c r="AJE52" s="84" t="str">
        <f ca="1">IFERROR(INDEX(TrichLuc!$A:$AD,AIZ52,21),"")</f>
        <v/>
      </c>
      <c r="AJF52" s="84" t="str">
        <f ca="1">IFERROR(INDEX(TrichLuc!$A:$AD,AIZ52,22),"")</f>
        <v/>
      </c>
      <c r="AJG52" s="84" t="str">
        <f ca="1">IFERROR(INDEX(TrichLuc!$A:$AD,AIZ52,23),"")</f>
        <v/>
      </c>
      <c r="AJH52" s="94" t="str">
        <f ca="1">IFERROR(INDEX(TrichLuc!$A:$AD,AIZ52,25),"")</f>
        <v/>
      </c>
      <c r="AJI52" s="94" t="str">
        <f ca="1">IFERROR(INDEX(TrichLuc!$A:$AD,AIZ52,26),"")</f>
        <v/>
      </c>
      <c r="AJK52" s="4" t="str">
        <f ca="1">IFERROR(MATCH(AJP$3,OFFSET(TrichLuc!$A$1,AJK51,0,5000),0)+AJK51,"")</f>
        <v/>
      </c>
      <c r="AJL52" s="84" t="str">
        <f ca="1">IFERROR(INDEX(TrichLuc!$A:$AD,AJK52,10),"")</f>
        <v/>
      </c>
      <c r="AJM52" s="94" t="str">
        <f ca="1">IFERROR(INDEX(TrichLuc!$A:$AD,AJK52,30),"")</f>
        <v/>
      </c>
      <c r="AJN52" s="85" t="str">
        <f ca="1">IFERROR(VLOOKUP(AJM52,Giadatvaheso!$C$24:$F$112,4,0)*AJO52,"")</f>
        <v/>
      </c>
      <c r="AJO52" s="84" t="str">
        <f t="shared" ca="1" si="86"/>
        <v/>
      </c>
      <c r="AJP52" s="84" t="str">
        <f ca="1">IFERROR(INDEX(TrichLuc!$A:$AD,AJK52,21),"")</f>
        <v/>
      </c>
      <c r="AJQ52" s="84" t="str">
        <f ca="1">IFERROR(INDEX(TrichLuc!$A:$AD,AJK52,22),"")</f>
        <v/>
      </c>
      <c r="AJR52" s="84" t="str">
        <f ca="1">IFERROR(INDEX(TrichLuc!$A:$AD,AJK52,23),"")</f>
        <v/>
      </c>
      <c r="AJS52" s="94" t="str">
        <f ca="1">IFERROR(INDEX(TrichLuc!$A:$AD,AJK52,25),"")</f>
        <v/>
      </c>
      <c r="AJT52" s="94" t="str">
        <f ca="1">IFERROR(INDEX(TrichLuc!$A:$AD,AJK52,26),"")</f>
        <v/>
      </c>
      <c r="AJV52" s="4" t="str">
        <f ca="1">IFERROR(MATCH(AKA$3,OFFSET(TrichLuc!$A$1,AJV51,0,5000),0)+AJV51,"")</f>
        <v/>
      </c>
      <c r="AJW52" s="84" t="str">
        <f ca="1">IFERROR(INDEX(TrichLuc!$A:$AD,AJV52,10),"")</f>
        <v/>
      </c>
      <c r="AJX52" s="94" t="str">
        <f ca="1">IFERROR(INDEX(TrichLuc!$A:$AD,AJV52,30),"")</f>
        <v/>
      </c>
      <c r="AJY52" s="85" t="str">
        <f ca="1">IFERROR(VLOOKUP(AJX52,Giadatvaheso!$C$24:$F$112,4,0)*AJZ52,"")</f>
        <v/>
      </c>
      <c r="AJZ52" s="84" t="str">
        <f t="shared" ca="1" si="87"/>
        <v/>
      </c>
      <c r="AKA52" s="84" t="str">
        <f ca="1">IFERROR(INDEX(TrichLuc!$A:$AD,AJV52,21),"")</f>
        <v/>
      </c>
      <c r="AKB52" s="84" t="str">
        <f ca="1">IFERROR(INDEX(TrichLuc!$A:$AD,AJV52,22),"")</f>
        <v/>
      </c>
      <c r="AKC52" s="84" t="str">
        <f ca="1">IFERROR(INDEX(TrichLuc!$A:$AD,AJV52,23),"")</f>
        <v/>
      </c>
      <c r="AKD52" s="94" t="str">
        <f ca="1">IFERROR(INDEX(TrichLuc!$A:$AD,AJV52,25),"")</f>
        <v/>
      </c>
      <c r="AKE52" s="94" t="str">
        <f ca="1">IFERROR(INDEX(TrichLuc!$A:$AD,AJV52,26),"")</f>
        <v/>
      </c>
      <c r="AKG52" s="4" t="str">
        <f ca="1">IFERROR(MATCH(AKL$3,OFFSET(TrichLuc!$A$1,AKG51,0,5000),0)+AKG51,"")</f>
        <v/>
      </c>
      <c r="AKH52" s="84" t="str">
        <f ca="1">IFERROR(INDEX(TrichLuc!$A:$AD,AKG52,10),"")</f>
        <v/>
      </c>
      <c r="AKI52" s="94" t="str">
        <f ca="1">IFERROR(INDEX(TrichLuc!$A:$AD,AKG52,30),"")</f>
        <v/>
      </c>
      <c r="AKJ52" s="85" t="str">
        <f ca="1">IFERROR(VLOOKUP(AKI52,Giadatvaheso!$C$24:$F$112,4,0)*AKK52,"")</f>
        <v/>
      </c>
      <c r="AKK52" s="84" t="str">
        <f t="shared" ca="1" si="88"/>
        <v/>
      </c>
      <c r="AKL52" s="84" t="str">
        <f ca="1">IFERROR(INDEX(TrichLuc!$A:$AD,AKG52,21),"")</f>
        <v/>
      </c>
      <c r="AKM52" s="84" t="str">
        <f ca="1">IFERROR(INDEX(TrichLuc!$A:$AD,AKG52,22),"")</f>
        <v/>
      </c>
      <c r="AKN52" s="84" t="str">
        <f ca="1">IFERROR(INDEX(TrichLuc!$A:$AD,AKG52,23),"")</f>
        <v/>
      </c>
      <c r="AKO52" s="94" t="str">
        <f ca="1">IFERROR(INDEX(TrichLuc!$A:$AD,AKG52,25),"")</f>
        <v/>
      </c>
      <c r="AKP52" s="94" t="str">
        <f ca="1">IFERROR(INDEX(TrichLuc!$A:$AD,AKG52,26),"")</f>
        <v/>
      </c>
      <c r="AKR52" s="4" t="str">
        <f ca="1">IFERROR(MATCH(AKW$3,OFFSET(TrichLuc!$A$1,AKR51,0,5000),0)+AKR51,"")</f>
        <v/>
      </c>
      <c r="AKS52" s="84" t="str">
        <f ca="1">IFERROR(INDEX(TrichLuc!$A:$AD,AKR52,10),"")</f>
        <v/>
      </c>
      <c r="AKT52" s="94" t="str">
        <f ca="1">IFERROR(INDEX(TrichLuc!$A:$AD,AKR52,30),"")</f>
        <v/>
      </c>
      <c r="AKU52" s="85" t="str">
        <f ca="1">IFERROR(VLOOKUP(AKT52,Giadatvaheso!$C$24:$F$112,4,0)*AKV52,"")</f>
        <v/>
      </c>
      <c r="AKV52" s="84" t="str">
        <f t="shared" ca="1" si="89"/>
        <v/>
      </c>
      <c r="AKW52" s="84" t="str">
        <f ca="1">IFERROR(INDEX(TrichLuc!$A:$AD,AKR52,21),"")</f>
        <v/>
      </c>
      <c r="AKX52" s="84" t="str">
        <f ca="1">IFERROR(INDEX(TrichLuc!$A:$AD,AKR52,22),"")</f>
        <v/>
      </c>
      <c r="AKY52" s="84" t="str">
        <f ca="1">IFERROR(INDEX(TrichLuc!$A:$AD,AKR52,23),"")</f>
        <v/>
      </c>
      <c r="AKZ52" s="94" t="str">
        <f ca="1">IFERROR(INDEX(TrichLuc!$A:$AD,AKR52,25),"")</f>
        <v/>
      </c>
      <c r="ALA52" s="94" t="str">
        <f ca="1">IFERROR(INDEX(TrichLuc!$A:$AD,AKR52,26),"")</f>
        <v/>
      </c>
      <c r="ALC52" s="4" t="str">
        <f ca="1">IFERROR(MATCH(ALH$3,OFFSET(TrichLuc!$A$1,ALC51,0,5000),0)+ALC51,"")</f>
        <v/>
      </c>
      <c r="ALD52" s="84" t="str">
        <f ca="1">IFERROR(INDEX(TrichLuc!$A:$AD,ALC52,10),"")</f>
        <v/>
      </c>
      <c r="ALE52" s="94" t="str">
        <f ca="1">IFERROR(INDEX(TrichLuc!$A:$AD,ALC52,30),"")</f>
        <v/>
      </c>
      <c r="ALF52" s="85" t="str">
        <f ca="1">IFERROR(VLOOKUP(ALE52,Giadatvaheso!$C$24:$F$112,4,0)*ALG52,"")</f>
        <v/>
      </c>
      <c r="ALG52" s="84" t="str">
        <f t="shared" ca="1" si="90"/>
        <v/>
      </c>
      <c r="ALH52" s="84" t="str">
        <f ca="1">IFERROR(INDEX(TrichLuc!$A:$AD,ALC52,21),"")</f>
        <v/>
      </c>
      <c r="ALI52" s="84" t="str">
        <f ca="1">IFERROR(INDEX(TrichLuc!$A:$AD,ALC52,22),"")</f>
        <v/>
      </c>
      <c r="ALJ52" s="84" t="str">
        <f ca="1">IFERROR(INDEX(TrichLuc!$A:$AD,ALC52,23),"")</f>
        <v/>
      </c>
      <c r="ALK52" s="94" t="str">
        <f ca="1">IFERROR(INDEX(TrichLuc!$A:$AD,ALC52,25),"")</f>
        <v/>
      </c>
      <c r="ALL52" s="94" t="str">
        <f ca="1">IFERROR(INDEX(TrichLuc!$A:$AD,ALC52,26),"")</f>
        <v/>
      </c>
      <c r="ALN52" s="4" t="str">
        <f ca="1">IFERROR(MATCH(ALS$3,OFFSET(TrichLuc!$A$1,ALN51,0,5000),0)+ALN51,"")</f>
        <v/>
      </c>
      <c r="ALO52" s="84" t="str">
        <f ca="1">IFERROR(INDEX(TrichLuc!$A:$AD,ALN52,10),"")</f>
        <v/>
      </c>
      <c r="ALP52" s="94" t="str">
        <f ca="1">IFERROR(INDEX(TrichLuc!$A:$AD,ALN52,30),"")</f>
        <v/>
      </c>
      <c r="ALQ52" s="85" t="str">
        <f ca="1">IFERROR(VLOOKUP(ALP52,Giadatvaheso!$C$24:$F$112,4,0)*ALR52,"")</f>
        <v/>
      </c>
      <c r="ALR52" s="84" t="str">
        <f t="shared" ca="1" si="91"/>
        <v/>
      </c>
      <c r="ALS52" s="84" t="str">
        <f ca="1">IFERROR(INDEX(TrichLuc!$A:$AD,ALN52,21),"")</f>
        <v/>
      </c>
      <c r="ALT52" s="84" t="str">
        <f ca="1">IFERROR(INDEX(TrichLuc!$A:$AD,ALN52,22),"")</f>
        <v/>
      </c>
      <c r="ALU52" s="84" t="str">
        <f ca="1">IFERROR(INDEX(TrichLuc!$A:$AD,ALN52,23),"")</f>
        <v/>
      </c>
      <c r="ALV52" s="94" t="str">
        <f ca="1">IFERROR(INDEX(TrichLuc!$A:$AD,ALN52,25),"")</f>
        <v/>
      </c>
      <c r="ALW52" s="94" t="str">
        <f ca="1">IFERROR(INDEX(TrichLuc!$A:$AD,ALN52,26),"")</f>
        <v/>
      </c>
      <c r="ALY52" s="4" t="str">
        <f ca="1">IFERROR(MATCH(AMD$3,OFFSET(TrichLuc!$A$1,ALY51,0,5000),0)+ALY51,"")</f>
        <v/>
      </c>
      <c r="ALZ52" s="84" t="str">
        <f ca="1">IFERROR(INDEX(TrichLuc!$A:$AD,ALY52,10),"")</f>
        <v/>
      </c>
      <c r="AMA52" s="94" t="str">
        <f ca="1">IFERROR(INDEX(TrichLuc!$A:$AD,ALY52,30),"")</f>
        <v/>
      </c>
      <c r="AMB52" s="85" t="str">
        <f ca="1">IFERROR(VLOOKUP(AMA52,Giadatvaheso!$C$24:$F$112,4,0)*AMC52,"")</f>
        <v/>
      </c>
      <c r="AMC52" s="84" t="str">
        <f t="shared" ca="1" si="92"/>
        <v/>
      </c>
      <c r="AMD52" s="84" t="str">
        <f ca="1">IFERROR(INDEX(TrichLuc!$A:$AD,ALY52,21),"")</f>
        <v/>
      </c>
      <c r="AME52" s="84" t="str">
        <f ca="1">IFERROR(INDEX(TrichLuc!$A:$AD,ALY52,22),"")</f>
        <v/>
      </c>
      <c r="AMF52" s="84" t="str">
        <f ca="1">IFERROR(INDEX(TrichLuc!$A:$AD,ALY52,23),"")</f>
        <v/>
      </c>
      <c r="AMG52" s="94" t="str">
        <f ca="1">IFERROR(INDEX(TrichLuc!$A:$AD,ALY52,25),"")</f>
        <v/>
      </c>
      <c r="AMH52" s="94" t="str">
        <f ca="1">IFERROR(INDEX(TrichLuc!$A:$AD,ALY52,26),"")</f>
        <v/>
      </c>
      <c r="AMJ52" s="4" t="str">
        <f ca="1">IFERROR(MATCH(AMO$3,OFFSET(TrichLuc!$A$1,AMJ51,0,5000),0)+AMJ51,"")</f>
        <v/>
      </c>
      <c r="AMK52" s="84" t="str">
        <f ca="1">IFERROR(INDEX(TrichLuc!$A:$AD,AMJ52,10),"")</f>
        <v/>
      </c>
      <c r="AML52" s="94" t="str">
        <f ca="1">IFERROR(INDEX(TrichLuc!$A:$AD,AMJ52,30),"")</f>
        <v/>
      </c>
      <c r="AMM52" s="85" t="str">
        <f ca="1">IFERROR(VLOOKUP(AML52,Giadatvaheso!$C$24:$F$112,4,0)*AMN52,"")</f>
        <v/>
      </c>
      <c r="AMN52" s="84" t="str">
        <f t="shared" ca="1" si="93"/>
        <v/>
      </c>
      <c r="AMO52" s="84" t="str">
        <f ca="1">IFERROR(INDEX(TrichLuc!$A:$AD,AMJ52,21),"")</f>
        <v/>
      </c>
      <c r="AMP52" s="84" t="str">
        <f ca="1">IFERROR(INDEX(TrichLuc!$A:$AD,AMJ52,22),"")</f>
        <v/>
      </c>
      <c r="AMQ52" s="84" t="str">
        <f ca="1">IFERROR(INDEX(TrichLuc!$A:$AD,AMJ52,23),"")</f>
        <v/>
      </c>
      <c r="AMR52" s="94" t="str">
        <f ca="1">IFERROR(INDEX(TrichLuc!$A:$AD,AMJ52,25),"")</f>
        <v/>
      </c>
      <c r="AMS52" s="94" t="str">
        <f ca="1">IFERROR(INDEX(TrichLuc!$A:$AD,AMJ52,26),"")</f>
        <v/>
      </c>
      <c r="AMU52" s="4" t="str">
        <f ca="1">IFERROR(MATCH(AMZ$3,OFFSET(TrichLuc!$A$1,AMU51,0,5000),0)+AMU51,"")</f>
        <v/>
      </c>
      <c r="AMV52" s="84" t="str">
        <f ca="1">IFERROR(INDEX(TrichLuc!$A:$AD,AMU52,10),"")</f>
        <v/>
      </c>
      <c r="AMW52" s="94" t="str">
        <f ca="1">IFERROR(INDEX(TrichLuc!$A:$AD,AMU52,30),"")</f>
        <v/>
      </c>
      <c r="AMX52" s="85" t="str">
        <f ca="1">IFERROR(VLOOKUP(AMW52,Giadatvaheso!$C$24:$F$112,4,0)*AMY52,"")</f>
        <v/>
      </c>
      <c r="AMY52" s="84" t="str">
        <f t="shared" ca="1" si="94"/>
        <v/>
      </c>
      <c r="AMZ52" s="84" t="str">
        <f ca="1">IFERROR(INDEX(TrichLuc!$A:$AD,AMU52,21),"")</f>
        <v/>
      </c>
      <c r="ANA52" s="84" t="str">
        <f ca="1">IFERROR(INDEX(TrichLuc!$A:$AD,AMU52,22),"")</f>
        <v/>
      </c>
      <c r="ANB52" s="84" t="str">
        <f ca="1">IFERROR(INDEX(TrichLuc!$A:$AD,AMU52,23),"")</f>
        <v/>
      </c>
      <c r="ANC52" s="94" t="str">
        <f ca="1">IFERROR(INDEX(TrichLuc!$A:$AD,AMU52,25),"")</f>
        <v/>
      </c>
      <c r="AND52" s="94" t="str">
        <f ca="1">IFERROR(INDEX(TrichLuc!$A:$AD,AMU52,26),"")</f>
        <v/>
      </c>
      <c r="ANF52" s="4" t="str">
        <f ca="1">IFERROR(MATCH(ANK$3,OFFSET(TrichLuc!$A$1,ANF51,0,5000),0)+ANF51,"")</f>
        <v/>
      </c>
      <c r="ANG52" s="84" t="str">
        <f ca="1">IFERROR(INDEX(TrichLuc!$A:$AD,ANF52,10),"")</f>
        <v/>
      </c>
      <c r="ANH52" s="94" t="str">
        <f ca="1">IFERROR(INDEX(TrichLuc!$A:$AD,ANF52,30),"")</f>
        <v/>
      </c>
      <c r="ANI52" s="85" t="str">
        <f ca="1">IFERROR(VLOOKUP(ANH52,Giadatvaheso!$C$24:$F$112,4,0)*ANJ52,"")</f>
        <v/>
      </c>
      <c r="ANJ52" s="84" t="str">
        <f t="shared" ca="1" si="95"/>
        <v/>
      </c>
      <c r="ANK52" s="84" t="str">
        <f ca="1">IFERROR(INDEX(TrichLuc!$A:$AD,ANF52,21),"")</f>
        <v/>
      </c>
      <c r="ANL52" s="84" t="str">
        <f ca="1">IFERROR(INDEX(TrichLuc!$A:$AD,ANF52,22),"")</f>
        <v/>
      </c>
      <c r="ANM52" s="84" t="str">
        <f ca="1">IFERROR(INDEX(TrichLuc!$A:$AD,ANF52,23),"")</f>
        <v/>
      </c>
      <c r="ANN52" s="94" t="str">
        <f ca="1">IFERROR(INDEX(TrichLuc!$A:$AD,ANF52,25),"")</f>
        <v/>
      </c>
      <c r="ANO52" s="94" t="str">
        <f ca="1">IFERROR(INDEX(TrichLuc!$A:$AD,ANF52,26),"")</f>
        <v/>
      </c>
      <c r="ANQ52" s="4" t="str">
        <f ca="1">IFERROR(MATCH(ANV$3,OFFSET(TrichLuc!$A$1,ANQ51,0,5000),0)+ANQ51,"")</f>
        <v/>
      </c>
      <c r="ANR52" s="84" t="str">
        <f ca="1">IFERROR(INDEX(TrichLuc!$A:$AD,ANQ52,10),"")</f>
        <v/>
      </c>
      <c r="ANS52" s="94" t="str">
        <f ca="1">IFERROR(INDEX(TrichLuc!$A:$AD,ANQ52,30),"")</f>
        <v/>
      </c>
      <c r="ANT52" s="85" t="str">
        <f ca="1">IFERROR(VLOOKUP(ANS52,Giadatvaheso!$C$24:$F$112,4,0)*ANU52,"")</f>
        <v/>
      </c>
      <c r="ANU52" s="84" t="str">
        <f t="shared" ca="1" si="96"/>
        <v/>
      </c>
      <c r="ANV52" s="84" t="str">
        <f ca="1">IFERROR(INDEX(TrichLuc!$A:$AD,ANQ52,21),"")</f>
        <v/>
      </c>
      <c r="ANW52" s="84" t="str">
        <f ca="1">IFERROR(INDEX(TrichLuc!$A:$AD,ANQ52,22),"")</f>
        <v/>
      </c>
      <c r="ANX52" s="84" t="str">
        <f ca="1">IFERROR(INDEX(TrichLuc!$A:$AD,ANQ52,23),"")</f>
        <v/>
      </c>
      <c r="ANY52" s="94" t="str">
        <f ca="1">IFERROR(INDEX(TrichLuc!$A:$AD,ANQ52,25),"")</f>
        <v/>
      </c>
      <c r="ANZ52" s="94" t="str">
        <f ca="1">IFERROR(INDEX(TrichLuc!$A:$AD,ANQ52,26),"")</f>
        <v/>
      </c>
      <c r="AOB52" s="4" t="str">
        <f ca="1">IFERROR(MATCH(AOG$3,OFFSET(TrichLuc!$A$1,AOB51,0,5000),0)+AOB51,"")</f>
        <v/>
      </c>
      <c r="AOC52" s="84" t="str">
        <f ca="1">IFERROR(INDEX(TrichLuc!$A:$AD,AOB52,10),"")</f>
        <v/>
      </c>
      <c r="AOD52" s="94" t="str">
        <f ca="1">IFERROR(INDEX(TrichLuc!$A:$AD,AOB52,30),"")</f>
        <v/>
      </c>
      <c r="AOE52" s="85" t="str">
        <f ca="1">IFERROR(VLOOKUP(AOD52,Giadatvaheso!$C$24:$F$112,4,0)*AOF52,"")</f>
        <v/>
      </c>
      <c r="AOF52" s="84" t="str">
        <f t="shared" ca="1" si="97"/>
        <v/>
      </c>
      <c r="AOG52" s="84" t="str">
        <f ca="1">IFERROR(INDEX(TrichLuc!$A:$AD,AOB52,21),"")</f>
        <v/>
      </c>
      <c r="AOH52" s="84" t="str">
        <f ca="1">IFERROR(INDEX(TrichLuc!$A:$AD,AOB52,22),"")</f>
        <v/>
      </c>
      <c r="AOI52" s="84" t="str">
        <f ca="1">IFERROR(INDEX(TrichLuc!$A:$AD,AOB52,23),"")</f>
        <v/>
      </c>
      <c r="AOJ52" s="94" t="str">
        <f ca="1">IFERROR(INDEX(TrichLuc!$A:$AD,AOB52,25),"")</f>
        <v/>
      </c>
      <c r="AOK52" s="94" t="str">
        <f ca="1">IFERROR(INDEX(TrichLuc!$A:$AD,AOB52,26),"")</f>
        <v/>
      </c>
      <c r="AOM52" s="4" t="str">
        <f ca="1">IFERROR(MATCH(AOR$3,OFFSET(TrichLuc!$A$1,AOM51,0,5000),0)+AOM51,"")</f>
        <v/>
      </c>
      <c r="AON52" s="84" t="str">
        <f ca="1">IFERROR(INDEX(TrichLuc!$A:$AD,AOM52,10),"")</f>
        <v/>
      </c>
      <c r="AOO52" s="94" t="str">
        <f ca="1">IFERROR(INDEX(TrichLuc!$A:$AD,AOM52,30),"")</f>
        <v/>
      </c>
      <c r="AOP52" s="85" t="str">
        <f ca="1">IFERROR(VLOOKUP(AOO52,Giadatvaheso!$C$24:$F$112,4,0)*AOQ52,"")</f>
        <v/>
      </c>
      <c r="AOQ52" s="84" t="str">
        <f t="shared" ca="1" si="98"/>
        <v/>
      </c>
      <c r="AOR52" s="84" t="str">
        <f ca="1">IFERROR(INDEX(TrichLuc!$A:$AD,AOM52,21),"")</f>
        <v/>
      </c>
      <c r="AOS52" s="84" t="str">
        <f ca="1">IFERROR(INDEX(TrichLuc!$A:$AD,AOM52,22),"")</f>
        <v/>
      </c>
      <c r="AOT52" s="84" t="str">
        <f ca="1">IFERROR(INDEX(TrichLuc!$A:$AD,AOM52,23),"")</f>
        <v/>
      </c>
      <c r="AOU52" s="94" t="str">
        <f ca="1">IFERROR(INDEX(TrichLuc!$A:$AD,AOM52,25),"")</f>
        <v/>
      </c>
      <c r="AOV52" s="94" t="str">
        <f ca="1">IFERROR(INDEX(TrichLuc!$A:$AD,AOM52,26),"")</f>
        <v/>
      </c>
      <c r="AOX52" s="4" t="str">
        <f ca="1">IFERROR(MATCH(APC$3,OFFSET(TrichLuc!$A$1,AOX51,0,5000),0)+AOX51,"")</f>
        <v/>
      </c>
      <c r="AOY52" s="84" t="str">
        <f ca="1">IFERROR(INDEX(TrichLuc!$A:$AD,AOX52,10),"")</f>
        <v/>
      </c>
      <c r="AOZ52" s="94" t="str">
        <f ca="1">IFERROR(INDEX(TrichLuc!$A:$AD,AOX52,30),"")</f>
        <v/>
      </c>
      <c r="APA52" s="85" t="str">
        <f ca="1">IFERROR(VLOOKUP(AOZ52,Giadatvaheso!$C$24:$F$112,4,0)*APB52,"")</f>
        <v/>
      </c>
      <c r="APB52" s="84" t="str">
        <f t="shared" ca="1" si="99"/>
        <v/>
      </c>
      <c r="APC52" s="84" t="str">
        <f ca="1">IFERROR(INDEX(TrichLuc!$A:$AD,AOX52,21),"")</f>
        <v/>
      </c>
      <c r="APD52" s="84" t="str">
        <f ca="1">IFERROR(INDEX(TrichLuc!$A:$AD,AOX52,22),"")</f>
        <v/>
      </c>
      <c r="APE52" s="84" t="str">
        <f ca="1">IFERROR(INDEX(TrichLuc!$A:$AD,AOX52,23),"")</f>
        <v/>
      </c>
      <c r="APF52" s="94" t="str">
        <f ca="1">IFERROR(INDEX(TrichLuc!$A:$AD,AOX52,25),"")</f>
        <v/>
      </c>
      <c r="APG52" s="94" t="str">
        <f ca="1">IFERROR(INDEX(TrichLuc!$A:$AD,AOX52,26),"")</f>
        <v/>
      </c>
      <c r="API52" s="4" t="str">
        <f ca="1">IFERROR(MATCH(APN$3,OFFSET(TrichLuc!$A$1,API51,0,5000),0)+API51,"")</f>
        <v/>
      </c>
      <c r="APJ52" s="84" t="str">
        <f ca="1">IFERROR(INDEX(TrichLuc!$A:$AD,API52,10),"")</f>
        <v/>
      </c>
      <c r="APK52" s="94" t="str">
        <f ca="1">IFERROR(INDEX(TrichLuc!$A:$AD,API52,30),"")</f>
        <v/>
      </c>
      <c r="APL52" s="85" t="str">
        <f ca="1">IFERROR(VLOOKUP(APK52,Giadatvaheso!$C$24:$F$112,4,0)*APM52,"")</f>
        <v/>
      </c>
      <c r="APM52" s="84" t="str">
        <f t="shared" ca="1" si="100"/>
        <v/>
      </c>
      <c r="APN52" s="84" t="str">
        <f ca="1">IFERROR(INDEX(TrichLuc!$A:$AD,API52,21),"")</f>
        <v/>
      </c>
      <c r="APO52" s="84" t="str">
        <f ca="1">IFERROR(INDEX(TrichLuc!$A:$AD,API52,22),"")</f>
        <v/>
      </c>
      <c r="APP52" s="84" t="str">
        <f ca="1">IFERROR(INDEX(TrichLuc!$A:$AD,API52,23),"")</f>
        <v/>
      </c>
      <c r="APQ52" s="94" t="str">
        <f ca="1">IFERROR(INDEX(TrichLuc!$A:$AD,API52,25),"")</f>
        <v/>
      </c>
      <c r="APR52" s="94" t="str">
        <f ca="1">IFERROR(INDEX(TrichLuc!$A:$AD,API52,26),"")</f>
        <v/>
      </c>
      <c r="APT52" s="4" t="str">
        <f ca="1">IFERROR(MATCH(APY$3,OFFSET(TrichLuc!$A$1,APT51,0,5000),0)+APT51,"")</f>
        <v/>
      </c>
      <c r="APU52" s="84" t="str">
        <f ca="1">IFERROR(INDEX(TrichLuc!$A:$AD,APT52,10),"")</f>
        <v/>
      </c>
      <c r="APV52" s="94" t="str">
        <f ca="1">IFERROR(INDEX(TrichLuc!$A:$AD,APT52,30),"")</f>
        <v/>
      </c>
      <c r="APW52" s="85" t="str">
        <f ca="1">IFERROR(VLOOKUP(APV52,Giadatvaheso!$C$24:$F$112,4,0)*APX52,"")</f>
        <v/>
      </c>
      <c r="APX52" s="84" t="str">
        <f t="shared" ca="1" si="101"/>
        <v/>
      </c>
      <c r="APY52" s="84" t="str">
        <f ca="1">IFERROR(INDEX(TrichLuc!$A:$AD,APT52,21),"")</f>
        <v/>
      </c>
      <c r="APZ52" s="84" t="str">
        <f ca="1">IFERROR(INDEX(TrichLuc!$A:$AD,APT52,22),"")</f>
        <v/>
      </c>
      <c r="AQA52" s="84" t="str">
        <f ca="1">IFERROR(INDEX(TrichLuc!$A:$AD,APT52,23),"")</f>
        <v/>
      </c>
      <c r="AQB52" s="94" t="str">
        <f ca="1">IFERROR(INDEX(TrichLuc!$A:$AD,APT52,25),"")</f>
        <v/>
      </c>
      <c r="AQC52" s="94" t="str">
        <f ca="1">IFERROR(INDEX(TrichLuc!$A:$AD,APT52,26),"")</f>
        <v/>
      </c>
      <c r="AQE52" s="4" t="str">
        <f ca="1">IFERROR(MATCH(AQJ$3,OFFSET(TrichLuc!$A$1,AQE51,0,5000),0)+AQE51,"")</f>
        <v/>
      </c>
      <c r="AQF52" s="84" t="str">
        <f ca="1">IFERROR(INDEX(TrichLuc!$A:$AD,AQE52,10),"")</f>
        <v/>
      </c>
      <c r="AQG52" s="94" t="str">
        <f ca="1">IFERROR(INDEX(TrichLuc!$A:$AD,AQE52,30),"")</f>
        <v/>
      </c>
      <c r="AQH52" s="85" t="str">
        <f ca="1">IFERROR(VLOOKUP(AQG52,Giadatvaheso!$C$24:$F$112,4,0)*AQI52,"")</f>
        <v/>
      </c>
      <c r="AQI52" s="84" t="str">
        <f t="shared" ca="1" si="102"/>
        <v/>
      </c>
      <c r="AQJ52" s="84" t="str">
        <f ca="1">IFERROR(INDEX(TrichLuc!$A:$AD,AQE52,21),"")</f>
        <v/>
      </c>
      <c r="AQK52" s="84" t="str">
        <f ca="1">IFERROR(INDEX(TrichLuc!$A:$AD,AQE52,22),"")</f>
        <v/>
      </c>
      <c r="AQL52" s="84" t="str">
        <f ca="1">IFERROR(INDEX(TrichLuc!$A:$AD,AQE52,23),"")</f>
        <v/>
      </c>
      <c r="AQM52" s="94" t="str">
        <f ca="1">IFERROR(INDEX(TrichLuc!$A:$AD,AQE52,25),"")</f>
        <v/>
      </c>
      <c r="AQN52" s="94" t="str">
        <f ca="1">IFERROR(INDEX(TrichLuc!$A:$AD,AQE52,26),"")</f>
        <v/>
      </c>
      <c r="AQP52" s="4" t="str">
        <f ca="1">IFERROR(MATCH(AQU$3,OFFSET(TrichLuc!$A$1,AQP51,0,5000),0)+AQP51,"")</f>
        <v/>
      </c>
      <c r="AQQ52" s="84" t="str">
        <f ca="1">IFERROR(INDEX(TrichLuc!$A:$AD,AQP52,10),"")</f>
        <v/>
      </c>
      <c r="AQR52" s="94" t="str">
        <f ca="1">IFERROR(INDEX(TrichLuc!$A:$AD,AQP52,30),"")</f>
        <v/>
      </c>
      <c r="AQS52" s="85" t="str">
        <f ca="1">IFERROR(VLOOKUP(AQR52,Giadatvaheso!$C$24:$F$112,4,0)*AQT52,"")</f>
        <v/>
      </c>
      <c r="AQT52" s="84" t="str">
        <f t="shared" ca="1" si="103"/>
        <v/>
      </c>
      <c r="AQU52" s="84" t="str">
        <f ca="1">IFERROR(INDEX(TrichLuc!$A:$AD,AQP52,21),"")</f>
        <v/>
      </c>
      <c r="AQV52" s="84" t="str">
        <f ca="1">IFERROR(INDEX(TrichLuc!$A:$AD,AQP52,22),"")</f>
        <v/>
      </c>
      <c r="AQW52" s="84" t="str">
        <f ca="1">IFERROR(INDEX(TrichLuc!$A:$AD,AQP52,23),"")</f>
        <v/>
      </c>
      <c r="AQX52" s="94" t="str">
        <f ca="1">IFERROR(INDEX(TrichLuc!$A:$AD,AQP52,25),"")</f>
        <v/>
      </c>
      <c r="AQY52" s="94" t="str">
        <f ca="1">IFERROR(INDEX(TrichLuc!$A:$AD,AQP52,26),"")</f>
        <v/>
      </c>
      <c r="ARA52" s="4" t="str">
        <f ca="1">IFERROR(MATCH(ARF$3,OFFSET(TrichLuc!$A$1,ARA51,0,5000),0)+ARA51,"")</f>
        <v/>
      </c>
      <c r="ARB52" s="84" t="str">
        <f ca="1">IFERROR(INDEX(TrichLuc!$A:$AD,ARA52,10),"")</f>
        <v/>
      </c>
      <c r="ARC52" s="94" t="str">
        <f ca="1">IFERROR(INDEX(TrichLuc!$A:$AD,ARA52,30),"")</f>
        <v/>
      </c>
      <c r="ARD52" s="85" t="str">
        <f ca="1">IFERROR(VLOOKUP(ARC52,Giadatvaheso!$C$24:$F$112,4,0)*ARE52,"")</f>
        <v/>
      </c>
      <c r="ARE52" s="84" t="str">
        <f t="shared" ca="1" si="104"/>
        <v/>
      </c>
      <c r="ARF52" s="84" t="str">
        <f ca="1">IFERROR(INDEX(TrichLuc!$A:$AD,ARA52,21),"")</f>
        <v/>
      </c>
      <c r="ARG52" s="84" t="str">
        <f ca="1">IFERROR(INDEX(TrichLuc!$A:$AD,ARA52,22),"")</f>
        <v/>
      </c>
      <c r="ARH52" s="84" t="str">
        <f ca="1">IFERROR(INDEX(TrichLuc!$A:$AD,ARA52,23),"")</f>
        <v/>
      </c>
      <c r="ARI52" s="94" t="str">
        <f ca="1">IFERROR(INDEX(TrichLuc!$A:$AD,ARA52,25),"")</f>
        <v/>
      </c>
      <c r="ARJ52" s="94" t="str">
        <f ca="1">IFERROR(INDEX(TrichLuc!$A:$AD,ARA52,26),"")</f>
        <v/>
      </c>
      <c r="ARL52" s="4" t="str">
        <f ca="1">IFERROR(MATCH(ARQ$3,OFFSET(TrichLuc!$A$1,ARL51,0,5000),0)+ARL51,"")</f>
        <v/>
      </c>
      <c r="ARM52" s="84" t="str">
        <f ca="1">IFERROR(INDEX(TrichLuc!$A:$AD,ARL52,10),"")</f>
        <v/>
      </c>
      <c r="ARN52" s="94" t="str">
        <f ca="1">IFERROR(INDEX(TrichLuc!$A:$AD,ARL52,30),"")</f>
        <v/>
      </c>
      <c r="ARO52" s="85" t="str">
        <f ca="1">IFERROR(VLOOKUP(ARN52,Giadatvaheso!$C$24:$F$112,4,0)*ARP52,"")</f>
        <v/>
      </c>
      <c r="ARP52" s="84" t="str">
        <f t="shared" ca="1" si="105"/>
        <v/>
      </c>
      <c r="ARQ52" s="84" t="str">
        <f ca="1">IFERROR(INDEX(TrichLuc!$A:$AD,ARL52,21),"")</f>
        <v/>
      </c>
      <c r="ARR52" s="84" t="str">
        <f ca="1">IFERROR(INDEX(TrichLuc!$A:$AD,ARL52,22),"")</f>
        <v/>
      </c>
      <c r="ARS52" s="84" t="str">
        <f ca="1">IFERROR(INDEX(TrichLuc!$A:$AD,ARL52,23),"")</f>
        <v/>
      </c>
      <c r="ART52" s="94" t="str">
        <f ca="1">IFERROR(INDEX(TrichLuc!$A:$AD,ARL52,25),"")</f>
        <v/>
      </c>
      <c r="ARU52" s="94" t="str">
        <f ca="1">IFERROR(INDEX(TrichLuc!$A:$AD,ARL52,26),"")</f>
        <v/>
      </c>
      <c r="ARW52" s="4" t="str">
        <f ca="1">IFERROR(MATCH(ASB$3,OFFSET(TrichLuc!$A$1,ARW51,0,5000),0)+ARW51,"")</f>
        <v/>
      </c>
      <c r="ARX52" s="84" t="str">
        <f ca="1">IFERROR(INDEX(TrichLuc!$A:$AD,ARW52,10),"")</f>
        <v/>
      </c>
      <c r="ARY52" s="94" t="str">
        <f ca="1">IFERROR(INDEX(TrichLuc!$A:$AD,ARW52,30),"")</f>
        <v/>
      </c>
      <c r="ARZ52" s="85" t="str">
        <f ca="1">IFERROR(VLOOKUP(ARY52,Giadatvaheso!$C$24:$F$112,4,0)*ASA52,"")</f>
        <v/>
      </c>
      <c r="ASA52" s="84" t="str">
        <f t="shared" ca="1" si="106"/>
        <v/>
      </c>
      <c r="ASB52" s="84" t="str">
        <f ca="1">IFERROR(INDEX(TrichLuc!$A:$AD,ARW52,21),"")</f>
        <v/>
      </c>
      <c r="ASC52" s="84" t="str">
        <f ca="1">IFERROR(INDEX(TrichLuc!$A:$AD,ARW52,22),"")</f>
        <v/>
      </c>
      <c r="ASD52" s="84" t="str">
        <f ca="1">IFERROR(INDEX(TrichLuc!$A:$AD,ARW52,23),"")</f>
        <v/>
      </c>
      <c r="ASE52" s="94" t="str">
        <f ca="1">IFERROR(INDEX(TrichLuc!$A:$AD,ARW52,25),"")</f>
        <v/>
      </c>
      <c r="ASF52" s="94" t="str">
        <f ca="1">IFERROR(INDEX(TrichLuc!$A:$AD,ARW52,26),"")</f>
        <v/>
      </c>
      <c r="ASH52" s="4" t="str">
        <f ca="1">IFERROR(MATCH(ASM$3,OFFSET(TrichLuc!$A$1,ASH51,0,5000),0)+ASH51,"")</f>
        <v/>
      </c>
      <c r="ASI52" s="84" t="str">
        <f ca="1">IFERROR(INDEX(TrichLuc!$A:$AD,ASH52,10),"")</f>
        <v/>
      </c>
      <c r="ASJ52" s="94" t="str">
        <f ca="1">IFERROR(INDEX(TrichLuc!$A:$AD,ASH52,30),"")</f>
        <v/>
      </c>
      <c r="ASK52" s="85" t="str">
        <f ca="1">IFERROR(VLOOKUP(ASJ52,Giadatvaheso!$C$24:$F$112,4,0)*ASL52,"")</f>
        <v/>
      </c>
      <c r="ASL52" s="84" t="str">
        <f t="shared" ca="1" si="107"/>
        <v/>
      </c>
      <c r="ASM52" s="84" t="str">
        <f ca="1">IFERROR(INDEX(TrichLuc!$A:$AD,ASH52,21),"")</f>
        <v/>
      </c>
      <c r="ASN52" s="84" t="str">
        <f ca="1">IFERROR(INDEX(TrichLuc!$A:$AD,ASH52,22),"")</f>
        <v/>
      </c>
      <c r="ASO52" s="84" t="str">
        <f ca="1">IFERROR(INDEX(TrichLuc!$A:$AD,ASH52,23),"")</f>
        <v/>
      </c>
      <c r="ASP52" s="94" t="str">
        <f ca="1">IFERROR(INDEX(TrichLuc!$A:$AD,ASH52,25),"")</f>
        <v/>
      </c>
      <c r="ASQ52" s="94" t="str">
        <f ca="1">IFERROR(INDEX(TrichLuc!$A:$AD,ASH52,26),"")</f>
        <v/>
      </c>
      <c r="ASS52" s="4" t="str">
        <f ca="1">IFERROR(MATCH(ASX$3,OFFSET(TrichLuc!$A$1,ASS51,0,5000),0)+ASS51,"")</f>
        <v/>
      </c>
      <c r="AST52" s="84" t="str">
        <f ca="1">IFERROR(INDEX(TrichLuc!$A:$AD,ASS52,10),"")</f>
        <v/>
      </c>
      <c r="ASU52" s="94" t="str">
        <f ca="1">IFERROR(INDEX(TrichLuc!$A:$AD,ASS52,30),"")</f>
        <v/>
      </c>
      <c r="ASV52" s="85" t="str">
        <f ca="1">IFERROR(VLOOKUP(ASU52,Giadatvaheso!$C$24:$F$112,4,0)*ASW52,"")</f>
        <v/>
      </c>
      <c r="ASW52" s="84" t="str">
        <f t="shared" ca="1" si="108"/>
        <v/>
      </c>
      <c r="ASX52" s="84" t="str">
        <f ca="1">IFERROR(INDEX(TrichLuc!$A:$AD,ASS52,21),"")</f>
        <v/>
      </c>
      <c r="ASY52" s="84" t="str">
        <f ca="1">IFERROR(INDEX(TrichLuc!$A:$AD,ASS52,22),"")</f>
        <v/>
      </c>
      <c r="ASZ52" s="84" t="str">
        <f ca="1">IFERROR(INDEX(TrichLuc!$A:$AD,ASS52,23),"")</f>
        <v/>
      </c>
      <c r="ATA52" s="94" t="str">
        <f ca="1">IFERROR(INDEX(TrichLuc!$A:$AD,ASS52,25),"")</f>
        <v/>
      </c>
      <c r="ATB52" s="94" t="str">
        <f ca="1">IFERROR(INDEX(TrichLuc!$A:$AD,ASS52,26),"")</f>
        <v/>
      </c>
      <c r="ATD52" s="4" t="str">
        <f ca="1">IFERROR(MATCH(ATI$3,OFFSET(TrichLuc!$A$1,ATD51,0,5000),0)+ATD51,"")</f>
        <v/>
      </c>
      <c r="ATE52" s="84" t="str">
        <f ca="1">IFERROR(INDEX(TrichLuc!$A:$AD,ATD52,10),"")</f>
        <v/>
      </c>
      <c r="ATF52" s="94" t="str">
        <f ca="1">IFERROR(INDEX(TrichLuc!$A:$AD,ATD52,30),"")</f>
        <v/>
      </c>
      <c r="ATG52" s="85" t="str">
        <f ca="1">IFERROR(VLOOKUP(ATF52,Giadatvaheso!$C$24:$F$112,4,0)*ATH52,"")</f>
        <v/>
      </c>
      <c r="ATH52" s="84" t="str">
        <f t="shared" ca="1" si="109"/>
        <v/>
      </c>
      <c r="ATI52" s="84" t="str">
        <f ca="1">IFERROR(INDEX(TrichLuc!$A:$AD,ATD52,21),"")</f>
        <v/>
      </c>
      <c r="ATJ52" s="84" t="str">
        <f ca="1">IFERROR(INDEX(TrichLuc!$A:$AD,ATD52,22),"")</f>
        <v/>
      </c>
      <c r="ATK52" s="84" t="str">
        <f ca="1">IFERROR(INDEX(TrichLuc!$A:$AD,ATD52,23),"")</f>
        <v/>
      </c>
      <c r="ATL52" s="94" t="str">
        <f ca="1">IFERROR(INDEX(TrichLuc!$A:$AD,ATD52,25),"")</f>
        <v/>
      </c>
      <c r="ATM52" s="94" t="str">
        <f ca="1">IFERROR(INDEX(TrichLuc!$A:$AD,ATD52,26),"")</f>
        <v/>
      </c>
      <c r="ATO52" s="4" t="str">
        <f ca="1">IFERROR(MATCH(ATT$3,OFFSET(TrichLuc!$A$1,ATO51,0,5000),0)+ATO51,"")</f>
        <v/>
      </c>
      <c r="ATP52" s="84" t="str">
        <f ca="1">IFERROR(INDEX(TrichLuc!$A:$AD,ATO52,10),"")</f>
        <v/>
      </c>
      <c r="ATQ52" s="94" t="str">
        <f ca="1">IFERROR(INDEX(TrichLuc!$A:$AD,ATO52,30),"")</f>
        <v/>
      </c>
      <c r="ATR52" s="85" t="str">
        <f ca="1">IFERROR(VLOOKUP(ATQ52,Giadatvaheso!$C$24:$F$112,4,0)*ATS52,"")</f>
        <v/>
      </c>
      <c r="ATS52" s="84" t="str">
        <f t="shared" ca="1" si="110"/>
        <v/>
      </c>
      <c r="ATT52" s="84" t="str">
        <f ca="1">IFERROR(INDEX(TrichLuc!$A:$AD,ATO52,21),"")</f>
        <v/>
      </c>
      <c r="ATU52" s="84" t="str">
        <f ca="1">IFERROR(INDEX(TrichLuc!$A:$AD,ATO52,22),"")</f>
        <v/>
      </c>
      <c r="ATV52" s="84" t="str">
        <f ca="1">IFERROR(INDEX(TrichLuc!$A:$AD,ATO52,23),"")</f>
        <v/>
      </c>
      <c r="ATW52" s="94" t="str">
        <f ca="1">IFERROR(INDEX(TrichLuc!$A:$AD,ATO52,25),"")</f>
        <v/>
      </c>
      <c r="ATX52" s="94" t="str">
        <f ca="1">IFERROR(INDEX(TrichLuc!$A:$AD,ATO52,26),"")</f>
        <v/>
      </c>
      <c r="ATZ52" s="4" t="str">
        <f ca="1">IFERROR(MATCH(AUE$3,OFFSET(TrichLuc!$A$1,ATZ51,0,5000),0)+ATZ51,"")</f>
        <v/>
      </c>
      <c r="AUA52" s="84" t="str">
        <f ca="1">IFERROR(INDEX(TrichLuc!$A:$AD,ATZ52,10),"")</f>
        <v/>
      </c>
      <c r="AUB52" s="94" t="str">
        <f ca="1">IFERROR(INDEX(TrichLuc!$A:$AD,ATZ52,30),"")</f>
        <v/>
      </c>
      <c r="AUC52" s="85" t="str">
        <f ca="1">IFERROR(VLOOKUP(AUB52,Giadatvaheso!$C$24:$F$112,4,0)*AUD52,"")</f>
        <v/>
      </c>
      <c r="AUD52" s="84" t="str">
        <f t="shared" ca="1" si="111"/>
        <v/>
      </c>
      <c r="AUE52" s="84" t="str">
        <f ca="1">IFERROR(INDEX(TrichLuc!$A:$AD,ATZ52,21),"")</f>
        <v/>
      </c>
      <c r="AUF52" s="84" t="str">
        <f ca="1">IFERROR(INDEX(TrichLuc!$A:$AD,ATZ52,22),"")</f>
        <v/>
      </c>
      <c r="AUG52" s="84" t="str">
        <f ca="1">IFERROR(INDEX(TrichLuc!$A:$AD,ATZ52,23),"")</f>
        <v/>
      </c>
      <c r="AUH52" s="94" t="str">
        <f ca="1">IFERROR(INDEX(TrichLuc!$A:$AD,ATZ52,25),"")</f>
        <v/>
      </c>
      <c r="AUI52" s="94" t="str">
        <f ca="1">IFERROR(INDEX(TrichLuc!$A:$AD,ATZ52,26),"")</f>
        <v/>
      </c>
      <c r="AUK52" s="4" t="str">
        <f ca="1">IFERROR(MATCH(AUP$3,OFFSET(TrichLuc!$A$1,AUK51,0,5000),0)+AUK51,"")</f>
        <v/>
      </c>
      <c r="AUL52" s="84" t="str">
        <f ca="1">IFERROR(INDEX(TrichLuc!$A:$AD,AUK52,10),"")</f>
        <v/>
      </c>
      <c r="AUM52" s="94" t="str">
        <f ca="1">IFERROR(INDEX(TrichLuc!$A:$AD,AUK52,30),"")</f>
        <v/>
      </c>
      <c r="AUN52" s="85" t="str">
        <f ca="1">IFERROR(VLOOKUP(AUM52,Giadatvaheso!$C$24:$F$112,4,0)*AUO52,"")</f>
        <v/>
      </c>
      <c r="AUO52" s="84" t="str">
        <f t="shared" ca="1" si="112"/>
        <v/>
      </c>
      <c r="AUP52" s="84" t="str">
        <f ca="1">IFERROR(INDEX(TrichLuc!$A:$AD,AUK52,21),"")</f>
        <v/>
      </c>
      <c r="AUQ52" s="84" t="str">
        <f ca="1">IFERROR(INDEX(TrichLuc!$A:$AD,AUK52,22),"")</f>
        <v/>
      </c>
      <c r="AUR52" s="84" t="str">
        <f ca="1">IFERROR(INDEX(TrichLuc!$A:$AD,AUK52,23),"")</f>
        <v/>
      </c>
      <c r="AUS52" s="94" t="str">
        <f ca="1">IFERROR(INDEX(TrichLuc!$A:$AD,AUK52,25),"")</f>
        <v/>
      </c>
      <c r="AUT52" s="94" t="str">
        <f ca="1">IFERROR(INDEX(TrichLuc!$A:$AD,AUK52,26),"")</f>
        <v/>
      </c>
      <c r="AUV52" s="4" t="str">
        <f ca="1">IFERROR(MATCH(AVA$3,OFFSET(TrichLuc!$A$1,AUV51,0,5000),0)+AUV51,"")</f>
        <v/>
      </c>
      <c r="AUW52" s="84" t="str">
        <f ca="1">IFERROR(INDEX(TrichLuc!$A:$AD,AUV52,10),"")</f>
        <v/>
      </c>
      <c r="AUX52" s="94" t="str">
        <f ca="1">IFERROR(INDEX(TrichLuc!$A:$AD,AUV52,30),"")</f>
        <v/>
      </c>
      <c r="AUY52" s="85" t="str">
        <f ca="1">IFERROR(VLOOKUP(AUX52,Giadatvaheso!$C$24:$F$112,4,0)*AUZ52,"")</f>
        <v/>
      </c>
      <c r="AUZ52" s="84" t="str">
        <f t="shared" ca="1" si="113"/>
        <v/>
      </c>
      <c r="AVA52" s="84" t="str">
        <f ca="1">IFERROR(INDEX(TrichLuc!$A:$AD,AUV52,21),"")</f>
        <v/>
      </c>
      <c r="AVB52" s="84" t="str">
        <f ca="1">IFERROR(INDEX(TrichLuc!$A:$AD,AUV52,22),"")</f>
        <v/>
      </c>
      <c r="AVC52" s="84" t="str">
        <f ca="1">IFERROR(INDEX(TrichLuc!$A:$AD,AUV52,23),"")</f>
        <v/>
      </c>
      <c r="AVD52" s="94" t="str">
        <f ca="1">IFERROR(INDEX(TrichLuc!$A:$AD,AUV52,25),"")</f>
        <v/>
      </c>
      <c r="AVE52" s="94" t="str">
        <f ca="1">IFERROR(INDEX(TrichLuc!$A:$AD,AUV52,26),"")</f>
        <v/>
      </c>
      <c r="AVG52" s="4" t="str">
        <f ca="1">IFERROR(MATCH(AVL$3,OFFSET(TrichLuc!$A$1,AVG51,0,5000),0)+AVG51,"")</f>
        <v/>
      </c>
      <c r="AVH52" s="84" t="str">
        <f ca="1">IFERROR(INDEX(TrichLuc!$A:$AD,AVG52,10),"")</f>
        <v/>
      </c>
      <c r="AVI52" s="94" t="str">
        <f ca="1">IFERROR(INDEX(TrichLuc!$A:$AD,AVG52,30),"")</f>
        <v/>
      </c>
      <c r="AVJ52" s="85" t="str">
        <f ca="1">IFERROR(VLOOKUP(AVI52,Giadatvaheso!$C$24:$F$112,4,0)*AVK52,"")</f>
        <v/>
      </c>
      <c r="AVK52" s="84" t="str">
        <f t="shared" ca="1" si="114"/>
        <v/>
      </c>
      <c r="AVL52" s="84" t="str">
        <f ca="1">IFERROR(INDEX(TrichLuc!$A:$AD,AVG52,21),"")</f>
        <v/>
      </c>
      <c r="AVM52" s="84" t="str">
        <f ca="1">IFERROR(INDEX(TrichLuc!$A:$AD,AVG52,22),"")</f>
        <v/>
      </c>
      <c r="AVN52" s="84" t="str">
        <f ca="1">IFERROR(INDEX(TrichLuc!$A:$AD,AVG52,23),"")</f>
        <v/>
      </c>
      <c r="AVO52" s="94" t="str">
        <f ca="1">IFERROR(INDEX(TrichLuc!$A:$AD,AVG52,25),"")</f>
        <v/>
      </c>
      <c r="AVP52" s="94" t="str">
        <f ca="1">IFERROR(INDEX(TrichLuc!$A:$AD,AVG52,26),"")</f>
        <v/>
      </c>
      <c r="AVR52" s="4" t="str">
        <f ca="1">IFERROR(MATCH(AVW$3,OFFSET(TrichLuc!$A$1,AVR51,0,5000),0)+AVR51,"")</f>
        <v/>
      </c>
      <c r="AVS52" s="84" t="str">
        <f ca="1">IFERROR(INDEX(TrichLuc!$A:$AD,AVR52,10),"")</f>
        <v/>
      </c>
      <c r="AVT52" s="94" t="str">
        <f ca="1">IFERROR(INDEX(TrichLuc!$A:$AD,AVR52,30),"")</f>
        <v/>
      </c>
      <c r="AVU52" s="85" t="str">
        <f ca="1">IFERROR(VLOOKUP(AVT52,Giadatvaheso!$C$24:$F$112,4,0)*AVV52,"")</f>
        <v/>
      </c>
      <c r="AVV52" s="84" t="str">
        <f t="shared" ca="1" si="115"/>
        <v/>
      </c>
      <c r="AVW52" s="84" t="str">
        <f ca="1">IFERROR(INDEX(TrichLuc!$A:$AD,AVR52,21),"")</f>
        <v/>
      </c>
      <c r="AVX52" s="84" t="str">
        <f ca="1">IFERROR(INDEX(TrichLuc!$A:$AD,AVR52,22),"")</f>
        <v/>
      </c>
      <c r="AVY52" s="84" t="str">
        <f ca="1">IFERROR(INDEX(TrichLuc!$A:$AD,AVR52,23),"")</f>
        <v/>
      </c>
      <c r="AVZ52" s="94" t="str">
        <f ca="1">IFERROR(INDEX(TrichLuc!$A:$AD,AVR52,25),"")</f>
        <v/>
      </c>
      <c r="AWA52" s="94" t="str">
        <f ca="1">IFERROR(INDEX(TrichLuc!$A:$AD,AVR52,26),"")</f>
        <v/>
      </c>
    </row>
    <row r="53" spans="1:1275">
      <c r="A53" s="4" t="str">
        <f ca="1">IFERROR(MATCH(F$3,OFFSET(TrichLuc!$A$1,A52,0,5000),0)+A52,"")</f>
        <v/>
      </c>
      <c r="B53" s="84" t="str">
        <f ca="1">IFERROR(INDEX(TrichLuc!$A:$AD,A53,10),"")</f>
        <v/>
      </c>
      <c r="C53" s="94" t="str">
        <f ca="1">IFERROR(INDEX(TrichLuc!$A:$AD,A53,30),"")</f>
        <v/>
      </c>
      <c r="D53" s="85" t="str">
        <f ca="1">IFERROR(VLOOKUP(C53,Giadatvaheso!$C$24:$F$112,4,0)*E53,"")</f>
        <v/>
      </c>
      <c r="E53" s="84" t="str">
        <f t="shared" ref="E53" ca="1" si="118">IFERROR(F53+G53,"")</f>
        <v/>
      </c>
      <c r="F53" s="84" t="str">
        <f ca="1">IFERROR(INDEX(TrichLuc!$A:$AD,A53,21),"")</f>
        <v/>
      </c>
      <c r="G53" s="84" t="str">
        <f ca="1">IFERROR(INDEX(TrichLuc!$A:$AD,A53,22),"")</f>
        <v/>
      </c>
      <c r="H53" s="84" t="str">
        <f ca="1">IFERROR(INDEX(TrichLuc!$A:$AD,A53,23),"")</f>
        <v/>
      </c>
      <c r="I53" s="94" t="str">
        <f ca="1">IFERROR(INDEX(TrichLuc!$A:$AD,A53,25),"")</f>
        <v/>
      </c>
      <c r="J53" s="94" t="str">
        <f ca="1">IFERROR(INDEX(TrichLuc!$A:$AD,A53,26),"")</f>
        <v/>
      </c>
      <c r="L53" s="4" t="str">
        <f ca="1">IFERROR(MATCH(Q$3,OFFSET(TrichLuc!$A$1,L52,0,5000),0)+L52,"")</f>
        <v/>
      </c>
      <c r="M53" s="84" t="str">
        <f ca="1">IFERROR(INDEX(TrichLuc!$A:$AD,L53,10),"")</f>
        <v/>
      </c>
      <c r="N53" s="94" t="str">
        <f ca="1">IFERROR(INDEX(TrichLuc!$A:$AD,L53,30),"")</f>
        <v/>
      </c>
      <c r="O53" s="85" t="str">
        <f ca="1">IFERROR(VLOOKUP(N53,Giadatvaheso!$C$24:$F$112,4,0)*P53,"")</f>
        <v/>
      </c>
      <c r="P53" s="84" t="str">
        <f t="shared" ref="P53" ca="1" si="119">IFERROR(Q53+R53,"")</f>
        <v/>
      </c>
      <c r="Q53" s="84" t="str">
        <f ca="1">IFERROR(INDEX(TrichLuc!$A:$AD,L53,21),"")</f>
        <v/>
      </c>
      <c r="R53" s="84" t="str">
        <f ca="1">IFERROR(INDEX(TrichLuc!$A:$AD,L53,22),"")</f>
        <v/>
      </c>
      <c r="S53" s="84" t="str">
        <f ca="1">IFERROR(INDEX(TrichLuc!$A:$AD,L53,23),"")</f>
        <v/>
      </c>
      <c r="T53" s="94" t="str">
        <f ca="1">IFERROR(INDEX(TrichLuc!$A:$AD,L53,25),"")</f>
        <v/>
      </c>
      <c r="U53" s="94" t="str">
        <f ca="1">IFERROR(INDEX(TrichLuc!$A:$AD,L53,26),"")</f>
        <v/>
      </c>
      <c r="W53" s="4" t="str">
        <f ca="1">IFERROR(MATCH(AB$3,OFFSET(TrichLuc!$A$1,W52,0,5000),0)+W52,"")</f>
        <v/>
      </c>
      <c r="X53" s="84" t="str">
        <f ca="1">IFERROR(INDEX(TrichLuc!$A:$AD,W53,10),"")</f>
        <v/>
      </c>
      <c r="Y53" s="94" t="str">
        <f ca="1">IFERROR(INDEX(TrichLuc!$A:$AD,W53,30),"")</f>
        <v/>
      </c>
      <c r="Z53" s="85" t="str">
        <f ca="1">IFERROR(VLOOKUP(Y53,Giadatvaheso!$C$24:$F$112,4,0)*AA53,"")</f>
        <v/>
      </c>
      <c r="AA53" s="84" t="str">
        <f t="shared" ca="1" si="2"/>
        <v/>
      </c>
      <c r="AB53" s="84" t="str">
        <f ca="1">IFERROR(INDEX(TrichLuc!$A:$AD,W53,21),"")</f>
        <v/>
      </c>
      <c r="AC53" s="84" t="str">
        <f ca="1">IFERROR(INDEX(TrichLuc!$A:$AD,W53,22),"")</f>
        <v/>
      </c>
      <c r="AD53" s="84" t="str">
        <f ca="1">IFERROR(INDEX(TrichLuc!$A:$AD,W53,23),"")</f>
        <v/>
      </c>
      <c r="AE53" s="94" t="str">
        <f ca="1">IFERROR(INDEX(TrichLuc!$A:$AD,W53,25),"")</f>
        <v/>
      </c>
      <c r="AF53" s="94" t="str">
        <f ca="1">IFERROR(INDEX(TrichLuc!$A:$AD,W53,26),"")</f>
        <v/>
      </c>
      <c r="AH53" s="4" t="str">
        <f ca="1">IFERROR(MATCH(AM$3,OFFSET(TrichLuc!$A$1,AH52,0,5000),0)+AH52,"")</f>
        <v/>
      </c>
      <c r="AI53" s="84" t="str">
        <f ca="1">IFERROR(INDEX(TrichLuc!$A:$AD,AH53,10),"")</f>
        <v/>
      </c>
      <c r="AJ53" s="94" t="str">
        <f ca="1">IFERROR(INDEX(TrichLuc!$A:$AD,AH53,30),"")</f>
        <v/>
      </c>
      <c r="AK53" s="85" t="str">
        <f ca="1">IFERROR(VLOOKUP(AJ53,Giadatvaheso!$C$24:$F$112,4,0)*AL53,"")</f>
        <v/>
      </c>
      <c r="AL53" s="84" t="str">
        <f t="shared" ca="1" si="3"/>
        <v/>
      </c>
      <c r="AM53" s="84" t="str">
        <f ca="1">IFERROR(INDEX(TrichLuc!$A:$AD,AH53,21),"")</f>
        <v/>
      </c>
      <c r="AN53" s="84" t="str">
        <f ca="1">IFERROR(INDEX(TrichLuc!$A:$AD,AH53,22),"")</f>
        <v/>
      </c>
      <c r="AO53" s="84" t="str">
        <f ca="1">IFERROR(INDEX(TrichLuc!$A:$AD,AH53,23),"")</f>
        <v/>
      </c>
      <c r="AP53" s="94" t="str">
        <f ca="1">IFERROR(INDEX(TrichLuc!$A:$AD,AH53,25),"")</f>
        <v/>
      </c>
      <c r="AQ53" s="94" t="str">
        <f ca="1">IFERROR(INDEX(TrichLuc!$A:$AD,AH53,26),"")</f>
        <v/>
      </c>
      <c r="AS53" s="4" t="str">
        <f ca="1">IFERROR(MATCH(AX$3,OFFSET(TrichLuc!$A$1,AS52,0,5000),0)+AS52,"")</f>
        <v/>
      </c>
      <c r="AT53" s="84" t="str">
        <f ca="1">IFERROR(INDEX(TrichLuc!$A:$AD,AS53,10),"")</f>
        <v/>
      </c>
      <c r="AU53" s="94" t="str">
        <f ca="1">IFERROR(INDEX(TrichLuc!$A:$AD,AS53,30),"")</f>
        <v/>
      </c>
      <c r="AV53" s="85" t="str">
        <f ca="1">IFERROR(VLOOKUP(AU53,Giadatvaheso!$C$24:$F$112,4,0)*AW53,"")</f>
        <v/>
      </c>
      <c r="AW53" s="84" t="str">
        <f t="shared" ca="1" si="4"/>
        <v/>
      </c>
      <c r="AX53" s="84" t="str">
        <f ca="1">IFERROR(INDEX(TrichLuc!$A:$AD,AS53,21),"")</f>
        <v/>
      </c>
      <c r="AY53" s="84" t="str">
        <f ca="1">IFERROR(INDEX(TrichLuc!$A:$AD,AS53,22),"")</f>
        <v/>
      </c>
      <c r="AZ53" s="84" t="str">
        <f ca="1">IFERROR(INDEX(TrichLuc!$A:$AD,AS53,23),"")</f>
        <v/>
      </c>
      <c r="BA53" s="94" t="str">
        <f ca="1">IFERROR(INDEX(TrichLuc!$A:$AD,AS53,25),"")</f>
        <v/>
      </c>
      <c r="BB53" s="94" t="str">
        <f ca="1">IFERROR(INDEX(TrichLuc!$A:$AD,AS53,26),"")</f>
        <v/>
      </c>
      <c r="BD53" s="4" t="str">
        <f ca="1">IFERROR(MATCH(BI$3,OFFSET(TrichLuc!$A$1,BD52,0,5000),0)+BD52,"")</f>
        <v/>
      </c>
      <c r="BE53" s="84" t="str">
        <f ca="1">IFERROR(INDEX(TrichLuc!$A:$AD,BD53,10),"")</f>
        <v/>
      </c>
      <c r="BF53" s="94" t="str">
        <f ca="1">IFERROR(INDEX(TrichLuc!$A:$AD,BD53,30),"")</f>
        <v/>
      </c>
      <c r="BG53" s="85" t="str">
        <f ca="1">IFERROR(VLOOKUP(BF53,Giadatvaheso!$C$24:$F$112,4,0)*BH53,"")</f>
        <v/>
      </c>
      <c r="BH53" s="84" t="str">
        <f t="shared" ca="1" si="5"/>
        <v/>
      </c>
      <c r="BI53" s="84" t="str">
        <f ca="1">IFERROR(INDEX(TrichLuc!$A:$AD,BD53,21),"")</f>
        <v/>
      </c>
      <c r="BJ53" s="84" t="str">
        <f ca="1">IFERROR(INDEX(TrichLuc!$A:$AD,BD53,22),"")</f>
        <v/>
      </c>
      <c r="BK53" s="84" t="str">
        <f ca="1">IFERROR(INDEX(TrichLuc!$A:$AD,BD53,23),"")</f>
        <v/>
      </c>
      <c r="BL53" s="94" t="str">
        <f ca="1">IFERROR(INDEX(TrichLuc!$A:$AD,BD53,25),"")</f>
        <v/>
      </c>
      <c r="BM53" s="94" t="str">
        <f ca="1">IFERROR(INDEX(TrichLuc!$A:$AD,BD53,26),"")</f>
        <v/>
      </c>
      <c r="BO53" s="4" t="str">
        <f ca="1">IFERROR(MATCH(BT$3,OFFSET(TrichLuc!$A$1,BO52,0,5000),0)+BO52,"")</f>
        <v/>
      </c>
      <c r="BP53" s="84" t="str">
        <f ca="1">IFERROR(INDEX(TrichLuc!$A:$AD,BO53,10),"")</f>
        <v/>
      </c>
      <c r="BQ53" s="94" t="str">
        <f ca="1">IFERROR(INDEX(TrichLuc!$A:$AD,BO53,30),"")</f>
        <v/>
      </c>
      <c r="BR53" s="85" t="str">
        <f ca="1">IFERROR(VLOOKUP(BQ53,Giadatvaheso!$C$24:$F$112,4,0)*BS53,"")</f>
        <v/>
      </c>
      <c r="BS53" s="84" t="str">
        <f t="shared" ca="1" si="6"/>
        <v/>
      </c>
      <c r="BT53" s="84" t="str">
        <f ca="1">IFERROR(INDEX(TrichLuc!$A:$AD,BO53,21),"")</f>
        <v/>
      </c>
      <c r="BU53" s="84" t="str">
        <f ca="1">IFERROR(INDEX(TrichLuc!$A:$AD,BO53,22),"")</f>
        <v/>
      </c>
      <c r="BV53" s="84" t="str">
        <f ca="1">IFERROR(INDEX(TrichLuc!$A:$AD,BO53,23),"")</f>
        <v/>
      </c>
      <c r="BW53" s="94" t="str">
        <f ca="1">IFERROR(INDEX(TrichLuc!$A:$AD,BO53,25),"")</f>
        <v/>
      </c>
      <c r="BX53" s="94" t="str">
        <f ca="1">IFERROR(INDEX(TrichLuc!$A:$AD,BO53,26),"")</f>
        <v/>
      </c>
      <c r="BZ53" s="4" t="str">
        <f ca="1">IFERROR(MATCH(CE$3,OFFSET(TrichLuc!$A$1,BZ52,0,5000),0)+BZ52,"")</f>
        <v/>
      </c>
      <c r="CA53" s="84" t="str">
        <f ca="1">IFERROR(INDEX(TrichLuc!$A:$AD,BZ53,10),"")</f>
        <v/>
      </c>
      <c r="CB53" s="94" t="str">
        <f ca="1">IFERROR(INDEX(TrichLuc!$A:$AD,BZ53,30),"")</f>
        <v/>
      </c>
      <c r="CC53" s="85" t="str">
        <f ca="1">IFERROR(VLOOKUP(CB53,Giadatvaheso!$C$24:$F$112,4,0)*CD53,"")</f>
        <v/>
      </c>
      <c r="CD53" s="84" t="str">
        <f t="shared" ca="1" si="7"/>
        <v/>
      </c>
      <c r="CE53" s="84" t="str">
        <f ca="1">IFERROR(INDEX(TrichLuc!$A:$AD,BZ53,21),"")</f>
        <v/>
      </c>
      <c r="CF53" s="84" t="str">
        <f ca="1">IFERROR(INDEX(TrichLuc!$A:$AD,BZ53,22),"")</f>
        <v/>
      </c>
      <c r="CG53" s="84" t="str">
        <f ca="1">IFERROR(INDEX(TrichLuc!$A:$AD,BZ53,23),"")</f>
        <v/>
      </c>
      <c r="CH53" s="94" t="str">
        <f ca="1">IFERROR(INDEX(TrichLuc!$A:$AD,BZ53,25),"")</f>
        <v/>
      </c>
      <c r="CI53" s="94" t="str">
        <f ca="1">IFERROR(INDEX(TrichLuc!$A:$AD,BZ53,26),"")</f>
        <v/>
      </c>
      <c r="CK53" s="4" t="str">
        <f ca="1">IFERROR(MATCH(CP$3,OFFSET(TrichLuc!$A$1,CK52,0,5000),0)+CK52,"")</f>
        <v/>
      </c>
      <c r="CL53" s="84" t="str">
        <f ca="1">IFERROR(INDEX(TrichLuc!$A:$AD,CK53,10),"")</f>
        <v/>
      </c>
      <c r="CM53" s="94" t="str">
        <f ca="1">IFERROR(INDEX(TrichLuc!$A:$AD,CK53,30),"")</f>
        <v/>
      </c>
      <c r="CN53" s="85" t="str">
        <f ca="1">IFERROR(VLOOKUP(CM53,Giadatvaheso!$C$24:$F$112,4,0)*CO53,"")</f>
        <v/>
      </c>
      <c r="CO53" s="84" t="str">
        <f t="shared" ca="1" si="8"/>
        <v/>
      </c>
      <c r="CP53" s="84" t="str">
        <f ca="1">IFERROR(INDEX(TrichLuc!$A:$AD,CK53,21),"")</f>
        <v/>
      </c>
      <c r="CQ53" s="84" t="str">
        <f ca="1">IFERROR(INDEX(TrichLuc!$A:$AD,CK53,22),"")</f>
        <v/>
      </c>
      <c r="CR53" s="84" t="str">
        <f ca="1">IFERROR(INDEX(TrichLuc!$A:$AD,CK53,23),"")</f>
        <v/>
      </c>
      <c r="CS53" s="94" t="str">
        <f ca="1">IFERROR(INDEX(TrichLuc!$A:$AD,CK53,25),"")</f>
        <v/>
      </c>
      <c r="CT53" s="94" t="str">
        <f ca="1">IFERROR(INDEX(TrichLuc!$A:$AD,CK53,26),"")</f>
        <v/>
      </c>
      <c r="CV53" s="4" t="str">
        <f ca="1">IFERROR(MATCH(DA$3,OFFSET(TrichLuc!$A$1,CV52,0,5000),0)+CV52,"")</f>
        <v/>
      </c>
      <c r="CW53" s="84" t="str">
        <f ca="1">IFERROR(INDEX(TrichLuc!$A:$AD,CV53,10),"")</f>
        <v/>
      </c>
      <c r="CX53" s="94" t="str">
        <f ca="1">IFERROR(INDEX(TrichLuc!$A:$AD,CV53,30),"")</f>
        <v/>
      </c>
      <c r="CY53" s="85" t="str">
        <f ca="1">IFERROR(VLOOKUP(CX53,Giadatvaheso!$C$24:$F$112,4,0)*CZ53,"")</f>
        <v/>
      </c>
      <c r="CZ53" s="84" t="str">
        <f t="shared" ca="1" si="9"/>
        <v/>
      </c>
      <c r="DA53" s="84" t="str">
        <f ca="1">IFERROR(INDEX(TrichLuc!$A:$AD,CV53,21),"")</f>
        <v/>
      </c>
      <c r="DB53" s="84" t="str">
        <f ca="1">IFERROR(INDEX(TrichLuc!$A:$AD,CV53,22),"")</f>
        <v/>
      </c>
      <c r="DC53" s="84" t="str">
        <f ca="1">IFERROR(INDEX(TrichLuc!$A:$AD,CV53,23),"")</f>
        <v/>
      </c>
      <c r="DD53" s="94" t="str">
        <f ca="1">IFERROR(INDEX(TrichLuc!$A:$AD,CV53,25),"")</f>
        <v/>
      </c>
      <c r="DE53" s="94" t="str">
        <f ca="1">IFERROR(INDEX(TrichLuc!$A:$AD,CV53,26),"")</f>
        <v/>
      </c>
      <c r="DG53" s="4" t="str">
        <f ca="1">IFERROR(MATCH(DL$3,OFFSET(TrichLuc!$A$1,DG52,0,5000),0)+DG52,"")</f>
        <v/>
      </c>
      <c r="DH53" s="84" t="str">
        <f ca="1">IFERROR(INDEX(TrichLuc!$A:$AD,DG53,10),"")</f>
        <v/>
      </c>
      <c r="DI53" s="94" t="str">
        <f ca="1">IFERROR(INDEX(TrichLuc!$A:$AD,DG53,30),"")</f>
        <v/>
      </c>
      <c r="DJ53" s="85" t="str">
        <f ca="1">IFERROR(VLOOKUP(DI53,Giadatvaheso!$C$24:$F$112,4,0)*DK53,"")</f>
        <v/>
      </c>
      <c r="DK53" s="84" t="str">
        <f t="shared" ca="1" si="10"/>
        <v/>
      </c>
      <c r="DL53" s="84" t="str">
        <f ca="1">IFERROR(INDEX(TrichLuc!$A:$AD,DG53,21),"")</f>
        <v/>
      </c>
      <c r="DM53" s="84" t="str">
        <f ca="1">IFERROR(INDEX(TrichLuc!$A:$AD,DG53,22),"")</f>
        <v/>
      </c>
      <c r="DN53" s="84" t="str">
        <f ca="1">IFERROR(INDEX(TrichLuc!$A:$AD,DG53,23),"")</f>
        <v/>
      </c>
      <c r="DO53" s="94" t="str">
        <f ca="1">IFERROR(INDEX(TrichLuc!$A:$AD,DG53,25),"")</f>
        <v/>
      </c>
      <c r="DP53" s="94" t="str">
        <f ca="1">IFERROR(INDEX(TrichLuc!$A:$AD,DG53,26),"")</f>
        <v/>
      </c>
      <c r="DR53" s="4" t="str">
        <f ca="1">IFERROR(MATCH(DW$3,OFFSET(TrichLuc!$A$1,DR52,0,5000),0)+DR52,"")</f>
        <v/>
      </c>
      <c r="DS53" s="84" t="str">
        <f ca="1">IFERROR(INDEX(TrichLuc!$A:$AD,DR53,10),"")</f>
        <v/>
      </c>
      <c r="DT53" s="94" t="str">
        <f ca="1">IFERROR(INDEX(TrichLuc!$A:$AD,DR53,30),"")</f>
        <v/>
      </c>
      <c r="DU53" s="85" t="str">
        <f ca="1">IFERROR(VLOOKUP(DT53,Giadatvaheso!$C$24:$F$112,4,0)*DV53,"")</f>
        <v/>
      </c>
      <c r="DV53" s="84" t="str">
        <f t="shared" ca="1" si="11"/>
        <v/>
      </c>
      <c r="DW53" s="84" t="str">
        <f ca="1">IFERROR(INDEX(TrichLuc!$A:$AD,DR53,21),"")</f>
        <v/>
      </c>
      <c r="DX53" s="84" t="str">
        <f ca="1">IFERROR(INDEX(TrichLuc!$A:$AD,DR53,22),"")</f>
        <v/>
      </c>
      <c r="DY53" s="84" t="str">
        <f ca="1">IFERROR(INDEX(TrichLuc!$A:$AD,DR53,23),"")</f>
        <v/>
      </c>
      <c r="DZ53" s="94" t="str">
        <f ca="1">IFERROR(INDEX(TrichLuc!$A:$AD,DR53,25),"")</f>
        <v/>
      </c>
      <c r="EA53" s="94" t="str">
        <f ca="1">IFERROR(INDEX(TrichLuc!$A:$AD,DR53,26),"")</f>
        <v/>
      </c>
      <c r="EC53" s="4" t="str">
        <f ca="1">IFERROR(MATCH(EH$3,OFFSET(TrichLuc!$A$1,EC52,0,5000),0)+EC52,"")</f>
        <v/>
      </c>
      <c r="ED53" s="84" t="str">
        <f ca="1">IFERROR(INDEX(TrichLuc!$A:$AD,EC53,10),"")</f>
        <v/>
      </c>
      <c r="EE53" s="94" t="str">
        <f ca="1">IFERROR(INDEX(TrichLuc!$A:$AD,EC53,30),"")</f>
        <v/>
      </c>
      <c r="EF53" s="85" t="str">
        <f ca="1">IFERROR(VLOOKUP(EE53,Giadatvaheso!$C$24:$F$112,4,0)*EG53,"")</f>
        <v/>
      </c>
      <c r="EG53" s="84" t="str">
        <f t="shared" ca="1" si="12"/>
        <v/>
      </c>
      <c r="EH53" s="84" t="str">
        <f ca="1">IFERROR(INDEX(TrichLuc!$A:$AD,EC53,21),"")</f>
        <v/>
      </c>
      <c r="EI53" s="84" t="str">
        <f ca="1">IFERROR(INDEX(TrichLuc!$A:$AD,EC53,22),"")</f>
        <v/>
      </c>
      <c r="EJ53" s="84" t="str">
        <f ca="1">IFERROR(INDEX(TrichLuc!$A:$AD,EC53,23),"")</f>
        <v/>
      </c>
      <c r="EK53" s="94" t="str">
        <f ca="1">IFERROR(INDEX(TrichLuc!$A:$AD,EC53,25),"")</f>
        <v/>
      </c>
      <c r="EL53" s="94" t="str">
        <f ca="1">IFERROR(INDEX(TrichLuc!$A:$AD,EC53,26),"")</f>
        <v/>
      </c>
      <c r="EN53" s="4" t="str">
        <f ca="1">IFERROR(MATCH(ES$3,OFFSET(TrichLuc!$A$1,EN52,0,5000),0)+EN52,"")</f>
        <v/>
      </c>
      <c r="EO53" s="84" t="str">
        <f ca="1">IFERROR(INDEX(TrichLuc!$A:$AD,EN53,10),"")</f>
        <v/>
      </c>
      <c r="EP53" s="94" t="str">
        <f ca="1">IFERROR(INDEX(TrichLuc!$A:$AD,EN53,30),"")</f>
        <v/>
      </c>
      <c r="EQ53" s="85" t="str">
        <f ca="1">IFERROR(VLOOKUP(EP53,Giadatvaheso!$C$24:$F$112,4,0)*ER53,"")</f>
        <v/>
      </c>
      <c r="ER53" s="84" t="str">
        <f t="shared" ca="1" si="13"/>
        <v/>
      </c>
      <c r="ES53" s="84" t="str">
        <f ca="1">IFERROR(INDEX(TrichLuc!$A:$AD,EN53,21),"")</f>
        <v/>
      </c>
      <c r="ET53" s="84" t="str">
        <f ca="1">IFERROR(INDEX(TrichLuc!$A:$AD,EN53,22),"")</f>
        <v/>
      </c>
      <c r="EU53" s="84" t="str">
        <f ca="1">IFERROR(INDEX(TrichLuc!$A:$AD,EN53,23),"")</f>
        <v/>
      </c>
      <c r="EV53" s="94" t="str">
        <f ca="1">IFERROR(INDEX(TrichLuc!$A:$AD,EN53,25),"")</f>
        <v/>
      </c>
      <c r="EW53" s="94" t="str">
        <f ca="1">IFERROR(INDEX(TrichLuc!$A:$AD,EN53,26),"")</f>
        <v/>
      </c>
      <c r="EY53" s="4" t="str">
        <f ca="1">IFERROR(MATCH(FD$3,OFFSET(TrichLuc!$A$1,EY52,0,5000),0)+EY52,"")</f>
        <v/>
      </c>
      <c r="EZ53" s="84" t="str">
        <f ca="1">IFERROR(INDEX(TrichLuc!$A:$AD,EY53,10),"")</f>
        <v/>
      </c>
      <c r="FA53" s="94" t="str">
        <f ca="1">IFERROR(INDEX(TrichLuc!$A:$AD,EY53,30),"")</f>
        <v/>
      </c>
      <c r="FB53" s="85" t="str">
        <f ca="1">IFERROR(VLOOKUP(FA53,Giadatvaheso!$C$24:$F$112,4,0)*FC53,"")</f>
        <v/>
      </c>
      <c r="FC53" s="84" t="str">
        <f t="shared" ca="1" si="14"/>
        <v/>
      </c>
      <c r="FD53" s="84" t="str">
        <f ca="1">IFERROR(INDEX(TrichLuc!$A:$AD,EY53,21),"")</f>
        <v/>
      </c>
      <c r="FE53" s="84" t="str">
        <f ca="1">IFERROR(INDEX(TrichLuc!$A:$AD,EY53,22),"")</f>
        <v/>
      </c>
      <c r="FF53" s="84" t="str">
        <f ca="1">IFERROR(INDEX(TrichLuc!$A:$AD,EY53,23),"")</f>
        <v/>
      </c>
      <c r="FG53" s="94" t="str">
        <f ca="1">IFERROR(INDEX(TrichLuc!$A:$AD,EY53,25),"")</f>
        <v/>
      </c>
      <c r="FH53" s="94" t="str">
        <f ca="1">IFERROR(INDEX(TrichLuc!$A:$AD,EY53,26),"")</f>
        <v/>
      </c>
      <c r="FJ53" s="4" t="str">
        <f ca="1">IFERROR(MATCH(FO$3,OFFSET(TrichLuc!$A$1,FJ52,0,5000),0)+FJ52,"")</f>
        <v/>
      </c>
      <c r="FK53" s="84" t="str">
        <f ca="1">IFERROR(INDEX(TrichLuc!$A:$AD,FJ53,10),"")</f>
        <v/>
      </c>
      <c r="FL53" s="94" t="str">
        <f ca="1">IFERROR(INDEX(TrichLuc!$A:$AD,FJ53,30),"")</f>
        <v/>
      </c>
      <c r="FM53" s="85" t="str">
        <f ca="1">IFERROR(VLOOKUP(FL53,Giadatvaheso!$C$24:$F$112,4,0)*FN53,"")</f>
        <v/>
      </c>
      <c r="FN53" s="84" t="str">
        <f t="shared" ca="1" si="15"/>
        <v/>
      </c>
      <c r="FO53" s="84" t="str">
        <f ca="1">IFERROR(INDEX(TrichLuc!$A:$AD,FJ53,21),"")</f>
        <v/>
      </c>
      <c r="FP53" s="84" t="str">
        <f ca="1">IFERROR(INDEX(TrichLuc!$A:$AD,FJ53,22),"")</f>
        <v/>
      </c>
      <c r="FQ53" s="84" t="str">
        <f ca="1">IFERROR(INDEX(TrichLuc!$A:$AD,FJ53,23),"")</f>
        <v/>
      </c>
      <c r="FR53" s="94" t="str">
        <f ca="1">IFERROR(INDEX(TrichLuc!$A:$AD,FJ53,25),"")</f>
        <v/>
      </c>
      <c r="FS53" s="94" t="str">
        <f ca="1">IFERROR(INDEX(TrichLuc!$A:$AD,FJ53,26),"")</f>
        <v/>
      </c>
      <c r="FU53" s="4" t="str">
        <f ca="1">IFERROR(MATCH(FZ$3,OFFSET(TrichLuc!$A$1,FU52,0,5000),0)+FU52,"")</f>
        <v/>
      </c>
      <c r="FV53" s="84" t="str">
        <f ca="1">IFERROR(INDEX(TrichLuc!$A:$AD,FU53,10),"")</f>
        <v/>
      </c>
      <c r="FW53" s="94" t="str">
        <f ca="1">IFERROR(INDEX(TrichLuc!$A:$AD,FU53,30),"")</f>
        <v/>
      </c>
      <c r="FX53" s="85" t="str">
        <f ca="1">IFERROR(VLOOKUP(FW53,Giadatvaheso!$C$24:$F$112,4,0)*FY53,"")</f>
        <v/>
      </c>
      <c r="FY53" s="84" t="str">
        <f t="shared" ca="1" si="16"/>
        <v/>
      </c>
      <c r="FZ53" s="84" t="str">
        <f ca="1">IFERROR(INDEX(TrichLuc!$A:$AD,FU53,21),"")</f>
        <v/>
      </c>
      <c r="GA53" s="84" t="str">
        <f ca="1">IFERROR(INDEX(TrichLuc!$A:$AD,FU53,22),"")</f>
        <v/>
      </c>
      <c r="GB53" s="84" t="str">
        <f ca="1">IFERROR(INDEX(TrichLuc!$A:$AD,FU53,23),"")</f>
        <v/>
      </c>
      <c r="GC53" s="94" t="str">
        <f ca="1">IFERROR(INDEX(TrichLuc!$A:$AD,FU53,25),"")</f>
        <v/>
      </c>
      <c r="GD53" s="94" t="str">
        <f ca="1">IFERROR(INDEX(TrichLuc!$A:$AD,FU53,26),"")</f>
        <v/>
      </c>
      <c r="GF53" s="4" t="str">
        <f ca="1">IFERROR(MATCH(GK$3,OFFSET(TrichLuc!$A$1,GF52,0,5000),0)+GF52,"")</f>
        <v/>
      </c>
      <c r="GG53" s="84" t="str">
        <f ca="1">IFERROR(INDEX(TrichLuc!$A:$AD,GF53,10),"")</f>
        <v/>
      </c>
      <c r="GH53" s="94" t="str">
        <f ca="1">IFERROR(INDEX(TrichLuc!$A:$AD,GF53,30),"")</f>
        <v/>
      </c>
      <c r="GI53" s="85" t="str">
        <f ca="1">IFERROR(VLOOKUP(GH53,Giadatvaheso!$C$24:$F$112,4,0)*GJ53,"")</f>
        <v/>
      </c>
      <c r="GJ53" s="84" t="str">
        <f t="shared" ca="1" si="17"/>
        <v/>
      </c>
      <c r="GK53" s="84" t="str">
        <f ca="1">IFERROR(INDEX(TrichLuc!$A:$AD,GF53,21),"")</f>
        <v/>
      </c>
      <c r="GL53" s="84" t="str">
        <f ca="1">IFERROR(INDEX(TrichLuc!$A:$AD,GF53,22),"")</f>
        <v/>
      </c>
      <c r="GM53" s="84" t="str">
        <f ca="1">IFERROR(INDEX(TrichLuc!$A:$AD,GF53,23),"")</f>
        <v/>
      </c>
      <c r="GN53" s="94" t="str">
        <f ca="1">IFERROR(INDEX(TrichLuc!$A:$AD,GF53,25),"")</f>
        <v/>
      </c>
      <c r="GO53" s="94" t="str">
        <f ca="1">IFERROR(INDEX(TrichLuc!$A:$AD,GF53,26),"")</f>
        <v/>
      </c>
      <c r="GQ53" s="4" t="str">
        <f ca="1">IFERROR(MATCH(GV$3,OFFSET(TrichLuc!$A$1,GQ52,0,5000),0)+GQ52,"")</f>
        <v/>
      </c>
      <c r="GR53" s="84" t="str">
        <f ca="1">IFERROR(INDEX(TrichLuc!$A:$AD,GQ53,10),"")</f>
        <v/>
      </c>
      <c r="GS53" s="94" t="str">
        <f ca="1">IFERROR(INDEX(TrichLuc!$A:$AD,GQ53,30),"")</f>
        <v/>
      </c>
      <c r="GT53" s="85" t="str">
        <f ca="1">IFERROR(VLOOKUP(GS53,Giadatvaheso!$C$24:$F$112,4,0)*GU53,"")</f>
        <v/>
      </c>
      <c r="GU53" s="84" t="str">
        <f t="shared" ca="1" si="18"/>
        <v/>
      </c>
      <c r="GV53" s="84" t="str">
        <f ca="1">IFERROR(INDEX(TrichLuc!$A:$AD,GQ53,21),"")</f>
        <v/>
      </c>
      <c r="GW53" s="84" t="str">
        <f ca="1">IFERROR(INDEX(TrichLuc!$A:$AD,GQ53,22),"")</f>
        <v/>
      </c>
      <c r="GX53" s="84" t="str">
        <f ca="1">IFERROR(INDEX(TrichLuc!$A:$AD,GQ53,23),"")</f>
        <v/>
      </c>
      <c r="GY53" s="94" t="str">
        <f ca="1">IFERROR(INDEX(TrichLuc!$A:$AD,GQ53,25),"")</f>
        <v/>
      </c>
      <c r="GZ53" s="94" t="str">
        <f ca="1">IFERROR(INDEX(TrichLuc!$A:$AD,GQ53,26),"")</f>
        <v/>
      </c>
      <c r="HB53" s="4" t="str">
        <f ca="1">IFERROR(MATCH(HG$3,OFFSET(TrichLuc!$A$1,HB52,0,5000),0)+HB52,"")</f>
        <v/>
      </c>
      <c r="HC53" s="84" t="str">
        <f ca="1">IFERROR(INDEX(TrichLuc!$A:$AD,HB53,10),"")</f>
        <v/>
      </c>
      <c r="HD53" s="94" t="str">
        <f ca="1">IFERROR(INDEX(TrichLuc!$A:$AD,HB53,30),"")</f>
        <v/>
      </c>
      <c r="HE53" s="85" t="str">
        <f ca="1">IFERROR(VLOOKUP(HD53,Giadatvaheso!$C$24:$F$112,4,0)*HF53,"")</f>
        <v/>
      </c>
      <c r="HF53" s="84" t="str">
        <f t="shared" ca="1" si="19"/>
        <v/>
      </c>
      <c r="HG53" s="84" t="str">
        <f ca="1">IFERROR(INDEX(TrichLuc!$A:$AD,HB53,21),"")</f>
        <v/>
      </c>
      <c r="HH53" s="84" t="str">
        <f ca="1">IFERROR(INDEX(TrichLuc!$A:$AD,HB53,22),"")</f>
        <v/>
      </c>
      <c r="HI53" s="84" t="str">
        <f ca="1">IFERROR(INDEX(TrichLuc!$A:$AD,HB53,23),"")</f>
        <v/>
      </c>
      <c r="HJ53" s="94" t="str">
        <f ca="1">IFERROR(INDEX(TrichLuc!$A:$AD,HB53,25),"")</f>
        <v/>
      </c>
      <c r="HK53" s="94" t="str">
        <f ca="1">IFERROR(INDEX(TrichLuc!$A:$AD,HB53,26),"")</f>
        <v/>
      </c>
      <c r="HM53" s="4" t="str">
        <f ca="1">IFERROR(MATCH(HR$3,OFFSET(TrichLuc!$A$1,HM52,0,5000),0)+HM52,"")</f>
        <v/>
      </c>
      <c r="HN53" s="84" t="str">
        <f ca="1">IFERROR(INDEX(TrichLuc!$A:$AD,HM53,10),"")</f>
        <v/>
      </c>
      <c r="HO53" s="94" t="str">
        <f ca="1">IFERROR(INDEX(TrichLuc!$A:$AD,HM53,30),"")</f>
        <v/>
      </c>
      <c r="HP53" s="85" t="str">
        <f ca="1">IFERROR(VLOOKUP(HO53,Giadatvaheso!$C$24:$F$112,4,0)*HQ53,"")</f>
        <v/>
      </c>
      <c r="HQ53" s="84" t="str">
        <f t="shared" ca="1" si="20"/>
        <v/>
      </c>
      <c r="HR53" s="84" t="str">
        <f ca="1">IFERROR(INDEX(TrichLuc!$A:$AD,HM53,21),"")</f>
        <v/>
      </c>
      <c r="HS53" s="84" t="str">
        <f ca="1">IFERROR(INDEX(TrichLuc!$A:$AD,HM53,22),"")</f>
        <v/>
      </c>
      <c r="HT53" s="84" t="str">
        <f ca="1">IFERROR(INDEX(TrichLuc!$A:$AD,HM53,23),"")</f>
        <v/>
      </c>
      <c r="HU53" s="94" t="str">
        <f ca="1">IFERROR(INDEX(TrichLuc!$A:$AD,HM53,25),"")</f>
        <v/>
      </c>
      <c r="HV53" s="94" t="str">
        <f ca="1">IFERROR(INDEX(TrichLuc!$A:$AD,HM53,26),"")</f>
        <v/>
      </c>
      <c r="HX53" s="4" t="str">
        <f ca="1">IFERROR(MATCH(IC$3,OFFSET(TrichLuc!$A$1,HX52,0,5000),0)+HX52,"")</f>
        <v/>
      </c>
      <c r="HY53" s="84" t="str">
        <f ca="1">IFERROR(INDEX(TrichLuc!$A:$AD,HX53,10),"")</f>
        <v/>
      </c>
      <c r="HZ53" s="94" t="str">
        <f ca="1">IFERROR(INDEX(TrichLuc!$A:$AD,HX53,30),"")</f>
        <v/>
      </c>
      <c r="IA53" s="85" t="str">
        <f ca="1">IFERROR(VLOOKUP(HZ53,Giadatvaheso!$C$24:$F$112,4,0)*IB53,"")</f>
        <v/>
      </c>
      <c r="IB53" s="84" t="str">
        <f t="shared" ca="1" si="21"/>
        <v/>
      </c>
      <c r="IC53" s="84" t="str">
        <f ca="1">IFERROR(INDEX(TrichLuc!$A:$AD,HX53,21),"")</f>
        <v/>
      </c>
      <c r="ID53" s="84" t="str">
        <f ca="1">IFERROR(INDEX(TrichLuc!$A:$AD,HX53,22),"")</f>
        <v/>
      </c>
      <c r="IE53" s="84" t="str">
        <f ca="1">IFERROR(INDEX(TrichLuc!$A:$AD,HX53,23),"")</f>
        <v/>
      </c>
      <c r="IF53" s="94" t="str">
        <f ca="1">IFERROR(INDEX(TrichLuc!$A:$AD,HX53,25),"")</f>
        <v/>
      </c>
      <c r="IG53" s="94" t="str">
        <f ca="1">IFERROR(INDEX(TrichLuc!$A:$AD,HX53,26),"")</f>
        <v/>
      </c>
      <c r="II53" s="4" t="str">
        <f ca="1">IFERROR(MATCH(IN$3,OFFSET(TrichLuc!$A$1,II52,0,5000),0)+II52,"")</f>
        <v/>
      </c>
      <c r="IJ53" s="84" t="str">
        <f ca="1">IFERROR(INDEX(TrichLuc!$A:$AD,II53,10),"")</f>
        <v/>
      </c>
      <c r="IK53" s="94" t="str">
        <f ca="1">IFERROR(INDEX(TrichLuc!$A:$AD,II53,30),"")</f>
        <v/>
      </c>
      <c r="IL53" s="85" t="str">
        <f ca="1">IFERROR(VLOOKUP(IK53,Giadatvaheso!$C$24:$F$112,4,0)*IM53,"")</f>
        <v/>
      </c>
      <c r="IM53" s="84" t="str">
        <f t="shared" ca="1" si="22"/>
        <v/>
      </c>
      <c r="IN53" s="84" t="str">
        <f ca="1">IFERROR(INDEX(TrichLuc!$A:$AD,II53,21),"")</f>
        <v/>
      </c>
      <c r="IO53" s="84" t="str">
        <f ca="1">IFERROR(INDEX(TrichLuc!$A:$AD,II53,22),"")</f>
        <v/>
      </c>
      <c r="IP53" s="84" t="str">
        <f ca="1">IFERROR(INDEX(TrichLuc!$A:$AD,II53,23),"")</f>
        <v/>
      </c>
      <c r="IQ53" s="94" t="str">
        <f ca="1">IFERROR(INDEX(TrichLuc!$A:$AD,II53,25),"")</f>
        <v/>
      </c>
      <c r="IR53" s="94" t="str">
        <f ca="1">IFERROR(INDEX(TrichLuc!$A:$AD,II53,26),"")</f>
        <v/>
      </c>
      <c r="IT53" s="4" t="str">
        <f ca="1">IFERROR(MATCH(IY$3,OFFSET(TrichLuc!$A$1,IT52,0,5000),0)+IT52,"")</f>
        <v/>
      </c>
      <c r="IU53" s="84" t="str">
        <f ca="1">IFERROR(INDEX(TrichLuc!$A:$AD,IT53,10),"")</f>
        <v/>
      </c>
      <c r="IV53" s="94" t="str">
        <f ca="1">IFERROR(INDEX(TrichLuc!$A:$AD,IT53,30),"")</f>
        <v/>
      </c>
      <c r="IW53" s="85" t="str">
        <f ca="1">IFERROR(VLOOKUP(IV53,Giadatvaheso!$C$24:$F$112,4,0)*IX53,"")</f>
        <v/>
      </c>
      <c r="IX53" s="84" t="str">
        <f t="shared" ca="1" si="23"/>
        <v/>
      </c>
      <c r="IY53" s="84" t="str">
        <f ca="1">IFERROR(INDEX(TrichLuc!$A:$AD,IT53,21),"")</f>
        <v/>
      </c>
      <c r="IZ53" s="84" t="str">
        <f ca="1">IFERROR(INDEX(TrichLuc!$A:$AD,IT53,22),"")</f>
        <v/>
      </c>
      <c r="JA53" s="84" t="str">
        <f ca="1">IFERROR(INDEX(TrichLuc!$A:$AD,IT53,23),"")</f>
        <v/>
      </c>
      <c r="JB53" s="94" t="str">
        <f ca="1">IFERROR(INDEX(TrichLuc!$A:$AD,IT53,25),"")</f>
        <v/>
      </c>
      <c r="JC53" s="94" t="str">
        <f ca="1">IFERROR(INDEX(TrichLuc!$A:$AD,IT53,26),"")</f>
        <v/>
      </c>
      <c r="JE53" s="4" t="str">
        <f ca="1">IFERROR(MATCH(JJ$3,OFFSET(TrichLuc!$A$1,JE52,0,5000),0)+JE52,"")</f>
        <v/>
      </c>
      <c r="JF53" s="84" t="str">
        <f ca="1">IFERROR(INDEX(TrichLuc!$A:$AD,JE53,10),"")</f>
        <v/>
      </c>
      <c r="JG53" s="94" t="str">
        <f ca="1">IFERROR(INDEX(TrichLuc!$A:$AD,JE53,30),"")</f>
        <v/>
      </c>
      <c r="JH53" s="85" t="str">
        <f ca="1">IFERROR(VLOOKUP(JG53,Giadatvaheso!$C$24:$F$112,4,0)*JI53,"")</f>
        <v/>
      </c>
      <c r="JI53" s="84" t="str">
        <f t="shared" ca="1" si="24"/>
        <v/>
      </c>
      <c r="JJ53" s="84" t="str">
        <f ca="1">IFERROR(INDEX(TrichLuc!$A:$AD,JE53,21),"")</f>
        <v/>
      </c>
      <c r="JK53" s="84" t="str">
        <f ca="1">IFERROR(INDEX(TrichLuc!$A:$AD,JE53,22),"")</f>
        <v/>
      </c>
      <c r="JL53" s="84" t="str">
        <f ca="1">IFERROR(INDEX(TrichLuc!$A:$AD,JE53,23),"")</f>
        <v/>
      </c>
      <c r="JM53" s="94" t="str">
        <f ca="1">IFERROR(INDEX(TrichLuc!$A:$AD,JE53,25),"")</f>
        <v/>
      </c>
      <c r="JN53" s="94" t="str">
        <f ca="1">IFERROR(INDEX(TrichLuc!$A:$AD,JE53,26),"")</f>
        <v/>
      </c>
      <c r="JP53" s="4" t="str">
        <f ca="1">IFERROR(MATCH(JU$3,OFFSET(TrichLuc!$A$1,JP52,0,5000),0)+JP52,"")</f>
        <v/>
      </c>
      <c r="JQ53" s="84" t="str">
        <f ca="1">IFERROR(INDEX(TrichLuc!$A:$AD,JP53,10),"")</f>
        <v/>
      </c>
      <c r="JR53" s="94" t="str">
        <f ca="1">IFERROR(INDEX(TrichLuc!$A:$AD,JP53,30),"")</f>
        <v/>
      </c>
      <c r="JS53" s="85" t="str">
        <f ca="1">IFERROR(VLOOKUP(JR53,Giadatvaheso!$C$24:$F$112,4,0)*JT53,"")</f>
        <v/>
      </c>
      <c r="JT53" s="84" t="str">
        <f t="shared" ca="1" si="25"/>
        <v/>
      </c>
      <c r="JU53" s="84" t="str">
        <f ca="1">IFERROR(INDEX(TrichLuc!$A:$AD,JP53,21),"")</f>
        <v/>
      </c>
      <c r="JV53" s="84" t="str">
        <f ca="1">IFERROR(INDEX(TrichLuc!$A:$AD,JP53,22),"")</f>
        <v/>
      </c>
      <c r="JW53" s="84" t="str">
        <f ca="1">IFERROR(INDEX(TrichLuc!$A:$AD,JP53,23),"")</f>
        <v/>
      </c>
      <c r="JX53" s="94" t="str">
        <f ca="1">IFERROR(INDEX(TrichLuc!$A:$AD,JP53,25),"")</f>
        <v/>
      </c>
      <c r="JY53" s="94" t="str">
        <f ca="1">IFERROR(INDEX(TrichLuc!$A:$AD,JP53,26),"")</f>
        <v/>
      </c>
      <c r="KA53" s="4" t="str">
        <f ca="1">IFERROR(MATCH(KF$3,OFFSET(TrichLuc!$A$1,KA52,0,5000),0)+KA52,"")</f>
        <v/>
      </c>
      <c r="KB53" s="84" t="str">
        <f ca="1">IFERROR(INDEX(TrichLuc!$A:$AD,KA53,10),"")</f>
        <v/>
      </c>
      <c r="KC53" s="94" t="str">
        <f ca="1">IFERROR(INDEX(TrichLuc!$A:$AD,KA53,30),"")</f>
        <v/>
      </c>
      <c r="KD53" s="85" t="str">
        <f ca="1">IFERROR(VLOOKUP(KC53,Giadatvaheso!$C$24:$F$112,4,0)*KE53,"")</f>
        <v/>
      </c>
      <c r="KE53" s="84" t="str">
        <f t="shared" ca="1" si="26"/>
        <v/>
      </c>
      <c r="KF53" s="84" t="str">
        <f ca="1">IFERROR(INDEX(TrichLuc!$A:$AD,KA53,21),"")</f>
        <v/>
      </c>
      <c r="KG53" s="84" t="str">
        <f ca="1">IFERROR(INDEX(TrichLuc!$A:$AD,KA53,22),"")</f>
        <v/>
      </c>
      <c r="KH53" s="84" t="str">
        <f ca="1">IFERROR(INDEX(TrichLuc!$A:$AD,KA53,23),"")</f>
        <v/>
      </c>
      <c r="KI53" s="94" t="str">
        <f ca="1">IFERROR(INDEX(TrichLuc!$A:$AD,KA53,25),"")</f>
        <v/>
      </c>
      <c r="KJ53" s="94" t="str">
        <f ca="1">IFERROR(INDEX(TrichLuc!$A:$AD,KA53,26),"")</f>
        <v/>
      </c>
      <c r="KL53" s="4" t="str">
        <f ca="1">IFERROR(MATCH(KQ$3,OFFSET(TrichLuc!$A$1,KL52,0,5000),0)+KL52,"")</f>
        <v/>
      </c>
      <c r="KM53" s="84" t="str">
        <f ca="1">IFERROR(INDEX(TrichLuc!$A:$AD,KL53,10),"")</f>
        <v/>
      </c>
      <c r="KN53" s="94" t="str">
        <f ca="1">IFERROR(INDEX(TrichLuc!$A:$AD,KL53,30),"")</f>
        <v/>
      </c>
      <c r="KO53" s="85" t="str">
        <f ca="1">IFERROR(VLOOKUP(KN53,Giadatvaheso!$C$24:$F$112,4,0)*KP53,"")</f>
        <v/>
      </c>
      <c r="KP53" s="84" t="str">
        <f t="shared" ca="1" si="27"/>
        <v/>
      </c>
      <c r="KQ53" s="84" t="str">
        <f ca="1">IFERROR(INDEX(TrichLuc!$A:$AD,KL53,21),"")</f>
        <v/>
      </c>
      <c r="KR53" s="84" t="str">
        <f ca="1">IFERROR(INDEX(TrichLuc!$A:$AD,KL53,22),"")</f>
        <v/>
      </c>
      <c r="KS53" s="84" t="str">
        <f ca="1">IFERROR(INDEX(TrichLuc!$A:$AD,KL53,23),"")</f>
        <v/>
      </c>
      <c r="KT53" s="94" t="str">
        <f ca="1">IFERROR(INDEX(TrichLuc!$A:$AD,KL53,25),"")</f>
        <v/>
      </c>
      <c r="KU53" s="94" t="str">
        <f ca="1">IFERROR(INDEX(TrichLuc!$A:$AD,KL53,26),"")</f>
        <v/>
      </c>
      <c r="KW53" s="4" t="str">
        <f ca="1">IFERROR(MATCH(LB$3,OFFSET(TrichLuc!$A$1,KW52,0,5000),0)+KW52,"")</f>
        <v/>
      </c>
      <c r="KX53" s="84" t="str">
        <f ca="1">IFERROR(INDEX(TrichLuc!$A:$AD,KW53,10),"")</f>
        <v/>
      </c>
      <c r="KY53" s="94" t="str">
        <f ca="1">IFERROR(INDEX(TrichLuc!$A:$AD,KW53,30),"")</f>
        <v/>
      </c>
      <c r="KZ53" s="85" t="str">
        <f ca="1">IFERROR(VLOOKUP(KY53,Giadatvaheso!$C$24:$F$112,4,0)*LA53,"")</f>
        <v/>
      </c>
      <c r="LA53" s="84" t="str">
        <f t="shared" ca="1" si="28"/>
        <v/>
      </c>
      <c r="LB53" s="84" t="str">
        <f ca="1">IFERROR(INDEX(TrichLuc!$A:$AD,KW53,21),"")</f>
        <v/>
      </c>
      <c r="LC53" s="84" t="str">
        <f ca="1">IFERROR(INDEX(TrichLuc!$A:$AD,KW53,22),"")</f>
        <v/>
      </c>
      <c r="LD53" s="84" t="str">
        <f ca="1">IFERROR(INDEX(TrichLuc!$A:$AD,KW53,23),"")</f>
        <v/>
      </c>
      <c r="LE53" s="94" t="str">
        <f ca="1">IFERROR(INDEX(TrichLuc!$A:$AD,KW53,25),"")</f>
        <v/>
      </c>
      <c r="LF53" s="94" t="str">
        <f ca="1">IFERROR(INDEX(TrichLuc!$A:$AD,KW53,26),"")</f>
        <v/>
      </c>
      <c r="LH53" s="4" t="str">
        <f ca="1">IFERROR(MATCH(LM$3,OFFSET(TrichLuc!$A$1,LH52,0,5000),0)+LH52,"")</f>
        <v/>
      </c>
      <c r="LI53" s="84" t="str">
        <f ca="1">IFERROR(INDEX(TrichLuc!$A:$AD,LH53,10),"")</f>
        <v/>
      </c>
      <c r="LJ53" s="94" t="str">
        <f ca="1">IFERROR(INDEX(TrichLuc!$A:$AD,LH53,30),"")</f>
        <v/>
      </c>
      <c r="LK53" s="85" t="str">
        <f ca="1">IFERROR(VLOOKUP(LJ53,Giadatvaheso!$C$24:$F$112,4,0)*LL53,"")</f>
        <v/>
      </c>
      <c r="LL53" s="84" t="str">
        <f t="shared" ca="1" si="29"/>
        <v/>
      </c>
      <c r="LM53" s="84" t="str">
        <f ca="1">IFERROR(INDEX(TrichLuc!$A:$AD,LH53,21),"")</f>
        <v/>
      </c>
      <c r="LN53" s="84" t="str">
        <f ca="1">IFERROR(INDEX(TrichLuc!$A:$AD,LH53,22),"")</f>
        <v/>
      </c>
      <c r="LO53" s="84" t="str">
        <f ca="1">IFERROR(INDEX(TrichLuc!$A:$AD,LH53,23),"")</f>
        <v/>
      </c>
      <c r="LP53" s="94" t="str">
        <f ca="1">IFERROR(INDEX(TrichLuc!$A:$AD,LH53,25),"")</f>
        <v/>
      </c>
      <c r="LQ53" s="94" t="str">
        <f ca="1">IFERROR(INDEX(TrichLuc!$A:$AD,LH53,26),"")</f>
        <v/>
      </c>
      <c r="LS53" s="4" t="str">
        <f ca="1">IFERROR(MATCH(LX$3,OFFSET(TrichLuc!$A$1,LS52,0,5000),0)+LS52,"")</f>
        <v/>
      </c>
      <c r="LT53" s="84" t="str">
        <f ca="1">IFERROR(INDEX(TrichLuc!$A:$AD,LS53,10),"")</f>
        <v/>
      </c>
      <c r="LU53" s="94" t="str">
        <f ca="1">IFERROR(INDEX(TrichLuc!$A:$AD,LS53,30),"")</f>
        <v/>
      </c>
      <c r="LV53" s="85" t="str">
        <f ca="1">IFERROR(VLOOKUP(LU53,Giadatvaheso!$C$24:$F$112,4,0)*LW53,"")</f>
        <v/>
      </c>
      <c r="LW53" s="84" t="str">
        <f t="shared" ca="1" si="30"/>
        <v/>
      </c>
      <c r="LX53" s="84" t="str">
        <f ca="1">IFERROR(INDEX(TrichLuc!$A:$AD,LS53,21),"")</f>
        <v/>
      </c>
      <c r="LY53" s="84" t="str">
        <f ca="1">IFERROR(INDEX(TrichLuc!$A:$AD,LS53,22),"")</f>
        <v/>
      </c>
      <c r="LZ53" s="84" t="str">
        <f ca="1">IFERROR(INDEX(TrichLuc!$A:$AD,LS53,23),"")</f>
        <v/>
      </c>
      <c r="MA53" s="94" t="str">
        <f ca="1">IFERROR(INDEX(TrichLuc!$A:$AD,LS53,25),"")</f>
        <v/>
      </c>
      <c r="MB53" s="94" t="str">
        <f ca="1">IFERROR(INDEX(TrichLuc!$A:$AD,LS53,26),"")</f>
        <v/>
      </c>
      <c r="MD53" s="4" t="str">
        <f ca="1">IFERROR(MATCH(MI$3,OFFSET(TrichLuc!$A$1,MD52,0,5000),0)+MD52,"")</f>
        <v/>
      </c>
      <c r="ME53" s="84" t="str">
        <f ca="1">IFERROR(INDEX(TrichLuc!$A:$AD,MD53,10),"")</f>
        <v/>
      </c>
      <c r="MF53" s="94" t="str">
        <f ca="1">IFERROR(INDEX(TrichLuc!$A:$AD,MD53,30),"")</f>
        <v/>
      </c>
      <c r="MG53" s="85" t="str">
        <f ca="1">IFERROR(VLOOKUP(MF53,Giadatvaheso!$C$24:$F$112,4,0)*MH53,"")</f>
        <v/>
      </c>
      <c r="MH53" s="84" t="str">
        <f t="shared" ca="1" si="31"/>
        <v/>
      </c>
      <c r="MI53" s="84" t="str">
        <f ca="1">IFERROR(INDEX(TrichLuc!$A:$AD,MD53,21),"")</f>
        <v/>
      </c>
      <c r="MJ53" s="84" t="str">
        <f ca="1">IFERROR(INDEX(TrichLuc!$A:$AD,MD53,22),"")</f>
        <v/>
      </c>
      <c r="MK53" s="84" t="str">
        <f ca="1">IFERROR(INDEX(TrichLuc!$A:$AD,MD53,23),"")</f>
        <v/>
      </c>
      <c r="ML53" s="94" t="str">
        <f ca="1">IFERROR(INDEX(TrichLuc!$A:$AD,MD53,25),"")</f>
        <v/>
      </c>
      <c r="MM53" s="94" t="str">
        <f ca="1">IFERROR(INDEX(TrichLuc!$A:$AD,MD53,26),"")</f>
        <v/>
      </c>
      <c r="MO53" s="4" t="str">
        <f ca="1">IFERROR(MATCH(MT$3,OFFSET(TrichLuc!$A$1,MO52,0,5000),0)+MO52,"")</f>
        <v/>
      </c>
      <c r="MP53" s="84" t="str">
        <f ca="1">IFERROR(INDEX(TrichLuc!$A:$AD,MO53,10),"")</f>
        <v/>
      </c>
      <c r="MQ53" s="94" t="str">
        <f ca="1">IFERROR(INDEX(TrichLuc!$A:$AD,MO53,30),"")</f>
        <v/>
      </c>
      <c r="MR53" s="85" t="str">
        <f ca="1">IFERROR(VLOOKUP(MQ53,Giadatvaheso!$C$24:$F$112,4,0)*MS53,"")</f>
        <v/>
      </c>
      <c r="MS53" s="84" t="str">
        <f t="shared" ca="1" si="32"/>
        <v/>
      </c>
      <c r="MT53" s="84" t="str">
        <f ca="1">IFERROR(INDEX(TrichLuc!$A:$AD,MO53,21),"")</f>
        <v/>
      </c>
      <c r="MU53" s="84" t="str">
        <f ca="1">IFERROR(INDEX(TrichLuc!$A:$AD,MO53,22),"")</f>
        <v/>
      </c>
      <c r="MV53" s="84" t="str">
        <f ca="1">IFERROR(INDEX(TrichLuc!$A:$AD,MO53,23),"")</f>
        <v/>
      </c>
      <c r="MW53" s="94" t="str">
        <f ca="1">IFERROR(INDEX(TrichLuc!$A:$AD,MO53,25),"")</f>
        <v/>
      </c>
      <c r="MX53" s="94" t="str">
        <f ca="1">IFERROR(INDEX(TrichLuc!$A:$AD,MO53,26),"")</f>
        <v/>
      </c>
      <c r="MZ53" s="4" t="str">
        <f ca="1">IFERROR(MATCH(NE$3,OFFSET(TrichLuc!$A$1,MZ52,0,5000),0)+MZ52,"")</f>
        <v/>
      </c>
      <c r="NA53" s="84" t="str">
        <f ca="1">IFERROR(INDEX(TrichLuc!$A:$AD,MZ53,10),"")</f>
        <v/>
      </c>
      <c r="NB53" s="94" t="str">
        <f ca="1">IFERROR(INDEX(TrichLuc!$A:$AD,MZ53,30),"")</f>
        <v/>
      </c>
      <c r="NC53" s="85" t="str">
        <f ca="1">IFERROR(VLOOKUP(NB53,Giadatvaheso!$C$24:$F$112,4,0)*ND53,"")</f>
        <v/>
      </c>
      <c r="ND53" s="84" t="str">
        <f t="shared" ca="1" si="33"/>
        <v/>
      </c>
      <c r="NE53" s="84" t="str">
        <f ca="1">IFERROR(INDEX(TrichLuc!$A:$AD,MZ53,21),"")</f>
        <v/>
      </c>
      <c r="NF53" s="84" t="str">
        <f ca="1">IFERROR(INDEX(TrichLuc!$A:$AD,MZ53,22),"")</f>
        <v/>
      </c>
      <c r="NG53" s="84" t="str">
        <f ca="1">IFERROR(INDEX(TrichLuc!$A:$AD,MZ53,23),"")</f>
        <v/>
      </c>
      <c r="NH53" s="94" t="str">
        <f ca="1">IFERROR(INDEX(TrichLuc!$A:$AD,MZ53,25),"")</f>
        <v/>
      </c>
      <c r="NI53" s="94" t="str">
        <f ca="1">IFERROR(INDEX(TrichLuc!$A:$AD,MZ53,26),"")</f>
        <v/>
      </c>
      <c r="NK53" s="4" t="str">
        <f ca="1">IFERROR(MATCH(NP$3,OFFSET(TrichLuc!$A$1,NK52,0,5000),0)+NK52,"")</f>
        <v/>
      </c>
      <c r="NL53" s="84" t="str">
        <f ca="1">IFERROR(INDEX(TrichLuc!$A:$AD,NK53,10),"")</f>
        <v/>
      </c>
      <c r="NM53" s="94" t="str">
        <f ca="1">IFERROR(INDEX(TrichLuc!$A:$AD,NK53,30),"")</f>
        <v/>
      </c>
      <c r="NN53" s="85" t="str">
        <f ca="1">IFERROR(VLOOKUP(NM53,Giadatvaheso!$C$24:$F$112,4,0)*NO53,"")</f>
        <v/>
      </c>
      <c r="NO53" s="84" t="str">
        <f t="shared" ca="1" si="34"/>
        <v/>
      </c>
      <c r="NP53" s="84" t="str">
        <f ca="1">IFERROR(INDEX(TrichLuc!$A:$AD,NK53,21),"")</f>
        <v/>
      </c>
      <c r="NQ53" s="84" t="str">
        <f ca="1">IFERROR(INDEX(TrichLuc!$A:$AD,NK53,22),"")</f>
        <v/>
      </c>
      <c r="NR53" s="84" t="str">
        <f ca="1">IFERROR(INDEX(TrichLuc!$A:$AD,NK53,23),"")</f>
        <v/>
      </c>
      <c r="NS53" s="94" t="str">
        <f ca="1">IFERROR(INDEX(TrichLuc!$A:$AD,NK53,25),"")</f>
        <v/>
      </c>
      <c r="NT53" s="94" t="str">
        <f ca="1">IFERROR(INDEX(TrichLuc!$A:$AD,NK53,26),"")</f>
        <v/>
      </c>
      <c r="NV53" s="4" t="str">
        <f ca="1">IFERROR(MATCH(OA$3,OFFSET(TrichLuc!$A$1,NV52,0,5000),0)+NV52,"")</f>
        <v/>
      </c>
      <c r="NW53" s="84" t="str">
        <f ca="1">IFERROR(INDEX(TrichLuc!$A:$AD,NV53,10),"")</f>
        <v/>
      </c>
      <c r="NX53" s="94" t="str">
        <f ca="1">IFERROR(INDEX(TrichLuc!$A:$AD,NV53,30),"")</f>
        <v/>
      </c>
      <c r="NY53" s="85" t="str">
        <f ca="1">IFERROR(VLOOKUP(NX53,Giadatvaheso!$C$24:$F$112,4,0)*NZ53,"")</f>
        <v/>
      </c>
      <c r="NZ53" s="84" t="str">
        <f t="shared" ca="1" si="35"/>
        <v/>
      </c>
      <c r="OA53" s="84" t="str">
        <f ca="1">IFERROR(INDEX(TrichLuc!$A:$AD,NV53,21),"")</f>
        <v/>
      </c>
      <c r="OB53" s="84" t="str">
        <f ca="1">IFERROR(INDEX(TrichLuc!$A:$AD,NV53,22),"")</f>
        <v/>
      </c>
      <c r="OC53" s="84" t="str">
        <f ca="1">IFERROR(INDEX(TrichLuc!$A:$AD,NV53,23),"")</f>
        <v/>
      </c>
      <c r="OD53" s="94" t="str">
        <f ca="1">IFERROR(INDEX(TrichLuc!$A:$AD,NV53,25),"")</f>
        <v/>
      </c>
      <c r="OE53" s="94" t="str">
        <f ca="1">IFERROR(INDEX(TrichLuc!$A:$AD,NV53,26),"")</f>
        <v/>
      </c>
      <c r="OG53" s="4" t="str">
        <f ca="1">IFERROR(MATCH(OL$3,OFFSET(TrichLuc!$A$1,OG52,0,5000),0)+OG52,"")</f>
        <v/>
      </c>
      <c r="OH53" s="84" t="str">
        <f ca="1">IFERROR(INDEX(TrichLuc!$A:$AD,OG53,10),"")</f>
        <v/>
      </c>
      <c r="OI53" s="94" t="str">
        <f ca="1">IFERROR(INDEX(TrichLuc!$A:$AD,OG53,30),"")</f>
        <v/>
      </c>
      <c r="OJ53" s="85" t="str">
        <f ca="1">IFERROR(VLOOKUP(OI53,Giadatvaheso!$C$24:$F$112,4,0)*OK53,"")</f>
        <v/>
      </c>
      <c r="OK53" s="84" t="str">
        <f t="shared" ca="1" si="36"/>
        <v/>
      </c>
      <c r="OL53" s="84" t="str">
        <f ca="1">IFERROR(INDEX(TrichLuc!$A:$AD,OG53,21),"")</f>
        <v/>
      </c>
      <c r="OM53" s="84" t="str">
        <f ca="1">IFERROR(INDEX(TrichLuc!$A:$AD,OG53,22),"")</f>
        <v/>
      </c>
      <c r="ON53" s="84" t="str">
        <f ca="1">IFERROR(INDEX(TrichLuc!$A:$AD,OG53,23),"")</f>
        <v/>
      </c>
      <c r="OO53" s="94" t="str">
        <f ca="1">IFERROR(INDEX(TrichLuc!$A:$AD,OG53,25),"")</f>
        <v/>
      </c>
      <c r="OP53" s="94" t="str">
        <f ca="1">IFERROR(INDEX(TrichLuc!$A:$AD,OG53,26),"")</f>
        <v/>
      </c>
      <c r="OR53" s="4" t="str">
        <f ca="1">IFERROR(MATCH(OW$3,OFFSET(TrichLuc!$A$1,OR52,0,5000),0)+OR52,"")</f>
        <v/>
      </c>
      <c r="OS53" s="84" t="str">
        <f ca="1">IFERROR(INDEX(TrichLuc!$A:$AD,OR53,10),"")</f>
        <v/>
      </c>
      <c r="OT53" s="94" t="str">
        <f ca="1">IFERROR(INDEX(TrichLuc!$A:$AD,OR53,30),"")</f>
        <v/>
      </c>
      <c r="OU53" s="85" t="str">
        <f ca="1">IFERROR(VLOOKUP(OT53,Giadatvaheso!$C$24:$F$112,4,0)*OV53,"")</f>
        <v/>
      </c>
      <c r="OV53" s="84" t="str">
        <f t="shared" ca="1" si="37"/>
        <v/>
      </c>
      <c r="OW53" s="84" t="str">
        <f ca="1">IFERROR(INDEX(TrichLuc!$A:$AD,OR53,21),"")</f>
        <v/>
      </c>
      <c r="OX53" s="84" t="str">
        <f ca="1">IFERROR(INDEX(TrichLuc!$A:$AD,OR53,22),"")</f>
        <v/>
      </c>
      <c r="OY53" s="84" t="str">
        <f ca="1">IFERROR(INDEX(TrichLuc!$A:$AD,OR53,23),"")</f>
        <v/>
      </c>
      <c r="OZ53" s="94" t="str">
        <f ca="1">IFERROR(INDEX(TrichLuc!$A:$AD,OR53,25),"")</f>
        <v/>
      </c>
      <c r="PA53" s="94" t="str">
        <f ca="1">IFERROR(INDEX(TrichLuc!$A:$AD,OR53,26),"")</f>
        <v/>
      </c>
      <c r="PC53" s="4" t="str">
        <f ca="1">IFERROR(MATCH(PH$3,OFFSET(TrichLuc!$A$1,PC52,0,5000),0)+PC52,"")</f>
        <v/>
      </c>
      <c r="PD53" s="84" t="str">
        <f ca="1">IFERROR(INDEX(TrichLuc!$A:$AD,PC53,10),"")</f>
        <v/>
      </c>
      <c r="PE53" s="94" t="str">
        <f ca="1">IFERROR(INDEX(TrichLuc!$A:$AD,PC53,30),"")</f>
        <v/>
      </c>
      <c r="PF53" s="85" t="str">
        <f ca="1">IFERROR(VLOOKUP(PE53,Giadatvaheso!$C$24:$F$112,4,0)*PG53,"")</f>
        <v/>
      </c>
      <c r="PG53" s="84" t="str">
        <f t="shared" ca="1" si="38"/>
        <v/>
      </c>
      <c r="PH53" s="84" t="str">
        <f ca="1">IFERROR(INDEX(TrichLuc!$A:$AD,PC53,21),"")</f>
        <v/>
      </c>
      <c r="PI53" s="84" t="str">
        <f ca="1">IFERROR(INDEX(TrichLuc!$A:$AD,PC53,22),"")</f>
        <v/>
      </c>
      <c r="PJ53" s="84" t="str">
        <f ca="1">IFERROR(INDEX(TrichLuc!$A:$AD,PC53,23),"")</f>
        <v/>
      </c>
      <c r="PK53" s="94" t="str">
        <f ca="1">IFERROR(INDEX(TrichLuc!$A:$AD,PC53,25),"")</f>
        <v/>
      </c>
      <c r="PL53" s="94" t="str">
        <f ca="1">IFERROR(INDEX(TrichLuc!$A:$AD,PC53,26),"")</f>
        <v/>
      </c>
      <c r="PN53" s="4" t="str">
        <f ca="1">IFERROR(MATCH(PS$3,OFFSET(TrichLuc!$A$1,PN52,0,5000),0)+PN52,"")</f>
        <v/>
      </c>
      <c r="PO53" s="84" t="str">
        <f ca="1">IFERROR(INDEX(TrichLuc!$A:$AD,PN53,10),"")</f>
        <v/>
      </c>
      <c r="PP53" s="94" t="str">
        <f ca="1">IFERROR(INDEX(TrichLuc!$A:$AD,PN53,30),"")</f>
        <v/>
      </c>
      <c r="PQ53" s="85" t="str">
        <f ca="1">IFERROR(VLOOKUP(PP53,Giadatvaheso!$C$24:$F$112,4,0)*PR53,"")</f>
        <v/>
      </c>
      <c r="PR53" s="84" t="str">
        <f t="shared" ca="1" si="39"/>
        <v/>
      </c>
      <c r="PS53" s="84" t="str">
        <f ca="1">IFERROR(INDEX(TrichLuc!$A:$AD,PN53,21),"")</f>
        <v/>
      </c>
      <c r="PT53" s="84" t="str">
        <f ca="1">IFERROR(INDEX(TrichLuc!$A:$AD,PN53,22),"")</f>
        <v/>
      </c>
      <c r="PU53" s="84" t="str">
        <f ca="1">IFERROR(INDEX(TrichLuc!$A:$AD,PN53,23),"")</f>
        <v/>
      </c>
      <c r="PV53" s="94" t="str">
        <f ca="1">IFERROR(INDEX(TrichLuc!$A:$AD,PN53,25),"")</f>
        <v/>
      </c>
      <c r="PW53" s="94" t="str">
        <f ca="1">IFERROR(INDEX(TrichLuc!$A:$AD,PN53,26),"")</f>
        <v/>
      </c>
      <c r="PY53" s="4" t="str">
        <f ca="1">IFERROR(MATCH(QD$3,OFFSET(TrichLuc!$A$1,PY52,0,5000),0)+PY52,"")</f>
        <v/>
      </c>
      <c r="PZ53" s="84" t="str">
        <f ca="1">IFERROR(INDEX(TrichLuc!$A:$AD,PY53,10),"")</f>
        <v/>
      </c>
      <c r="QA53" s="94" t="str">
        <f ca="1">IFERROR(INDEX(TrichLuc!$A:$AD,PY53,30),"")</f>
        <v/>
      </c>
      <c r="QB53" s="85" t="str">
        <f ca="1">IFERROR(VLOOKUP(QA53,Giadatvaheso!$C$24:$F$112,4,0)*QC53,"")</f>
        <v/>
      </c>
      <c r="QC53" s="84" t="str">
        <f t="shared" ca="1" si="40"/>
        <v/>
      </c>
      <c r="QD53" s="84" t="str">
        <f ca="1">IFERROR(INDEX(TrichLuc!$A:$AD,PY53,21),"")</f>
        <v/>
      </c>
      <c r="QE53" s="84" t="str">
        <f ca="1">IFERROR(INDEX(TrichLuc!$A:$AD,PY53,22),"")</f>
        <v/>
      </c>
      <c r="QF53" s="84" t="str">
        <f ca="1">IFERROR(INDEX(TrichLuc!$A:$AD,PY53,23),"")</f>
        <v/>
      </c>
      <c r="QG53" s="94" t="str">
        <f ca="1">IFERROR(INDEX(TrichLuc!$A:$AD,PY53,25),"")</f>
        <v/>
      </c>
      <c r="QH53" s="94" t="str">
        <f ca="1">IFERROR(INDEX(TrichLuc!$A:$AD,PY53,26),"")</f>
        <v/>
      </c>
      <c r="QJ53" s="4" t="str">
        <f ca="1">IFERROR(MATCH(QO$3,OFFSET(TrichLuc!$A$1,QJ52,0,5000),0)+QJ52,"")</f>
        <v/>
      </c>
      <c r="QK53" s="84" t="str">
        <f ca="1">IFERROR(INDEX(TrichLuc!$A:$AD,QJ53,10),"")</f>
        <v/>
      </c>
      <c r="QL53" s="94" t="str">
        <f ca="1">IFERROR(INDEX(TrichLuc!$A:$AD,QJ53,30),"")</f>
        <v/>
      </c>
      <c r="QM53" s="85" t="str">
        <f ca="1">IFERROR(VLOOKUP(QL53,Giadatvaheso!$C$24:$F$112,4,0)*QN53,"")</f>
        <v/>
      </c>
      <c r="QN53" s="84" t="str">
        <f t="shared" ca="1" si="41"/>
        <v/>
      </c>
      <c r="QO53" s="84" t="str">
        <f ca="1">IFERROR(INDEX(TrichLuc!$A:$AD,QJ53,21),"")</f>
        <v/>
      </c>
      <c r="QP53" s="84" t="str">
        <f ca="1">IFERROR(INDEX(TrichLuc!$A:$AD,QJ53,22),"")</f>
        <v/>
      </c>
      <c r="QQ53" s="84" t="str">
        <f ca="1">IFERROR(INDEX(TrichLuc!$A:$AD,QJ53,23),"")</f>
        <v/>
      </c>
      <c r="QR53" s="94" t="str">
        <f ca="1">IFERROR(INDEX(TrichLuc!$A:$AD,QJ53,25),"")</f>
        <v/>
      </c>
      <c r="QS53" s="94" t="str">
        <f ca="1">IFERROR(INDEX(TrichLuc!$A:$AD,QJ53,26),"")</f>
        <v/>
      </c>
      <c r="QU53" s="4" t="str">
        <f ca="1">IFERROR(MATCH(QZ$3,OFFSET(TrichLuc!$A$1,QU52,0,5000),0)+QU52,"")</f>
        <v/>
      </c>
      <c r="QV53" s="84" t="str">
        <f ca="1">IFERROR(INDEX(TrichLuc!$A:$AD,QU53,10),"")</f>
        <v/>
      </c>
      <c r="QW53" s="94" t="str">
        <f ca="1">IFERROR(INDEX(TrichLuc!$A:$AD,QU53,30),"")</f>
        <v/>
      </c>
      <c r="QX53" s="85" t="str">
        <f ca="1">IFERROR(VLOOKUP(QW53,Giadatvaheso!$C$24:$F$112,4,0)*QY53,"")</f>
        <v/>
      </c>
      <c r="QY53" s="84" t="str">
        <f t="shared" ca="1" si="42"/>
        <v/>
      </c>
      <c r="QZ53" s="84" t="str">
        <f ca="1">IFERROR(INDEX(TrichLuc!$A:$AD,QU53,21),"")</f>
        <v/>
      </c>
      <c r="RA53" s="84" t="str">
        <f ca="1">IFERROR(INDEX(TrichLuc!$A:$AD,QU53,22),"")</f>
        <v/>
      </c>
      <c r="RB53" s="84" t="str">
        <f ca="1">IFERROR(INDEX(TrichLuc!$A:$AD,QU53,23),"")</f>
        <v/>
      </c>
      <c r="RC53" s="94" t="str">
        <f ca="1">IFERROR(INDEX(TrichLuc!$A:$AD,QU53,25),"")</f>
        <v/>
      </c>
      <c r="RD53" s="94" t="str">
        <f ca="1">IFERROR(INDEX(TrichLuc!$A:$AD,QU53,26),"")</f>
        <v/>
      </c>
      <c r="RF53" s="4" t="str">
        <f ca="1">IFERROR(MATCH(RK$3,OFFSET(TrichLuc!$A$1,RF52,0,5000),0)+RF52,"")</f>
        <v/>
      </c>
      <c r="RG53" s="84" t="str">
        <f ca="1">IFERROR(INDEX(TrichLuc!$A:$AD,RF53,10),"")</f>
        <v/>
      </c>
      <c r="RH53" s="94" t="str">
        <f ca="1">IFERROR(INDEX(TrichLuc!$A:$AD,RF53,30),"")</f>
        <v/>
      </c>
      <c r="RI53" s="85" t="str">
        <f ca="1">IFERROR(VLOOKUP(RH53,Giadatvaheso!$C$24:$F$112,4,0)*RJ53,"")</f>
        <v/>
      </c>
      <c r="RJ53" s="84" t="str">
        <f t="shared" ca="1" si="43"/>
        <v/>
      </c>
      <c r="RK53" s="84" t="str">
        <f ca="1">IFERROR(INDEX(TrichLuc!$A:$AD,RF53,21),"")</f>
        <v/>
      </c>
      <c r="RL53" s="84" t="str">
        <f ca="1">IFERROR(INDEX(TrichLuc!$A:$AD,RF53,22),"")</f>
        <v/>
      </c>
      <c r="RM53" s="84" t="str">
        <f ca="1">IFERROR(INDEX(TrichLuc!$A:$AD,RF53,23),"")</f>
        <v/>
      </c>
      <c r="RN53" s="94" t="str">
        <f ca="1">IFERROR(INDEX(TrichLuc!$A:$AD,RF53,25),"")</f>
        <v/>
      </c>
      <c r="RO53" s="94" t="str">
        <f ca="1">IFERROR(INDEX(TrichLuc!$A:$AD,RF53,26),"")</f>
        <v/>
      </c>
      <c r="RQ53" s="4" t="str">
        <f ca="1">IFERROR(MATCH(RV$3,OFFSET(TrichLuc!$A$1,RQ52,0,5000),0)+RQ52,"")</f>
        <v/>
      </c>
      <c r="RR53" s="84" t="str">
        <f ca="1">IFERROR(INDEX(TrichLuc!$A:$AD,RQ53,10),"")</f>
        <v/>
      </c>
      <c r="RS53" s="94" t="str">
        <f ca="1">IFERROR(INDEX(TrichLuc!$A:$AD,RQ53,30),"")</f>
        <v/>
      </c>
      <c r="RT53" s="85" t="str">
        <f ca="1">IFERROR(VLOOKUP(RS53,Giadatvaheso!$C$24:$F$112,4,0)*RU53,"")</f>
        <v/>
      </c>
      <c r="RU53" s="84" t="str">
        <f t="shared" ca="1" si="44"/>
        <v/>
      </c>
      <c r="RV53" s="84" t="str">
        <f ca="1">IFERROR(INDEX(TrichLuc!$A:$AD,RQ53,21),"")</f>
        <v/>
      </c>
      <c r="RW53" s="84" t="str">
        <f ca="1">IFERROR(INDEX(TrichLuc!$A:$AD,RQ53,22),"")</f>
        <v/>
      </c>
      <c r="RX53" s="84" t="str">
        <f ca="1">IFERROR(INDEX(TrichLuc!$A:$AD,RQ53,23),"")</f>
        <v/>
      </c>
      <c r="RY53" s="94" t="str">
        <f ca="1">IFERROR(INDEX(TrichLuc!$A:$AD,RQ53,25),"")</f>
        <v/>
      </c>
      <c r="RZ53" s="94" t="str">
        <f ca="1">IFERROR(INDEX(TrichLuc!$A:$AD,RQ53,26),"")</f>
        <v/>
      </c>
      <c r="SB53" s="4" t="str">
        <f ca="1">IFERROR(MATCH(SG$3,OFFSET(TrichLuc!$A$1,SB52,0,5000),0)+SB52,"")</f>
        <v/>
      </c>
      <c r="SC53" s="84" t="str">
        <f ca="1">IFERROR(INDEX(TrichLuc!$A:$AD,SB53,10),"")</f>
        <v/>
      </c>
      <c r="SD53" s="94" t="str">
        <f ca="1">IFERROR(INDEX(TrichLuc!$A:$AD,SB53,30),"")</f>
        <v/>
      </c>
      <c r="SE53" s="85" t="str">
        <f ca="1">IFERROR(VLOOKUP(SD53,Giadatvaheso!$C$24:$F$112,4,0)*SF53,"")</f>
        <v/>
      </c>
      <c r="SF53" s="84" t="str">
        <f t="shared" ca="1" si="45"/>
        <v/>
      </c>
      <c r="SG53" s="84" t="str">
        <f ca="1">IFERROR(INDEX(TrichLuc!$A:$AD,SB53,21),"")</f>
        <v/>
      </c>
      <c r="SH53" s="84" t="str">
        <f ca="1">IFERROR(INDEX(TrichLuc!$A:$AD,SB53,22),"")</f>
        <v/>
      </c>
      <c r="SI53" s="84" t="str">
        <f ca="1">IFERROR(INDEX(TrichLuc!$A:$AD,SB53,23),"")</f>
        <v/>
      </c>
      <c r="SJ53" s="94" t="str">
        <f ca="1">IFERROR(INDEX(TrichLuc!$A:$AD,SB53,25),"")</f>
        <v/>
      </c>
      <c r="SK53" s="94" t="str">
        <f ca="1">IFERROR(INDEX(TrichLuc!$A:$AD,SB53,26),"")</f>
        <v/>
      </c>
      <c r="SM53" s="4" t="str">
        <f ca="1">IFERROR(MATCH(SR$3,OFFSET(TrichLuc!$A$1,SM52,0,5000),0)+SM52,"")</f>
        <v/>
      </c>
      <c r="SN53" s="84" t="str">
        <f ca="1">IFERROR(INDEX(TrichLuc!$A:$AD,SM53,10),"")</f>
        <v/>
      </c>
      <c r="SO53" s="94" t="str">
        <f ca="1">IFERROR(INDEX(TrichLuc!$A:$AD,SM53,30),"")</f>
        <v/>
      </c>
      <c r="SP53" s="85" t="str">
        <f ca="1">IFERROR(VLOOKUP(SO53,Giadatvaheso!$C$24:$F$112,4,0)*SQ53,"")</f>
        <v/>
      </c>
      <c r="SQ53" s="84" t="str">
        <f t="shared" ca="1" si="46"/>
        <v/>
      </c>
      <c r="SR53" s="84" t="str">
        <f ca="1">IFERROR(INDEX(TrichLuc!$A:$AD,SM53,21),"")</f>
        <v/>
      </c>
      <c r="SS53" s="84" t="str">
        <f ca="1">IFERROR(INDEX(TrichLuc!$A:$AD,SM53,22),"")</f>
        <v/>
      </c>
      <c r="ST53" s="84" t="str">
        <f ca="1">IFERROR(INDEX(TrichLuc!$A:$AD,SM53,23),"")</f>
        <v/>
      </c>
      <c r="SU53" s="94" t="str">
        <f ca="1">IFERROR(INDEX(TrichLuc!$A:$AD,SM53,25),"")</f>
        <v/>
      </c>
      <c r="SV53" s="94" t="str">
        <f ca="1">IFERROR(INDEX(TrichLuc!$A:$AD,SM53,26),"")</f>
        <v/>
      </c>
      <c r="SX53" s="4" t="str">
        <f ca="1">IFERROR(MATCH(TC$3,OFFSET(TrichLuc!$A$1,SX52,0,5000),0)+SX52,"")</f>
        <v/>
      </c>
      <c r="SY53" s="84" t="str">
        <f ca="1">IFERROR(INDEX(TrichLuc!$A:$AD,SX53,10),"")</f>
        <v/>
      </c>
      <c r="SZ53" s="94" t="str">
        <f ca="1">IFERROR(INDEX(TrichLuc!$A:$AD,SX53,30),"")</f>
        <v/>
      </c>
      <c r="TA53" s="85" t="str">
        <f ca="1">IFERROR(VLOOKUP(SZ53,Giadatvaheso!$C$24:$F$112,4,0)*TB53,"")</f>
        <v/>
      </c>
      <c r="TB53" s="84" t="str">
        <f t="shared" ca="1" si="47"/>
        <v/>
      </c>
      <c r="TC53" s="84" t="str">
        <f ca="1">IFERROR(INDEX(TrichLuc!$A:$AD,SX53,21),"")</f>
        <v/>
      </c>
      <c r="TD53" s="84" t="str">
        <f ca="1">IFERROR(INDEX(TrichLuc!$A:$AD,SX53,22),"")</f>
        <v/>
      </c>
      <c r="TE53" s="84" t="str">
        <f ca="1">IFERROR(INDEX(TrichLuc!$A:$AD,SX53,23),"")</f>
        <v/>
      </c>
      <c r="TF53" s="94" t="str">
        <f ca="1">IFERROR(INDEX(TrichLuc!$A:$AD,SX53,25),"")</f>
        <v/>
      </c>
      <c r="TG53" s="94" t="str">
        <f ca="1">IFERROR(INDEX(TrichLuc!$A:$AD,SX53,26),"")</f>
        <v/>
      </c>
      <c r="TI53" s="4" t="str">
        <f ca="1">IFERROR(MATCH(TN$3,OFFSET(TrichLuc!$A$1,TI52,0,5000),0)+TI52,"")</f>
        <v/>
      </c>
      <c r="TJ53" s="84" t="str">
        <f ca="1">IFERROR(INDEX(TrichLuc!$A:$AD,TI53,10),"")</f>
        <v/>
      </c>
      <c r="TK53" s="94" t="str">
        <f ca="1">IFERROR(INDEX(TrichLuc!$A:$AD,TI53,30),"")</f>
        <v/>
      </c>
      <c r="TL53" s="85" t="str">
        <f ca="1">IFERROR(VLOOKUP(TK53,Giadatvaheso!$C$24:$F$112,4,0)*TM53,"")</f>
        <v/>
      </c>
      <c r="TM53" s="84" t="str">
        <f t="shared" ca="1" si="48"/>
        <v/>
      </c>
      <c r="TN53" s="84" t="str">
        <f ca="1">IFERROR(INDEX(TrichLuc!$A:$AD,TI53,21),"")</f>
        <v/>
      </c>
      <c r="TO53" s="84" t="str">
        <f ca="1">IFERROR(INDEX(TrichLuc!$A:$AD,TI53,22),"")</f>
        <v/>
      </c>
      <c r="TP53" s="84" t="str">
        <f ca="1">IFERROR(INDEX(TrichLuc!$A:$AD,TI53,23),"")</f>
        <v/>
      </c>
      <c r="TQ53" s="94" t="str">
        <f ca="1">IFERROR(INDEX(TrichLuc!$A:$AD,TI53,25),"")</f>
        <v/>
      </c>
      <c r="TR53" s="94" t="str">
        <f ca="1">IFERROR(INDEX(TrichLuc!$A:$AD,TI53,26),"")</f>
        <v/>
      </c>
      <c r="TT53" s="4" t="str">
        <f ca="1">IFERROR(MATCH(TY$3,OFFSET(TrichLuc!$A$1,TT52,0,5000),0)+TT52,"")</f>
        <v/>
      </c>
      <c r="TU53" s="84" t="str">
        <f ca="1">IFERROR(INDEX(TrichLuc!$A:$AD,TT53,10),"")</f>
        <v/>
      </c>
      <c r="TV53" s="94" t="str">
        <f ca="1">IFERROR(INDEX(TrichLuc!$A:$AD,TT53,30),"")</f>
        <v/>
      </c>
      <c r="TW53" s="85" t="str">
        <f ca="1">IFERROR(VLOOKUP(TV53,Giadatvaheso!$C$24:$F$112,4,0)*TX53,"")</f>
        <v/>
      </c>
      <c r="TX53" s="84" t="str">
        <f t="shared" ca="1" si="49"/>
        <v/>
      </c>
      <c r="TY53" s="84" t="str">
        <f ca="1">IFERROR(INDEX(TrichLuc!$A:$AD,TT53,21),"")</f>
        <v/>
      </c>
      <c r="TZ53" s="84" t="str">
        <f ca="1">IFERROR(INDEX(TrichLuc!$A:$AD,TT53,22),"")</f>
        <v/>
      </c>
      <c r="UA53" s="84" t="str">
        <f ca="1">IFERROR(INDEX(TrichLuc!$A:$AD,TT53,23),"")</f>
        <v/>
      </c>
      <c r="UB53" s="94" t="str">
        <f ca="1">IFERROR(INDEX(TrichLuc!$A:$AD,TT53,25),"")</f>
        <v/>
      </c>
      <c r="UC53" s="94" t="str">
        <f ca="1">IFERROR(INDEX(TrichLuc!$A:$AD,TT53,26),"")</f>
        <v/>
      </c>
      <c r="UE53" s="4" t="str">
        <f ca="1">IFERROR(MATCH(UJ$3,OFFSET(TrichLuc!$A$1,UE52,0,5000),0)+UE52,"")</f>
        <v/>
      </c>
      <c r="UF53" s="84" t="str">
        <f ca="1">IFERROR(INDEX(TrichLuc!$A:$AD,UE53,10),"")</f>
        <v/>
      </c>
      <c r="UG53" s="94" t="str">
        <f ca="1">IFERROR(INDEX(TrichLuc!$A:$AD,UE53,30),"")</f>
        <v/>
      </c>
      <c r="UH53" s="85" t="str">
        <f ca="1">IFERROR(VLOOKUP(UG53,Giadatvaheso!$C$24:$F$112,4,0)*UI53,"")</f>
        <v/>
      </c>
      <c r="UI53" s="84" t="str">
        <f t="shared" ca="1" si="50"/>
        <v/>
      </c>
      <c r="UJ53" s="84" t="str">
        <f ca="1">IFERROR(INDEX(TrichLuc!$A:$AD,UE53,21),"")</f>
        <v/>
      </c>
      <c r="UK53" s="84" t="str">
        <f ca="1">IFERROR(INDEX(TrichLuc!$A:$AD,UE53,22),"")</f>
        <v/>
      </c>
      <c r="UL53" s="84" t="str">
        <f ca="1">IFERROR(INDEX(TrichLuc!$A:$AD,UE53,23),"")</f>
        <v/>
      </c>
      <c r="UM53" s="94" t="str">
        <f ca="1">IFERROR(INDEX(TrichLuc!$A:$AD,UE53,25),"")</f>
        <v/>
      </c>
      <c r="UN53" s="94" t="str">
        <f ca="1">IFERROR(INDEX(TrichLuc!$A:$AD,UE53,26),"")</f>
        <v/>
      </c>
      <c r="UP53" s="4" t="str">
        <f ca="1">IFERROR(MATCH(UU$3,OFFSET(TrichLuc!$A$1,UP52,0,5000),0)+UP52,"")</f>
        <v/>
      </c>
      <c r="UQ53" s="84" t="str">
        <f ca="1">IFERROR(INDEX(TrichLuc!$A:$AD,UP53,10),"")</f>
        <v/>
      </c>
      <c r="UR53" s="94" t="str">
        <f ca="1">IFERROR(INDEX(TrichLuc!$A:$AD,UP53,30),"")</f>
        <v/>
      </c>
      <c r="US53" s="85" t="str">
        <f ca="1">IFERROR(VLOOKUP(UR53,Giadatvaheso!$C$24:$F$112,4,0)*UT53,"")</f>
        <v/>
      </c>
      <c r="UT53" s="84" t="str">
        <f t="shared" ca="1" si="51"/>
        <v/>
      </c>
      <c r="UU53" s="84" t="str">
        <f ca="1">IFERROR(INDEX(TrichLuc!$A:$AD,UP53,21),"")</f>
        <v/>
      </c>
      <c r="UV53" s="84" t="str">
        <f ca="1">IFERROR(INDEX(TrichLuc!$A:$AD,UP53,22),"")</f>
        <v/>
      </c>
      <c r="UW53" s="84" t="str">
        <f ca="1">IFERROR(INDEX(TrichLuc!$A:$AD,UP53,23),"")</f>
        <v/>
      </c>
      <c r="UX53" s="94" t="str">
        <f ca="1">IFERROR(INDEX(TrichLuc!$A:$AD,UP53,25),"")</f>
        <v/>
      </c>
      <c r="UY53" s="94" t="str">
        <f ca="1">IFERROR(INDEX(TrichLuc!$A:$AD,UP53,26),"")</f>
        <v/>
      </c>
      <c r="VA53" s="4" t="str">
        <f ca="1">IFERROR(MATCH(VF$3,OFFSET(TrichLuc!$A$1,VA52,0,5000),0)+VA52,"")</f>
        <v/>
      </c>
      <c r="VB53" s="84" t="str">
        <f ca="1">IFERROR(INDEX(TrichLuc!$A:$AD,VA53,10),"")</f>
        <v/>
      </c>
      <c r="VC53" s="94" t="str">
        <f ca="1">IFERROR(INDEX(TrichLuc!$A:$AD,VA53,30),"")</f>
        <v/>
      </c>
      <c r="VD53" s="85" t="str">
        <f ca="1">IFERROR(VLOOKUP(VC53,Giadatvaheso!$C$24:$F$112,4,0)*VE53,"")</f>
        <v/>
      </c>
      <c r="VE53" s="84" t="str">
        <f t="shared" ca="1" si="52"/>
        <v/>
      </c>
      <c r="VF53" s="84" t="str">
        <f ca="1">IFERROR(INDEX(TrichLuc!$A:$AD,VA53,21),"")</f>
        <v/>
      </c>
      <c r="VG53" s="84" t="str">
        <f ca="1">IFERROR(INDEX(TrichLuc!$A:$AD,VA53,22),"")</f>
        <v/>
      </c>
      <c r="VH53" s="84" t="str">
        <f ca="1">IFERROR(INDEX(TrichLuc!$A:$AD,VA53,23),"")</f>
        <v/>
      </c>
      <c r="VI53" s="94" t="str">
        <f ca="1">IFERROR(INDEX(TrichLuc!$A:$AD,VA53,25),"")</f>
        <v/>
      </c>
      <c r="VJ53" s="94" t="str">
        <f ca="1">IFERROR(INDEX(TrichLuc!$A:$AD,VA53,26),"")</f>
        <v/>
      </c>
      <c r="VL53" s="4" t="str">
        <f ca="1">IFERROR(MATCH(VQ$3,OFFSET(TrichLuc!$A$1,VL52,0,5000),0)+VL52,"")</f>
        <v/>
      </c>
      <c r="VM53" s="84" t="str">
        <f ca="1">IFERROR(INDEX(TrichLuc!$A:$AD,VL53,10),"")</f>
        <v/>
      </c>
      <c r="VN53" s="94" t="str">
        <f ca="1">IFERROR(INDEX(TrichLuc!$A:$AD,VL53,30),"")</f>
        <v/>
      </c>
      <c r="VO53" s="85" t="str">
        <f ca="1">IFERROR(VLOOKUP(VN53,Giadatvaheso!$C$24:$F$112,4,0)*VP53,"")</f>
        <v/>
      </c>
      <c r="VP53" s="84" t="str">
        <f t="shared" ca="1" si="53"/>
        <v/>
      </c>
      <c r="VQ53" s="84" t="str">
        <f ca="1">IFERROR(INDEX(TrichLuc!$A:$AD,VL53,21),"")</f>
        <v/>
      </c>
      <c r="VR53" s="84" t="str">
        <f ca="1">IFERROR(INDEX(TrichLuc!$A:$AD,VL53,22),"")</f>
        <v/>
      </c>
      <c r="VS53" s="84" t="str">
        <f ca="1">IFERROR(INDEX(TrichLuc!$A:$AD,VL53,23),"")</f>
        <v/>
      </c>
      <c r="VT53" s="94" t="str">
        <f ca="1">IFERROR(INDEX(TrichLuc!$A:$AD,VL53,25),"")</f>
        <v/>
      </c>
      <c r="VU53" s="94" t="str">
        <f ca="1">IFERROR(INDEX(TrichLuc!$A:$AD,VL53,26),"")</f>
        <v/>
      </c>
      <c r="VW53" s="4" t="str">
        <f ca="1">IFERROR(MATCH(WB$3,OFFSET(TrichLuc!$A$1,VW52,0,5000),0)+VW52,"")</f>
        <v/>
      </c>
      <c r="VX53" s="84" t="str">
        <f ca="1">IFERROR(INDEX(TrichLuc!$A:$AD,VW53,10),"")</f>
        <v/>
      </c>
      <c r="VY53" s="94" t="str">
        <f ca="1">IFERROR(INDEX(TrichLuc!$A:$AD,VW53,30),"")</f>
        <v/>
      </c>
      <c r="VZ53" s="85" t="str">
        <f ca="1">IFERROR(VLOOKUP(VY53,Giadatvaheso!$C$24:$F$112,4,0)*WA53,"")</f>
        <v/>
      </c>
      <c r="WA53" s="84" t="str">
        <f t="shared" ca="1" si="54"/>
        <v/>
      </c>
      <c r="WB53" s="84" t="str">
        <f ca="1">IFERROR(INDEX(TrichLuc!$A:$AD,VW53,21),"")</f>
        <v/>
      </c>
      <c r="WC53" s="84" t="str">
        <f ca="1">IFERROR(INDEX(TrichLuc!$A:$AD,VW53,22),"")</f>
        <v/>
      </c>
      <c r="WD53" s="84" t="str">
        <f ca="1">IFERROR(INDEX(TrichLuc!$A:$AD,VW53,23),"")</f>
        <v/>
      </c>
      <c r="WE53" s="94" t="str">
        <f ca="1">IFERROR(INDEX(TrichLuc!$A:$AD,VW53,25),"")</f>
        <v/>
      </c>
      <c r="WF53" s="94" t="str">
        <f ca="1">IFERROR(INDEX(TrichLuc!$A:$AD,VW53,26),"")</f>
        <v/>
      </c>
      <c r="WH53" s="4" t="str">
        <f ca="1">IFERROR(MATCH(WM$3,OFFSET(TrichLuc!$A$1,WH52,0,5000),0)+WH52,"")</f>
        <v/>
      </c>
      <c r="WI53" s="84" t="str">
        <f ca="1">IFERROR(INDEX(TrichLuc!$A:$AD,WH53,10),"")</f>
        <v/>
      </c>
      <c r="WJ53" s="94" t="str">
        <f ca="1">IFERROR(INDEX(TrichLuc!$A:$AD,WH53,30),"")</f>
        <v/>
      </c>
      <c r="WK53" s="85" t="str">
        <f ca="1">IFERROR(VLOOKUP(WJ53,Giadatvaheso!$C$24:$F$112,4,0)*WL53,"")</f>
        <v/>
      </c>
      <c r="WL53" s="84" t="str">
        <f t="shared" ca="1" si="55"/>
        <v/>
      </c>
      <c r="WM53" s="84" t="str">
        <f ca="1">IFERROR(INDEX(TrichLuc!$A:$AD,WH53,21),"")</f>
        <v/>
      </c>
      <c r="WN53" s="84" t="str">
        <f ca="1">IFERROR(INDEX(TrichLuc!$A:$AD,WH53,22),"")</f>
        <v/>
      </c>
      <c r="WO53" s="84" t="str">
        <f ca="1">IFERROR(INDEX(TrichLuc!$A:$AD,WH53,23),"")</f>
        <v/>
      </c>
      <c r="WP53" s="94" t="str">
        <f ca="1">IFERROR(INDEX(TrichLuc!$A:$AD,WH53,25),"")</f>
        <v/>
      </c>
      <c r="WQ53" s="94" t="str">
        <f ca="1">IFERROR(INDEX(TrichLuc!$A:$AD,WH53,26),"")</f>
        <v/>
      </c>
      <c r="WS53" s="4" t="str">
        <f ca="1">IFERROR(MATCH(WX$3,OFFSET(TrichLuc!$A$1,WS52,0,5000),0)+WS52,"")</f>
        <v/>
      </c>
      <c r="WT53" s="84" t="str">
        <f ca="1">IFERROR(INDEX(TrichLuc!$A:$AD,WS53,10),"")</f>
        <v/>
      </c>
      <c r="WU53" s="94" t="str">
        <f ca="1">IFERROR(INDEX(TrichLuc!$A:$AD,WS53,30),"")</f>
        <v/>
      </c>
      <c r="WV53" s="85" t="str">
        <f ca="1">IFERROR(VLOOKUP(WU53,Giadatvaheso!$C$24:$F$112,4,0)*WW53,"")</f>
        <v/>
      </c>
      <c r="WW53" s="84" t="str">
        <f t="shared" ca="1" si="56"/>
        <v/>
      </c>
      <c r="WX53" s="84" t="str">
        <f ca="1">IFERROR(INDEX(TrichLuc!$A:$AD,WS53,21),"")</f>
        <v/>
      </c>
      <c r="WY53" s="84" t="str">
        <f ca="1">IFERROR(INDEX(TrichLuc!$A:$AD,WS53,22),"")</f>
        <v/>
      </c>
      <c r="WZ53" s="84" t="str">
        <f ca="1">IFERROR(INDEX(TrichLuc!$A:$AD,WS53,23),"")</f>
        <v/>
      </c>
      <c r="XA53" s="94" t="str">
        <f ca="1">IFERROR(INDEX(TrichLuc!$A:$AD,WS53,25),"")</f>
        <v/>
      </c>
      <c r="XB53" s="94" t="str">
        <f ca="1">IFERROR(INDEX(TrichLuc!$A:$AD,WS53,26),"")</f>
        <v/>
      </c>
      <c r="XD53" s="4" t="str">
        <f ca="1">IFERROR(MATCH(XI$3,OFFSET(TrichLuc!$A$1,XD52,0,5000),0)+XD52,"")</f>
        <v/>
      </c>
      <c r="XE53" s="84" t="str">
        <f ca="1">IFERROR(INDEX(TrichLuc!$A:$AD,XD53,10),"")</f>
        <v/>
      </c>
      <c r="XF53" s="94" t="str">
        <f ca="1">IFERROR(INDEX(TrichLuc!$A:$AD,XD53,30),"")</f>
        <v/>
      </c>
      <c r="XG53" s="85" t="str">
        <f ca="1">IFERROR(VLOOKUP(XF53,Giadatvaheso!$C$24:$F$112,4,0)*XH53,"")</f>
        <v/>
      </c>
      <c r="XH53" s="84" t="str">
        <f t="shared" ca="1" si="57"/>
        <v/>
      </c>
      <c r="XI53" s="84" t="str">
        <f ca="1">IFERROR(INDEX(TrichLuc!$A:$AD,XD53,21),"")</f>
        <v/>
      </c>
      <c r="XJ53" s="84" t="str">
        <f ca="1">IFERROR(INDEX(TrichLuc!$A:$AD,XD53,22),"")</f>
        <v/>
      </c>
      <c r="XK53" s="84" t="str">
        <f ca="1">IFERROR(INDEX(TrichLuc!$A:$AD,XD53,23),"")</f>
        <v/>
      </c>
      <c r="XL53" s="94" t="str">
        <f ca="1">IFERROR(INDEX(TrichLuc!$A:$AD,XD53,25),"")</f>
        <v/>
      </c>
      <c r="XM53" s="94" t="str">
        <f ca="1">IFERROR(INDEX(TrichLuc!$A:$AD,XD53,26),"")</f>
        <v/>
      </c>
      <c r="XO53" s="4" t="str">
        <f ca="1">IFERROR(MATCH(XT$3,OFFSET(TrichLuc!$A$1,XO52,0,5000),0)+XO52,"")</f>
        <v/>
      </c>
      <c r="XP53" s="84" t="str">
        <f ca="1">IFERROR(INDEX(TrichLuc!$A:$AD,XO53,10),"")</f>
        <v/>
      </c>
      <c r="XQ53" s="94" t="str">
        <f ca="1">IFERROR(INDEX(TrichLuc!$A:$AD,XO53,30),"")</f>
        <v/>
      </c>
      <c r="XR53" s="85" t="str">
        <f ca="1">IFERROR(VLOOKUP(XQ53,Giadatvaheso!$C$24:$F$112,4,0)*XS53,"")</f>
        <v/>
      </c>
      <c r="XS53" s="84" t="str">
        <f t="shared" ca="1" si="58"/>
        <v/>
      </c>
      <c r="XT53" s="84" t="str">
        <f ca="1">IFERROR(INDEX(TrichLuc!$A:$AD,XO53,21),"")</f>
        <v/>
      </c>
      <c r="XU53" s="84" t="str">
        <f ca="1">IFERROR(INDEX(TrichLuc!$A:$AD,XO53,22),"")</f>
        <v/>
      </c>
      <c r="XV53" s="84" t="str">
        <f ca="1">IFERROR(INDEX(TrichLuc!$A:$AD,XO53,23),"")</f>
        <v/>
      </c>
      <c r="XW53" s="94" t="str">
        <f ca="1">IFERROR(INDEX(TrichLuc!$A:$AD,XO53,25),"")</f>
        <v/>
      </c>
      <c r="XX53" s="94" t="str">
        <f ca="1">IFERROR(INDEX(TrichLuc!$A:$AD,XO53,26),"")</f>
        <v/>
      </c>
      <c r="XZ53" s="4" t="str">
        <f ca="1">IFERROR(MATCH(YE$3,OFFSET(TrichLuc!$A$1,XZ52,0,5000),0)+XZ52,"")</f>
        <v/>
      </c>
      <c r="YA53" s="84" t="str">
        <f ca="1">IFERROR(INDEX(TrichLuc!$A:$AD,XZ53,10),"")</f>
        <v/>
      </c>
      <c r="YB53" s="94" t="str">
        <f ca="1">IFERROR(INDEX(TrichLuc!$A:$AD,XZ53,30),"")</f>
        <v/>
      </c>
      <c r="YC53" s="85" t="str">
        <f ca="1">IFERROR(VLOOKUP(YB53,Giadatvaheso!$C$24:$F$112,4,0)*YD53,"")</f>
        <v/>
      </c>
      <c r="YD53" s="84" t="str">
        <f t="shared" ca="1" si="59"/>
        <v/>
      </c>
      <c r="YE53" s="84" t="str">
        <f ca="1">IFERROR(INDEX(TrichLuc!$A:$AD,XZ53,21),"")</f>
        <v/>
      </c>
      <c r="YF53" s="84" t="str">
        <f ca="1">IFERROR(INDEX(TrichLuc!$A:$AD,XZ53,22),"")</f>
        <v/>
      </c>
      <c r="YG53" s="84" t="str">
        <f ca="1">IFERROR(INDEX(TrichLuc!$A:$AD,XZ53,23),"")</f>
        <v/>
      </c>
      <c r="YH53" s="94" t="str">
        <f ca="1">IFERROR(INDEX(TrichLuc!$A:$AD,XZ53,25),"")</f>
        <v/>
      </c>
      <c r="YI53" s="94" t="str">
        <f ca="1">IFERROR(INDEX(TrichLuc!$A:$AD,XZ53,26),"")</f>
        <v/>
      </c>
      <c r="YK53" s="4" t="str">
        <f ca="1">IFERROR(MATCH(YP$3,OFFSET(TrichLuc!$A$1,YK52,0,5000),0)+YK52,"")</f>
        <v/>
      </c>
      <c r="YL53" s="84" t="str">
        <f ca="1">IFERROR(INDEX(TrichLuc!$A:$AD,YK53,10),"")</f>
        <v/>
      </c>
      <c r="YM53" s="94" t="str">
        <f ca="1">IFERROR(INDEX(TrichLuc!$A:$AD,YK53,30),"")</f>
        <v/>
      </c>
      <c r="YN53" s="85" t="str">
        <f ca="1">IFERROR(VLOOKUP(YM53,Giadatvaheso!$C$24:$F$112,4,0)*YO53,"")</f>
        <v/>
      </c>
      <c r="YO53" s="84" t="str">
        <f t="shared" ca="1" si="60"/>
        <v/>
      </c>
      <c r="YP53" s="84" t="str">
        <f ca="1">IFERROR(INDEX(TrichLuc!$A:$AD,YK53,21),"")</f>
        <v/>
      </c>
      <c r="YQ53" s="84" t="str">
        <f ca="1">IFERROR(INDEX(TrichLuc!$A:$AD,YK53,22),"")</f>
        <v/>
      </c>
      <c r="YR53" s="84" t="str">
        <f ca="1">IFERROR(INDEX(TrichLuc!$A:$AD,YK53,23),"")</f>
        <v/>
      </c>
      <c r="YS53" s="94" t="str">
        <f ca="1">IFERROR(INDEX(TrichLuc!$A:$AD,YK53,25),"")</f>
        <v/>
      </c>
      <c r="YT53" s="94" t="str">
        <f ca="1">IFERROR(INDEX(TrichLuc!$A:$AD,YK53,26),"")</f>
        <v/>
      </c>
      <c r="YV53" s="4" t="str">
        <f ca="1">IFERROR(MATCH(ZA$3,OFFSET(TrichLuc!$A$1,YV52,0,5000),0)+YV52,"")</f>
        <v/>
      </c>
      <c r="YW53" s="84" t="str">
        <f ca="1">IFERROR(INDEX(TrichLuc!$A:$AD,YV53,10),"")</f>
        <v/>
      </c>
      <c r="YX53" s="94" t="str">
        <f ca="1">IFERROR(INDEX(TrichLuc!$A:$AD,YV53,30),"")</f>
        <v/>
      </c>
      <c r="YY53" s="85" t="str">
        <f ca="1">IFERROR(VLOOKUP(YX53,Giadatvaheso!$C$24:$F$112,4,0)*YZ53,"")</f>
        <v/>
      </c>
      <c r="YZ53" s="84" t="str">
        <f t="shared" ca="1" si="61"/>
        <v/>
      </c>
      <c r="ZA53" s="84" t="str">
        <f ca="1">IFERROR(INDEX(TrichLuc!$A:$AD,YV53,21),"")</f>
        <v/>
      </c>
      <c r="ZB53" s="84" t="str">
        <f ca="1">IFERROR(INDEX(TrichLuc!$A:$AD,YV53,22),"")</f>
        <v/>
      </c>
      <c r="ZC53" s="84" t="str">
        <f ca="1">IFERROR(INDEX(TrichLuc!$A:$AD,YV53,23),"")</f>
        <v/>
      </c>
      <c r="ZD53" s="94" t="str">
        <f ca="1">IFERROR(INDEX(TrichLuc!$A:$AD,YV53,25),"")</f>
        <v/>
      </c>
      <c r="ZE53" s="94" t="str">
        <f ca="1">IFERROR(INDEX(TrichLuc!$A:$AD,YV53,26),"")</f>
        <v/>
      </c>
      <c r="ZG53" s="4" t="str">
        <f ca="1">IFERROR(MATCH(ZL$3,OFFSET(TrichLuc!$A$1,ZG52,0,5000),0)+ZG52,"")</f>
        <v/>
      </c>
      <c r="ZH53" s="84" t="str">
        <f ca="1">IFERROR(INDEX(TrichLuc!$A:$AD,ZG53,10),"")</f>
        <v/>
      </c>
      <c r="ZI53" s="94" t="str">
        <f ca="1">IFERROR(INDEX(TrichLuc!$A:$AD,ZG53,30),"")</f>
        <v/>
      </c>
      <c r="ZJ53" s="85" t="str">
        <f ca="1">IFERROR(VLOOKUP(ZI53,Giadatvaheso!$C$24:$F$112,4,0)*ZK53,"")</f>
        <v/>
      </c>
      <c r="ZK53" s="84" t="str">
        <f t="shared" ca="1" si="62"/>
        <v/>
      </c>
      <c r="ZL53" s="84" t="str">
        <f ca="1">IFERROR(INDEX(TrichLuc!$A:$AD,ZG53,21),"")</f>
        <v/>
      </c>
      <c r="ZM53" s="84" t="str">
        <f ca="1">IFERROR(INDEX(TrichLuc!$A:$AD,ZG53,22),"")</f>
        <v/>
      </c>
      <c r="ZN53" s="84" t="str">
        <f ca="1">IFERROR(INDEX(TrichLuc!$A:$AD,ZG53,23),"")</f>
        <v/>
      </c>
      <c r="ZO53" s="94" t="str">
        <f ca="1">IFERROR(INDEX(TrichLuc!$A:$AD,ZG53,25),"")</f>
        <v/>
      </c>
      <c r="ZP53" s="94" t="str">
        <f ca="1">IFERROR(INDEX(TrichLuc!$A:$AD,ZG53,26),"")</f>
        <v/>
      </c>
      <c r="ZR53" s="4" t="str">
        <f ca="1">IFERROR(MATCH(ZW$3,OFFSET(TrichLuc!$A$1,ZR52,0,5000),0)+ZR52,"")</f>
        <v/>
      </c>
      <c r="ZS53" s="84" t="str">
        <f ca="1">IFERROR(INDEX(TrichLuc!$A:$AD,ZR53,10),"")</f>
        <v/>
      </c>
      <c r="ZT53" s="94" t="str">
        <f ca="1">IFERROR(INDEX(TrichLuc!$A:$AD,ZR53,30),"")</f>
        <v/>
      </c>
      <c r="ZU53" s="85" t="str">
        <f ca="1">IFERROR(VLOOKUP(ZT53,Giadatvaheso!$C$24:$F$112,4,0)*ZV53,"")</f>
        <v/>
      </c>
      <c r="ZV53" s="84" t="str">
        <f t="shared" ca="1" si="63"/>
        <v/>
      </c>
      <c r="ZW53" s="84" t="str">
        <f ca="1">IFERROR(INDEX(TrichLuc!$A:$AD,ZR53,21),"")</f>
        <v/>
      </c>
      <c r="ZX53" s="84" t="str">
        <f ca="1">IFERROR(INDEX(TrichLuc!$A:$AD,ZR53,22),"")</f>
        <v/>
      </c>
      <c r="ZY53" s="84" t="str">
        <f ca="1">IFERROR(INDEX(TrichLuc!$A:$AD,ZR53,23),"")</f>
        <v/>
      </c>
      <c r="ZZ53" s="94" t="str">
        <f ca="1">IFERROR(INDEX(TrichLuc!$A:$AD,ZR53,25),"")</f>
        <v/>
      </c>
      <c r="AAA53" s="94" t="str">
        <f ca="1">IFERROR(INDEX(TrichLuc!$A:$AD,ZR53,26),"")</f>
        <v/>
      </c>
      <c r="AAC53" s="4" t="str">
        <f ca="1">IFERROR(MATCH(AAH$3,OFFSET(TrichLuc!$A$1,AAC52,0,5000),0)+AAC52,"")</f>
        <v/>
      </c>
      <c r="AAD53" s="84" t="str">
        <f ca="1">IFERROR(INDEX(TrichLuc!$A:$AD,AAC53,10),"")</f>
        <v/>
      </c>
      <c r="AAE53" s="94" t="str">
        <f ca="1">IFERROR(INDEX(TrichLuc!$A:$AD,AAC53,30),"")</f>
        <v/>
      </c>
      <c r="AAF53" s="85" t="str">
        <f ca="1">IFERROR(VLOOKUP(AAE53,Giadatvaheso!$C$24:$F$112,4,0)*AAG53,"")</f>
        <v/>
      </c>
      <c r="AAG53" s="84" t="str">
        <f t="shared" ca="1" si="64"/>
        <v/>
      </c>
      <c r="AAH53" s="84" t="str">
        <f ca="1">IFERROR(INDEX(TrichLuc!$A:$AD,AAC53,21),"")</f>
        <v/>
      </c>
      <c r="AAI53" s="84" t="str">
        <f ca="1">IFERROR(INDEX(TrichLuc!$A:$AD,AAC53,22),"")</f>
        <v/>
      </c>
      <c r="AAJ53" s="84" t="str">
        <f ca="1">IFERROR(INDEX(TrichLuc!$A:$AD,AAC53,23),"")</f>
        <v/>
      </c>
      <c r="AAK53" s="94" t="str">
        <f ca="1">IFERROR(INDEX(TrichLuc!$A:$AD,AAC53,25),"")</f>
        <v/>
      </c>
      <c r="AAL53" s="94" t="str">
        <f ca="1">IFERROR(INDEX(TrichLuc!$A:$AD,AAC53,26),"")</f>
        <v/>
      </c>
      <c r="AAN53" s="4" t="str">
        <f ca="1">IFERROR(MATCH(AAS$3,OFFSET(TrichLuc!$A$1,AAN52,0,5000),0)+AAN52,"")</f>
        <v/>
      </c>
      <c r="AAO53" s="84" t="str">
        <f ca="1">IFERROR(INDEX(TrichLuc!$A:$AD,AAN53,10),"")</f>
        <v/>
      </c>
      <c r="AAP53" s="94" t="str">
        <f ca="1">IFERROR(INDEX(TrichLuc!$A:$AD,AAN53,30),"")</f>
        <v/>
      </c>
      <c r="AAQ53" s="85" t="str">
        <f ca="1">IFERROR(VLOOKUP(AAP53,Giadatvaheso!$C$24:$F$112,4,0)*AAR53,"")</f>
        <v/>
      </c>
      <c r="AAR53" s="84" t="str">
        <f t="shared" ca="1" si="65"/>
        <v/>
      </c>
      <c r="AAS53" s="84" t="str">
        <f ca="1">IFERROR(INDEX(TrichLuc!$A:$AD,AAN53,21),"")</f>
        <v/>
      </c>
      <c r="AAT53" s="84" t="str">
        <f ca="1">IFERROR(INDEX(TrichLuc!$A:$AD,AAN53,22),"")</f>
        <v/>
      </c>
      <c r="AAU53" s="84" t="str">
        <f ca="1">IFERROR(INDEX(TrichLuc!$A:$AD,AAN53,23),"")</f>
        <v/>
      </c>
      <c r="AAV53" s="94" t="str">
        <f ca="1">IFERROR(INDEX(TrichLuc!$A:$AD,AAN53,25),"")</f>
        <v/>
      </c>
      <c r="AAW53" s="94" t="str">
        <f ca="1">IFERROR(INDEX(TrichLuc!$A:$AD,AAN53,26),"")</f>
        <v/>
      </c>
      <c r="AAY53" s="4" t="str">
        <f ca="1">IFERROR(MATCH(ABD$3,OFFSET(TrichLuc!$A$1,AAY52,0,5000),0)+AAY52,"")</f>
        <v/>
      </c>
      <c r="AAZ53" s="84" t="str">
        <f ca="1">IFERROR(INDEX(TrichLuc!$A:$AD,AAY53,10),"")</f>
        <v/>
      </c>
      <c r="ABA53" s="94" t="str">
        <f ca="1">IFERROR(INDEX(TrichLuc!$A:$AD,AAY53,30),"")</f>
        <v/>
      </c>
      <c r="ABB53" s="85" t="str">
        <f ca="1">IFERROR(VLOOKUP(ABA53,Giadatvaheso!$C$24:$F$112,4,0)*ABC53,"")</f>
        <v/>
      </c>
      <c r="ABC53" s="84" t="str">
        <f t="shared" ca="1" si="66"/>
        <v/>
      </c>
      <c r="ABD53" s="84" t="str">
        <f ca="1">IFERROR(INDEX(TrichLuc!$A:$AD,AAY53,21),"")</f>
        <v/>
      </c>
      <c r="ABE53" s="84" t="str">
        <f ca="1">IFERROR(INDEX(TrichLuc!$A:$AD,AAY53,22),"")</f>
        <v/>
      </c>
      <c r="ABF53" s="84" t="str">
        <f ca="1">IFERROR(INDEX(TrichLuc!$A:$AD,AAY53,23),"")</f>
        <v/>
      </c>
      <c r="ABG53" s="94" t="str">
        <f ca="1">IFERROR(INDEX(TrichLuc!$A:$AD,AAY53,25),"")</f>
        <v/>
      </c>
      <c r="ABH53" s="94" t="str">
        <f ca="1">IFERROR(INDEX(TrichLuc!$A:$AD,AAY53,26),"")</f>
        <v/>
      </c>
      <c r="ABJ53" s="4" t="str">
        <f ca="1">IFERROR(MATCH(ABO$3,OFFSET(TrichLuc!$A$1,ABJ52,0,5000),0)+ABJ52,"")</f>
        <v/>
      </c>
      <c r="ABK53" s="84" t="str">
        <f ca="1">IFERROR(INDEX(TrichLuc!$A:$AD,ABJ53,10),"")</f>
        <v/>
      </c>
      <c r="ABL53" s="94" t="str">
        <f ca="1">IFERROR(INDEX(TrichLuc!$A:$AD,ABJ53,30),"")</f>
        <v/>
      </c>
      <c r="ABM53" s="85" t="str">
        <f ca="1">IFERROR(VLOOKUP(ABL53,Giadatvaheso!$C$24:$F$112,4,0)*ABN53,"")</f>
        <v/>
      </c>
      <c r="ABN53" s="84" t="str">
        <f t="shared" ca="1" si="67"/>
        <v/>
      </c>
      <c r="ABO53" s="84" t="str">
        <f ca="1">IFERROR(INDEX(TrichLuc!$A:$AD,ABJ53,21),"")</f>
        <v/>
      </c>
      <c r="ABP53" s="84" t="str">
        <f ca="1">IFERROR(INDEX(TrichLuc!$A:$AD,ABJ53,22),"")</f>
        <v/>
      </c>
      <c r="ABQ53" s="84" t="str">
        <f ca="1">IFERROR(INDEX(TrichLuc!$A:$AD,ABJ53,23),"")</f>
        <v/>
      </c>
      <c r="ABR53" s="94" t="str">
        <f ca="1">IFERROR(INDEX(TrichLuc!$A:$AD,ABJ53,25),"")</f>
        <v/>
      </c>
      <c r="ABS53" s="94" t="str">
        <f ca="1">IFERROR(INDEX(TrichLuc!$A:$AD,ABJ53,26),"")</f>
        <v/>
      </c>
      <c r="ABU53" s="4" t="str">
        <f ca="1">IFERROR(MATCH(ABZ$3,OFFSET(TrichLuc!$A$1,ABU52,0,5000),0)+ABU52,"")</f>
        <v/>
      </c>
      <c r="ABV53" s="84" t="str">
        <f ca="1">IFERROR(INDEX(TrichLuc!$A:$AD,ABU53,10),"")</f>
        <v/>
      </c>
      <c r="ABW53" s="94" t="str">
        <f ca="1">IFERROR(INDEX(TrichLuc!$A:$AD,ABU53,30),"")</f>
        <v/>
      </c>
      <c r="ABX53" s="85" t="str">
        <f ca="1">IFERROR(VLOOKUP(ABW53,Giadatvaheso!$C$24:$F$112,4,0)*ABY53,"")</f>
        <v/>
      </c>
      <c r="ABY53" s="84" t="str">
        <f t="shared" ca="1" si="68"/>
        <v/>
      </c>
      <c r="ABZ53" s="84" t="str">
        <f ca="1">IFERROR(INDEX(TrichLuc!$A:$AD,ABU53,21),"")</f>
        <v/>
      </c>
      <c r="ACA53" s="84" t="str">
        <f ca="1">IFERROR(INDEX(TrichLuc!$A:$AD,ABU53,22),"")</f>
        <v/>
      </c>
      <c r="ACB53" s="84" t="str">
        <f ca="1">IFERROR(INDEX(TrichLuc!$A:$AD,ABU53,23),"")</f>
        <v/>
      </c>
      <c r="ACC53" s="94" t="str">
        <f ca="1">IFERROR(INDEX(TrichLuc!$A:$AD,ABU53,25),"")</f>
        <v/>
      </c>
      <c r="ACD53" s="94" t="str">
        <f ca="1">IFERROR(INDEX(TrichLuc!$A:$AD,ABU53,26),"")</f>
        <v/>
      </c>
      <c r="ACF53" s="4" t="str">
        <f ca="1">IFERROR(MATCH(ACK$3,OFFSET(TrichLuc!$A$1,ACF52,0,5000),0)+ACF52,"")</f>
        <v/>
      </c>
      <c r="ACG53" s="84" t="str">
        <f ca="1">IFERROR(INDEX(TrichLuc!$A:$AD,ACF53,10),"")</f>
        <v/>
      </c>
      <c r="ACH53" s="94" t="str">
        <f ca="1">IFERROR(INDEX(TrichLuc!$A:$AD,ACF53,30),"")</f>
        <v/>
      </c>
      <c r="ACI53" s="85" t="str">
        <f ca="1">IFERROR(VLOOKUP(ACH53,Giadatvaheso!$C$24:$F$112,4,0)*ACJ53,"")</f>
        <v/>
      </c>
      <c r="ACJ53" s="84" t="str">
        <f t="shared" ca="1" si="69"/>
        <v/>
      </c>
      <c r="ACK53" s="84" t="str">
        <f ca="1">IFERROR(INDEX(TrichLuc!$A:$AD,ACF53,21),"")</f>
        <v/>
      </c>
      <c r="ACL53" s="84" t="str">
        <f ca="1">IFERROR(INDEX(TrichLuc!$A:$AD,ACF53,22),"")</f>
        <v/>
      </c>
      <c r="ACM53" s="84" t="str">
        <f ca="1">IFERROR(INDEX(TrichLuc!$A:$AD,ACF53,23),"")</f>
        <v/>
      </c>
      <c r="ACN53" s="94" t="str">
        <f ca="1">IFERROR(INDEX(TrichLuc!$A:$AD,ACF53,25),"")</f>
        <v/>
      </c>
      <c r="ACO53" s="94" t="str">
        <f ca="1">IFERROR(INDEX(TrichLuc!$A:$AD,ACF53,26),"")</f>
        <v/>
      </c>
      <c r="ACQ53" s="4" t="str">
        <f ca="1">IFERROR(MATCH(ACV$3,OFFSET(TrichLuc!$A$1,ACQ52,0,5000),0)+ACQ52,"")</f>
        <v/>
      </c>
      <c r="ACR53" s="84" t="str">
        <f ca="1">IFERROR(INDEX(TrichLuc!$A:$AD,ACQ53,10),"")</f>
        <v/>
      </c>
      <c r="ACS53" s="94" t="str">
        <f ca="1">IFERROR(INDEX(TrichLuc!$A:$AD,ACQ53,30),"")</f>
        <v/>
      </c>
      <c r="ACT53" s="85" t="str">
        <f ca="1">IFERROR(VLOOKUP(ACS53,Giadatvaheso!$C$24:$F$112,4,0)*ACU53,"")</f>
        <v/>
      </c>
      <c r="ACU53" s="84" t="str">
        <f t="shared" ca="1" si="70"/>
        <v/>
      </c>
      <c r="ACV53" s="84" t="str">
        <f ca="1">IFERROR(INDEX(TrichLuc!$A:$AD,ACQ53,21),"")</f>
        <v/>
      </c>
      <c r="ACW53" s="84" t="str">
        <f ca="1">IFERROR(INDEX(TrichLuc!$A:$AD,ACQ53,22),"")</f>
        <v/>
      </c>
      <c r="ACX53" s="84" t="str">
        <f ca="1">IFERROR(INDEX(TrichLuc!$A:$AD,ACQ53,23),"")</f>
        <v/>
      </c>
      <c r="ACY53" s="94" t="str">
        <f ca="1">IFERROR(INDEX(TrichLuc!$A:$AD,ACQ53,25),"")</f>
        <v/>
      </c>
      <c r="ACZ53" s="94" t="str">
        <f ca="1">IFERROR(INDEX(TrichLuc!$A:$AD,ACQ53,26),"")</f>
        <v/>
      </c>
      <c r="ADB53" s="4" t="str">
        <f ca="1">IFERROR(MATCH(ADG$3,OFFSET(TrichLuc!$A$1,ADB52,0,5000),0)+ADB52,"")</f>
        <v/>
      </c>
      <c r="ADC53" s="84" t="str">
        <f ca="1">IFERROR(INDEX(TrichLuc!$A:$AD,ADB53,10),"")</f>
        <v/>
      </c>
      <c r="ADD53" s="94" t="str">
        <f ca="1">IFERROR(INDEX(TrichLuc!$A:$AD,ADB53,30),"")</f>
        <v/>
      </c>
      <c r="ADE53" s="85" t="str">
        <f ca="1">IFERROR(VLOOKUP(ADD53,Giadatvaheso!$C$24:$F$112,4,0)*ADF53,"")</f>
        <v/>
      </c>
      <c r="ADF53" s="84" t="str">
        <f t="shared" ca="1" si="71"/>
        <v/>
      </c>
      <c r="ADG53" s="84" t="str">
        <f ca="1">IFERROR(INDEX(TrichLuc!$A:$AD,ADB53,21),"")</f>
        <v/>
      </c>
      <c r="ADH53" s="84" t="str">
        <f ca="1">IFERROR(INDEX(TrichLuc!$A:$AD,ADB53,22),"")</f>
        <v/>
      </c>
      <c r="ADI53" s="84" t="str">
        <f ca="1">IFERROR(INDEX(TrichLuc!$A:$AD,ADB53,23),"")</f>
        <v/>
      </c>
      <c r="ADJ53" s="94" t="str">
        <f ca="1">IFERROR(INDEX(TrichLuc!$A:$AD,ADB53,25),"")</f>
        <v/>
      </c>
      <c r="ADK53" s="94" t="str">
        <f ca="1">IFERROR(INDEX(TrichLuc!$A:$AD,ADB53,26),"")</f>
        <v/>
      </c>
      <c r="ADM53" s="4" t="str">
        <f ca="1">IFERROR(MATCH(ADR$3,OFFSET(TrichLuc!$A$1,ADM52,0,5000),0)+ADM52,"")</f>
        <v/>
      </c>
      <c r="ADN53" s="84" t="str">
        <f ca="1">IFERROR(INDEX(TrichLuc!$A:$AD,ADM53,10),"")</f>
        <v/>
      </c>
      <c r="ADO53" s="94" t="str">
        <f ca="1">IFERROR(INDEX(TrichLuc!$A:$AD,ADM53,30),"")</f>
        <v/>
      </c>
      <c r="ADP53" s="85" t="str">
        <f ca="1">IFERROR(VLOOKUP(ADO53,Giadatvaheso!$C$24:$F$112,4,0)*ADQ53,"")</f>
        <v/>
      </c>
      <c r="ADQ53" s="84" t="str">
        <f t="shared" ca="1" si="72"/>
        <v/>
      </c>
      <c r="ADR53" s="84" t="str">
        <f ca="1">IFERROR(INDEX(TrichLuc!$A:$AD,ADM53,21),"")</f>
        <v/>
      </c>
      <c r="ADS53" s="84" t="str">
        <f ca="1">IFERROR(INDEX(TrichLuc!$A:$AD,ADM53,22),"")</f>
        <v/>
      </c>
      <c r="ADT53" s="84" t="str">
        <f ca="1">IFERROR(INDEX(TrichLuc!$A:$AD,ADM53,23),"")</f>
        <v/>
      </c>
      <c r="ADU53" s="94" t="str">
        <f ca="1">IFERROR(INDEX(TrichLuc!$A:$AD,ADM53,25),"")</f>
        <v/>
      </c>
      <c r="ADV53" s="94" t="str">
        <f ca="1">IFERROR(INDEX(TrichLuc!$A:$AD,ADM53,26),"")</f>
        <v/>
      </c>
      <c r="ADX53" s="4" t="str">
        <f ca="1">IFERROR(MATCH(AEC$3,OFFSET(TrichLuc!$A$1,ADX52,0,5000),0)+ADX52,"")</f>
        <v/>
      </c>
      <c r="ADY53" s="84" t="str">
        <f ca="1">IFERROR(INDEX(TrichLuc!$A:$AD,ADX53,10),"")</f>
        <v/>
      </c>
      <c r="ADZ53" s="94" t="str">
        <f ca="1">IFERROR(INDEX(TrichLuc!$A:$AD,ADX53,30),"")</f>
        <v/>
      </c>
      <c r="AEA53" s="85" t="str">
        <f ca="1">IFERROR(VLOOKUP(ADZ53,Giadatvaheso!$C$24:$F$112,4,0)*AEB53,"")</f>
        <v/>
      </c>
      <c r="AEB53" s="84" t="str">
        <f t="shared" ca="1" si="73"/>
        <v/>
      </c>
      <c r="AEC53" s="84" t="str">
        <f ca="1">IFERROR(INDEX(TrichLuc!$A:$AD,ADX53,21),"")</f>
        <v/>
      </c>
      <c r="AED53" s="84" t="str">
        <f ca="1">IFERROR(INDEX(TrichLuc!$A:$AD,ADX53,22),"")</f>
        <v/>
      </c>
      <c r="AEE53" s="84" t="str">
        <f ca="1">IFERROR(INDEX(TrichLuc!$A:$AD,ADX53,23),"")</f>
        <v/>
      </c>
      <c r="AEF53" s="94" t="str">
        <f ca="1">IFERROR(INDEX(TrichLuc!$A:$AD,ADX53,25),"")</f>
        <v/>
      </c>
      <c r="AEG53" s="94" t="str">
        <f ca="1">IFERROR(INDEX(TrichLuc!$A:$AD,ADX53,26),"")</f>
        <v/>
      </c>
      <c r="AEI53" s="4" t="str">
        <f ca="1">IFERROR(MATCH(AEN$3,OFFSET(TrichLuc!$A$1,AEI52,0,5000),0)+AEI52,"")</f>
        <v/>
      </c>
      <c r="AEJ53" s="84" t="str">
        <f ca="1">IFERROR(INDEX(TrichLuc!$A:$AD,AEI53,10),"")</f>
        <v/>
      </c>
      <c r="AEK53" s="94" t="str">
        <f ca="1">IFERROR(INDEX(TrichLuc!$A:$AD,AEI53,30),"")</f>
        <v/>
      </c>
      <c r="AEL53" s="85" t="str">
        <f ca="1">IFERROR(VLOOKUP(AEK53,Giadatvaheso!$C$24:$F$112,4,0)*AEM53,"")</f>
        <v/>
      </c>
      <c r="AEM53" s="84" t="str">
        <f t="shared" ca="1" si="74"/>
        <v/>
      </c>
      <c r="AEN53" s="84" t="str">
        <f ca="1">IFERROR(INDEX(TrichLuc!$A:$AD,AEI53,21),"")</f>
        <v/>
      </c>
      <c r="AEO53" s="84" t="str">
        <f ca="1">IFERROR(INDEX(TrichLuc!$A:$AD,AEI53,22),"")</f>
        <v/>
      </c>
      <c r="AEP53" s="84" t="str">
        <f ca="1">IFERROR(INDEX(TrichLuc!$A:$AD,AEI53,23),"")</f>
        <v/>
      </c>
      <c r="AEQ53" s="94" t="str">
        <f ca="1">IFERROR(INDEX(TrichLuc!$A:$AD,AEI53,25),"")</f>
        <v/>
      </c>
      <c r="AER53" s="94" t="str">
        <f ca="1">IFERROR(INDEX(TrichLuc!$A:$AD,AEI53,26),"")</f>
        <v/>
      </c>
      <c r="AET53" s="4" t="str">
        <f ca="1">IFERROR(MATCH(AEY$3,OFFSET(TrichLuc!$A$1,AET52,0,5000),0)+AET52,"")</f>
        <v/>
      </c>
      <c r="AEU53" s="84" t="str">
        <f ca="1">IFERROR(INDEX(TrichLuc!$A:$AD,AET53,10),"")</f>
        <v/>
      </c>
      <c r="AEV53" s="94" t="str">
        <f ca="1">IFERROR(INDEX(TrichLuc!$A:$AD,AET53,30),"")</f>
        <v/>
      </c>
      <c r="AEW53" s="85" t="str">
        <f ca="1">IFERROR(VLOOKUP(AEV53,Giadatvaheso!$C$24:$F$112,4,0)*AEX53,"")</f>
        <v/>
      </c>
      <c r="AEX53" s="84" t="str">
        <f t="shared" ca="1" si="75"/>
        <v/>
      </c>
      <c r="AEY53" s="84" t="str">
        <f ca="1">IFERROR(INDEX(TrichLuc!$A:$AD,AET53,21),"")</f>
        <v/>
      </c>
      <c r="AEZ53" s="84" t="str">
        <f ca="1">IFERROR(INDEX(TrichLuc!$A:$AD,AET53,22),"")</f>
        <v/>
      </c>
      <c r="AFA53" s="84" t="str">
        <f ca="1">IFERROR(INDEX(TrichLuc!$A:$AD,AET53,23),"")</f>
        <v/>
      </c>
      <c r="AFB53" s="94" t="str">
        <f ca="1">IFERROR(INDEX(TrichLuc!$A:$AD,AET53,25),"")</f>
        <v/>
      </c>
      <c r="AFC53" s="94" t="str">
        <f ca="1">IFERROR(INDEX(TrichLuc!$A:$AD,AET53,26),"")</f>
        <v/>
      </c>
      <c r="AFE53" s="4" t="str">
        <f ca="1">IFERROR(MATCH(AFJ$3,OFFSET(TrichLuc!$A$1,AFE52,0,5000),0)+AFE52,"")</f>
        <v/>
      </c>
      <c r="AFF53" s="84" t="str">
        <f ca="1">IFERROR(INDEX(TrichLuc!$A:$AD,AFE53,10),"")</f>
        <v/>
      </c>
      <c r="AFG53" s="94" t="str">
        <f ca="1">IFERROR(INDEX(TrichLuc!$A:$AD,AFE53,30),"")</f>
        <v/>
      </c>
      <c r="AFH53" s="85" t="str">
        <f ca="1">IFERROR(VLOOKUP(AFG53,Giadatvaheso!$C$24:$F$112,4,0)*AFI53,"")</f>
        <v/>
      </c>
      <c r="AFI53" s="84" t="str">
        <f t="shared" ca="1" si="76"/>
        <v/>
      </c>
      <c r="AFJ53" s="84" t="str">
        <f ca="1">IFERROR(INDEX(TrichLuc!$A:$AD,AFE53,21),"")</f>
        <v/>
      </c>
      <c r="AFK53" s="84" t="str">
        <f ca="1">IFERROR(INDEX(TrichLuc!$A:$AD,AFE53,22),"")</f>
        <v/>
      </c>
      <c r="AFL53" s="84" t="str">
        <f ca="1">IFERROR(INDEX(TrichLuc!$A:$AD,AFE53,23),"")</f>
        <v/>
      </c>
      <c r="AFM53" s="94" t="str">
        <f ca="1">IFERROR(INDEX(TrichLuc!$A:$AD,AFE53,25),"")</f>
        <v/>
      </c>
      <c r="AFN53" s="94" t="str">
        <f ca="1">IFERROR(INDEX(TrichLuc!$A:$AD,AFE53,26),"")</f>
        <v/>
      </c>
      <c r="AFP53" s="4" t="str">
        <f ca="1">IFERROR(MATCH(AFU$3,OFFSET(TrichLuc!$A$1,AFP52,0,5000),0)+AFP52,"")</f>
        <v/>
      </c>
      <c r="AFQ53" s="84" t="str">
        <f ca="1">IFERROR(INDEX(TrichLuc!$A:$AD,AFP53,10),"")</f>
        <v/>
      </c>
      <c r="AFR53" s="94" t="str">
        <f ca="1">IFERROR(INDEX(TrichLuc!$A:$AD,AFP53,30),"")</f>
        <v/>
      </c>
      <c r="AFS53" s="85" t="str">
        <f ca="1">IFERROR(VLOOKUP(AFR53,Giadatvaheso!$C$24:$F$112,4,0)*AFT53,"")</f>
        <v/>
      </c>
      <c r="AFT53" s="84" t="str">
        <f t="shared" ca="1" si="77"/>
        <v/>
      </c>
      <c r="AFU53" s="84" t="str">
        <f ca="1">IFERROR(INDEX(TrichLuc!$A:$AD,AFP53,21),"")</f>
        <v/>
      </c>
      <c r="AFV53" s="84" t="str">
        <f ca="1">IFERROR(INDEX(TrichLuc!$A:$AD,AFP53,22),"")</f>
        <v/>
      </c>
      <c r="AFW53" s="84" t="str">
        <f ca="1">IFERROR(INDEX(TrichLuc!$A:$AD,AFP53,23),"")</f>
        <v/>
      </c>
      <c r="AFX53" s="94" t="str">
        <f ca="1">IFERROR(INDEX(TrichLuc!$A:$AD,AFP53,25),"")</f>
        <v/>
      </c>
      <c r="AFY53" s="94" t="str">
        <f ca="1">IFERROR(INDEX(TrichLuc!$A:$AD,AFP53,26),"")</f>
        <v/>
      </c>
      <c r="AGA53" s="4" t="str">
        <f ca="1">IFERROR(MATCH(AGF$3,OFFSET(TrichLuc!$A$1,AGA52,0,5000),0)+AGA52,"")</f>
        <v/>
      </c>
      <c r="AGB53" s="84" t="str">
        <f ca="1">IFERROR(INDEX(TrichLuc!$A:$AD,AGA53,10),"")</f>
        <v/>
      </c>
      <c r="AGC53" s="94" t="str">
        <f ca="1">IFERROR(INDEX(TrichLuc!$A:$AD,AGA53,30),"")</f>
        <v/>
      </c>
      <c r="AGD53" s="85" t="str">
        <f ca="1">IFERROR(VLOOKUP(AGC53,Giadatvaheso!$C$24:$F$112,4,0)*AGE53,"")</f>
        <v/>
      </c>
      <c r="AGE53" s="84" t="str">
        <f t="shared" ca="1" si="78"/>
        <v/>
      </c>
      <c r="AGF53" s="84" t="str">
        <f ca="1">IFERROR(INDEX(TrichLuc!$A:$AD,AGA53,21),"")</f>
        <v/>
      </c>
      <c r="AGG53" s="84" t="str">
        <f ca="1">IFERROR(INDEX(TrichLuc!$A:$AD,AGA53,22),"")</f>
        <v/>
      </c>
      <c r="AGH53" s="84" t="str">
        <f ca="1">IFERROR(INDEX(TrichLuc!$A:$AD,AGA53,23),"")</f>
        <v/>
      </c>
      <c r="AGI53" s="94" t="str">
        <f ca="1">IFERROR(INDEX(TrichLuc!$A:$AD,AGA53,25),"")</f>
        <v/>
      </c>
      <c r="AGJ53" s="94" t="str">
        <f ca="1">IFERROR(INDEX(TrichLuc!$A:$AD,AGA53,26),"")</f>
        <v/>
      </c>
      <c r="AGL53" s="4" t="str">
        <f ca="1">IFERROR(MATCH(AGQ$3,OFFSET(TrichLuc!$A$1,AGL52,0,5000),0)+AGL52,"")</f>
        <v/>
      </c>
      <c r="AGM53" s="84" t="str">
        <f ca="1">IFERROR(INDEX(TrichLuc!$A:$AD,AGL53,10),"")</f>
        <v/>
      </c>
      <c r="AGN53" s="94" t="str">
        <f ca="1">IFERROR(INDEX(TrichLuc!$A:$AD,AGL53,30),"")</f>
        <v/>
      </c>
      <c r="AGO53" s="85" t="str">
        <f ca="1">IFERROR(VLOOKUP(AGN53,Giadatvaheso!$C$24:$F$112,4,0)*AGP53,"")</f>
        <v/>
      </c>
      <c r="AGP53" s="84" t="str">
        <f t="shared" ca="1" si="79"/>
        <v/>
      </c>
      <c r="AGQ53" s="84" t="str">
        <f ca="1">IFERROR(INDEX(TrichLuc!$A:$AD,AGL53,21),"")</f>
        <v/>
      </c>
      <c r="AGR53" s="84" t="str">
        <f ca="1">IFERROR(INDEX(TrichLuc!$A:$AD,AGL53,22),"")</f>
        <v/>
      </c>
      <c r="AGS53" s="84" t="str">
        <f ca="1">IFERROR(INDEX(TrichLuc!$A:$AD,AGL53,23),"")</f>
        <v/>
      </c>
      <c r="AGT53" s="94" t="str">
        <f ca="1">IFERROR(INDEX(TrichLuc!$A:$AD,AGL53,25),"")</f>
        <v/>
      </c>
      <c r="AGU53" s="94" t="str">
        <f ca="1">IFERROR(INDEX(TrichLuc!$A:$AD,AGL53,26),"")</f>
        <v/>
      </c>
      <c r="AGW53" s="4" t="str">
        <f ca="1">IFERROR(MATCH(AHB$3,OFFSET(TrichLuc!$A$1,AGW52,0,5000),0)+AGW52,"")</f>
        <v/>
      </c>
      <c r="AGX53" s="84" t="str">
        <f ca="1">IFERROR(INDEX(TrichLuc!$A:$AD,AGW53,10),"")</f>
        <v/>
      </c>
      <c r="AGY53" s="94" t="str">
        <f ca="1">IFERROR(INDEX(TrichLuc!$A:$AD,AGW53,30),"")</f>
        <v/>
      </c>
      <c r="AGZ53" s="85" t="str">
        <f ca="1">IFERROR(VLOOKUP(AGY53,Giadatvaheso!$C$24:$F$112,4,0)*AHA53,"")</f>
        <v/>
      </c>
      <c r="AHA53" s="84" t="str">
        <f t="shared" ca="1" si="80"/>
        <v/>
      </c>
      <c r="AHB53" s="84" t="str">
        <f ca="1">IFERROR(INDEX(TrichLuc!$A:$AD,AGW53,21),"")</f>
        <v/>
      </c>
      <c r="AHC53" s="84" t="str">
        <f ca="1">IFERROR(INDEX(TrichLuc!$A:$AD,AGW53,22),"")</f>
        <v/>
      </c>
      <c r="AHD53" s="84" t="str">
        <f ca="1">IFERROR(INDEX(TrichLuc!$A:$AD,AGW53,23),"")</f>
        <v/>
      </c>
      <c r="AHE53" s="94" t="str">
        <f ca="1">IFERROR(INDEX(TrichLuc!$A:$AD,AGW53,25),"")</f>
        <v/>
      </c>
      <c r="AHF53" s="94" t="str">
        <f ca="1">IFERROR(INDEX(TrichLuc!$A:$AD,AGW53,26),"")</f>
        <v/>
      </c>
      <c r="AHH53" s="4" t="str">
        <f ca="1">IFERROR(MATCH(AHM$3,OFFSET(TrichLuc!$A$1,AHH52,0,5000),0)+AHH52,"")</f>
        <v/>
      </c>
      <c r="AHI53" s="84" t="str">
        <f ca="1">IFERROR(INDEX(TrichLuc!$A:$AD,AHH53,10),"")</f>
        <v/>
      </c>
      <c r="AHJ53" s="94" t="str">
        <f ca="1">IFERROR(INDEX(TrichLuc!$A:$AD,AHH53,30),"")</f>
        <v/>
      </c>
      <c r="AHK53" s="85" t="str">
        <f ca="1">IFERROR(VLOOKUP(AHJ53,Giadatvaheso!$C$24:$F$112,4,0)*AHL53,"")</f>
        <v/>
      </c>
      <c r="AHL53" s="84" t="str">
        <f t="shared" ca="1" si="81"/>
        <v/>
      </c>
      <c r="AHM53" s="84" t="str">
        <f ca="1">IFERROR(INDEX(TrichLuc!$A:$AD,AHH53,21),"")</f>
        <v/>
      </c>
      <c r="AHN53" s="84" t="str">
        <f ca="1">IFERROR(INDEX(TrichLuc!$A:$AD,AHH53,22),"")</f>
        <v/>
      </c>
      <c r="AHO53" s="84" t="str">
        <f ca="1">IFERROR(INDEX(TrichLuc!$A:$AD,AHH53,23),"")</f>
        <v/>
      </c>
      <c r="AHP53" s="94" t="str">
        <f ca="1">IFERROR(INDEX(TrichLuc!$A:$AD,AHH53,25),"")</f>
        <v/>
      </c>
      <c r="AHQ53" s="94" t="str">
        <f ca="1">IFERROR(INDEX(TrichLuc!$A:$AD,AHH53,26),"")</f>
        <v/>
      </c>
      <c r="AHS53" s="4" t="str">
        <f ca="1">IFERROR(MATCH(AHX$3,OFFSET(TrichLuc!$A$1,AHS52,0,5000),0)+AHS52,"")</f>
        <v/>
      </c>
      <c r="AHT53" s="84" t="str">
        <f ca="1">IFERROR(INDEX(TrichLuc!$A:$AD,AHS53,10),"")</f>
        <v/>
      </c>
      <c r="AHU53" s="94" t="str">
        <f ca="1">IFERROR(INDEX(TrichLuc!$A:$AD,AHS53,30),"")</f>
        <v/>
      </c>
      <c r="AHV53" s="85" t="str">
        <f ca="1">IFERROR(VLOOKUP(AHU53,Giadatvaheso!$C$24:$F$112,4,0)*AHW53,"")</f>
        <v/>
      </c>
      <c r="AHW53" s="84" t="str">
        <f t="shared" ca="1" si="82"/>
        <v/>
      </c>
      <c r="AHX53" s="84" t="str">
        <f ca="1">IFERROR(INDEX(TrichLuc!$A:$AD,AHS53,21),"")</f>
        <v/>
      </c>
      <c r="AHY53" s="84" t="str">
        <f ca="1">IFERROR(INDEX(TrichLuc!$A:$AD,AHS53,22),"")</f>
        <v/>
      </c>
      <c r="AHZ53" s="84" t="str">
        <f ca="1">IFERROR(INDEX(TrichLuc!$A:$AD,AHS53,23),"")</f>
        <v/>
      </c>
      <c r="AIA53" s="94" t="str">
        <f ca="1">IFERROR(INDEX(TrichLuc!$A:$AD,AHS53,25),"")</f>
        <v/>
      </c>
      <c r="AIB53" s="94" t="str">
        <f ca="1">IFERROR(INDEX(TrichLuc!$A:$AD,AHS53,26),"")</f>
        <v/>
      </c>
      <c r="AID53" s="4" t="str">
        <f ca="1">IFERROR(MATCH(AII$3,OFFSET(TrichLuc!$A$1,AID52,0,5000),0)+AID52,"")</f>
        <v/>
      </c>
      <c r="AIE53" s="84" t="str">
        <f ca="1">IFERROR(INDEX(TrichLuc!$A:$AD,AID53,10),"")</f>
        <v/>
      </c>
      <c r="AIF53" s="94" t="str">
        <f ca="1">IFERROR(INDEX(TrichLuc!$A:$AD,AID53,30),"")</f>
        <v/>
      </c>
      <c r="AIG53" s="85" t="str">
        <f ca="1">IFERROR(VLOOKUP(AIF53,Giadatvaheso!$C$24:$F$112,4,0)*AIH53,"")</f>
        <v/>
      </c>
      <c r="AIH53" s="84" t="str">
        <f t="shared" ca="1" si="83"/>
        <v/>
      </c>
      <c r="AII53" s="84" t="str">
        <f ca="1">IFERROR(INDEX(TrichLuc!$A:$AD,AID53,21),"")</f>
        <v/>
      </c>
      <c r="AIJ53" s="84" t="str">
        <f ca="1">IFERROR(INDEX(TrichLuc!$A:$AD,AID53,22),"")</f>
        <v/>
      </c>
      <c r="AIK53" s="84" t="str">
        <f ca="1">IFERROR(INDEX(TrichLuc!$A:$AD,AID53,23),"")</f>
        <v/>
      </c>
      <c r="AIL53" s="94" t="str">
        <f ca="1">IFERROR(INDEX(TrichLuc!$A:$AD,AID53,25),"")</f>
        <v/>
      </c>
      <c r="AIM53" s="94" t="str">
        <f ca="1">IFERROR(INDEX(TrichLuc!$A:$AD,AID53,26),"")</f>
        <v/>
      </c>
      <c r="AIO53" s="4" t="str">
        <f ca="1">IFERROR(MATCH(AIT$3,OFFSET(TrichLuc!$A$1,AIO52,0,5000),0)+AIO52,"")</f>
        <v/>
      </c>
      <c r="AIP53" s="84" t="str">
        <f ca="1">IFERROR(INDEX(TrichLuc!$A:$AD,AIO53,10),"")</f>
        <v/>
      </c>
      <c r="AIQ53" s="94" t="str">
        <f ca="1">IFERROR(INDEX(TrichLuc!$A:$AD,AIO53,30),"")</f>
        <v/>
      </c>
      <c r="AIR53" s="85" t="str">
        <f ca="1">IFERROR(VLOOKUP(AIQ53,Giadatvaheso!$C$24:$F$112,4,0)*AIS53,"")</f>
        <v/>
      </c>
      <c r="AIS53" s="84" t="str">
        <f t="shared" ca="1" si="84"/>
        <v/>
      </c>
      <c r="AIT53" s="84" t="str">
        <f ca="1">IFERROR(INDEX(TrichLuc!$A:$AD,AIO53,21),"")</f>
        <v/>
      </c>
      <c r="AIU53" s="84" t="str">
        <f ca="1">IFERROR(INDEX(TrichLuc!$A:$AD,AIO53,22),"")</f>
        <v/>
      </c>
      <c r="AIV53" s="84" t="str">
        <f ca="1">IFERROR(INDEX(TrichLuc!$A:$AD,AIO53,23),"")</f>
        <v/>
      </c>
      <c r="AIW53" s="94" t="str">
        <f ca="1">IFERROR(INDEX(TrichLuc!$A:$AD,AIO53,25),"")</f>
        <v/>
      </c>
      <c r="AIX53" s="94" t="str">
        <f ca="1">IFERROR(INDEX(TrichLuc!$A:$AD,AIO53,26),"")</f>
        <v/>
      </c>
      <c r="AIZ53" s="4" t="str">
        <f ca="1">IFERROR(MATCH(AJE$3,OFFSET(TrichLuc!$A$1,AIZ52,0,5000),0)+AIZ52,"")</f>
        <v/>
      </c>
      <c r="AJA53" s="84" t="str">
        <f ca="1">IFERROR(INDEX(TrichLuc!$A:$AD,AIZ53,10),"")</f>
        <v/>
      </c>
      <c r="AJB53" s="94" t="str">
        <f ca="1">IFERROR(INDEX(TrichLuc!$A:$AD,AIZ53,30),"")</f>
        <v/>
      </c>
      <c r="AJC53" s="85" t="str">
        <f ca="1">IFERROR(VLOOKUP(AJB53,Giadatvaheso!$C$24:$F$112,4,0)*AJD53,"")</f>
        <v/>
      </c>
      <c r="AJD53" s="84" t="str">
        <f t="shared" ca="1" si="85"/>
        <v/>
      </c>
      <c r="AJE53" s="84" t="str">
        <f ca="1">IFERROR(INDEX(TrichLuc!$A:$AD,AIZ53,21),"")</f>
        <v/>
      </c>
      <c r="AJF53" s="84" t="str">
        <f ca="1">IFERROR(INDEX(TrichLuc!$A:$AD,AIZ53,22),"")</f>
        <v/>
      </c>
      <c r="AJG53" s="84" t="str">
        <f ca="1">IFERROR(INDEX(TrichLuc!$A:$AD,AIZ53,23),"")</f>
        <v/>
      </c>
      <c r="AJH53" s="94" t="str">
        <f ca="1">IFERROR(INDEX(TrichLuc!$A:$AD,AIZ53,25),"")</f>
        <v/>
      </c>
      <c r="AJI53" s="94" t="str">
        <f ca="1">IFERROR(INDEX(TrichLuc!$A:$AD,AIZ53,26),"")</f>
        <v/>
      </c>
      <c r="AJK53" s="4" t="str">
        <f ca="1">IFERROR(MATCH(AJP$3,OFFSET(TrichLuc!$A$1,AJK52,0,5000),0)+AJK52,"")</f>
        <v/>
      </c>
      <c r="AJL53" s="84" t="str">
        <f ca="1">IFERROR(INDEX(TrichLuc!$A:$AD,AJK53,10),"")</f>
        <v/>
      </c>
      <c r="AJM53" s="94" t="str">
        <f ca="1">IFERROR(INDEX(TrichLuc!$A:$AD,AJK53,30),"")</f>
        <v/>
      </c>
      <c r="AJN53" s="85" t="str">
        <f ca="1">IFERROR(VLOOKUP(AJM53,Giadatvaheso!$C$24:$F$112,4,0)*AJO53,"")</f>
        <v/>
      </c>
      <c r="AJO53" s="84" t="str">
        <f t="shared" ca="1" si="86"/>
        <v/>
      </c>
      <c r="AJP53" s="84" t="str">
        <f ca="1">IFERROR(INDEX(TrichLuc!$A:$AD,AJK53,21),"")</f>
        <v/>
      </c>
      <c r="AJQ53" s="84" t="str">
        <f ca="1">IFERROR(INDEX(TrichLuc!$A:$AD,AJK53,22),"")</f>
        <v/>
      </c>
      <c r="AJR53" s="84" t="str">
        <f ca="1">IFERROR(INDEX(TrichLuc!$A:$AD,AJK53,23),"")</f>
        <v/>
      </c>
      <c r="AJS53" s="94" t="str">
        <f ca="1">IFERROR(INDEX(TrichLuc!$A:$AD,AJK53,25),"")</f>
        <v/>
      </c>
      <c r="AJT53" s="94" t="str">
        <f ca="1">IFERROR(INDEX(TrichLuc!$A:$AD,AJK53,26),"")</f>
        <v/>
      </c>
      <c r="AJV53" s="4" t="str">
        <f ca="1">IFERROR(MATCH(AKA$3,OFFSET(TrichLuc!$A$1,AJV52,0,5000),0)+AJV52,"")</f>
        <v/>
      </c>
      <c r="AJW53" s="84" t="str">
        <f ca="1">IFERROR(INDEX(TrichLuc!$A:$AD,AJV53,10),"")</f>
        <v/>
      </c>
      <c r="AJX53" s="94" t="str">
        <f ca="1">IFERROR(INDEX(TrichLuc!$A:$AD,AJV53,30),"")</f>
        <v/>
      </c>
      <c r="AJY53" s="85" t="str">
        <f ca="1">IFERROR(VLOOKUP(AJX53,Giadatvaheso!$C$24:$F$112,4,0)*AJZ53,"")</f>
        <v/>
      </c>
      <c r="AJZ53" s="84" t="str">
        <f t="shared" ca="1" si="87"/>
        <v/>
      </c>
      <c r="AKA53" s="84" t="str">
        <f ca="1">IFERROR(INDEX(TrichLuc!$A:$AD,AJV53,21),"")</f>
        <v/>
      </c>
      <c r="AKB53" s="84" t="str">
        <f ca="1">IFERROR(INDEX(TrichLuc!$A:$AD,AJV53,22),"")</f>
        <v/>
      </c>
      <c r="AKC53" s="84" t="str">
        <f ca="1">IFERROR(INDEX(TrichLuc!$A:$AD,AJV53,23),"")</f>
        <v/>
      </c>
      <c r="AKD53" s="94" t="str">
        <f ca="1">IFERROR(INDEX(TrichLuc!$A:$AD,AJV53,25),"")</f>
        <v/>
      </c>
      <c r="AKE53" s="94" t="str">
        <f ca="1">IFERROR(INDEX(TrichLuc!$A:$AD,AJV53,26),"")</f>
        <v/>
      </c>
      <c r="AKG53" s="4" t="str">
        <f ca="1">IFERROR(MATCH(AKL$3,OFFSET(TrichLuc!$A$1,AKG52,0,5000),0)+AKG52,"")</f>
        <v/>
      </c>
      <c r="AKH53" s="84" t="str">
        <f ca="1">IFERROR(INDEX(TrichLuc!$A:$AD,AKG53,10),"")</f>
        <v/>
      </c>
      <c r="AKI53" s="94" t="str">
        <f ca="1">IFERROR(INDEX(TrichLuc!$A:$AD,AKG53,30),"")</f>
        <v/>
      </c>
      <c r="AKJ53" s="85" t="str">
        <f ca="1">IFERROR(VLOOKUP(AKI53,Giadatvaheso!$C$24:$F$112,4,0)*AKK53,"")</f>
        <v/>
      </c>
      <c r="AKK53" s="84" t="str">
        <f t="shared" ca="1" si="88"/>
        <v/>
      </c>
      <c r="AKL53" s="84" t="str">
        <f ca="1">IFERROR(INDEX(TrichLuc!$A:$AD,AKG53,21),"")</f>
        <v/>
      </c>
      <c r="AKM53" s="84" t="str">
        <f ca="1">IFERROR(INDEX(TrichLuc!$A:$AD,AKG53,22),"")</f>
        <v/>
      </c>
      <c r="AKN53" s="84" t="str">
        <f ca="1">IFERROR(INDEX(TrichLuc!$A:$AD,AKG53,23),"")</f>
        <v/>
      </c>
      <c r="AKO53" s="94" t="str">
        <f ca="1">IFERROR(INDEX(TrichLuc!$A:$AD,AKG53,25),"")</f>
        <v/>
      </c>
      <c r="AKP53" s="94" t="str">
        <f ca="1">IFERROR(INDEX(TrichLuc!$A:$AD,AKG53,26),"")</f>
        <v/>
      </c>
      <c r="AKR53" s="4" t="str">
        <f ca="1">IFERROR(MATCH(AKW$3,OFFSET(TrichLuc!$A$1,AKR52,0,5000),0)+AKR52,"")</f>
        <v/>
      </c>
      <c r="AKS53" s="84" t="str">
        <f ca="1">IFERROR(INDEX(TrichLuc!$A:$AD,AKR53,10),"")</f>
        <v/>
      </c>
      <c r="AKT53" s="94" t="str">
        <f ca="1">IFERROR(INDEX(TrichLuc!$A:$AD,AKR53,30),"")</f>
        <v/>
      </c>
      <c r="AKU53" s="85" t="str">
        <f ca="1">IFERROR(VLOOKUP(AKT53,Giadatvaheso!$C$24:$F$112,4,0)*AKV53,"")</f>
        <v/>
      </c>
      <c r="AKV53" s="84" t="str">
        <f t="shared" ca="1" si="89"/>
        <v/>
      </c>
      <c r="AKW53" s="84" t="str">
        <f ca="1">IFERROR(INDEX(TrichLuc!$A:$AD,AKR53,21),"")</f>
        <v/>
      </c>
      <c r="AKX53" s="84" t="str">
        <f ca="1">IFERROR(INDEX(TrichLuc!$A:$AD,AKR53,22),"")</f>
        <v/>
      </c>
      <c r="AKY53" s="84" t="str">
        <f ca="1">IFERROR(INDEX(TrichLuc!$A:$AD,AKR53,23),"")</f>
        <v/>
      </c>
      <c r="AKZ53" s="94" t="str">
        <f ca="1">IFERROR(INDEX(TrichLuc!$A:$AD,AKR53,25),"")</f>
        <v/>
      </c>
      <c r="ALA53" s="94" t="str">
        <f ca="1">IFERROR(INDEX(TrichLuc!$A:$AD,AKR53,26),"")</f>
        <v/>
      </c>
      <c r="ALC53" s="4" t="str">
        <f ca="1">IFERROR(MATCH(ALH$3,OFFSET(TrichLuc!$A$1,ALC52,0,5000),0)+ALC52,"")</f>
        <v/>
      </c>
      <c r="ALD53" s="84" t="str">
        <f ca="1">IFERROR(INDEX(TrichLuc!$A:$AD,ALC53,10),"")</f>
        <v/>
      </c>
      <c r="ALE53" s="94" t="str">
        <f ca="1">IFERROR(INDEX(TrichLuc!$A:$AD,ALC53,30),"")</f>
        <v/>
      </c>
      <c r="ALF53" s="85" t="str">
        <f ca="1">IFERROR(VLOOKUP(ALE53,Giadatvaheso!$C$24:$F$112,4,0)*ALG53,"")</f>
        <v/>
      </c>
      <c r="ALG53" s="84" t="str">
        <f t="shared" ca="1" si="90"/>
        <v/>
      </c>
      <c r="ALH53" s="84" t="str">
        <f ca="1">IFERROR(INDEX(TrichLuc!$A:$AD,ALC53,21),"")</f>
        <v/>
      </c>
      <c r="ALI53" s="84" t="str">
        <f ca="1">IFERROR(INDEX(TrichLuc!$A:$AD,ALC53,22),"")</f>
        <v/>
      </c>
      <c r="ALJ53" s="84" t="str">
        <f ca="1">IFERROR(INDEX(TrichLuc!$A:$AD,ALC53,23),"")</f>
        <v/>
      </c>
      <c r="ALK53" s="94" t="str">
        <f ca="1">IFERROR(INDEX(TrichLuc!$A:$AD,ALC53,25),"")</f>
        <v/>
      </c>
      <c r="ALL53" s="94" t="str">
        <f ca="1">IFERROR(INDEX(TrichLuc!$A:$AD,ALC53,26),"")</f>
        <v/>
      </c>
      <c r="ALN53" s="4" t="str">
        <f ca="1">IFERROR(MATCH(ALS$3,OFFSET(TrichLuc!$A$1,ALN52,0,5000),0)+ALN52,"")</f>
        <v/>
      </c>
      <c r="ALO53" s="84" t="str">
        <f ca="1">IFERROR(INDEX(TrichLuc!$A:$AD,ALN53,10),"")</f>
        <v/>
      </c>
      <c r="ALP53" s="94" t="str">
        <f ca="1">IFERROR(INDEX(TrichLuc!$A:$AD,ALN53,30),"")</f>
        <v/>
      </c>
      <c r="ALQ53" s="85" t="str">
        <f ca="1">IFERROR(VLOOKUP(ALP53,Giadatvaheso!$C$24:$F$112,4,0)*ALR53,"")</f>
        <v/>
      </c>
      <c r="ALR53" s="84" t="str">
        <f t="shared" ca="1" si="91"/>
        <v/>
      </c>
      <c r="ALS53" s="84" t="str">
        <f ca="1">IFERROR(INDEX(TrichLuc!$A:$AD,ALN53,21),"")</f>
        <v/>
      </c>
      <c r="ALT53" s="84" t="str">
        <f ca="1">IFERROR(INDEX(TrichLuc!$A:$AD,ALN53,22),"")</f>
        <v/>
      </c>
      <c r="ALU53" s="84" t="str">
        <f ca="1">IFERROR(INDEX(TrichLuc!$A:$AD,ALN53,23),"")</f>
        <v/>
      </c>
      <c r="ALV53" s="94" t="str">
        <f ca="1">IFERROR(INDEX(TrichLuc!$A:$AD,ALN53,25),"")</f>
        <v/>
      </c>
      <c r="ALW53" s="94" t="str">
        <f ca="1">IFERROR(INDEX(TrichLuc!$A:$AD,ALN53,26),"")</f>
        <v/>
      </c>
      <c r="ALY53" s="4" t="str">
        <f ca="1">IFERROR(MATCH(AMD$3,OFFSET(TrichLuc!$A$1,ALY52,0,5000),0)+ALY52,"")</f>
        <v/>
      </c>
      <c r="ALZ53" s="84" t="str">
        <f ca="1">IFERROR(INDEX(TrichLuc!$A:$AD,ALY53,10),"")</f>
        <v/>
      </c>
      <c r="AMA53" s="94" t="str">
        <f ca="1">IFERROR(INDEX(TrichLuc!$A:$AD,ALY53,30),"")</f>
        <v/>
      </c>
      <c r="AMB53" s="85" t="str">
        <f ca="1">IFERROR(VLOOKUP(AMA53,Giadatvaheso!$C$24:$F$112,4,0)*AMC53,"")</f>
        <v/>
      </c>
      <c r="AMC53" s="84" t="str">
        <f t="shared" ca="1" si="92"/>
        <v/>
      </c>
      <c r="AMD53" s="84" t="str">
        <f ca="1">IFERROR(INDEX(TrichLuc!$A:$AD,ALY53,21),"")</f>
        <v/>
      </c>
      <c r="AME53" s="84" t="str">
        <f ca="1">IFERROR(INDEX(TrichLuc!$A:$AD,ALY53,22),"")</f>
        <v/>
      </c>
      <c r="AMF53" s="84" t="str">
        <f ca="1">IFERROR(INDEX(TrichLuc!$A:$AD,ALY53,23),"")</f>
        <v/>
      </c>
      <c r="AMG53" s="94" t="str">
        <f ca="1">IFERROR(INDEX(TrichLuc!$A:$AD,ALY53,25),"")</f>
        <v/>
      </c>
      <c r="AMH53" s="94" t="str">
        <f ca="1">IFERROR(INDEX(TrichLuc!$A:$AD,ALY53,26),"")</f>
        <v/>
      </c>
      <c r="AMJ53" s="4" t="str">
        <f ca="1">IFERROR(MATCH(AMO$3,OFFSET(TrichLuc!$A$1,AMJ52,0,5000),0)+AMJ52,"")</f>
        <v/>
      </c>
      <c r="AMK53" s="84" t="str">
        <f ca="1">IFERROR(INDEX(TrichLuc!$A:$AD,AMJ53,10),"")</f>
        <v/>
      </c>
      <c r="AML53" s="94" t="str">
        <f ca="1">IFERROR(INDEX(TrichLuc!$A:$AD,AMJ53,30),"")</f>
        <v/>
      </c>
      <c r="AMM53" s="85" t="str">
        <f ca="1">IFERROR(VLOOKUP(AML53,Giadatvaheso!$C$24:$F$112,4,0)*AMN53,"")</f>
        <v/>
      </c>
      <c r="AMN53" s="84" t="str">
        <f t="shared" ca="1" si="93"/>
        <v/>
      </c>
      <c r="AMO53" s="84" t="str">
        <f ca="1">IFERROR(INDEX(TrichLuc!$A:$AD,AMJ53,21),"")</f>
        <v/>
      </c>
      <c r="AMP53" s="84" t="str">
        <f ca="1">IFERROR(INDEX(TrichLuc!$A:$AD,AMJ53,22),"")</f>
        <v/>
      </c>
      <c r="AMQ53" s="84" t="str">
        <f ca="1">IFERROR(INDEX(TrichLuc!$A:$AD,AMJ53,23),"")</f>
        <v/>
      </c>
      <c r="AMR53" s="94" t="str">
        <f ca="1">IFERROR(INDEX(TrichLuc!$A:$AD,AMJ53,25),"")</f>
        <v/>
      </c>
      <c r="AMS53" s="94" t="str">
        <f ca="1">IFERROR(INDEX(TrichLuc!$A:$AD,AMJ53,26),"")</f>
        <v/>
      </c>
      <c r="AMU53" s="4" t="str">
        <f ca="1">IFERROR(MATCH(AMZ$3,OFFSET(TrichLuc!$A$1,AMU52,0,5000),0)+AMU52,"")</f>
        <v/>
      </c>
      <c r="AMV53" s="84" t="str">
        <f ca="1">IFERROR(INDEX(TrichLuc!$A:$AD,AMU53,10),"")</f>
        <v/>
      </c>
      <c r="AMW53" s="94" t="str">
        <f ca="1">IFERROR(INDEX(TrichLuc!$A:$AD,AMU53,30),"")</f>
        <v/>
      </c>
      <c r="AMX53" s="85" t="str">
        <f ca="1">IFERROR(VLOOKUP(AMW53,Giadatvaheso!$C$24:$F$112,4,0)*AMY53,"")</f>
        <v/>
      </c>
      <c r="AMY53" s="84" t="str">
        <f t="shared" ca="1" si="94"/>
        <v/>
      </c>
      <c r="AMZ53" s="84" t="str">
        <f ca="1">IFERROR(INDEX(TrichLuc!$A:$AD,AMU53,21),"")</f>
        <v/>
      </c>
      <c r="ANA53" s="84" t="str">
        <f ca="1">IFERROR(INDEX(TrichLuc!$A:$AD,AMU53,22),"")</f>
        <v/>
      </c>
      <c r="ANB53" s="84" t="str">
        <f ca="1">IFERROR(INDEX(TrichLuc!$A:$AD,AMU53,23),"")</f>
        <v/>
      </c>
      <c r="ANC53" s="94" t="str">
        <f ca="1">IFERROR(INDEX(TrichLuc!$A:$AD,AMU53,25),"")</f>
        <v/>
      </c>
      <c r="AND53" s="94" t="str">
        <f ca="1">IFERROR(INDEX(TrichLuc!$A:$AD,AMU53,26),"")</f>
        <v/>
      </c>
      <c r="ANF53" s="4" t="str">
        <f ca="1">IFERROR(MATCH(ANK$3,OFFSET(TrichLuc!$A$1,ANF52,0,5000),0)+ANF52,"")</f>
        <v/>
      </c>
      <c r="ANG53" s="84" t="str">
        <f ca="1">IFERROR(INDEX(TrichLuc!$A:$AD,ANF53,10),"")</f>
        <v/>
      </c>
      <c r="ANH53" s="94" t="str">
        <f ca="1">IFERROR(INDEX(TrichLuc!$A:$AD,ANF53,30),"")</f>
        <v/>
      </c>
      <c r="ANI53" s="85" t="str">
        <f ca="1">IFERROR(VLOOKUP(ANH53,Giadatvaheso!$C$24:$F$112,4,0)*ANJ53,"")</f>
        <v/>
      </c>
      <c r="ANJ53" s="84" t="str">
        <f t="shared" ca="1" si="95"/>
        <v/>
      </c>
      <c r="ANK53" s="84" t="str">
        <f ca="1">IFERROR(INDEX(TrichLuc!$A:$AD,ANF53,21),"")</f>
        <v/>
      </c>
      <c r="ANL53" s="84" t="str">
        <f ca="1">IFERROR(INDEX(TrichLuc!$A:$AD,ANF53,22),"")</f>
        <v/>
      </c>
      <c r="ANM53" s="84" t="str">
        <f ca="1">IFERROR(INDEX(TrichLuc!$A:$AD,ANF53,23),"")</f>
        <v/>
      </c>
      <c r="ANN53" s="94" t="str">
        <f ca="1">IFERROR(INDEX(TrichLuc!$A:$AD,ANF53,25),"")</f>
        <v/>
      </c>
      <c r="ANO53" s="94" t="str">
        <f ca="1">IFERROR(INDEX(TrichLuc!$A:$AD,ANF53,26),"")</f>
        <v/>
      </c>
      <c r="ANQ53" s="4" t="str">
        <f ca="1">IFERROR(MATCH(ANV$3,OFFSET(TrichLuc!$A$1,ANQ52,0,5000),0)+ANQ52,"")</f>
        <v/>
      </c>
      <c r="ANR53" s="84" t="str">
        <f ca="1">IFERROR(INDEX(TrichLuc!$A:$AD,ANQ53,10),"")</f>
        <v/>
      </c>
      <c r="ANS53" s="94" t="str">
        <f ca="1">IFERROR(INDEX(TrichLuc!$A:$AD,ANQ53,30),"")</f>
        <v/>
      </c>
      <c r="ANT53" s="85" t="str">
        <f ca="1">IFERROR(VLOOKUP(ANS53,Giadatvaheso!$C$24:$F$112,4,0)*ANU53,"")</f>
        <v/>
      </c>
      <c r="ANU53" s="84" t="str">
        <f t="shared" ca="1" si="96"/>
        <v/>
      </c>
      <c r="ANV53" s="84" t="str">
        <f ca="1">IFERROR(INDEX(TrichLuc!$A:$AD,ANQ53,21),"")</f>
        <v/>
      </c>
      <c r="ANW53" s="84" t="str">
        <f ca="1">IFERROR(INDEX(TrichLuc!$A:$AD,ANQ53,22),"")</f>
        <v/>
      </c>
      <c r="ANX53" s="84" t="str">
        <f ca="1">IFERROR(INDEX(TrichLuc!$A:$AD,ANQ53,23),"")</f>
        <v/>
      </c>
      <c r="ANY53" s="94" t="str">
        <f ca="1">IFERROR(INDEX(TrichLuc!$A:$AD,ANQ53,25),"")</f>
        <v/>
      </c>
      <c r="ANZ53" s="94" t="str">
        <f ca="1">IFERROR(INDEX(TrichLuc!$A:$AD,ANQ53,26),"")</f>
        <v/>
      </c>
      <c r="AOB53" s="4" t="str">
        <f ca="1">IFERROR(MATCH(AOG$3,OFFSET(TrichLuc!$A$1,AOB52,0,5000),0)+AOB52,"")</f>
        <v/>
      </c>
      <c r="AOC53" s="84" t="str">
        <f ca="1">IFERROR(INDEX(TrichLuc!$A:$AD,AOB53,10),"")</f>
        <v/>
      </c>
      <c r="AOD53" s="94" t="str">
        <f ca="1">IFERROR(INDEX(TrichLuc!$A:$AD,AOB53,30),"")</f>
        <v/>
      </c>
      <c r="AOE53" s="85" t="str">
        <f ca="1">IFERROR(VLOOKUP(AOD53,Giadatvaheso!$C$24:$F$112,4,0)*AOF53,"")</f>
        <v/>
      </c>
      <c r="AOF53" s="84" t="str">
        <f t="shared" ca="1" si="97"/>
        <v/>
      </c>
      <c r="AOG53" s="84" t="str">
        <f ca="1">IFERROR(INDEX(TrichLuc!$A:$AD,AOB53,21),"")</f>
        <v/>
      </c>
      <c r="AOH53" s="84" t="str">
        <f ca="1">IFERROR(INDEX(TrichLuc!$A:$AD,AOB53,22),"")</f>
        <v/>
      </c>
      <c r="AOI53" s="84" t="str">
        <f ca="1">IFERROR(INDEX(TrichLuc!$A:$AD,AOB53,23),"")</f>
        <v/>
      </c>
      <c r="AOJ53" s="94" t="str">
        <f ca="1">IFERROR(INDEX(TrichLuc!$A:$AD,AOB53,25),"")</f>
        <v/>
      </c>
      <c r="AOK53" s="94" t="str">
        <f ca="1">IFERROR(INDEX(TrichLuc!$A:$AD,AOB53,26),"")</f>
        <v/>
      </c>
      <c r="AOM53" s="4" t="str">
        <f ca="1">IFERROR(MATCH(AOR$3,OFFSET(TrichLuc!$A$1,AOM52,0,5000),0)+AOM52,"")</f>
        <v/>
      </c>
      <c r="AON53" s="84" t="str">
        <f ca="1">IFERROR(INDEX(TrichLuc!$A:$AD,AOM53,10),"")</f>
        <v/>
      </c>
      <c r="AOO53" s="94" t="str">
        <f ca="1">IFERROR(INDEX(TrichLuc!$A:$AD,AOM53,30),"")</f>
        <v/>
      </c>
      <c r="AOP53" s="85" t="str">
        <f ca="1">IFERROR(VLOOKUP(AOO53,Giadatvaheso!$C$24:$F$112,4,0)*AOQ53,"")</f>
        <v/>
      </c>
      <c r="AOQ53" s="84" t="str">
        <f t="shared" ca="1" si="98"/>
        <v/>
      </c>
      <c r="AOR53" s="84" t="str">
        <f ca="1">IFERROR(INDEX(TrichLuc!$A:$AD,AOM53,21),"")</f>
        <v/>
      </c>
      <c r="AOS53" s="84" t="str">
        <f ca="1">IFERROR(INDEX(TrichLuc!$A:$AD,AOM53,22),"")</f>
        <v/>
      </c>
      <c r="AOT53" s="84" t="str">
        <f ca="1">IFERROR(INDEX(TrichLuc!$A:$AD,AOM53,23),"")</f>
        <v/>
      </c>
      <c r="AOU53" s="94" t="str">
        <f ca="1">IFERROR(INDEX(TrichLuc!$A:$AD,AOM53,25),"")</f>
        <v/>
      </c>
      <c r="AOV53" s="94" t="str">
        <f ca="1">IFERROR(INDEX(TrichLuc!$A:$AD,AOM53,26),"")</f>
        <v/>
      </c>
      <c r="AOX53" s="4" t="str">
        <f ca="1">IFERROR(MATCH(APC$3,OFFSET(TrichLuc!$A$1,AOX52,0,5000),0)+AOX52,"")</f>
        <v/>
      </c>
      <c r="AOY53" s="84" t="str">
        <f ca="1">IFERROR(INDEX(TrichLuc!$A:$AD,AOX53,10),"")</f>
        <v/>
      </c>
      <c r="AOZ53" s="94" t="str">
        <f ca="1">IFERROR(INDEX(TrichLuc!$A:$AD,AOX53,30),"")</f>
        <v/>
      </c>
      <c r="APA53" s="85" t="str">
        <f ca="1">IFERROR(VLOOKUP(AOZ53,Giadatvaheso!$C$24:$F$112,4,0)*APB53,"")</f>
        <v/>
      </c>
      <c r="APB53" s="84" t="str">
        <f t="shared" ca="1" si="99"/>
        <v/>
      </c>
      <c r="APC53" s="84" t="str">
        <f ca="1">IFERROR(INDEX(TrichLuc!$A:$AD,AOX53,21),"")</f>
        <v/>
      </c>
      <c r="APD53" s="84" t="str">
        <f ca="1">IFERROR(INDEX(TrichLuc!$A:$AD,AOX53,22),"")</f>
        <v/>
      </c>
      <c r="APE53" s="84" t="str">
        <f ca="1">IFERROR(INDEX(TrichLuc!$A:$AD,AOX53,23),"")</f>
        <v/>
      </c>
      <c r="APF53" s="94" t="str">
        <f ca="1">IFERROR(INDEX(TrichLuc!$A:$AD,AOX53,25),"")</f>
        <v/>
      </c>
      <c r="APG53" s="94" t="str">
        <f ca="1">IFERROR(INDEX(TrichLuc!$A:$AD,AOX53,26),"")</f>
        <v/>
      </c>
      <c r="API53" s="4" t="str">
        <f ca="1">IFERROR(MATCH(APN$3,OFFSET(TrichLuc!$A$1,API52,0,5000),0)+API52,"")</f>
        <v/>
      </c>
      <c r="APJ53" s="84" t="str">
        <f ca="1">IFERROR(INDEX(TrichLuc!$A:$AD,API53,10),"")</f>
        <v/>
      </c>
      <c r="APK53" s="94" t="str">
        <f ca="1">IFERROR(INDEX(TrichLuc!$A:$AD,API53,30),"")</f>
        <v/>
      </c>
      <c r="APL53" s="85" t="str">
        <f ca="1">IFERROR(VLOOKUP(APK53,Giadatvaheso!$C$24:$F$112,4,0)*APM53,"")</f>
        <v/>
      </c>
      <c r="APM53" s="84" t="str">
        <f t="shared" ca="1" si="100"/>
        <v/>
      </c>
      <c r="APN53" s="84" t="str">
        <f ca="1">IFERROR(INDEX(TrichLuc!$A:$AD,API53,21),"")</f>
        <v/>
      </c>
      <c r="APO53" s="84" t="str">
        <f ca="1">IFERROR(INDEX(TrichLuc!$A:$AD,API53,22),"")</f>
        <v/>
      </c>
      <c r="APP53" s="84" t="str">
        <f ca="1">IFERROR(INDEX(TrichLuc!$A:$AD,API53,23),"")</f>
        <v/>
      </c>
      <c r="APQ53" s="94" t="str">
        <f ca="1">IFERROR(INDEX(TrichLuc!$A:$AD,API53,25),"")</f>
        <v/>
      </c>
      <c r="APR53" s="94" t="str">
        <f ca="1">IFERROR(INDEX(TrichLuc!$A:$AD,API53,26),"")</f>
        <v/>
      </c>
      <c r="APT53" s="4" t="str">
        <f ca="1">IFERROR(MATCH(APY$3,OFFSET(TrichLuc!$A$1,APT52,0,5000),0)+APT52,"")</f>
        <v/>
      </c>
      <c r="APU53" s="84" t="str">
        <f ca="1">IFERROR(INDEX(TrichLuc!$A:$AD,APT53,10),"")</f>
        <v/>
      </c>
      <c r="APV53" s="94" t="str">
        <f ca="1">IFERROR(INDEX(TrichLuc!$A:$AD,APT53,30),"")</f>
        <v/>
      </c>
      <c r="APW53" s="85" t="str">
        <f ca="1">IFERROR(VLOOKUP(APV53,Giadatvaheso!$C$24:$F$112,4,0)*APX53,"")</f>
        <v/>
      </c>
      <c r="APX53" s="84" t="str">
        <f t="shared" ca="1" si="101"/>
        <v/>
      </c>
      <c r="APY53" s="84" t="str">
        <f ca="1">IFERROR(INDEX(TrichLuc!$A:$AD,APT53,21),"")</f>
        <v/>
      </c>
      <c r="APZ53" s="84" t="str">
        <f ca="1">IFERROR(INDEX(TrichLuc!$A:$AD,APT53,22),"")</f>
        <v/>
      </c>
      <c r="AQA53" s="84" t="str">
        <f ca="1">IFERROR(INDEX(TrichLuc!$A:$AD,APT53,23),"")</f>
        <v/>
      </c>
      <c r="AQB53" s="94" t="str">
        <f ca="1">IFERROR(INDEX(TrichLuc!$A:$AD,APT53,25),"")</f>
        <v/>
      </c>
      <c r="AQC53" s="94" t="str">
        <f ca="1">IFERROR(INDEX(TrichLuc!$A:$AD,APT53,26),"")</f>
        <v/>
      </c>
      <c r="AQE53" s="4" t="str">
        <f ca="1">IFERROR(MATCH(AQJ$3,OFFSET(TrichLuc!$A$1,AQE52,0,5000),0)+AQE52,"")</f>
        <v/>
      </c>
      <c r="AQF53" s="84" t="str">
        <f ca="1">IFERROR(INDEX(TrichLuc!$A:$AD,AQE53,10),"")</f>
        <v/>
      </c>
      <c r="AQG53" s="94" t="str">
        <f ca="1">IFERROR(INDEX(TrichLuc!$A:$AD,AQE53,30),"")</f>
        <v/>
      </c>
      <c r="AQH53" s="85" t="str">
        <f ca="1">IFERROR(VLOOKUP(AQG53,Giadatvaheso!$C$24:$F$112,4,0)*AQI53,"")</f>
        <v/>
      </c>
      <c r="AQI53" s="84" t="str">
        <f t="shared" ca="1" si="102"/>
        <v/>
      </c>
      <c r="AQJ53" s="84" t="str">
        <f ca="1">IFERROR(INDEX(TrichLuc!$A:$AD,AQE53,21),"")</f>
        <v/>
      </c>
      <c r="AQK53" s="84" t="str">
        <f ca="1">IFERROR(INDEX(TrichLuc!$A:$AD,AQE53,22),"")</f>
        <v/>
      </c>
      <c r="AQL53" s="84" t="str">
        <f ca="1">IFERROR(INDEX(TrichLuc!$A:$AD,AQE53,23),"")</f>
        <v/>
      </c>
      <c r="AQM53" s="94" t="str">
        <f ca="1">IFERROR(INDEX(TrichLuc!$A:$AD,AQE53,25),"")</f>
        <v/>
      </c>
      <c r="AQN53" s="94" t="str">
        <f ca="1">IFERROR(INDEX(TrichLuc!$A:$AD,AQE53,26),"")</f>
        <v/>
      </c>
      <c r="AQP53" s="4" t="str">
        <f ca="1">IFERROR(MATCH(AQU$3,OFFSET(TrichLuc!$A$1,AQP52,0,5000),0)+AQP52,"")</f>
        <v/>
      </c>
      <c r="AQQ53" s="84" t="str">
        <f ca="1">IFERROR(INDEX(TrichLuc!$A:$AD,AQP53,10),"")</f>
        <v/>
      </c>
      <c r="AQR53" s="94" t="str">
        <f ca="1">IFERROR(INDEX(TrichLuc!$A:$AD,AQP53,30),"")</f>
        <v/>
      </c>
      <c r="AQS53" s="85" t="str">
        <f ca="1">IFERROR(VLOOKUP(AQR53,Giadatvaheso!$C$24:$F$112,4,0)*AQT53,"")</f>
        <v/>
      </c>
      <c r="AQT53" s="84" t="str">
        <f t="shared" ca="1" si="103"/>
        <v/>
      </c>
      <c r="AQU53" s="84" t="str">
        <f ca="1">IFERROR(INDEX(TrichLuc!$A:$AD,AQP53,21),"")</f>
        <v/>
      </c>
      <c r="AQV53" s="84" t="str">
        <f ca="1">IFERROR(INDEX(TrichLuc!$A:$AD,AQP53,22),"")</f>
        <v/>
      </c>
      <c r="AQW53" s="84" t="str">
        <f ca="1">IFERROR(INDEX(TrichLuc!$A:$AD,AQP53,23),"")</f>
        <v/>
      </c>
      <c r="AQX53" s="94" t="str">
        <f ca="1">IFERROR(INDEX(TrichLuc!$A:$AD,AQP53,25),"")</f>
        <v/>
      </c>
      <c r="AQY53" s="94" t="str">
        <f ca="1">IFERROR(INDEX(TrichLuc!$A:$AD,AQP53,26),"")</f>
        <v/>
      </c>
      <c r="ARA53" s="4" t="str">
        <f ca="1">IFERROR(MATCH(ARF$3,OFFSET(TrichLuc!$A$1,ARA52,0,5000),0)+ARA52,"")</f>
        <v/>
      </c>
      <c r="ARB53" s="84" t="str">
        <f ca="1">IFERROR(INDEX(TrichLuc!$A:$AD,ARA53,10),"")</f>
        <v/>
      </c>
      <c r="ARC53" s="94" t="str">
        <f ca="1">IFERROR(INDEX(TrichLuc!$A:$AD,ARA53,30),"")</f>
        <v/>
      </c>
      <c r="ARD53" s="85" t="str">
        <f ca="1">IFERROR(VLOOKUP(ARC53,Giadatvaheso!$C$24:$F$112,4,0)*ARE53,"")</f>
        <v/>
      </c>
      <c r="ARE53" s="84" t="str">
        <f t="shared" ca="1" si="104"/>
        <v/>
      </c>
      <c r="ARF53" s="84" t="str">
        <f ca="1">IFERROR(INDEX(TrichLuc!$A:$AD,ARA53,21),"")</f>
        <v/>
      </c>
      <c r="ARG53" s="84" t="str">
        <f ca="1">IFERROR(INDEX(TrichLuc!$A:$AD,ARA53,22),"")</f>
        <v/>
      </c>
      <c r="ARH53" s="84" t="str">
        <f ca="1">IFERROR(INDEX(TrichLuc!$A:$AD,ARA53,23),"")</f>
        <v/>
      </c>
      <c r="ARI53" s="94" t="str">
        <f ca="1">IFERROR(INDEX(TrichLuc!$A:$AD,ARA53,25),"")</f>
        <v/>
      </c>
      <c r="ARJ53" s="94" t="str">
        <f ca="1">IFERROR(INDEX(TrichLuc!$A:$AD,ARA53,26),"")</f>
        <v/>
      </c>
      <c r="ARL53" s="4" t="str">
        <f ca="1">IFERROR(MATCH(ARQ$3,OFFSET(TrichLuc!$A$1,ARL52,0,5000),0)+ARL52,"")</f>
        <v/>
      </c>
      <c r="ARM53" s="84" t="str">
        <f ca="1">IFERROR(INDEX(TrichLuc!$A:$AD,ARL53,10),"")</f>
        <v/>
      </c>
      <c r="ARN53" s="94" t="str">
        <f ca="1">IFERROR(INDEX(TrichLuc!$A:$AD,ARL53,30),"")</f>
        <v/>
      </c>
      <c r="ARO53" s="85" t="str">
        <f ca="1">IFERROR(VLOOKUP(ARN53,Giadatvaheso!$C$24:$F$112,4,0)*ARP53,"")</f>
        <v/>
      </c>
      <c r="ARP53" s="84" t="str">
        <f t="shared" ca="1" si="105"/>
        <v/>
      </c>
      <c r="ARQ53" s="84" t="str">
        <f ca="1">IFERROR(INDEX(TrichLuc!$A:$AD,ARL53,21),"")</f>
        <v/>
      </c>
      <c r="ARR53" s="84" t="str">
        <f ca="1">IFERROR(INDEX(TrichLuc!$A:$AD,ARL53,22),"")</f>
        <v/>
      </c>
      <c r="ARS53" s="84" t="str">
        <f ca="1">IFERROR(INDEX(TrichLuc!$A:$AD,ARL53,23),"")</f>
        <v/>
      </c>
      <c r="ART53" s="94" t="str">
        <f ca="1">IFERROR(INDEX(TrichLuc!$A:$AD,ARL53,25),"")</f>
        <v/>
      </c>
      <c r="ARU53" s="94" t="str">
        <f ca="1">IFERROR(INDEX(TrichLuc!$A:$AD,ARL53,26),"")</f>
        <v/>
      </c>
      <c r="ARW53" s="4" t="str">
        <f ca="1">IFERROR(MATCH(ASB$3,OFFSET(TrichLuc!$A$1,ARW52,0,5000),0)+ARW52,"")</f>
        <v/>
      </c>
      <c r="ARX53" s="84" t="str">
        <f ca="1">IFERROR(INDEX(TrichLuc!$A:$AD,ARW53,10),"")</f>
        <v/>
      </c>
      <c r="ARY53" s="94" t="str">
        <f ca="1">IFERROR(INDEX(TrichLuc!$A:$AD,ARW53,30),"")</f>
        <v/>
      </c>
      <c r="ARZ53" s="85" t="str">
        <f ca="1">IFERROR(VLOOKUP(ARY53,Giadatvaheso!$C$24:$F$112,4,0)*ASA53,"")</f>
        <v/>
      </c>
      <c r="ASA53" s="84" t="str">
        <f t="shared" ca="1" si="106"/>
        <v/>
      </c>
      <c r="ASB53" s="84" t="str">
        <f ca="1">IFERROR(INDEX(TrichLuc!$A:$AD,ARW53,21),"")</f>
        <v/>
      </c>
      <c r="ASC53" s="84" t="str">
        <f ca="1">IFERROR(INDEX(TrichLuc!$A:$AD,ARW53,22),"")</f>
        <v/>
      </c>
      <c r="ASD53" s="84" t="str">
        <f ca="1">IFERROR(INDEX(TrichLuc!$A:$AD,ARW53,23),"")</f>
        <v/>
      </c>
      <c r="ASE53" s="94" t="str">
        <f ca="1">IFERROR(INDEX(TrichLuc!$A:$AD,ARW53,25),"")</f>
        <v/>
      </c>
      <c r="ASF53" s="94" t="str">
        <f ca="1">IFERROR(INDEX(TrichLuc!$A:$AD,ARW53,26),"")</f>
        <v/>
      </c>
      <c r="ASH53" s="4" t="str">
        <f ca="1">IFERROR(MATCH(ASM$3,OFFSET(TrichLuc!$A$1,ASH52,0,5000),0)+ASH52,"")</f>
        <v/>
      </c>
      <c r="ASI53" s="84" t="str">
        <f ca="1">IFERROR(INDEX(TrichLuc!$A:$AD,ASH53,10),"")</f>
        <v/>
      </c>
      <c r="ASJ53" s="94" t="str">
        <f ca="1">IFERROR(INDEX(TrichLuc!$A:$AD,ASH53,30),"")</f>
        <v/>
      </c>
      <c r="ASK53" s="85" t="str">
        <f ca="1">IFERROR(VLOOKUP(ASJ53,Giadatvaheso!$C$24:$F$112,4,0)*ASL53,"")</f>
        <v/>
      </c>
      <c r="ASL53" s="84" t="str">
        <f t="shared" ca="1" si="107"/>
        <v/>
      </c>
      <c r="ASM53" s="84" t="str">
        <f ca="1">IFERROR(INDEX(TrichLuc!$A:$AD,ASH53,21),"")</f>
        <v/>
      </c>
      <c r="ASN53" s="84" t="str">
        <f ca="1">IFERROR(INDEX(TrichLuc!$A:$AD,ASH53,22),"")</f>
        <v/>
      </c>
      <c r="ASO53" s="84" t="str">
        <f ca="1">IFERROR(INDEX(TrichLuc!$A:$AD,ASH53,23),"")</f>
        <v/>
      </c>
      <c r="ASP53" s="94" t="str">
        <f ca="1">IFERROR(INDEX(TrichLuc!$A:$AD,ASH53,25),"")</f>
        <v/>
      </c>
      <c r="ASQ53" s="94" t="str">
        <f ca="1">IFERROR(INDEX(TrichLuc!$A:$AD,ASH53,26),"")</f>
        <v/>
      </c>
      <c r="ASS53" s="4" t="str">
        <f ca="1">IFERROR(MATCH(ASX$3,OFFSET(TrichLuc!$A$1,ASS52,0,5000),0)+ASS52,"")</f>
        <v/>
      </c>
      <c r="AST53" s="84" t="str">
        <f ca="1">IFERROR(INDEX(TrichLuc!$A:$AD,ASS53,10),"")</f>
        <v/>
      </c>
      <c r="ASU53" s="94" t="str">
        <f ca="1">IFERROR(INDEX(TrichLuc!$A:$AD,ASS53,30),"")</f>
        <v/>
      </c>
      <c r="ASV53" s="85" t="str">
        <f ca="1">IFERROR(VLOOKUP(ASU53,Giadatvaheso!$C$24:$F$112,4,0)*ASW53,"")</f>
        <v/>
      </c>
      <c r="ASW53" s="84" t="str">
        <f t="shared" ca="1" si="108"/>
        <v/>
      </c>
      <c r="ASX53" s="84" t="str">
        <f ca="1">IFERROR(INDEX(TrichLuc!$A:$AD,ASS53,21),"")</f>
        <v/>
      </c>
      <c r="ASY53" s="84" t="str">
        <f ca="1">IFERROR(INDEX(TrichLuc!$A:$AD,ASS53,22),"")</f>
        <v/>
      </c>
      <c r="ASZ53" s="84" t="str">
        <f ca="1">IFERROR(INDEX(TrichLuc!$A:$AD,ASS53,23),"")</f>
        <v/>
      </c>
      <c r="ATA53" s="94" t="str">
        <f ca="1">IFERROR(INDEX(TrichLuc!$A:$AD,ASS53,25),"")</f>
        <v/>
      </c>
      <c r="ATB53" s="94" t="str">
        <f ca="1">IFERROR(INDEX(TrichLuc!$A:$AD,ASS53,26),"")</f>
        <v/>
      </c>
      <c r="ATD53" s="4" t="str">
        <f ca="1">IFERROR(MATCH(ATI$3,OFFSET(TrichLuc!$A$1,ATD52,0,5000),0)+ATD52,"")</f>
        <v/>
      </c>
      <c r="ATE53" s="84" t="str">
        <f ca="1">IFERROR(INDEX(TrichLuc!$A:$AD,ATD53,10),"")</f>
        <v/>
      </c>
      <c r="ATF53" s="94" t="str">
        <f ca="1">IFERROR(INDEX(TrichLuc!$A:$AD,ATD53,30),"")</f>
        <v/>
      </c>
      <c r="ATG53" s="85" t="str">
        <f ca="1">IFERROR(VLOOKUP(ATF53,Giadatvaheso!$C$24:$F$112,4,0)*ATH53,"")</f>
        <v/>
      </c>
      <c r="ATH53" s="84" t="str">
        <f t="shared" ca="1" si="109"/>
        <v/>
      </c>
      <c r="ATI53" s="84" t="str">
        <f ca="1">IFERROR(INDEX(TrichLuc!$A:$AD,ATD53,21),"")</f>
        <v/>
      </c>
      <c r="ATJ53" s="84" t="str">
        <f ca="1">IFERROR(INDEX(TrichLuc!$A:$AD,ATD53,22),"")</f>
        <v/>
      </c>
      <c r="ATK53" s="84" t="str">
        <f ca="1">IFERROR(INDEX(TrichLuc!$A:$AD,ATD53,23),"")</f>
        <v/>
      </c>
      <c r="ATL53" s="94" t="str">
        <f ca="1">IFERROR(INDEX(TrichLuc!$A:$AD,ATD53,25),"")</f>
        <v/>
      </c>
      <c r="ATM53" s="94" t="str">
        <f ca="1">IFERROR(INDEX(TrichLuc!$A:$AD,ATD53,26),"")</f>
        <v/>
      </c>
      <c r="ATO53" s="4" t="str">
        <f ca="1">IFERROR(MATCH(ATT$3,OFFSET(TrichLuc!$A$1,ATO52,0,5000),0)+ATO52,"")</f>
        <v/>
      </c>
      <c r="ATP53" s="84" t="str">
        <f ca="1">IFERROR(INDEX(TrichLuc!$A:$AD,ATO53,10),"")</f>
        <v/>
      </c>
      <c r="ATQ53" s="94" t="str">
        <f ca="1">IFERROR(INDEX(TrichLuc!$A:$AD,ATO53,30),"")</f>
        <v/>
      </c>
      <c r="ATR53" s="85" t="str">
        <f ca="1">IFERROR(VLOOKUP(ATQ53,Giadatvaheso!$C$24:$F$112,4,0)*ATS53,"")</f>
        <v/>
      </c>
      <c r="ATS53" s="84" t="str">
        <f t="shared" ca="1" si="110"/>
        <v/>
      </c>
      <c r="ATT53" s="84" t="str">
        <f ca="1">IFERROR(INDEX(TrichLuc!$A:$AD,ATO53,21),"")</f>
        <v/>
      </c>
      <c r="ATU53" s="84" t="str">
        <f ca="1">IFERROR(INDEX(TrichLuc!$A:$AD,ATO53,22),"")</f>
        <v/>
      </c>
      <c r="ATV53" s="84" t="str">
        <f ca="1">IFERROR(INDEX(TrichLuc!$A:$AD,ATO53,23),"")</f>
        <v/>
      </c>
      <c r="ATW53" s="94" t="str">
        <f ca="1">IFERROR(INDEX(TrichLuc!$A:$AD,ATO53,25),"")</f>
        <v/>
      </c>
      <c r="ATX53" s="94" t="str">
        <f ca="1">IFERROR(INDEX(TrichLuc!$A:$AD,ATO53,26),"")</f>
        <v/>
      </c>
      <c r="ATZ53" s="4" t="str">
        <f ca="1">IFERROR(MATCH(AUE$3,OFFSET(TrichLuc!$A$1,ATZ52,0,5000),0)+ATZ52,"")</f>
        <v/>
      </c>
      <c r="AUA53" s="84" t="str">
        <f ca="1">IFERROR(INDEX(TrichLuc!$A:$AD,ATZ53,10),"")</f>
        <v/>
      </c>
      <c r="AUB53" s="94" t="str">
        <f ca="1">IFERROR(INDEX(TrichLuc!$A:$AD,ATZ53,30),"")</f>
        <v/>
      </c>
      <c r="AUC53" s="85" t="str">
        <f ca="1">IFERROR(VLOOKUP(AUB53,Giadatvaheso!$C$24:$F$112,4,0)*AUD53,"")</f>
        <v/>
      </c>
      <c r="AUD53" s="84" t="str">
        <f t="shared" ca="1" si="111"/>
        <v/>
      </c>
      <c r="AUE53" s="84" t="str">
        <f ca="1">IFERROR(INDEX(TrichLuc!$A:$AD,ATZ53,21),"")</f>
        <v/>
      </c>
      <c r="AUF53" s="84" t="str">
        <f ca="1">IFERROR(INDEX(TrichLuc!$A:$AD,ATZ53,22),"")</f>
        <v/>
      </c>
      <c r="AUG53" s="84" t="str">
        <f ca="1">IFERROR(INDEX(TrichLuc!$A:$AD,ATZ53,23),"")</f>
        <v/>
      </c>
      <c r="AUH53" s="94" t="str">
        <f ca="1">IFERROR(INDEX(TrichLuc!$A:$AD,ATZ53,25),"")</f>
        <v/>
      </c>
      <c r="AUI53" s="94" t="str">
        <f ca="1">IFERROR(INDEX(TrichLuc!$A:$AD,ATZ53,26),"")</f>
        <v/>
      </c>
      <c r="AUK53" s="4" t="str">
        <f ca="1">IFERROR(MATCH(AUP$3,OFFSET(TrichLuc!$A$1,AUK52,0,5000),0)+AUK52,"")</f>
        <v/>
      </c>
      <c r="AUL53" s="84" t="str">
        <f ca="1">IFERROR(INDEX(TrichLuc!$A:$AD,AUK53,10),"")</f>
        <v/>
      </c>
      <c r="AUM53" s="94" t="str">
        <f ca="1">IFERROR(INDEX(TrichLuc!$A:$AD,AUK53,30),"")</f>
        <v/>
      </c>
      <c r="AUN53" s="85" t="str">
        <f ca="1">IFERROR(VLOOKUP(AUM53,Giadatvaheso!$C$24:$F$112,4,0)*AUO53,"")</f>
        <v/>
      </c>
      <c r="AUO53" s="84" t="str">
        <f t="shared" ca="1" si="112"/>
        <v/>
      </c>
      <c r="AUP53" s="84" t="str">
        <f ca="1">IFERROR(INDEX(TrichLuc!$A:$AD,AUK53,21),"")</f>
        <v/>
      </c>
      <c r="AUQ53" s="84" t="str">
        <f ca="1">IFERROR(INDEX(TrichLuc!$A:$AD,AUK53,22),"")</f>
        <v/>
      </c>
      <c r="AUR53" s="84" t="str">
        <f ca="1">IFERROR(INDEX(TrichLuc!$A:$AD,AUK53,23),"")</f>
        <v/>
      </c>
      <c r="AUS53" s="94" t="str">
        <f ca="1">IFERROR(INDEX(TrichLuc!$A:$AD,AUK53,25),"")</f>
        <v/>
      </c>
      <c r="AUT53" s="94" t="str">
        <f ca="1">IFERROR(INDEX(TrichLuc!$A:$AD,AUK53,26),"")</f>
        <v/>
      </c>
      <c r="AUV53" s="4" t="str">
        <f ca="1">IFERROR(MATCH(AVA$3,OFFSET(TrichLuc!$A$1,AUV52,0,5000),0)+AUV52,"")</f>
        <v/>
      </c>
      <c r="AUW53" s="84" t="str">
        <f ca="1">IFERROR(INDEX(TrichLuc!$A:$AD,AUV53,10),"")</f>
        <v/>
      </c>
      <c r="AUX53" s="94" t="str">
        <f ca="1">IFERROR(INDEX(TrichLuc!$A:$AD,AUV53,30),"")</f>
        <v/>
      </c>
      <c r="AUY53" s="85" t="str">
        <f ca="1">IFERROR(VLOOKUP(AUX53,Giadatvaheso!$C$24:$F$112,4,0)*AUZ53,"")</f>
        <v/>
      </c>
      <c r="AUZ53" s="84" t="str">
        <f t="shared" ca="1" si="113"/>
        <v/>
      </c>
      <c r="AVA53" s="84" t="str">
        <f ca="1">IFERROR(INDEX(TrichLuc!$A:$AD,AUV53,21),"")</f>
        <v/>
      </c>
      <c r="AVB53" s="84" t="str">
        <f ca="1">IFERROR(INDEX(TrichLuc!$A:$AD,AUV53,22),"")</f>
        <v/>
      </c>
      <c r="AVC53" s="84" t="str">
        <f ca="1">IFERROR(INDEX(TrichLuc!$A:$AD,AUV53,23),"")</f>
        <v/>
      </c>
      <c r="AVD53" s="94" t="str">
        <f ca="1">IFERROR(INDEX(TrichLuc!$A:$AD,AUV53,25),"")</f>
        <v/>
      </c>
      <c r="AVE53" s="94" t="str">
        <f ca="1">IFERROR(INDEX(TrichLuc!$A:$AD,AUV53,26),"")</f>
        <v/>
      </c>
      <c r="AVG53" s="4" t="str">
        <f ca="1">IFERROR(MATCH(AVL$3,OFFSET(TrichLuc!$A$1,AVG52,0,5000),0)+AVG52,"")</f>
        <v/>
      </c>
      <c r="AVH53" s="84" t="str">
        <f ca="1">IFERROR(INDEX(TrichLuc!$A:$AD,AVG53,10),"")</f>
        <v/>
      </c>
      <c r="AVI53" s="94" t="str">
        <f ca="1">IFERROR(INDEX(TrichLuc!$A:$AD,AVG53,30),"")</f>
        <v/>
      </c>
      <c r="AVJ53" s="85" t="str">
        <f ca="1">IFERROR(VLOOKUP(AVI53,Giadatvaheso!$C$24:$F$112,4,0)*AVK53,"")</f>
        <v/>
      </c>
      <c r="AVK53" s="84" t="str">
        <f t="shared" ca="1" si="114"/>
        <v/>
      </c>
      <c r="AVL53" s="84" t="str">
        <f ca="1">IFERROR(INDEX(TrichLuc!$A:$AD,AVG53,21),"")</f>
        <v/>
      </c>
      <c r="AVM53" s="84" t="str">
        <f ca="1">IFERROR(INDEX(TrichLuc!$A:$AD,AVG53,22),"")</f>
        <v/>
      </c>
      <c r="AVN53" s="84" t="str">
        <f ca="1">IFERROR(INDEX(TrichLuc!$A:$AD,AVG53,23),"")</f>
        <v/>
      </c>
      <c r="AVO53" s="94" t="str">
        <f ca="1">IFERROR(INDEX(TrichLuc!$A:$AD,AVG53,25),"")</f>
        <v/>
      </c>
      <c r="AVP53" s="94" t="str">
        <f ca="1">IFERROR(INDEX(TrichLuc!$A:$AD,AVG53,26),"")</f>
        <v/>
      </c>
      <c r="AVR53" s="4" t="str">
        <f ca="1">IFERROR(MATCH(AVW$3,OFFSET(TrichLuc!$A$1,AVR52,0,5000),0)+AVR52,"")</f>
        <v/>
      </c>
      <c r="AVS53" s="84" t="str">
        <f ca="1">IFERROR(INDEX(TrichLuc!$A:$AD,AVR53,10),"")</f>
        <v/>
      </c>
      <c r="AVT53" s="94" t="str">
        <f ca="1">IFERROR(INDEX(TrichLuc!$A:$AD,AVR53,30),"")</f>
        <v/>
      </c>
      <c r="AVU53" s="85" t="str">
        <f ca="1">IFERROR(VLOOKUP(AVT53,Giadatvaheso!$C$24:$F$112,4,0)*AVV53,"")</f>
        <v/>
      </c>
      <c r="AVV53" s="84" t="str">
        <f t="shared" ca="1" si="115"/>
        <v/>
      </c>
      <c r="AVW53" s="84" t="str">
        <f ca="1">IFERROR(INDEX(TrichLuc!$A:$AD,AVR53,21),"")</f>
        <v/>
      </c>
      <c r="AVX53" s="84" t="str">
        <f ca="1">IFERROR(INDEX(TrichLuc!$A:$AD,AVR53,22),"")</f>
        <v/>
      </c>
      <c r="AVY53" s="84" t="str">
        <f ca="1">IFERROR(INDEX(TrichLuc!$A:$AD,AVR53,23),"")</f>
        <v/>
      </c>
      <c r="AVZ53" s="94" t="str">
        <f ca="1">IFERROR(INDEX(TrichLuc!$A:$AD,AVR53,25),"")</f>
        <v/>
      </c>
      <c r="AWA53" s="94" t="str">
        <f ca="1">IFERROR(INDEX(TrichLuc!$A:$AD,AVR53,26),"")</f>
        <v/>
      </c>
    </row>
    <row r="54" spans="1:1275">
      <c r="A54" s="4" t="str">
        <f ca="1">IFERROR(MATCH(F$3,OFFSET(TrichLuc!$A$1,A53,0,5000),0)+A53,"")</f>
        <v/>
      </c>
      <c r="B54" s="84" t="str">
        <f ca="1">IFERROR(INDEX(TrichLuc!$A:$AD,A54,10),"")</f>
        <v/>
      </c>
      <c r="C54" s="94" t="str">
        <f ca="1">IFERROR(INDEX(TrichLuc!$A:$AD,A54,30),"")</f>
        <v/>
      </c>
      <c r="D54" s="85" t="str">
        <f ca="1">IFERROR(VLOOKUP(C54,Giadatvaheso!$C$24:$F$112,4,0)*E54,"")</f>
        <v/>
      </c>
      <c r="E54" s="84" t="str">
        <f t="shared" ref="E54" ca="1" si="120">IFERROR(F54+G54,"")</f>
        <v/>
      </c>
      <c r="F54" s="84" t="str">
        <f ca="1">IFERROR(INDEX(TrichLuc!$A:$AD,A54,21),"")</f>
        <v/>
      </c>
      <c r="G54" s="84" t="str">
        <f ca="1">IFERROR(INDEX(TrichLuc!$A:$AD,A54,22),"")</f>
        <v/>
      </c>
      <c r="H54" s="84" t="str">
        <f ca="1">IFERROR(INDEX(TrichLuc!$A:$AD,A54,23),"")</f>
        <v/>
      </c>
      <c r="I54" s="94" t="str">
        <f ca="1">IFERROR(INDEX(TrichLuc!$A:$AD,A54,25),"")</f>
        <v/>
      </c>
      <c r="J54" s="94" t="str">
        <f ca="1">IFERROR(INDEX(TrichLuc!$A:$AD,A54,26),"")</f>
        <v/>
      </c>
      <c r="L54" s="4" t="str">
        <f ca="1">IFERROR(MATCH(Q$3,OFFSET(TrichLuc!$A$1,L53,0,5000),0)+L53,"")</f>
        <v/>
      </c>
      <c r="M54" s="84" t="str">
        <f ca="1">IFERROR(INDEX(TrichLuc!$A:$AD,L54,10),"")</f>
        <v/>
      </c>
      <c r="N54" s="94" t="str">
        <f ca="1">IFERROR(INDEX(TrichLuc!$A:$AD,L54,30),"")</f>
        <v/>
      </c>
      <c r="O54" s="85" t="str">
        <f ca="1">IFERROR(VLOOKUP(N54,Giadatvaheso!$C$24:$F$112,4,0)*P54,"")</f>
        <v/>
      </c>
      <c r="P54" s="84" t="str">
        <f t="shared" ref="P54" ca="1" si="121">IFERROR(Q54+R54,"")</f>
        <v/>
      </c>
      <c r="Q54" s="84" t="str">
        <f ca="1">IFERROR(INDEX(TrichLuc!$A:$AD,L54,21),"")</f>
        <v/>
      </c>
      <c r="R54" s="84" t="str">
        <f ca="1">IFERROR(INDEX(TrichLuc!$A:$AD,L54,22),"")</f>
        <v/>
      </c>
      <c r="S54" s="84" t="str">
        <f ca="1">IFERROR(INDEX(TrichLuc!$A:$AD,L54,23),"")</f>
        <v/>
      </c>
      <c r="T54" s="94" t="str">
        <f ca="1">IFERROR(INDEX(TrichLuc!$A:$AD,L54,25),"")</f>
        <v/>
      </c>
      <c r="U54" s="94" t="str">
        <f ca="1">IFERROR(INDEX(TrichLuc!$A:$AD,L54,26),"")</f>
        <v/>
      </c>
      <c r="W54" s="4" t="str">
        <f ca="1">IFERROR(MATCH(AB$3,OFFSET(TrichLuc!$A$1,W53,0,5000),0)+W53,"")</f>
        <v/>
      </c>
      <c r="X54" s="84" t="str">
        <f ca="1">IFERROR(INDEX(TrichLuc!$A:$AD,W54,10),"")</f>
        <v/>
      </c>
      <c r="Y54" s="94" t="str">
        <f ca="1">IFERROR(INDEX(TrichLuc!$A:$AD,W54,30),"")</f>
        <v/>
      </c>
      <c r="Z54" s="85" t="str">
        <f ca="1">IFERROR(VLOOKUP(Y54,Giadatvaheso!$C$24:$F$112,4,0)*AA54,"")</f>
        <v/>
      </c>
      <c r="AA54" s="84" t="str">
        <f t="shared" ca="1" si="2"/>
        <v/>
      </c>
      <c r="AB54" s="84" t="str">
        <f ca="1">IFERROR(INDEX(TrichLuc!$A:$AD,W54,21),"")</f>
        <v/>
      </c>
      <c r="AC54" s="84" t="str">
        <f ca="1">IFERROR(INDEX(TrichLuc!$A:$AD,W54,22),"")</f>
        <v/>
      </c>
      <c r="AD54" s="84" t="str">
        <f ca="1">IFERROR(INDEX(TrichLuc!$A:$AD,W54,23),"")</f>
        <v/>
      </c>
      <c r="AE54" s="94" t="str">
        <f ca="1">IFERROR(INDEX(TrichLuc!$A:$AD,W54,25),"")</f>
        <v/>
      </c>
      <c r="AF54" s="94" t="str">
        <f ca="1">IFERROR(INDEX(TrichLuc!$A:$AD,W54,26),"")</f>
        <v/>
      </c>
      <c r="AH54" s="4" t="str">
        <f ca="1">IFERROR(MATCH(AM$3,OFFSET(TrichLuc!$A$1,AH53,0,5000),0)+AH53,"")</f>
        <v/>
      </c>
      <c r="AI54" s="84" t="str">
        <f ca="1">IFERROR(INDEX(TrichLuc!$A:$AD,AH54,10),"")</f>
        <v/>
      </c>
      <c r="AJ54" s="94" t="str">
        <f ca="1">IFERROR(INDEX(TrichLuc!$A:$AD,AH54,30),"")</f>
        <v/>
      </c>
      <c r="AK54" s="85" t="str">
        <f ca="1">IFERROR(VLOOKUP(AJ54,Giadatvaheso!$C$24:$F$112,4,0)*AL54,"")</f>
        <v/>
      </c>
      <c r="AL54" s="84" t="str">
        <f t="shared" ca="1" si="3"/>
        <v/>
      </c>
      <c r="AM54" s="84" t="str">
        <f ca="1">IFERROR(INDEX(TrichLuc!$A:$AD,AH54,21),"")</f>
        <v/>
      </c>
      <c r="AN54" s="84" t="str">
        <f ca="1">IFERROR(INDEX(TrichLuc!$A:$AD,AH54,22),"")</f>
        <v/>
      </c>
      <c r="AO54" s="84" t="str">
        <f ca="1">IFERROR(INDEX(TrichLuc!$A:$AD,AH54,23),"")</f>
        <v/>
      </c>
      <c r="AP54" s="94" t="str">
        <f ca="1">IFERROR(INDEX(TrichLuc!$A:$AD,AH54,25),"")</f>
        <v/>
      </c>
      <c r="AQ54" s="94" t="str">
        <f ca="1">IFERROR(INDEX(TrichLuc!$A:$AD,AH54,26),"")</f>
        <v/>
      </c>
      <c r="AS54" s="4" t="str">
        <f ca="1">IFERROR(MATCH(AX$3,OFFSET(TrichLuc!$A$1,AS53,0,5000),0)+AS53,"")</f>
        <v/>
      </c>
      <c r="AT54" s="84" t="str">
        <f ca="1">IFERROR(INDEX(TrichLuc!$A:$AD,AS54,10),"")</f>
        <v/>
      </c>
      <c r="AU54" s="94" t="str">
        <f ca="1">IFERROR(INDEX(TrichLuc!$A:$AD,AS54,30),"")</f>
        <v/>
      </c>
      <c r="AV54" s="85" t="str">
        <f ca="1">IFERROR(VLOOKUP(AU54,Giadatvaheso!$C$24:$F$112,4,0)*AW54,"")</f>
        <v/>
      </c>
      <c r="AW54" s="84" t="str">
        <f t="shared" ca="1" si="4"/>
        <v/>
      </c>
      <c r="AX54" s="84" t="str">
        <f ca="1">IFERROR(INDEX(TrichLuc!$A:$AD,AS54,21),"")</f>
        <v/>
      </c>
      <c r="AY54" s="84" t="str">
        <f ca="1">IFERROR(INDEX(TrichLuc!$A:$AD,AS54,22),"")</f>
        <v/>
      </c>
      <c r="AZ54" s="84" t="str">
        <f ca="1">IFERROR(INDEX(TrichLuc!$A:$AD,AS54,23),"")</f>
        <v/>
      </c>
      <c r="BA54" s="94" t="str">
        <f ca="1">IFERROR(INDEX(TrichLuc!$A:$AD,AS54,25),"")</f>
        <v/>
      </c>
      <c r="BB54" s="94" t="str">
        <f ca="1">IFERROR(INDEX(TrichLuc!$A:$AD,AS54,26),"")</f>
        <v/>
      </c>
      <c r="BD54" s="4" t="str">
        <f ca="1">IFERROR(MATCH(BI$3,OFFSET(TrichLuc!$A$1,BD53,0,5000),0)+BD53,"")</f>
        <v/>
      </c>
      <c r="BE54" s="84" t="str">
        <f ca="1">IFERROR(INDEX(TrichLuc!$A:$AD,BD54,10),"")</f>
        <v/>
      </c>
      <c r="BF54" s="94" t="str">
        <f ca="1">IFERROR(INDEX(TrichLuc!$A:$AD,BD54,30),"")</f>
        <v/>
      </c>
      <c r="BG54" s="85" t="str">
        <f ca="1">IFERROR(VLOOKUP(BF54,Giadatvaheso!$C$24:$F$112,4,0)*BH54,"")</f>
        <v/>
      </c>
      <c r="BH54" s="84" t="str">
        <f t="shared" ca="1" si="5"/>
        <v/>
      </c>
      <c r="BI54" s="84" t="str">
        <f ca="1">IFERROR(INDEX(TrichLuc!$A:$AD,BD54,21),"")</f>
        <v/>
      </c>
      <c r="BJ54" s="84" t="str">
        <f ca="1">IFERROR(INDEX(TrichLuc!$A:$AD,BD54,22),"")</f>
        <v/>
      </c>
      <c r="BK54" s="84" t="str">
        <f ca="1">IFERROR(INDEX(TrichLuc!$A:$AD,BD54,23),"")</f>
        <v/>
      </c>
      <c r="BL54" s="94" t="str">
        <f ca="1">IFERROR(INDEX(TrichLuc!$A:$AD,BD54,25),"")</f>
        <v/>
      </c>
      <c r="BM54" s="94" t="str">
        <f ca="1">IFERROR(INDEX(TrichLuc!$A:$AD,BD54,26),"")</f>
        <v/>
      </c>
      <c r="BO54" s="4" t="str">
        <f ca="1">IFERROR(MATCH(BT$3,OFFSET(TrichLuc!$A$1,BO53,0,5000),0)+BO53,"")</f>
        <v/>
      </c>
      <c r="BP54" s="84" t="str">
        <f ca="1">IFERROR(INDEX(TrichLuc!$A:$AD,BO54,10),"")</f>
        <v/>
      </c>
      <c r="BQ54" s="94" t="str">
        <f ca="1">IFERROR(INDEX(TrichLuc!$A:$AD,BO54,30),"")</f>
        <v/>
      </c>
      <c r="BR54" s="85" t="str">
        <f ca="1">IFERROR(VLOOKUP(BQ54,Giadatvaheso!$C$24:$F$112,4,0)*BS54,"")</f>
        <v/>
      </c>
      <c r="BS54" s="84" t="str">
        <f t="shared" ca="1" si="6"/>
        <v/>
      </c>
      <c r="BT54" s="84" t="str">
        <f ca="1">IFERROR(INDEX(TrichLuc!$A:$AD,BO54,21),"")</f>
        <v/>
      </c>
      <c r="BU54" s="84" t="str">
        <f ca="1">IFERROR(INDEX(TrichLuc!$A:$AD,BO54,22),"")</f>
        <v/>
      </c>
      <c r="BV54" s="84" t="str">
        <f ca="1">IFERROR(INDEX(TrichLuc!$A:$AD,BO54,23),"")</f>
        <v/>
      </c>
      <c r="BW54" s="94" t="str">
        <f ca="1">IFERROR(INDEX(TrichLuc!$A:$AD,BO54,25),"")</f>
        <v/>
      </c>
      <c r="BX54" s="94" t="str">
        <f ca="1">IFERROR(INDEX(TrichLuc!$A:$AD,BO54,26),"")</f>
        <v/>
      </c>
      <c r="BZ54" s="4" t="str">
        <f ca="1">IFERROR(MATCH(CE$3,OFFSET(TrichLuc!$A$1,BZ53,0,5000),0)+BZ53,"")</f>
        <v/>
      </c>
      <c r="CA54" s="84" t="str">
        <f ca="1">IFERROR(INDEX(TrichLuc!$A:$AD,BZ54,10),"")</f>
        <v/>
      </c>
      <c r="CB54" s="94" t="str">
        <f ca="1">IFERROR(INDEX(TrichLuc!$A:$AD,BZ54,30),"")</f>
        <v/>
      </c>
      <c r="CC54" s="85" t="str">
        <f ca="1">IFERROR(VLOOKUP(CB54,Giadatvaheso!$C$24:$F$112,4,0)*CD54,"")</f>
        <v/>
      </c>
      <c r="CD54" s="84" t="str">
        <f t="shared" ca="1" si="7"/>
        <v/>
      </c>
      <c r="CE54" s="84" t="str">
        <f ca="1">IFERROR(INDEX(TrichLuc!$A:$AD,BZ54,21),"")</f>
        <v/>
      </c>
      <c r="CF54" s="84" t="str">
        <f ca="1">IFERROR(INDEX(TrichLuc!$A:$AD,BZ54,22),"")</f>
        <v/>
      </c>
      <c r="CG54" s="84" t="str">
        <f ca="1">IFERROR(INDEX(TrichLuc!$A:$AD,BZ54,23),"")</f>
        <v/>
      </c>
      <c r="CH54" s="94" t="str">
        <f ca="1">IFERROR(INDEX(TrichLuc!$A:$AD,BZ54,25),"")</f>
        <v/>
      </c>
      <c r="CI54" s="94" t="str">
        <f ca="1">IFERROR(INDEX(TrichLuc!$A:$AD,BZ54,26),"")</f>
        <v/>
      </c>
      <c r="CK54" s="4" t="str">
        <f ca="1">IFERROR(MATCH(CP$3,OFFSET(TrichLuc!$A$1,CK53,0,5000),0)+CK53,"")</f>
        <v/>
      </c>
      <c r="CL54" s="84" t="str">
        <f ca="1">IFERROR(INDEX(TrichLuc!$A:$AD,CK54,10),"")</f>
        <v/>
      </c>
      <c r="CM54" s="94" t="str">
        <f ca="1">IFERROR(INDEX(TrichLuc!$A:$AD,CK54,30),"")</f>
        <v/>
      </c>
      <c r="CN54" s="85" t="str">
        <f ca="1">IFERROR(VLOOKUP(CM54,Giadatvaheso!$C$24:$F$112,4,0)*CO54,"")</f>
        <v/>
      </c>
      <c r="CO54" s="84" t="str">
        <f t="shared" ca="1" si="8"/>
        <v/>
      </c>
      <c r="CP54" s="84" t="str">
        <f ca="1">IFERROR(INDEX(TrichLuc!$A:$AD,CK54,21),"")</f>
        <v/>
      </c>
      <c r="CQ54" s="84" t="str">
        <f ca="1">IFERROR(INDEX(TrichLuc!$A:$AD,CK54,22),"")</f>
        <v/>
      </c>
      <c r="CR54" s="84" t="str">
        <f ca="1">IFERROR(INDEX(TrichLuc!$A:$AD,CK54,23),"")</f>
        <v/>
      </c>
      <c r="CS54" s="94" t="str">
        <f ca="1">IFERROR(INDEX(TrichLuc!$A:$AD,CK54,25),"")</f>
        <v/>
      </c>
      <c r="CT54" s="94" t="str">
        <f ca="1">IFERROR(INDEX(TrichLuc!$A:$AD,CK54,26),"")</f>
        <v/>
      </c>
      <c r="CV54" s="4" t="str">
        <f ca="1">IFERROR(MATCH(DA$3,OFFSET(TrichLuc!$A$1,CV53,0,5000),0)+CV53,"")</f>
        <v/>
      </c>
      <c r="CW54" s="84" t="str">
        <f ca="1">IFERROR(INDEX(TrichLuc!$A:$AD,CV54,10),"")</f>
        <v/>
      </c>
      <c r="CX54" s="94" t="str">
        <f ca="1">IFERROR(INDEX(TrichLuc!$A:$AD,CV54,30),"")</f>
        <v/>
      </c>
      <c r="CY54" s="85" t="str">
        <f ca="1">IFERROR(VLOOKUP(CX54,Giadatvaheso!$C$24:$F$112,4,0)*CZ54,"")</f>
        <v/>
      </c>
      <c r="CZ54" s="84" t="str">
        <f t="shared" ca="1" si="9"/>
        <v/>
      </c>
      <c r="DA54" s="84" t="str">
        <f ca="1">IFERROR(INDEX(TrichLuc!$A:$AD,CV54,21),"")</f>
        <v/>
      </c>
      <c r="DB54" s="84" t="str">
        <f ca="1">IFERROR(INDEX(TrichLuc!$A:$AD,CV54,22),"")</f>
        <v/>
      </c>
      <c r="DC54" s="84" t="str">
        <f ca="1">IFERROR(INDEX(TrichLuc!$A:$AD,CV54,23),"")</f>
        <v/>
      </c>
      <c r="DD54" s="94" t="str">
        <f ca="1">IFERROR(INDEX(TrichLuc!$A:$AD,CV54,25),"")</f>
        <v/>
      </c>
      <c r="DE54" s="94" t="str">
        <f ca="1">IFERROR(INDEX(TrichLuc!$A:$AD,CV54,26),"")</f>
        <v/>
      </c>
      <c r="DG54" s="4" t="str">
        <f ca="1">IFERROR(MATCH(DL$3,OFFSET(TrichLuc!$A$1,DG53,0,5000),0)+DG53,"")</f>
        <v/>
      </c>
      <c r="DH54" s="84" t="str">
        <f ca="1">IFERROR(INDEX(TrichLuc!$A:$AD,DG54,10),"")</f>
        <v/>
      </c>
      <c r="DI54" s="94" t="str">
        <f ca="1">IFERROR(INDEX(TrichLuc!$A:$AD,DG54,30),"")</f>
        <v/>
      </c>
      <c r="DJ54" s="85" t="str">
        <f ca="1">IFERROR(VLOOKUP(DI54,Giadatvaheso!$C$24:$F$112,4,0)*DK54,"")</f>
        <v/>
      </c>
      <c r="DK54" s="84" t="str">
        <f t="shared" ca="1" si="10"/>
        <v/>
      </c>
      <c r="DL54" s="84" t="str">
        <f ca="1">IFERROR(INDEX(TrichLuc!$A:$AD,DG54,21),"")</f>
        <v/>
      </c>
      <c r="DM54" s="84" t="str">
        <f ca="1">IFERROR(INDEX(TrichLuc!$A:$AD,DG54,22),"")</f>
        <v/>
      </c>
      <c r="DN54" s="84" t="str">
        <f ca="1">IFERROR(INDEX(TrichLuc!$A:$AD,DG54,23),"")</f>
        <v/>
      </c>
      <c r="DO54" s="94" t="str">
        <f ca="1">IFERROR(INDEX(TrichLuc!$A:$AD,DG54,25),"")</f>
        <v/>
      </c>
      <c r="DP54" s="94" t="str">
        <f ca="1">IFERROR(INDEX(TrichLuc!$A:$AD,DG54,26),"")</f>
        <v/>
      </c>
      <c r="DR54" s="4" t="str">
        <f ca="1">IFERROR(MATCH(DW$3,OFFSET(TrichLuc!$A$1,DR53,0,5000),0)+DR53,"")</f>
        <v/>
      </c>
      <c r="DS54" s="84" t="str">
        <f ca="1">IFERROR(INDEX(TrichLuc!$A:$AD,DR54,10),"")</f>
        <v/>
      </c>
      <c r="DT54" s="94" t="str">
        <f ca="1">IFERROR(INDEX(TrichLuc!$A:$AD,DR54,30),"")</f>
        <v/>
      </c>
      <c r="DU54" s="85" t="str">
        <f ca="1">IFERROR(VLOOKUP(DT54,Giadatvaheso!$C$24:$F$112,4,0)*DV54,"")</f>
        <v/>
      </c>
      <c r="DV54" s="84" t="str">
        <f t="shared" ca="1" si="11"/>
        <v/>
      </c>
      <c r="DW54" s="84" t="str">
        <f ca="1">IFERROR(INDEX(TrichLuc!$A:$AD,DR54,21),"")</f>
        <v/>
      </c>
      <c r="DX54" s="84" t="str">
        <f ca="1">IFERROR(INDEX(TrichLuc!$A:$AD,DR54,22),"")</f>
        <v/>
      </c>
      <c r="DY54" s="84" t="str">
        <f ca="1">IFERROR(INDEX(TrichLuc!$A:$AD,DR54,23),"")</f>
        <v/>
      </c>
      <c r="DZ54" s="94" t="str">
        <f ca="1">IFERROR(INDEX(TrichLuc!$A:$AD,DR54,25),"")</f>
        <v/>
      </c>
      <c r="EA54" s="94" t="str">
        <f ca="1">IFERROR(INDEX(TrichLuc!$A:$AD,DR54,26),"")</f>
        <v/>
      </c>
      <c r="EC54" s="4" t="str">
        <f ca="1">IFERROR(MATCH(EH$3,OFFSET(TrichLuc!$A$1,EC53,0,5000),0)+EC53,"")</f>
        <v/>
      </c>
      <c r="ED54" s="84" t="str">
        <f ca="1">IFERROR(INDEX(TrichLuc!$A:$AD,EC54,10),"")</f>
        <v/>
      </c>
      <c r="EE54" s="94" t="str">
        <f ca="1">IFERROR(INDEX(TrichLuc!$A:$AD,EC54,30),"")</f>
        <v/>
      </c>
      <c r="EF54" s="85" t="str">
        <f ca="1">IFERROR(VLOOKUP(EE54,Giadatvaheso!$C$24:$F$112,4,0)*EG54,"")</f>
        <v/>
      </c>
      <c r="EG54" s="84" t="str">
        <f t="shared" ca="1" si="12"/>
        <v/>
      </c>
      <c r="EH54" s="84" t="str">
        <f ca="1">IFERROR(INDEX(TrichLuc!$A:$AD,EC54,21),"")</f>
        <v/>
      </c>
      <c r="EI54" s="84" t="str">
        <f ca="1">IFERROR(INDEX(TrichLuc!$A:$AD,EC54,22),"")</f>
        <v/>
      </c>
      <c r="EJ54" s="84" t="str">
        <f ca="1">IFERROR(INDEX(TrichLuc!$A:$AD,EC54,23),"")</f>
        <v/>
      </c>
      <c r="EK54" s="94" t="str">
        <f ca="1">IFERROR(INDEX(TrichLuc!$A:$AD,EC54,25),"")</f>
        <v/>
      </c>
      <c r="EL54" s="94" t="str">
        <f ca="1">IFERROR(INDEX(TrichLuc!$A:$AD,EC54,26),"")</f>
        <v/>
      </c>
      <c r="EN54" s="4" t="str">
        <f ca="1">IFERROR(MATCH(ES$3,OFFSET(TrichLuc!$A$1,EN53,0,5000),0)+EN53,"")</f>
        <v/>
      </c>
      <c r="EO54" s="84" t="str">
        <f ca="1">IFERROR(INDEX(TrichLuc!$A:$AD,EN54,10),"")</f>
        <v/>
      </c>
      <c r="EP54" s="94" t="str">
        <f ca="1">IFERROR(INDEX(TrichLuc!$A:$AD,EN54,30),"")</f>
        <v/>
      </c>
      <c r="EQ54" s="85" t="str">
        <f ca="1">IFERROR(VLOOKUP(EP54,Giadatvaheso!$C$24:$F$112,4,0)*ER54,"")</f>
        <v/>
      </c>
      <c r="ER54" s="84" t="str">
        <f t="shared" ca="1" si="13"/>
        <v/>
      </c>
      <c r="ES54" s="84" t="str">
        <f ca="1">IFERROR(INDEX(TrichLuc!$A:$AD,EN54,21),"")</f>
        <v/>
      </c>
      <c r="ET54" s="84" t="str">
        <f ca="1">IFERROR(INDEX(TrichLuc!$A:$AD,EN54,22),"")</f>
        <v/>
      </c>
      <c r="EU54" s="84" t="str">
        <f ca="1">IFERROR(INDEX(TrichLuc!$A:$AD,EN54,23),"")</f>
        <v/>
      </c>
      <c r="EV54" s="94" t="str">
        <f ca="1">IFERROR(INDEX(TrichLuc!$A:$AD,EN54,25),"")</f>
        <v/>
      </c>
      <c r="EW54" s="94" t="str">
        <f ca="1">IFERROR(INDEX(TrichLuc!$A:$AD,EN54,26),"")</f>
        <v/>
      </c>
      <c r="EY54" s="4" t="str">
        <f ca="1">IFERROR(MATCH(FD$3,OFFSET(TrichLuc!$A$1,EY53,0,5000),0)+EY53,"")</f>
        <v/>
      </c>
      <c r="EZ54" s="84" t="str">
        <f ca="1">IFERROR(INDEX(TrichLuc!$A:$AD,EY54,10),"")</f>
        <v/>
      </c>
      <c r="FA54" s="94" t="str">
        <f ca="1">IFERROR(INDEX(TrichLuc!$A:$AD,EY54,30),"")</f>
        <v/>
      </c>
      <c r="FB54" s="85" t="str">
        <f ca="1">IFERROR(VLOOKUP(FA54,Giadatvaheso!$C$24:$F$112,4,0)*FC54,"")</f>
        <v/>
      </c>
      <c r="FC54" s="84" t="str">
        <f t="shared" ca="1" si="14"/>
        <v/>
      </c>
      <c r="FD54" s="84" t="str">
        <f ca="1">IFERROR(INDEX(TrichLuc!$A:$AD,EY54,21),"")</f>
        <v/>
      </c>
      <c r="FE54" s="84" t="str">
        <f ca="1">IFERROR(INDEX(TrichLuc!$A:$AD,EY54,22),"")</f>
        <v/>
      </c>
      <c r="FF54" s="84" t="str">
        <f ca="1">IFERROR(INDEX(TrichLuc!$A:$AD,EY54,23),"")</f>
        <v/>
      </c>
      <c r="FG54" s="94" t="str">
        <f ca="1">IFERROR(INDEX(TrichLuc!$A:$AD,EY54,25),"")</f>
        <v/>
      </c>
      <c r="FH54" s="94" t="str">
        <f ca="1">IFERROR(INDEX(TrichLuc!$A:$AD,EY54,26),"")</f>
        <v/>
      </c>
      <c r="FJ54" s="4" t="str">
        <f ca="1">IFERROR(MATCH(FO$3,OFFSET(TrichLuc!$A$1,FJ53,0,5000),0)+FJ53,"")</f>
        <v/>
      </c>
      <c r="FK54" s="84" t="str">
        <f ca="1">IFERROR(INDEX(TrichLuc!$A:$AD,FJ54,10),"")</f>
        <v/>
      </c>
      <c r="FL54" s="94" t="str">
        <f ca="1">IFERROR(INDEX(TrichLuc!$A:$AD,FJ54,30),"")</f>
        <v/>
      </c>
      <c r="FM54" s="85" t="str">
        <f ca="1">IFERROR(VLOOKUP(FL54,Giadatvaheso!$C$24:$F$112,4,0)*FN54,"")</f>
        <v/>
      </c>
      <c r="FN54" s="84" t="str">
        <f t="shared" ca="1" si="15"/>
        <v/>
      </c>
      <c r="FO54" s="84" t="str">
        <f ca="1">IFERROR(INDEX(TrichLuc!$A:$AD,FJ54,21),"")</f>
        <v/>
      </c>
      <c r="FP54" s="84" t="str">
        <f ca="1">IFERROR(INDEX(TrichLuc!$A:$AD,FJ54,22),"")</f>
        <v/>
      </c>
      <c r="FQ54" s="84" t="str">
        <f ca="1">IFERROR(INDEX(TrichLuc!$A:$AD,FJ54,23),"")</f>
        <v/>
      </c>
      <c r="FR54" s="94" t="str">
        <f ca="1">IFERROR(INDEX(TrichLuc!$A:$AD,FJ54,25),"")</f>
        <v/>
      </c>
      <c r="FS54" s="94" t="str">
        <f ca="1">IFERROR(INDEX(TrichLuc!$A:$AD,FJ54,26),"")</f>
        <v/>
      </c>
      <c r="FU54" s="4" t="str">
        <f ca="1">IFERROR(MATCH(FZ$3,OFFSET(TrichLuc!$A$1,FU53,0,5000),0)+FU53,"")</f>
        <v/>
      </c>
      <c r="FV54" s="84" t="str">
        <f ca="1">IFERROR(INDEX(TrichLuc!$A:$AD,FU54,10),"")</f>
        <v/>
      </c>
      <c r="FW54" s="94" t="str">
        <f ca="1">IFERROR(INDEX(TrichLuc!$A:$AD,FU54,30),"")</f>
        <v/>
      </c>
      <c r="FX54" s="85" t="str">
        <f ca="1">IFERROR(VLOOKUP(FW54,Giadatvaheso!$C$24:$F$112,4,0)*FY54,"")</f>
        <v/>
      </c>
      <c r="FY54" s="84" t="str">
        <f t="shared" ca="1" si="16"/>
        <v/>
      </c>
      <c r="FZ54" s="84" t="str">
        <f ca="1">IFERROR(INDEX(TrichLuc!$A:$AD,FU54,21),"")</f>
        <v/>
      </c>
      <c r="GA54" s="84" t="str">
        <f ca="1">IFERROR(INDEX(TrichLuc!$A:$AD,FU54,22),"")</f>
        <v/>
      </c>
      <c r="GB54" s="84" t="str">
        <f ca="1">IFERROR(INDEX(TrichLuc!$A:$AD,FU54,23),"")</f>
        <v/>
      </c>
      <c r="GC54" s="94" t="str">
        <f ca="1">IFERROR(INDEX(TrichLuc!$A:$AD,FU54,25),"")</f>
        <v/>
      </c>
      <c r="GD54" s="94" t="str">
        <f ca="1">IFERROR(INDEX(TrichLuc!$A:$AD,FU54,26),"")</f>
        <v/>
      </c>
      <c r="GF54" s="4" t="str">
        <f ca="1">IFERROR(MATCH(GK$3,OFFSET(TrichLuc!$A$1,GF53,0,5000),0)+GF53,"")</f>
        <v/>
      </c>
      <c r="GG54" s="84" t="str">
        <f ca="1">IFERROR(INDEX(TrichLuc!$A:$AD,GF54,10),"")</f>
        <v/>
      </c>
      <c r="GH54" s="94" t="str">
        <f ca="1">IFERROR(INDEX(TrichLuc!$A:$AD,GF54,30),"")</f>
        <v/>
      </c>
      <c r="GI54" s="85" t="str">
        <f ca="1">IFERROR(VLOOKUP(GH54,Giadatvaheso!$C$24:$F$112,4,0)*GJ54,"")</f>
        <v/>
      </c>
      <c r="GJ54" s="84" t="str">
        <f t="shared" ca="1" si="17"/>
        <v/>
      </c>
      <c r="GK54" s="84" t="str">
        <f ca="1">IFERROR(INDEX(TrichLuc!$A:$AD,GF54,21),"")</f>
        <v/>
      </c>
      <c r="GL54" s="84" t="str">
        <f ca="1">IFERROR(INDEX(TrichLuc!$A:$AD,GF54,22),"")</f>
        <v/>
      </c>
      <c r="GM54" s="84" t="str">
        <f ca="1">IFERROR(INDEX(TrichLuc!$A:$AD,GF54,23),"")</f>
        <v/>
      </c>
      <c r="GN54" s="94" t="str">
        <f ca="1">IFERROR(INDEX(TrichLuc!$A:$AD,GF54,25),"")</f>
        <v/>
      </c>
      <c r="GO54" s="94" t="str">
        <f ca="1">IFERROR(INDEX(TrichLuc!$A:$AD,GF54,26),"")</f>
        <v/>
      </c>
      <c r="GQ54" s="4" t="str">
        <f ca="1">IFERROR(MATCH(GV$3,OFFSET(TrichLuc!$A$1,GQ53,0,5000),0)+GQ53,"")</f>
        <v/>
      </c>
      <c r="GR54" s="84" t="str">
        <f ca="1">IFERROR(INDEX(TrichLuc!$A:$AD,GQ54,10),"")</f>
        <v/>
      </c>
      <c r="GS54" s="94" t="str">
        <f ca="1">IFERROR(INDEX(TrichLuc!$A:$AD,GQ54,30),"")</f>
        <v/>
      </c>
      <c r="GT54" s="85" t="str">
        <f ca="1">IFERROR(VLOOKUP(GS54,Giadatvaheso!$C$24:$F$112,4,0)*GU54,"")</f>
        <v/>
      </c>
      <c r="GU54" s="84" t="str">
        <f t="shared" ca="1" si="18"/>
        <v/>
      </c>
      <c r="GV54" s="84" t="str">
        <f ca="1">IFERROR(INDEX(TrichLuc!$A:$AD,GQ54,21),"")</f>
        <v/>
      </c>
      <c r="GW54" s="84" t="str">
        <f ca="1">IFERROR(INDEX(TrichLuc!$A:$AD,GQ54,22),"")</f>
        <v/>
      </c>
      <c r="GX54" s="84" t="str">
        <f ca="1">IFERROR(INDEX(TrichLuc!$A:$AD,GQ54,23),"")</f>
        <v/>
      </c>
      <c r="GY54" s="94" t="str">
        <f ca="1">IFERROR(INDEX(TrichLuc!$A:$AD,GQ54,25),"")</f>
        <v/>
      </c>
      <c r="GZ54" s="94" t="str">
        <f ca="1">IFERROR(INDEX(TrichLuc!$A:$AD,GQ54,26),"")</f>
        <v/>
      </c>
      <c r="HB54" s="4" t="str">
        <f ca="1">IFERROR(MATCH(HG$3,OFFSET(TrichLuc!$A$1,HB53,0,5000),0)+HB53,"")</f>
        <v/>
      </c>
      <c r="HC54" s="84" t="str">
        <f ca="1">IFERROR(INDEX(TrichLuc!$A:$AD,HB54,10),"")</f>
        <v/>
      </c>
      <c r="HD54" s="94" t="str">
        <f ca="1">IFERROR(INDEX(TrichLuc!$A:$AD,HB54,30),"")</f>
        <v/>
      </c>
      <c r="HE54" s="85" t="str">
        <f ca="1">IFERROR(VLOOKUP(HD54,Giadatvaheso!$C$24:$F$112,4,0)*HF54,"")</f>
        <v/>
      </c>
      <c r="HF54" s="84" t="str">
        <f t="shared" ca="1" si="19"/>
        <v/>
      </c>
      <c r="HG54" s="84" t="str">
        <f ca="1">IFERROR(INDEX(TrichLuc!$A:$AD,HB54,21),"")</f>
        <v/>
      </c>
      <c r="HH54" s="84" t="str">
        <f ca="1">IFERROR(INDEX(TrichLuc!$A:$AD,HB54,22),"")</f>
        <v/>
      </c>
      <c r="HI54" s="84" t="str">
        <f ca="1">IFERROR(INDEX(TrichLuc!$A:$AD,HB54,23),"")</f>
        <v/>
      </c>
      <c r="HJ54" s="94" t="str">
        <f ca="1">IFERROR(INDEX(TrichLuc!$A:$AD,HB54,25),"")</f>
        <v/>
      </c>
      <c r="HK54" s="94" t="str">
        <f ca="1">IFERROR(INDEX(TrichLuc!$A:$AD,HB54,26),"")</f>
        <v/>
      </c>
      <c r="HM54" s="4" t="str">
        <f ca="1">IFERROR(MATCH(HR$3,OFFSET(TrichLuc!$A$1,HM53,0,5000),0)+HM53,"")</f>
        <v/>
      </c>
      <c r="HN54" s="84" t="str">
        <f ca="1">IFERROR(INDEX(TrichLuc!$A:$AD,HM54,10),"")</f>
        <v/>
      </c>
      <c r="HO54" s="94" t="str">
        <f ca="1">IFERROR(INDEX(TrichLuc!$A:$AD,HM54,30),"")</f>
        <v/>
      </c>
      <c r="HP54" s="85" t="str">
        <f ca="1">IFERROR(VLOOKUP(HO54,Giadatvaheso!$C$24:$F$112,4,0)*HQ54,"")</f>
        <v/>
      </c>
      <c r="HQ54" s="84" t="str">
        <f t="shared" ca="1" si="20"/>
        <v/>
      </c>
      <c r="HR54" s="84" t="str">
        <f ca="1">IFERROR(INDEX(TrichLuc!$A:$AD,HM54,21),"")</f>
        <v/>
      </c>
      <c r="HS54" s="84" t="str">
        <f ca="1">IFERROR(INDEX(TrichLuc!$A:$AD,HM54,22),"")</f>
        <v/>
      </c>
      <c r="HT54" s="84" t="str">
        <f ca="1">IFERROR(INDEX(TrichLuc!$A:$AD,HM54,23),"")</f>
        <v/>
      </c>
      <c r="HU54" s="94" t="str">
        <f ca="1">IFERROR(INDEX(TrichLuc!$A:$AD,HM54,25),"")</f>
        <v/>
      </c>
      <c r="HV54" s="94" t="str">
        <f ca="1">IFERROR(INDEX(TrichLuc!$A:$AD,HM54,26),"")</f>
        <v/>
      </c>
      <c r="HX54" s="4" t="str">
        <f ca="1">IFERROR(MATCH(IC$3,OFFSET(TrichLuc!$A$1,HX53,0,5000),0)+HX53,"")</f>
        <v/>
      </c>
      <c r="HY54" s="84" t="str">
        <f ca="1">IFERROR(INDEX(TrichLuc!$A:$AD,HX54,10),"")</f>
        <v/>
      </c>
      <c r="HZ54" s="94" t="str">
        <f ca="1">IFERROR(INDEX(TrichLuc!$A:$AD,HX54,30),"")</f>
        <v/>
      </c>
      <c r="IA54" s="85" t="str">
        <f ca="1">IFERROR(VLOOKUP(HZ54,Giadatvaheso!$C$24:$F$112,4,0)*IB54,"")</f>
        <v/>
      </c>
      <c r="IB54" s="84" t="str">
        <f t="shared" ca="1" si="21"/>
        <v/>
      </c>
      <c r="IC54" s="84" t="str">
        <f ca="1">IFERROR(INDEX(TrichLuc!$A:$AD,HX54,21),"")</f>
        <v/>
      </c>
      <c r="ID54" s="84" t="str">
        <f ca="1">IFERROR(INDEX(TrichLuc!$A:$AD,HX54,22),"")</f>
        <v/>
      </c>
      <c r="IE54" s="84" t="str">
        <f ca="1">IFERROR(INDEX(TrichLuc!$A:$AD,HX54,23),"")</f>
        <v/>
      </c>
      <c r="IF54" s="94" t="str">
        <f ca="1">IFERROR(INDEX(TrichLuc!$A:$AD,HX54,25),"")</f>
        <v/>
      </c>
      <c r="IG54" s="94" t="str">
        <f ca="1">IFERROR(INDEX(TrichLuc!$A:$AD,HX54,26),"")</f>
        <v/>
      </c>
      <c r="II54" s="4" t="str">
        <f ca="1">IFERROR(MATCH(IN$3,OFFSET(TrichLuc!$A$1,II53,0,5000),0)+II53,"")</f>
        <v/>
      </c>
      <c r="IJ54" s="84" t="str">
        <f ca="1">IFERROR(INDEX(TrichLuc!$A:$AD,II54,10),"")</f>
        <v/>
      </c>
      <c r="IK54" s="94" t="str">
        <f ca="1">IFERROR(INDEX(TrichLuc!$A:$AD,II54,30),"")</f>
        <v/>
      </c>
      <c r="IL54" s="85" t="str">
        <f ca="1">IFERROR(VLOOKUP(IK54,Giadatvaheso!$C$24:$F$112,4,0)*IM54,"")</f>
        <v/>
      </c>
      <c r="IM54" s="84" t="str">
        <f t="shared" ca="1" si="22"/>
        <v/>
      </c>
      <c r="IN54" s="84" t="str">
        <f ca="1">IFERROR(INDEX(TrichLuc!$A:$AD,II54,21),"")</f>
        <v/>
      </c>
      <c r="IO54" s="84" t="str">
        <f ca="1">IFERROR(INDEX(TrichLuc!$A:$AD,II54,22),"")</f>
        <v/>
      </c>
      <c r="IP54" s="84" t="str">
        <f ca="1">IFERROR(INDEX(TrichLuc!$A:$AD,II54,23),"")</f>
        <v/>
      </c>
      <c r="IQ54" s="94" t="str">
        <f ca="1">IFERROR(INDEX(TrichLuc!$A:$AD,II54,25),"")</f>
        <v/>
      </c>
      <c r="IR54" s="94" t="str">
        <f ca="1">IFERROR(INDEX(TrichLuc!$A:$AD,II54,26),"")</f>
        <v/>
      </c>
      <c r="IT54" s="4" t="str">
        <f ca="1">IFERROR(MATCH(IY$3,OFFSET(TrichLuc!$A$1,IT53,0,5000),0)+IT53,"")</f>
        <v/>
      </c>
      <c r="IU54" s="84" t="str">
        <f ca="1">IFERROR(INDEX(TrichLuc!$A:$AD,IT54,10),"")</f>
        <v/>
      </c>
      <c r="IV54" s="94" t="str">
        <f ca="1">IFERROR(INDEX(TrichLuc!$A:$AD,IT54,30),"")</f>
        <v/>
      </c>
      <c r="IW54" s="85" t="str">
        <f ca="1">IFERROR(VLOOKUP(IV54,Giadatvaheso!$C$24:$F$112,4,0)*IX54,"")</f>
        <v/>
      </c>
      <c r="IX54" s="84" t="str">
        <f t="shared" ca="1" si="23"/>
        <v/>
      </c>
      <c r="IY54" s="84" t="str">
        <f ca="1">IFERROR(INDEX(TrichLuc!$A:$AD,IT54,21),"")</f>
        <v/>
      </c>
      <c r="IZ54" s="84" t="str">
        <f ca="1">IFERROR(INDEX(TrichLuc!$A:$AD,IT54,22),"")</f>
        <v/>
      </c>
      <c r="JA54" s="84" t="str">
        <f ca="1">IFERROR(INDEX(TrichLuc!$A:$AD,IT54,23),"")</f>
        <v/>
      </c>
      <c r="JB54" s="94" t="str">
        <f ca="1">IFERROR(INDEX(TrichLuc!$A:$AD,IT54,25),"")</f>
        <v/>
      </c>
      <c r="JC54" s="94" t="str">
        <f ca="1">IFERROR(INDEX(TrichLuc!$A:$AD,IT54,26),"")</f>
        <v/>
      </c>
      <c r="JE54" s="4" t="str">
        <f ca="1">IFERROR(MATCH(JJ$3,OFFSET(TrichLuc!$A$1,JE53,0,5000),0)+JE53,"")</f>
        <v/>
      </c>
      <c r="JF54" s="84" t="str">
        <f ca="1">IFERROR(INDEX(TrichLuc!$A:$AD,JE54,10),"")</f>
        <v/>
      </c>
      <c r="JG54" s="94" t="str">
        <f ca="1">IFERROR(INDEX(TrichLuc!$A:$AD,JE54,30),"")</f>
        <v/>
      </c>
      <c r="JH54" s="85" t="str">
        <f ca="1">IFERROR(VLOOKUP(JG54,Giadatvaheso!$C$24:$F$112,4,0)*JI54,"")</f>
        <v/>
      </c>
      <c r="JI54" s="84" t="str">
        <f t="shared" ca="1" si="24"/>
        <v/>
      </c>
      <c r="JJ54" s="84" t="str">
        <f ca="1">IFERROR(INDEX(TrichLuc!$A:$AD,JE54,21),"")</f>
        <v/>
      </c>
      <c r="JK54" s="84" t="str">
        <f ca="1">IFERROR(INDEX(TrichLuc!$A:$AD,JE54,22),"")</f>
        <v/>
      </c>
      <c r="JL54" s="84" t="str">
        <f ca="1">IFERROR(INDEX(TrichLuc!$A:$AD,JE54,23),"")</f>
        <v/>
      </c>
      <c r="JM54" s="94" t="str">
        <f ca="1">IFERROR(INDEX(TrichLuc!$A:$AD,JE54,25),"")</f>
        <v/>
      </c>
      <c r="JN54" s="94" t="str">
        <f ca="1">IFERROR(INDEX(TrichLuc!$A:$AD,JE54,26),"")</f>
        <v/>
      </c>
      <c r="JP54" s="4" t="str">
        <f ca="1">IFERROR(MATCH(JU$3,OFFSET(TrichLuc!$A$1,JP53,0,5000),0)+JP53,"")</f>
        <v/>
      </c>
      <c r="JQ54" s="84" t="str">
        <f ca="1">IFERROR(INDEX(TrichLuc!$A:$AD,JP54,10),"")</f>
        <v/>
      </c>
      <c r="JR54" s="94" t="str">
        <f ca="1">IFERROR(INDEX(TrichLuc!$A:$AD,JP54,30),"")</f>
        <v/>
      </c>
      <c r="JS54" s="85" t="str">
        <f ca="1">IFERROR(VLOOKUP(JR54,Giadatvaheso!$C$24:$F$112,4,0)*JT54,"")</f>
        <v/>
      </c>
      <c r="JT54" s="84" t="str">
        <f t="shared" ca="1" si="25"/>
        <v/>
      </c>
      <c r="JU54" s="84" t="str">
        <f ca="1">IFERROR(INDEX(TrichLuc!$A:$AD,JP54,21),"")</f>
        <v/>
      </c>
      <c r="JV54" s="84" t="str">
        <f ca="1">IFERROR(INDEX(TrichLuc!$A:$AD,JP54,22),"")</f>
        <v/>
      </c>
      <c r="JW54" s="84" t="str">
        <f ca="1">IFERROR(INDEX(TrichLuc!$A:$AD,JP54,23),"")</f>
        <v/>
      </c>
      <c r="JX54" s="94" t="str">
        <f ca="1">IFERROR(INDEX(TrichLuc!$A:$AD,JP54,25),"")</f>
        <v/>
      </c>
      <c r="JY54" s="94" t="str">
        <f ca="1">IFERROR(INDEX(TrichLuc!$A:$AD,JP54,26),"")</f>
        <v/>
      </c>
      <c r="KA54" s="4" t="str">
        <f ca="1">IFERROR(MATCH(KF$3,OFFSET(TrichLuc!$A$1,KA53,0,5000),0)+KA53,"")</f>
        <v/>
      </c>
      <c r="KB54" s="84" t="str">
        <f ca="1">IFERROR(INDEX(TrichLuc!$A:$AD,KA54,10),"")</f>
        <v/>
      </c>
      <c r="KC54" s="94" t="str">
        <f ca="1">IFERROR(INDEX(TrichLuc!$A:$AD,KA54,30),"")</f>
        <v/>
      </c>
      <c r="KD54" s="85" t="str">
        <f ca="1">IFERROR(VLOOKUP(KC54,Giadatvaheso!$C$24:$F$112,4,0)*KE54,"")</f>
        <v/>
      </c>
      <c r="KE54" s="84" t="str">
        <f t="shared" ca="1" si="26"/>
        <v/>
      </c>
      <c r="KF54" s="84" t="str">
        <f ca="1">IFERROR(INDEX(TrichLuc!$A:$AD,KA54,21),"")</f>
        <v/>
      </c>
      <c r="KG54" s="84" t="str">
        <f ca="1">IFERROR(INDEX(TrichLuc!$A:$AD,KA54,22),"")</f>
        <v/>
      </c>
      <c r="KH54" s="84" t="str">
        <f ca="1">IFERROR(INDEX(TrichLuc!$A:$AD,KA54,23),"")</f>
        <v/>
      </c>
      <c r="KI54" s="94" t="str">
        <f ca="1">IFERROR(INDEX(TrichLuc!$A:$AD,KA54,25),"")</f>
        <v/>
      </c>
      <c r="KJ54" s="94" t="str">
        <f ca="1">IFERROR(INDEX(TrichLuc!$A:$AD,KA54,26),"")</f>
        <v/>
      </c>
      <c r="KL54" s="4" t="str">
        <f ca="1">IFERROR(MATCH(KQ$3,OFFSET(TrichLuc!$A$1,KL53,0,5000),0)+KL53,"")</f>
        <v/>
      </c>
      <c r="KM54" s="84" t="str">
        <f ca="1">IFERROR(INDEX(TrichLuc!$A:$AD,KL54,10),"")</f>
        <v/>
      </c>
      <c r="KN54" s="94" t="str">
        <f ca="1">IFERROR(INDEX(TrichLuc!$A:$AD,KL54,30),"")</f>
        <v/>
      </c>
      <c r="KO54" s="85" t="str">
        <f ca="1">IFERROR(VLOOKUP(KN54,Giadatvaheso!$C$24:$F$112,4,0)*KP54,"")</f>
        <v/>
      </c>
      <c r="KP54" s="84" t="str">
        <f t="shared" ca="1" si="27"/>
        <v/>
      </c>
      <c r="KQ54" s="84" t="str">
        <f ca="1">IFERROR(INDEX(TrichLuc!$A:$AD,KL54,21),"")</f>
        <v/>
      </c>
      <c r="KR54" s="84" t="str">
        <f ca="1">IFERROR(INDEX(TrichLuc!$A:$AD,KL54,22),"")</f>
        <v/>
      </c>
      <c r="KS54" s="84" t="str">
        <f ca="1">IFERROR(INDEX(TrichLuc!$A:$AD,KL54,23),"")</f>
        <v/>
      </c>
      <c r="KT54" s="94" t="str">
        <f ca="1">IFERROR(INDEX(TrichLuc!$A:$AD,KL54,25),"")</f>
        <v/>
      </c>
      <c r="KU54" s="94" t="str">
        <f ca="1">IFERROR(INDEX(TrichLuc!$A:$AD,KL54,26),"")</f>
        <v/>
      </c>
      <c r="KW54" s="4" t="str">
        <f ca="1">IFERROR(MATCH(LB$3,OFFSET(TrichLuc!$A$1,KW53,0,5000),0)+KW53,"")</f>
        <v/>
      </c>
      <c r="KX54" s="84" t="str">
        <f ca="1">IFERROR(INDEX(TrichLuc!$A:$AD,KW54,10),"")</f>
        <v/>
      </c>
      <c r="KY54" s="94" t="str">
        <f ca="1">IFERROR(INDEX(TrichLuc!$A:$AD,KW54,30),"")</f>
        <v/>
      </c>
      <c r="KZ54" s="85" t="str">
        <f ca="1">IFERROR(VLOOKUP(KY54,Giadatvaheso!$C$24:$F$112,4,0)*LA54,"")</f>
        <v/>
      </c>
      <c r="LA54" s="84" t="str">
        <f t="shared" ca="1" si="28"/>
        <v/>
      </c>
      <c r="LB54" s="84" t="str">
        <f ca="1">IFERROR(INDEX(TrichLuc!$A:$AD,KW54,21),"")</f>
        <v/>
      </c>
      <c r="LC54" s="84" t="str">
        <f ca="1">IFERROR(INDEX(TrichLuc!$A:$AD,KW54,22),"")</f>
        <v/>
      </c>
      <c r="LD54" s="84" t="str">
        <f ca="1">IFERROR(INDEX(TrichLuc!$A:$AD,KW54,23),"")</f>
        <v/>
      </c>
      <c r="LE54" s="94" t="str">
        <f ca="1">IFERROR(INDEX(TrichLuc!$A:$AD,KW54,25),"")</f>
        <v/>
      </c>
      <c r="LF54" s="94" t="str">
        <f ca="1">IFERROR(INDEX(TrichLuc!$A:$AD,KW54,26),"")</f>
        <v/>
      </c>
      <c r="LH54" s="4" t="str">
        <f ca="1">IFERROR(MATCH(LM$3,OFFSET(TrichLuc!$A$1,LH53,0,5000),0)+LH53,"")</f>
        <v/>
      </c>
      <c r="LI54" s="84" t="str">
        <f ca="1">IFERROR(INDEX(TrichLuc!$A:$AD,LH54,10),"")</f>
        <v/>
      </c>
      <c r="LJ54" s="94" t="str">
        <f ca="1">IFERROR(INDEX(TrichLuc!$A:$AD,LH54,30),"")</f>
        <v/>
      </c>
      <c r="LK54" s="85" t="str">
        <f ca="1">IFERROR(VLOOKUP(LJ54,Giadatvaheso!$C$24:$F$112,4,0)*LL54,"")</f>
        <v/>
      </c>
      <c r="LL54" s="84" t="str">
        <f t="shared" ca="1" si="29"/>
        <v/>
      </c>
      <c r="LM54" s="84" t="str">
        <f ca="1">IFERROR(INDEX(TrichLuc!$A:$AD,LH54,21),"")</f>
        <v/>
      </c>
      <c r="LN54" s="84" t="str">
        <f ca="1">IFERROR(INDEX(TrichLuc!$A:$AD,LH54,22),"")</f>
        <v/>
      </c>
      <c r="LO54" s="84" t="str">
        <f ca="1">IFERROR(INDEX(TrichLuc!$A:$AD,LH54,23),"")</f>
        <v/>
      </c>
      <c r="LP54" s="94" t="str">
        <f ca="1">IFERROR(INDEX(TrichLuc!$A:$AD,LH54,25),"")</f>
        <v/>
      </c>
      <c r="LQ54" s="94" t="str">
        <f ca="1">IFERROR(INDEX(TrichLuc!$A:$AD,LH54,26),"")</f>
        <v/>
      </c>
      <c r="LS54" s="4" t="str">
        <f ca="1">IFERROR(MATCH(LX$3,OFFSET(TrichLuc!$A$1,LS53,0,5000),0)+LS53,"")</f>
        <v/>
      </c>
      <c r="LT54" s="84" t="str">
        <f ca="1">IFERROR(INDEX(TrichLuc!$A:$AD,LS54,10),"")</f>
        <v/>
      </c>
      <c r="LU54" s="94" t="str">
        <f ca="1">IFERROR(INDEX(TrichLuc!$A:$AD,LS54,30),"")</f>
        <v/>
      </c>
      <c r="LV54" s="85" t="str">
        <f ca="1">IFERROR(VLOOKUP(LU54,Giadatvaheso!$C$24:$F$112,4,0)*LW54,"")</f>
        <v/>
      </c>
      <c r="LW54" s="84" t="str">
        <f t="shared" ca="1" si="30"/>
        <v/>
      </c>
      <c r="LX54" s="84" t="str">
        <f ca="1">IFERROR(INDEX(TrichLuc!$A:$AD,LS54,21),"")</f>
        <v/>
      </c>
      <c r="LY54" s="84" t="str">
        <f ca="1">IFERROR(INDEX(TrichLuc!$A:$AD,LS54,22),"")</f>
        <v/>
      </c>
      <c r="LZ54" s="84" t="str">
        <f ca="1">IFERROR(INDEX(TrichLuc!$A:$AD,LS54,23),"")</f>
        <v/>
      </c>
      <c r="MA54" s="94" t="str">
        <f ca="1">IFERROR(INDEX(TrichLuc!$A:$AD,LS54,25),"")</f>
        <v/>
      </c>
      <c r="MB54" s="94" t="str">
        <f ca="1">IFERROR(INDEX(TrichLuc!$A:$AD,LS54,26),"")</f>
        <v/>
      </c>
      <c r="MD54" s="4" t="str">
        <f ca="1">IFERROR(MATCH(MI$3,OFFSET(TrichLuc!$A$1,MD53,0,5000),0)+MD53,"")</f>
        <v/>
      </c>
      <c r="ME54" s="84" t="str">
        <f ca="1">IFERROR(INDEX(TrichLuc!$A:$AD,MD54,10),"")</f>
        <v/>
      </c>
      <c r="MF54" s="94" t="str">
        <f ca="1">IFERROR(INDEX(TrichLuc!$A:$AD,MD54,30),"")</f>
        <v/>
      </c>
      <c r="MG54" s="85" t="str">
        <f ca="1">IFERROR(VLOOKUP(MF54,Giadatvaheso!$C$24:$F$112,4,0)*MH54,"")</f>
        <v/>
      </c>
      <c r="MH54" s="84" t="str">
        <f t="shared" ca="1" si="31"/>
        <v/>
      </c>
      <c r="MI54" s="84" t="str">
        <f ca="1">IFERROR(INDEX(TrichLuc!$A:$AD,MD54,21),"")</f>
        <v/>
      </c>
      <c r="MJ54" s="84" t="str">
        <f ca="1">IFERROR(INDEX(TrichLuc!$A:$AD,MD54,22),"")</f>
        <v/>
      </c>
      <c r="MK54" s="84" t="str">
        <f ca="1">IFERROR(INDEX(TrichLuc!$A:$AD,MD54,23),"")</f>
        <v/>
      </c>
      <c r="ML54" s="94" t="str">
        <f ca="1">IFERROR(INDEX(TrichLuc!$A:$AD,MD54,25),"")</f>
        <v/>
      </c>
      <c r="MM54" s="94" t="str">
        <f ca="1">IFERROR(INDEX(TrichLuc!$A:$AD,MD54,26),"")</f>
        <v/>
      </c>
      <c r="MO54" s="4" t="str">
        <f ca="1">IFERROR(MATCH(MT$3,OFFSET(TrichLuc!$A$1,MO53,0,5000),0)+MO53,"")</f>
        <v/>
      </c>
      <c r="MP54" s="84" t="str">
        <f ca="1">IFERROR(INDEX(TrichLuc!$A:$AD,MO54,10),"")</f>
        <v/>
      </c>
      <c r="MQ54" s="94" t="str">
        <f ca="1">IFERROR(INDEX(TrichLuc!$A:$AD,MO54,30),"")</f>
        <v/>
      </c>
      <c r="MR54" s="85" t="str">
        <f ca="1">IFERROR(VLOOKUP(MQ54,Giadatvaheso!$C$24:$F$112,4,0)*MS54,"")</f>
        <v/>
      </c>
      <c r="MS54" s="84" t="str">
        <f t="shared" ca="1" si="32"/>
        <v/>
      </c>
      <c r="MT54" s="84" t="str">
        <f ca="1">IFERROR(INDEX(TrichLuc!$A:$AD,MO54,21),"")</f>
        <v/>
      </c>
      <c r="MU54" s="84" t="str">
        <f ca="1">IFERROR(INDEX(TrichLuc!$A:$AD,MO54,22),"")</f>
        <v/>
      </c>
      <c r="MV54" s="84" t="str">
        <f ca="1">IFERROR(INDEX(TrichLuc!$A:$AD,MO54,23),"")</f>
        <v/>
      </c>
      <c r="MW54" s="94" t="str">
        <f ca="1">IFERROR(INDEX(TrichLuc!$A:$AD,MO54,25),"")</f>
        <v/>
      </c>
      <c r="MX54" s="94" t="str">
        <f ca="1">IFERROR(INDEX(TrichLuc!$A:$AD,MO54,26),"")</f>
        <v/>
      </c>
      <c r="MZ54" s="4" t="str">
        <f ca="1">IFERROR(MATCH(NE$3,OFFSET(TrichLuc!$A$1,MZ53,0,5000),0)+MZ53,"")</f>
        <v/>
      </c>
      <c r="NA54" s="84" t="str">
        <f ca="1">IFERROR(INDEX(TrichLuc!$A:$AD,MZ54,10),"")</f>
        <v/>
      </c>
      <c r="NB54" s="94" t="str">
        <f ca="1">IFERROR(INDEX(TrichLuc!$A:$AD,MZ54,30),"")</f>
        <v/>
      </c>
      <c r="NC54" s="85" t="str">
        <f ca="1">IFERROR(VLOOKUP(NB54,Giadatvaheso!$C$24:$F$112,4,0)*ND54,"")</f>
        <v/>
      </c>
      <c r="ND54" s="84" t="str">
        <f t="shared" ca="1" si="33"/>
        <v/>
      </c>
      <c r="NE54" s="84" t="str">
        <f ca="1">IFERROR(INDEX(TrichLuc!$A:$AD,MZ54,21),"")</f>
        <v/>
      </c>
      <c r="NF54" s="84" t="str">
        <f ca="1">IFERROR(INDEX(TrichLuc!$A:$AD,MZ54,22),"")</f>
        <v/>
      </c>
      <c r="NG54" s="84" t="str">
        <f ca="1">IFERROR(INDEX(TrichLuc!$A:$AD,MZ54,23),"")</f>
        <v/>
      </c>
      <c r="NH54" s="94" t="str">
        <f ca="1">IFERROR(INDEX(TrichLuc!$A:$AD,MZ54,25),"")</f>
        <v/>
      </c>
      <c r="NI54" s="94" t="str">
        <f ca="1">IFERROR(INDEX(TrichLuc!$A:$AD,MZ54,26),"")</f>
        <v/>
      </c>
      <c r="NK54" s="4" t="str">
        <f ca="1">IFERROR(MATCH(NP$3,OFFSET(TrichLuc!$A$1,NK53,0,5000),0)+NK53,"")</f>
        <v/>
      </c>
      <c r="NL54" s="84" t="str">
        <f ca="1">IFERROR(INDEX(TrichLuc!$A:$AD,NK54,10),"")</f>
        <v/>
      </c>
      <c r="NM54" s="94" t="str">
        <f ca="1">IFERROR(INDEX(TrichLuc!$A:$AD,NK54,30),"")</f>
        <v/>
      </c>
      <c r="NN54" s="85" t="str">
        <f ca="1">IFERROR(VLOOKUP(NM54,Giadatvaheso!$C$24:$F$112,4,0)*NO54,"")</f>
        <v/>
      </c>
      <c r="NO54" s="84" t="str">
        <f t="shared" ca="1" si="34"/>
        <v/>
      </c>
      <c r="NP54" s="84" t="str">
        <f ca="1">IFERROR(INDEX(TrichLuc!$A:$AD,NK54,21),"")</f>
        <v/>
      </c>
      <c r="NQ54" s="84" t="str">
        <f ca="1">IFERROR(INDEX(TrichLuc!$A:$AD,NK54,22),"")</f>
        <v/>
      </c>
      <c r="NR54" s="84" t="str">
        <f ca="1">IFERROR(INDEX(TrichLuc!$A:$AD,NK54,23),"")</f>
        <v/>
      </c>
      <c r="NS54" s="94" t="str">
        <f ca="1">IFERROR(INDEX(TrichLuc!$A:$AD,NK54,25),"")</f>
        <v/>
      </c>
      <c r="NT54" s="94" t="str">
        <f ca="1">IFERROR(INDEX(TrichLuc!$A:$AD,NK54,26),"")</f>
        <v/>
      </c>
      <c r="NV54" s="4" t="str">
        <f ca="1">IFERROR(MATCH(OA$3,OFFSET(TrichLuc!$A$1,NV53,0,5000),0)+NV53,"")</f>
        <v/>
      </c>
      <c r="NW54" s="84" t="str">
        <f ca="1">IFERROR(INDEX(TrichLuc!$A:$AD,NV54,10),"")</f>
        <v/>
      </c>
      <c r="NX54" s="94" t="str">
        <f ca="1">IFERROR(INDEX(TrichLuc!$A:$AD,NV54,30),"")</f>
        <v/>
      </c>
      <c r="NY54" s="85" t="str">
        <f ca="1">IFERROR(VLOOKUP(NX54,Giadatvaheso!$C$24:$F$112,4,0)*NZ54,"")</f>
        <v/>
      </c>
      <c r="NZ54" s="84" t="str">
        <f t="shared" ca="1" si="35"/>
        <v/>
      </c>
      <c r="OA54" s="84" t="str">
        <f ca="1">IFERROR(INDEX(TrichLuc!$A:$AD,NV54,21),"")</f>
        <v/>
      </c>
      <c r="OB54" s="84" t="str">
        <f ca="1">IFERROR(INDEX(TrichLuc!$A:$AD,NV54,22),"")</f>
        <v/>
      </c>
      <c r="OC54" s="84" t="str">
        <f ca="1">IFERROR(INDEX(TrichLuc!$A:$AD,NV54,23),"")</f>
        <v/>
      </c>
      <c r="OD54" s="94" t="str">
        <f ca="1">IFERROR(INDEX(TrichLuc!$A:$AD,NV54,25),"")</f>
        <v/>
      </c>
      <c r="OE54" s="94" t="str">
        <f ca="1">IFERROR(INDEX(TrichLuc!$A:$AD,NV54,26),"")</f>
        <v/>
      </c>
      <c r="OG54" s="4" t="str">
        <f ca="1">IFERROR(MATCH(OL$3,OFFSET(TrichLuc!$A$1,OG53,0,5000),0)+OG53,"")</f>
        <v/>
      </c>
      <c r="OH54" s="84" t="str">
        <f ca="1">IFERROR(INDEX(TrichLuc!$A:$AD,OG54,10),"")</f>
        <v/>
      </c>
      <c r="OI54" s="94" t="str">
        <f ca="1">IFERROR(INDEX(TrichLuc!$A:$AD,OG54,30),"")</f>
        <v/>
      </c>
      <c r="OJ54" s="85" t="str">
        <f ca="1">IFERROR(VLOOKUP(OI54,Giadatvaheso!$C$24:$F$112,4,0)*OK54,"")</f>
        <v/>
      </c>
      <c r="OK54" s="84" t="str">
        <f t="shared" ca="1" si="36"/>
        <v/>
      </c>
      <c r="OL54" s="84" t="str">
        <f ca="1">IFERROR(INDEX(TrichLuc!$A:$AD,OG54,21),"")</f>
        <v/>
      </c>
      <c r="OM54" s="84" t="str">
        <f ca="1">IFERROR(INDEX(TrichLuc!$A:$AD,OG54,22),"")</f>
        <v/>
      </c>
      <c r="ON54" s="84" t="str">
        <f ca="1">IFERROR(INDEX(TrichLuc!$A:$AD,OG54,23),"")</f>
        <v/>
      </c>
      <c r="OO54" s="94" t="str">
        <f ca="1">IFERROR(INDEX(TrichLuc!$A:$AD,OG54,25),"")</f>
        <v/>
      </c>
      <c r="OP54" s="94" t="str">
        <f ca="1">IFERROR(INDEX(TrichLuc!$A:$AD,OG54,26),"")</f>
        <v/>
      </c>
      <c r="OR54" s="4" t="str">
        <f ca="1">IFERROR(MATCH(OW$3,OFFSET(TrichLuc!$A$1,OR53,0,5000),0)+OR53,"")</f>
        <v/>
      </c>
      <c r="OS54" s="84" t="str">
        <f ca="1">IFERROR(INDEX(TrichLuc!$A:$AD,OR54,10),"")</f>
        <v/>
      </c>
      <c r="OT54" s="94" t="str">
        <f ca="1">IFERROR(INDEX(TrichLuc!$A:$AD,OR54,30),"")</f>
        <v/>
      </c>
      <c r="OU54" s="85" t="str">
        <f ca="1">IFERROR(VLOOKUP(OT54,Giadatvaheso!$C$24:$F$112,4,0)*OV54,"")</f>
        <v/>
      </c>
      <c r="OV54" s="84" t="str">
        <f t="shared" ca="1" si="37"/>
        <v/>
      </c>
      <c r="OW54" s="84" t="str">
        <f ca="1">IFERROR(INDEX(TrichLuc!$A:$AD,OR54,21),"")</f>
        <v/>
      </c>
      <c r="OX54" s="84" t="str">
        <f ca="1">IFERROR(INDEX(TrichLuc!$A:$AD,OR54,22),"")</f>
        <v/>
      </c>
      <c r="OY54" s="84" t="str">
        <f ca="1">IFERROR(INDEX(TrichLuc!$A:$AD,OR54,23),"")</f>
        <v/>
      </c>
      <c r="OZ54" s="94" t="str">
        <f ca="1">IFERROR(INDEX(TrichLuc!$A:$AD,OR54,25),"")</f>
        <v/>
      </c>
      <c r="PA54" s="94" t="str">
        <f ca="1">IFERROR(INDEX(TrichLuc!$A:$AD,OR54,26),"")</f>
        <v/>
      </c>
      <c r="PC54" s="4" t="str">
        <f ca="1">IFERROR(MATCH(PH$3,OFFSET(TrichLuc!$A$1,PC53,0,5000),0)+PC53,"")</f>
        <v/>
      </c>
      <c r="PD54" s="84" t="str">
        <f ca="1">IFERROR(INDEX(TrichLuc!$A:$AD,PC54,10),"")</f>
        <v/>
      </c>
      <c r="PE54" s="94" t="str">
        <f ca="1">IFERROR(INDEX(TrichLuc!$A:$AD,PC54,30),"")</f>
        <v/>
      </c>
      <c r="PF54" s="85" t="str">
        <f ca="1">IFERROR(VLOOKUP(PE54,Giadatvaheso!$C$24:$F$112,4,0)*PG54,"")</f>
        <v/>
      </c>
      <c r="PG54" s="84" t="str">
        <f t="shared" ca="1" si="38"/>
        <v/>
      </c>
      <c r="PH54" s="84" t="str">
        <f ca="1">IFERROR(INDEX(TrichLuc!$A:$AD,PC54,21),"")</f>
        <v/>
      </c>
      <c r="PI54" s="84" t="str">
        <f ca="1">IFERROR(INDEX(TrichLuc!$A:$AD,PC54,22),"")</f>
        <v/>
      </c>
      <c r="PJ54" s="84" t="str">
        <f ca="1">IFERROR(INDEX(TrichLuc!$A:$AD,PC54,23),"")</f>
        <v/>
      </c>
      <c r="PK54" s="94" t="str">
        <f ca="1">IFERROR(INDEX(TrichLuc!$A:$AD,PC54,25),"")</f>
        <v/>
      </c>
      <c r="PL54" s="94" t="str">
        <f ca="1">IFERROR(INDEX(TrichLuc!$A:$AD,PC54,26),"")</f>
        <v/>
      </c>
      <c r="PN54" s="4" t="str">
        <f ca="1">IFERROR(MATCH(PS$3,OFFSET(TrichLuc!$A$1,PN53,0,5000),0)+PN53,"")</f>
        <v/>
      </c>
      <c r="PO54" s="84" t="str">
        <f ca="1">IFERROR(INDEX(TrichLuc!$A:$AD,PN54,10),"")</f>
        <v/>
      </c>
      <c r="PP54" s="94" t="str">
        <f ca="1">IFERROR(INDEX(TrichLuc!$A:$AD,PN54,30),"")</f>
        <v/>
      </c>
      <c r="PQ54" s="85" t="str">
        <f ca="1">IFERROR(VLOOKUP(PP54,Giadatvaheso!$C$24:$F$112,4,0)*PR54,"")</f>
        <v/>
      </c>
      <c r="PR54" s="84" t="str">
        <f t="shared" ca="1" si="39"/>
        <v/>
      </c>
      <c r="PS54" s="84" t="str">
        <f ca="1">IFERROR(INDEX(TrichLuc!$A:$AD,PN54,21),"")</f>
        <v/>
      </c>
      <c r="PT54" s="84" t="str">
        <f ca="1">IFERROR(INDEX(TrichLuc!$A:$AD,PN54,22),"")</f>
        <v/>
      </c>
      <c r="PU54" s="84" t="str">
        <f ca="1">IFERROR(INDEX(TrichLuc!$A:$AD,PN54,23),"")</f>
        <v/>
      </c>
      <c r="PV54" s="94" t="str">
        <f ca="1">IFERROR(INDEX(TrichLuc!$A:$AD,PN54,25),"")</f>
        <v/>
      </c>
      <c r="PW54" s="94" t="str">
        <f ca="1">IFERROR(INDEX(TrichLuc!$A:$AD,PN54,26),"")</f>
        <v/>
      </c>
      <c r="PY54" s="4" t="str">
        <f ca="1">IFERROR(MATCH(QD$3,OFFSET(TrichLuc!$A$1,PY53,0,5000),0)+PY53,"")</f>
        <v/>
      </c>
      <c r="PZ54" s="84" t="str">
        <f ca="1">IFERROR(INDEX(TrichLuc!$A:$AD,PY54,10),"")</f>
        <v/>
      </c>
      <c r="QA54" s="94" t="str">
        <f ca="1">IFERROR(INDEX(TrichLuc!$A:$AD,PY54,30),"")</f>
        <v/>
      </c>
      <c r="QB54" s="85" t="str">
        <f ca="1">IFERROR(VLOOKUP(QA54,Giadatvaheso!$C$24:$F$112,4,0)*QC54,"")</f>
        <v/>
      </c>
      <c r="QC54" s="84" t="str">
        <f t="shared" ca="1" si="40"/>
        <v/>
      </c>
      <c r="QD54" s="84" t="str">
        <f ca="1">IFERROR(INDEX(TrichLuc!$A:$AD,PY54,21),"")</f>
        <v/>
      </c>
      <c r="QE54" s="84" t="str">
        <f ca="1">IFERROR(INDEX(TrichLuc!$A:$AD,PY54,22),"")</f>
        <v/>
      </c>
      <c r="QF54" s="84" t="str">
        <f ca="1">IFERROR(INDEX(TrichLuc!$A:$AD,PY54,23),"")</f>
        <v/>
      </c>
      <c r="QG54" s="94" t="str">
        <f ca="1">IFERROR(INDEX(TrichLuc!$A:$AD,PY54,25),"")</f>
        <v/>
      </c>
      <c r="QH54" s="94" t="str">
        <f ca="1">IFERROR(INDEX(TrichLuc!$A:$AD,PY54,26),"")</f>
        <v/>
      </c>
      <c r="QJ54" s="4" t="str">
        <f ca="1">IFERROR(MATCH(QO$3,OFFSET(TrichLuc!$A$1,QJ53,0,5000),0)+QJ53,"")</f>
        <v/>
      </c>
      <c r="QK54" s="84" t="str">
        <f ca="1">IFERROR(INDEX(TrichLuc!$A:$AD,QJ54,10),"")</f>
        <v/>
      </c>
      <c r="QL54" s="94" t="str">
        <f ca="1">IFERROR(INDEX(TrichLuc!$A:$AD,QJ54,30),"")</f>
        <v/>
      </c>
      <c r="QM54" s="85" t="str">
        <f ca="1">IFERROR(VLOOKUP(QL54,Giadatvaheso!$C$24:$F$112,4,0)*QN54,"")</f>
        <v/>
      </c>
      <c r="QN54" s="84" t="str">
        <f t="shared" ca="1" si="41"/>
        <v/>
      </c>
      <c r="QO54" s="84" t="str">
        <f ca="1">IFERROR(INDEX(TrichLuc!$A:$AD,QJ54,21),"")</f>
        <v/>
      </c>
      <c r="QP54" s="84" t="str">
        <f ca="1">IFERROR(INDEX(TrichLuc!$A:$AD,QJ54,22),"")</f>
        <v/>
      </c>
      <c r="QQ54" s="84" t="str">
        <f ca="1">IFERROR(INDEX(TrichLuc!$A:$AD,QJ54,23),"")</f>
        <v/>
      </c>
      <c r="QR54" s="94" t="str">
        <f ca="1">IFERROR(INDEX(TrichLuc!$A:$AD,QJ54,25),"")</f>
        <v/>
      </c>
      <c r="QS54" s="94" t="str">
        <f ca="1">IFERROR(INDEX(TrichLuc!$A:$AD,QJ54,26),"")</f>
        <v/>
      </c>
      <c r="QU54" s="4" t="str">
        <f ca="1">IFERROR(MATCH(QZ$3,OFFSET(TrichLuc!$A$1,QU53,0,5000),0)+QU53,"")</f>
        <v/>
      </c>
      <c r="QV54" s="84" t="str">
        <f ca="1">IFERROR(INDEX(TrichLuc!$A:$AD,QU54,10),"")</f>
        <v/>
      </c>
      <c r="QW54" s="94" t="str">
        <f ca="1">IFERROR(INDEX(TrichLuc!$A:$AD,QU54,30),"")</f>
        <v/>
      </c>
      <c r="QX54" s="85" t="str">
        <f ca="1">IFERROR(VLOOKUP(QW54,Giadatvaheso!$C$24:$F$112,4,0)*QY54,"")</f>
        <v/>
      </c>
      <c r="QY54" s="84" t="str">
        <f t="shared" ca="1" si="42"/>
        <v/>
      </c>
      <c r="QZ54" s="84" t="str">
        <f ca="1">IFERROR(INDEX(TrichLuc!$A:$AD,QU54,21),"")</f>
        <v/>
      </c>
      <c r="RA54" s="84" t="str">
        <f ca="1">IFERROR(INDEX(TrichLuc!$A:$AD,QU54,22),"")</f>
        <v/>
      </c>
      <c r="RB54" s="84" t="str">
        <f ca="1">IFERROR(INDEX(TrichLuc!$A:$AD,QU54,23),"")</f>
        <v/>
      </c>
      <c r="RC54" s="94" t="str">
        <f ca="1">IFERROR(INDEX(TrichLuc!$A:$AD,QU54,25),"")</f>
        <v/>
      </c>
      <c r="RD54" s="94" t="str">
        <f ca="1">IFERROR(INDEX(TrichLuc!$A:$AD,QU54,26),"")</f>
        <v/>
      </c>
      <c r="RF54" s="4" t="str">
        <f ca="1">IFERROR(MATCH(RK$3,OFFSET(TrichLuc!$A$1,RF53,0,5000),0)+RF53,"")</f>
        <v/>
      </c>
      <c r="RG54" s="84" t="str">
        <f ca="1">IFERROR(INDEX(TrichLuc!$A:$AD,RF54,10),"")</f>
        <v/>
      </c>
      <c r="RH54" s="94" t="str">
        <f ca="1">IFERROR(INDEX(TrichLuc!$A:$AD,RF54,30),"")</f>
        <v/>
      </c>
      <c r="RI54" s="85" t="str">
        <f ca="1">IFERROR(VLOOKUP(RH54,Giadatvaheso!$C$24:$F$112,4,0)*RJ54,"")</f>
        <v/>
      </c>
      <c r="RJ54" s="84" t="str">
        <f t="shared" ca="1" si="43"/>
        <v/>
      </c>
      <c r="RK54" s="84" t="str">
        <f ca="1">IFERROR(INDEX(TrichLuc!$A:$AD,RF54,21),"")</f>
        <v/>
      </c>
      <c r="RL54" s="84" t="str">
        <f ca="1">IFERROR(INDEX(TrichLuc!$A:$AD,RF54,22),"")</f>
        <v/>
      </c>
      <c r="RM54" s="84" t="str">
        <f ca="1">IFERROR(INDEX(TrichLuc!$A:$AD,RF54,23),"")</f>
        <v/>
      </c>
      <c r="RN54" s="94" t="str">
        <f ca="1">IFERROR(INDEX(TrichLuc!$A:$AD,RF54,25),"")</f>
        <v/>
      </c>
      <c r="RO54" s="94" t="str">
        <f ca="1">IFERROR(INDEX(TrichLuc!$A:$AD,RF54,26),"")</f>
        <v/>
      </c>
      <c r="RQ54" s="4" t="str">
        <f ca="1">IFERROR(MATCH(RV$3,OFFSET(TrichLuc!$A$1,RQ53,0,5000),0)+RQ53,"")</f>
        <v/>
      </c>
      <c r="RR54" s="84" t="str">
        <f ca="1">IFERROR(INDEX(TrichLuc!$A:$AD,RQ54,10),"")</f>
        <v/>
      </c>
      <c r="RS54" s="94" t="str">
        <f ca="1">IFERROR(INDEX(TrichLuc!$A:$AD,RQ54,30),"")</f>
        <v/>
      </c>
      <c r="RT54" s="85" t="str">
        <f ca="1">IFERROR(VLOOKUP(RS54,Giadatvaheso!$C$24:$F$112,4,0)*RU54,"")</f>
        <v/>
      </c>
      <c r="RU54" s="84" t="str">
        <f t="shared" ca="1" si="44"/>
        <v/>
      </c>
      <c r="RV54" s="84" t="str">
        <f ca="1">IFERROR(INDEX(TrichLuc!$A:$AD,RQ54,21),"")</f>
        <v/>
      </c>
      <c r="RW54" s="84" t="str">
        <f ca="1">IFERROR(INDEX(TrichLuc!$A:$AD,RQ54,22),"")</f>
        <v/>
      </c>
      <c r="RX54" s="84" t="str">
        <f ca="1">IFERROR(INDEX(TrichLuc!$A:$AD,RQ54,23),"")</f>
        <v/>
      </c>
      <c r="RY54" s="94" t="str">
        <f ca="1">IFERROR(INDEX(TrichLuc!$A:$AD,RQ54,25),"")</f>
        <v/>
      </c>
      <c r="RZ54" s="94" t="str">
        <f ca="1">IFERROR(INDEX(TrichLuc!$A:$AD,RQ54,26),"")</f>
        <v/>
      </c>
      <c r="SB54" s="4" t="str">
        <f ca="1">IFERROR(MATCH(SG$3,OFFSET(TrichLuc!$A$1,SB53,0,5000),0)+SB53,"")</f>
        <v/>
      </c>
      <c r="SC54" s="84" t="str">
        <f ca="1">IFERROR(INDEX(TrichLuc!$A:$AD,SB54,10),"")</f>
        <v/>
      </c>
      <c r="SD54" s="94" t="str">
        <f ca="1">IFERROR(INDEX(TrichLuc!$A:$AD,SB54,30),"")</f>
        <v/>
      </c>
      <c r="SE54" s="85" t="str">
        <f ca="1">IFERROR(VLOOKUP(SD54,Giadatvaheso!$C$24:$F$112,4,0)*SF54,"")</f>
        <v/>
      </c>
      <c r="SF54" s="84" t="str">
        <f t="shared" ca="1" si="45"/>
        <v/>
      </c>
      <c r="SG54" s="84" t="str">
        <f ca="1">IFERROR(INDEX(TrichLuc!$A:$AD,SB54,21),"")</f>
        <v/>
      </c>
      <c r="SH54" s="84" t="str">
        <f ca="1">IFERROR(INDEX(TrichLuc!$A:$AD,SB54,22),"")</f>
        <v/>
      </c>
      <c r="SI54" s="84" t="str">
        <f ca="1">IFERROR(INDEX(TrichLuc!$A:$AD,SB54,23),"")</f>
        <v/>
      </c>
      <c r="SJ54" s="94" t="str">
        <f ca="1">IFERROR(INDEX(TrichLuc!$A:$AD,SB54,25),"")</f>
        <v/>
      </c>
      <c r="SK54" s="94" t="str">
        <f ca="1">IFERROR(INDEX(TrichLuc!$A:$AD,SB54,26),"")</f>
        <v/>
      </c>
      <c r="SM54" s="4" t="str">
        <f ca="1">IFERROR(MATCH(SR$3,OFFSET(TrichLuc!$A$1,SM53,0,5000),0)+SM53,"")</f>
        <v/>
      </c>
      <c r="SN54" s="84" t="str">
        <f ca="1">IFERROR(INDEX(TrichLuc!$A:$AD,SM54,10),"")</f>
        <v/>
      </c>
      <c r="SO54" s="94" t="str">
        <f ca="1">IFERROR(INDEX(TrichLuc!$A:$AD,SM54,30),"")</f>
        <v/>
      </c>
      <c r="SP54" s="85" t="str">
        <f ca="1">IFERROR(VLOOKUP(SO54,Giadatvaheso!$C$24:$F$112,4,0)*SQ54,"")</f>
        <v/>
      </c>
      <c r="SQ54" s="84" t="str">
        <f t="shared" ca="1" si="46"/>
        <v/>
      </c>
      <c r="SR54" s="84" t="str">
        <f ca="1">IFERROR(INDEX(TrichLuc!$A:$AD,SM54,21),"")</f>
        <v/>
      </c>
      <c r="SS54" s="84" t="str">
        <f ca="1">IFERROR(INDEX(TrichLuc!$A:$AD,SM54,22),"")</f>
        <v/>
      </c>
      <c r="ST54" s="84" t="str">
        <f ca="1">IFERROR(INDEX(TrichLuc!$A:$AD,SM54,23),"")</f>
        <v/>
      </c>
      <c r="SU54" s="94" t="str">
        <f ca="1">IFERROR(INDEX(TrichLuc!$A:$AD,SM54,25),"")</f>
        <v/>
      </c>
      <c r="SV54" s="94" t="str">
        <f ca="1">IFERROR(INDEX(TrichLuc!$A:$AD,SM54,26),"")</f>
        <v/>
      </c>
      <c r="SX54" s="4" t="str">
        <f ca="1">IFERROR(MATCH(TC$3,OFFSET(TrichLuc!$A$1,SX53,0,5000),0)+SX53,"")</f>
        <v/>
      </c>
      <c r="SY54" s="84" t="str">
        <f ca="1">IFERROR(INDEX(TrichLuc!$A:$AD,SX54,10),"")</f>
        <v/>
      </c>
      <c r="SZ54" s="94" t="str">
        <f ca="1">IFERROR(INDEX(TrichLuc!$A:$AD,SX54,30),"")</f>
        <v/>
      </c>
      <c r="TA54" s="85" t="str">
        <f ca="1">IFERROR(VLOOKUP(SZ54,Giadatvaheso!$C$24:$F$112,4,0)*TB54,"")</f>
        <v/>
      </c>
      <c r="TB54" s="84" t="str">
        <f t="shared" ca="1" si="47"/>
        <v/>
      </c>
      <c r="TC54" s="84" t="str">
        <f ca="1">IFERROR(INDEX(TrichLuc!$A:$AD,SX54,21),"")</f>
        <v/>
      </c>
      <c r="TD54" s="84" t="str">
        <f ca="1">IFERROR(INDEX(TrichLuc!$A:$AD,SX54,22),"")</f>
        <v/>
      </c>
      <c r="TE54" s="84" t="str">
        <f ca="1">IFERROR(INDEX(TrichLuc!$A:$AD,SX54,23),"")</f>
        <v/>
      </c>
      <c r="TF54" s="94" t="str">
        <f ca="1">IFERROR(INDEX(TrichLuc!$A:$AD,SX54,25),"")</f>
        <v/>
      </c>
      <c r="TG54" s="94" t="str">
        <f ca="1">IFERROR(INDEX(TrichLuc!$A:$AD,SX54,26),"")</f>
        <v/>
      </c>
      <c r="TI54" s="4" t="str">
        <f ca="1">IFERROR(MATCH(TN$3,OFFSET(TrichLuc!$A$1,TI53,0,5000),0)+TI53,"")</f>
        <v/>
      </c>
      <c r="TJ54" s="84" t="str">
        <f ca="1">IFERROR(INDEX(TrichLuc!$A:$AD,TI54,10),"")</f>
        <v/>
      </c>
      <c r="TK54" s="94" t="str">
        <f ca="1">IFERROR(INDEX(TrichLuc!$A:$AD,TI54,30),"")</f>
        <v/>
      </c>
      <c r="TL54" s="85" t="str">
        <f ca="1">IFERROR(VLOOKUP(TK54,Giadatvaheso!$C$24:$F$112,4,0)*TM54,"")</f>
        <v/>
      </c>
      <c r="TM54" s="84" t="str">
        <f t="shared" ca="1" si="48"/>
        <v/>
      </c>
      <c r="TN54" s="84" t="str">
        <f ca="1">IFERROR(INDEX(TrichLuc!$A:$AD,TI54,21),"")</f>
        <v/>
      </c>
      <c r="TO54" s="84" t="str">
        <f ca="1">IFERROR(INDEX(TrichLuc!$A:$AD,TI54,22),"")</f>
        <v/>
      </c>
      <c r="TP54" s="84" t="str">
        <f ca="1">IFERROR(INDEX(TrichLuc!$A:$AD,TI54,23),"")</f>
        <v/>
      </c>
      <c r="TQ54" s="94" t="str">
        <f ca="1">IFERROR(INDEX(TrichLuc!$A:$AD,TI54,25),"")</f>
        <v/>
      </c>
      <c r="TR54" s="94" t="str">
        <f ca="1">IFERROR(INDEX(TrichLuc!$A:$AD,TI54,26),"")</f>
        <v/>
      </c>
      <c r="TT54" s="4" t="str">
        <f ca="1">IFERROR(MATCH(TY$3,OFFSET(TrichLuc!$A$1,TT53,0,5000),0)+TT53,"")</f>
        <v/>
      </c>
      <c r="TU54" s="84" t="str">
        <f ca="1">IFERROR(INDEX(TrichLuc!$A:$AD,TT54,10),"")</f>
        <v/>
      </c>
      <c r="TV54" s="94" t="str">
        <f ca="1">IFERROR(INDEX(TrichLuc!$A:$AD,TT54,30),"")</f>
        <v/>
      </c>
      <c r="TW54" s="85" t="str">
        <f ca="1">IFERROR(VLOOKUP(TV54,Giadatvaheso!$C$24:$F$112,4,0)*TX54,"")</f>
        <v/>
      </c>
      <c r="TX54" s="84" t="str">
        <f t="shared" ca="1" si="49"/>
        <v/>
      </c>
      <c r="TY54" s="84" t="str">
        <f ca="1">IFERROR(INDEX(TrichLuc!$A:$AD,TT54,21),"")</f>
        <v/>
      </c>
      <c r="TZ54" s="84" t="str">
        <f ca="1">IFERROR(INDEX(TrichLuc!$A:$AD,TT54,22),"")</f>
        <v/>
      </c>
      <c r="UA54" s="84" t="str">
        <f ca="1">IFERROR(INDEX(TrichLuc!$A:$AD,TT54,23),"")</f>
        <v/>
      </c>
      <c r="UB54" s="94" t="str">
        <f ca="1">IFERROR(INDEX(TrichLuc!$A:$AD,TT54,25),"")</f>
        <v/>
      </c>
      <c r="UC54" s="94" t="str">
        <f ca="1">IFERROR(INDEX(TrichLuc!$A:$AD,TT54,26),"")</f>
        <v/>
      </c>
      <c r="UE54" s="4" t="str">
        <f ca="1">IFERROR(MATCH(UJ$3,OFFSET(TrichLuc!$A$1,UE53,0,5000),0)+UE53,"")</f>
        <v/>
      </c>
      <c r="UF54" s="84" t="str">
        <f ca="1">IFERROR(INDEX(TrichLuc!$A:$AD,UE54,10),"")</f>
        <v/>
      </c>
      <c r="UG54" s="94" t="str">
        <f ca="1">IFERROR(INDEX(TrichLuc!$A:$AD,UE54,30),"")</f>
        <v/>
      </c>
      <c r="UH54" s="85" t="str">
        <f ca="1">IFERROR(VLOOKUP(UG54,Giadatvaheso!$C$24:$F$112,4,0)*UI54,"")</f>
        <v/>
      </c>
      <c r="UI54" s="84" t="str">
        <f t="shared" ca="1" si="50"/>
        <v/>
      </c>
      <c r="UJ54" s="84" t="str">
        <f ca="1">IFERROR(INDEX(TrichLuc!$A:$AD,UE54,21),"")</f>
        <v/>
      </c>
      <c r="UK54" s="84" t="str">
        <f ca="1">IFERROR(INDEX(TrichLuc!$A:$AD,UE54,22),"")</f>
        <v/>
      </c>
      <c r="UL54" s="84" t="str">
        <f ca="1">IFERROR(INDEX(TrichLuc!$A:$AD,UE54,23),"")</f>
        <v/>
      </c>
      <c r="UM54" s="94" t="str">
        <f ca="1">IFERROR(INDEX(TrichLuc!$A:$AD,UE54,25),"")</f>
        <v/>
      </c>
      <c r="UN54" s="94" t="str">
        <f ca="1">IFERROR(INDEX(TrichLuc!$A:$AD,UE54,26),"")</f>
        <v/>
      </c>
      <c r="UP54" s="4" t="str">
        <f ca="1">IFERROR(MATCH(UU$3,OFFSET(TrichLuc!$A$1,UP53,0,5000),0)+UP53,"")</f>
        <v/>
      </c>
      <c r="UQ54" s="84" t="str">
        <f ca="1">IFERROR(INDEX(TrichLuc!$A:$AD,UP54,10),"")</f>
        <v/>
      </c>
      <c r="UR54" s="94" t="str">
        <f ca="1">IFERROR(INDEX(TrichLuc!$A:$AD,UP54,30),"")</f>
        <v/>
      </c>
      <c r="US54" s="85" t="str">
        <f ca="1">IFERROR(VLOOKUP(UR54,Giadatvaheso!$C$24:$F$112,4,0)*UT54,"")</f>
        <v/>
      </c>
      <c r="UT54" s="84" t="str">
        <f t="shared" ca="1" si="51"/>
        <v/>
      </c>
      <c r="UU54" s="84" t="str">
        <f ca="1">IFERROR(INDEX(TrichLuc!$A:$AD,UP54,21),"")</f>
        <v/>
      </c>
      <c r="UV54" s="84" t="str">
        <f ca="1">IFERROR(INDEX(TrichLuc!$A:$AD,UP54,22),"")</f>
        <v/>
      </c>
      <c r="UW54" s="84" t="str">
        <f ca="1">IFERROR(INDEX(TrichLuc!$A:$AD,UP54,23),"")</f>
        <v/>
      </c>
      <c r="UX54" s="94" t="str">
        <f ca="1">IFERROR(INDEX(TrichLuc!$A:$AD,UP54,25),"")</f>
        <v/>
      </c>
      <c r="UY54" s="94" t="str">
        <f ca="1">IFERROR(INDEX(TrichLuc!$A:$AD,UP54,26),"")</f>
        <v/>
      </c>
      <c r="VA54" s="4" t="str">
        <f ca="1">IFERROR(MATCH(VF$3,OFFSET(TrichLuc!$A$1,VA53,0,5000),0)+VA53,"")</f>
        <v/>
      </c>
      <c r="VB54" s="84" t="str">
        <f ca="1">IFERROR(INDEX(TrichLuc!$A:$AD,VA54,10),"")</f>
        <v/>
      </c>
      <c r="VC54" s="94" t="str">
        <f ca="1">IFERROR(INDEX(TrichLuc!$A:$AD,VA54,30),"")</f>
        <v/>
      </c>
      <c r="VD54" s="85" t="str">
        <f ca="1">IFERROR(VLOOKUP(VC54,Giadatvaheso!$C$24:$F$112,4,0)*VE54,"")</f>
        <v/>
      </c>
      <c r="VE54" s="84" t="str">
        <f t="shared" ca="1" si="52"/>
        <v/>
      </c>
      <c r="VF54" s="84" t="str">
        <f ca="1">IFERROR(INDEX(TrichLuc!$A:$AD,VA54,21),"")</f>
        <v/>
      </c>
      <c r="VG54" s="84" t="str">
        <f ca="1">IFERROR(INDEX(TrichLuc!$A:$AD,VA54,22),"")</f>
        <v/>
      </c>
      <c r="VH54" s="84" t="str">
        <f ca="1">IFERROR(INDEX(TrichLuc!$A:$AD,VA54,23),"")</f>
        <v/>
      </c>
      <c r="VI54" s="94" t="str">
        <f ca="1">IFERROR(INDEX(TrichLuc!$A:$AD,VA54,25),"")</f>
        <v/>
      </c>
      <c r="VJ54" s="94" t="str">
        <f ca="1">IFERROR(INDEX(TrichLuc!$A:$AD,VA54,26),"")</f>
        <v/>
      </c>
      <c r="VL54" s="4" t="str">
        <f ca="1">IFERROR(MATCH(VQ$3,OFFSET(TrichLuc!$A$1,VL53,0,5000),0)+VL53,"")</f>
        <v/>
      </c>
      <c r="VM54" s="84" t="str">
        <f ca="1">IFERROR(INDEX(TrichLuc!$A:$AD,VL54,10),"")</f>
        <v/>
      </c>
      <c r="VN54" s="94" t="str">
        <f ca="1">IFERROR(INDEX(TrichLuc!$A:$AD,VL54,30),"")</f>
        <v/>
      </c>
      <c r="VO54" s="85" t="str">
        <f ca="1">IFERROR(VLOOKUP(VN54,Giadatvaheso!$C$24:$F$112,4,0)*VP54,"")</f>
        <v/>
      </c>
      <c r="VP54" s="84" t="str">
        <f t="shared" ca="1" si="53"/>
        <v/>
      </c>
      <c r="VQ54" s="84" t="str">
        <f ca="1">IFERROR(INDEX(TrichLuc!$A:$AD,VL54,21),"")</f>
        <v/>
      </c>
      <c r="VR54" s="84" t="str">
        <f ca="1">IFERROR(INDEX(TrichLuc!$A:$AD,VL54,22),"")</f>
        <v/>
      </c>
      <c r="VS54" s="84" t="str">
        <f ca="1">IFERROR(INDEX(TrichLuc!$A:$AD,VL54,23),"")</f>
        <v/>
      </c>
      <c r="VT54" s="94" t="str">
        <f ca="1">IFERROR(INDEX(TrichLuc!$A:$AD,VL54,25),"")</f>
        <v/>
      </c>
      <c r="VU54" s="94" t="str">
        <f ca="1">IFERROR(INDEX(TrichLuc!$A:$AD,VL54,26),"")</f>
        <v/>
      </c>
      <c r="VW54" s="4" t="str">
        <f ca="1">IFERROR(MATCH(WB$3,OFFSET(TrichLuc!$A$1,VW53,0,5000),0)+VW53,"")</f>
        <v/>
      </c>
      <c r="VX54" s="84" t="str">
        <f ca="1">IFERROR(INDEX(TrichLuc!$A:$AD,VW54,10),"")</f>
        <v/>
      </c>
      <c r="VY54" s="94" t="str">
        <f ca="1">IFERROR(INDEX(TrichLuc!$A:$AD,VW54,30),"")</f>
        <v/>
      </c>
      <c r="VZ54" s="85" t="str">
        <f ca="1">IFERROR(VLOOKUP(VY54,Giadatvaheso!$C$24:$F$112,4,0)*WA54,"")</f>
        <v/>
      </c>
      <c r="WA54" s="84" t="str">
        <f t="shared" ca="1" si="54"/>
        <v/>
      </c>
      <c r="WB54" s="84" t="str">
        <f ca="1">IFERROR(INDEX(TrichLuc!$A:$AD,VW54,21),"")</f>
        <v/>
      </c>
      <c r="WC54" s="84" t="str">
        <f ca="1">IFERROR(INDEX(TrichLuc!$A:$AD,VW54,22),"")</f>
        <v/>
      </c>
      <c r="WD54" s="84" t="str">
        <f ca="1">IFERROR(INDEX(TrichLuc!$A:$AD,VW54,23),"")</f>
        <v/>
      </c>
      <c r="WE54" s="94" t="str">
        <f ca="1">IFERROR(INDEX(TrichLuc!$A:$AD,VW54,25),"")</f>
        <v/>
      </c>
      <c r="WF54" s="94" t="str">
        <f ca="1">IFERROR(INDEX(TrichLuc!$A:$AD,VW54,26),"")</f>
        <v/>
      </c>
      <c r="WH54" s="4" t="str">
        <f ca="1">IFERROR(MATCH(WM$3,OFFSET(TrichLuc!$A$1,WH53,0,5000),0)+WH53,"")</f>
        <v/>
      </c>
      <c r="WI54" s="84" t="str">
        <f ca="1">IFERROR(INDEX(TrichLuc!$A:$AD,WH54,10),"")</f>
        <v/>
      </c>
      <c r="WJ54" s="94" t="str">
        <f ca="1">IFERROR(INDEX(TrichLuc!$A:$AD,WH54,30),"")</f>
        <v/>
      </c>
      <c r="WK54" s="85" t="str">
        <f ca="1">IFERROR(VLOOKUP(WJ54,Giadatvaheso!$C$24:$F$112,4,0)*WL54,"")</f>
        <v/>
      </c>
      <c r="WL54" s="84" t="str">
        <f t="shared" ca="1" si="55"/>
        <v/>
      </c>
      <c r="WM54" s="84" t="str">
        <f ca="1">IFERROR(INDEX(TrichLuc!$A:$AD,WH54,21),"")</f>
        <v/>
      </c>
      <c r="WN54" s="84" t="str">
        <f ca="1">IFERROR(INDEX(TrichLuc!$A:$AD,WH54,22),"")</f>
        <v/>
      </c>
      <c r="WO54" s="84" t="str">
        <f ca="1">IFERROR(INDEX(TrichLuc!$A:$AD,WH54,23),"")</f>
        <v/>
      </c>
      <c r="WP54" s="94" t="str">
        <f ca="1">IFERROR(INDEX(TrichLuc!$A:$AD,WH54,25),"")</f>
        <v/>
      </c>
      <c r="WQ54" s="94" t="str">
        <f ca="1">IFERROR(INDEX(TrichLuc!$A:$AD,WH54,26),"")</f>
        <v/>
      </c>
      <c r="WS54" s="4" t="str">
        <f ca="1">IFERROR(MATCH(WX$3,OFFSET(TrichLuc!$A$1,WS53,0,5000),0)+WS53,"")</f>
        <v/>
      </c>
      <c r="WT54" s="84" t="str">
        <f ca="1">IFERROR(INDEX(TrichLuc!$A:$AD,WS54,10),"")</f>
        <v/>
      </c>
      <c r="WU54" s="94" t="str">
        <f ca="1">IFERROR(INDEX(TrichLuc!$A:$AD,WS54,30),"")</f>
        <v/>
      </c>
      <c r="WV54" s="85" t="str">
        <f ca="1">IFERROR(VLOOKUP(WU54,Giadatvaheso!$C$24:$F$112,4,0)*WW54,"")</f>
        <v/>
      </c>
      <c r="WW54" s="84" t="str">
        <f t="shared" ca="1" si="56"/>
        <v/>
      </c>
      <c r="WX54" s="84" t="str">
        <f ca="1">IFERROR(INDEX(TrichLuc!$A:$AD,WS54,21),"")</f>
        <v/>
      </c>
      <c r="WY54" s="84" t="str">
        <f ca="1">IFERROR(INDEX(TrichLuc!$A:$AD,WS54,22),"")</f>
        <v/>
      </c>
      <c r="WZ54" s="84" t="str">
        <f ca="1">IFERROR(INDEX(TrichLuc!$A:$AD,WS54,23),"")</f>
        <v/>
      </c>
      <c r="XA54" s="94" t="str">
        <f ca="1">IFERROR(INDEX(TrichLuc!$A:$AD,WS54,25),"")</f>
        <v/>
      </c>
      <c r="XB54" s="94" t="str">
        <f ca="1">IFERROR(INDEX(TrichLuc!$A:$AD,WS54,26),"")</f>
        <v/>
      </c>
      <c r="XD54" s="4" t="str">
        <f ca="1">IFERROR(MATCH(XI$3,OFFSET(TrichLuc!$A$1,XD53,0,5000),0)+XD53,"")</f>
        <v/>
      </c>
      <c r="XE54" s="84" t="str">
        <f ca="1">IFERROR(INDEX(TrichLuc!$A:$AD,XD54,10),"")</f>
        <v/>
      </c>
      <c r="XF54" s="94" t="str">
        <f ca="1">IFERROR(INDEX(TrichLuc!$A:$AD,XD54,30),"")</f>
        <v/>
      </c>
      <c r="XG54" s="85" t="str">
        <f ca="1">IFERROR(VLOOKUP(XF54,Giadatvaheso!$C$24:$F$112,4,0)*XH54,"")</f>
        <v/>
      </c>
      <c r="XH54" s="84" t="str">
        <f t="shared" ca="1" si="57"/>
        <v/>
      </c>
      <c r="XI54" s="84" t="str">
        <f ca="1">IFERROR(INDEX(TrichLuc!$A:$AD,XD54,21),"")</f>
        <v/>
      </c>
      <c r="XJ54" s="84" t="str">
        <f ca="1">IFERROR(INDEX(TrichLuc!$A:$AD,XD54,22),"")</f>
        <v/>
      </c>
      <c r="XK54" s="84" t="str">
        <f ca="1">IFERROR(INDEX(TrichLuc!$A:$AD,XD54,23),"")</f>
        <v/>
      </c>
      <c r="XL54" s="94" t="str">
        <f ca="1">IFERROR(INDEX(TrichLuc!$A:$AD,XD54,25),"")</f>
        <v/>
      </c>
      <c r="XM54" s="94" t="str">
        <f ca="1">IFERROR(INDEX(TrichLuc!$A:$AD,XD54,26),"")</f>
        <v/>
      </c>
      <c r="XO54" s="4" t="str">
        <f ca="1">IFERROR(MATCH(XT$3,OFFSET(TrichLuc!$A$1,XO53,0,5000),0)+XO53,"")</f>
        <v/>
      </c>
      <c r="XP54" s="84" t="str">
        <f ca="1">IFERROR(INDEX(TrichLuc!$A:$AD,XO54,10),"")</f>
        <v/>
      </c>
      <c r="XQ54" s="94" t="str">
        <f ca="1">IFERROR(INDEX(TrichLuc!$A:$AD,XO54,30),"")</f>
        <v/>
      </c>
      <c r="XR54" s="85" t="str">
        <f ca="1">IFERROR(VLOOKUP(XQ54,Giadatvaheso!$C$24:$F$112,4,0)*XS54,"")</f>
        <v/>
      </c>
      <c r="XS54" s="84" t="str">
        <f t="shared" ca="1" si="58"/>
        <v/>
      </c>
      <c r="XT54" s="84" t="str">
        <f ca="1">IFERROR(INDEX(TrichLuc!$A:$AD,XO54,21),"")</f>
        <v/>
      </c>
      <c r="XU54" s="84" t="str">
        <f ca="1">IFERROR(INDEX(TrichLuc!$A:$AD,XO54,22),"")</f>
        <v/>
      </c>
      <c r="XV54" s="84" t="str">
        <f ca="1">IFERROR(INDEX(TrichLuc!$A:$AD,XO54,23),"")</f>
        <v/>
      </c>
      <c r="XW54" s="94" t="str">
        <f ca="1">IFERROR(INDEX(TrichLuc!$A:$AD,XO54,25),"")</f>
        <v/>
      </c>
      <c r="XX54" s="94" t="str">
        <f ca="1">IFERROR(INDEX(TrichLuc!$A:$AD,XO54,26),"")</f>
        <v/>
      </c>
      <c r="XZ54" s="4" t="str">
        <f ca="1">IFERROR(MATCH(YE$3,OFFSET(TrichLuc!$A$1,XZ53,0,5000),0)+XZ53,"")</f>
        <v/>
      </c>
      <c r="YA54" s="84" t="str">
        <f ca="1">IFERROR(INDEX(TrichLuc!$A:$AD,XZ54,10),"")</f>
        <v/>
      </c>
      <c r="YB54" s="94" t="str">
        <f ca="1">IFERROR(INDEX(TrichLuc!$A:$AD,XZ54,30),"")</f>
        <v/>
      </c>
      <c r="YC54" s="85" t="str">
        <f ca="1">IFERROR(VLOOKUP(YB54,Giadatvaheso!$C$24:$F$112,4,0)*YD54,"")</f>
        <v/>
      </c>
      <c r="YD54" s="84" t="str">
        <f t="shared" ca="1" si="59"/>
        <v/>
      </c>
      <c r="YE54" s="84" t="str">
        <f ca="1">IFERROR(INDEX(TrichLuc!$A:$AD,XZ54,21),"")</f>
        <v/>
      </c>
      <c r="YF54" s="84" t="str">
        <f ca="1">IFERROR(INDEX(TrichLuc!$A:$AD,XZ54,22),"")</f>
        <v/>
      </c>
      <c r="YG54" s="84" t="str">
        <f ca="1">IFERROR(INDEX(TrichLuc!$A:$AD,XZ54,23),"")</f>
        <v/>
      </c>
      <c r="YH54" s="94" t="str">
        <f ca="1">IFERROR(INDEX(TrichLuc!$A:$AD,XZ54,25),"")</f>
        <v/>
      </c>
      <c r="YI54" s="94" t="str">
        <f ca="1">IFERROR(INDEX(TrichLuc!$A:$AD,XZ54,26),"")</f>
        <v/>
      </c>
      <c r="YK54" s="4" t="str">
        <f ca="1">IFERROR(MATCH(YP$3,OFFSET(TrichLuc!$A$1,YK53,0,5000),0)+YK53,"")</f>
        <v/>
      </c>
      <c r="YL54" s="84" t="str">
        <f ca="1">IFERROR(INDEX(TrichLuc!$A:$AD,YK54,10),"")</f>
        <v/>
      </c>
      <c r="YM54" s="94" t="str">
        <f ca="1">IFERROR(INDEX(TrichLuc!$A:$AD,YK54,30),"")</f>
        <v/>
      </c>
      <c r="YN54" s="85" t="str">
        <f ca="1">IFERROR(VLOOKUP(YM54,Giadatvaheso!$C$24:$F$112,4,0)*YO54,"")</f>
        <v/>
      </c>
      <c r="YO54" s="84" t="str">
        <f t="shared" ca="1" si="60"/>
        <v/>
      </c>
      <c r="YP54" s="84" t="str">
        <f ca="1">IFERROR(INDEX(TrichLuc!$A:$AD,YK54,21),"")</f>
        <v/>
      </c>
      <c r="YQ54" s="84" t="str">
        <f ca="1">IFERROR(INDEX(TrichLuc!$A:$AD,YK54,22),"")</f>
        <v/>
      </c>
      <c r="YR54" s="84" t="str">
        <f ca="1">IFERROR(INDEX(TrichLuc!$A:$AD,YK54,23),"")</f>
        <v/>
      </c>
      <c r="YS54" s="94" t="str">
        <f ca="1">IFERROR(INDEX(TrichLuc!$A:$AD,YK54,25),"")</f>
        <v/>
      </c>
      <c r="YT54" s="94" t="str">
        <f ca="1">IFERROR(INDEX(TrichLuc!$A:$AD,YK54,26),"")</f>
        <v/>
      </c>
      <c r="YV54" s="4" t="str">
        <f ca="1">IFERROR(MATCH(ZA$3,OFFSET(TrichLuc!$A$1,YV53,0,5000),0)+YV53,"")</f>
        <v/>
      </c>
      <c r="YW54" s="84" t="str">
        <f ca="1">IFERROR(INDEX(TrichLuc!$A:$AD,YV54,10),"")</f>
        <v/>
      </c>
      <c r="YX54" s="94" t="str">
        <f ca="1">IFERROR(INDEX(TrichLuc!$A:$AD,YV54,30),"")</f>
        <v/>
      </c>
      <c r="YY54" s="85" t="str">
        <f ca="1">IFERROR(VLOOKUP(YX54,Giadatvaheso!$C$24:$F$112,4,0)*YZ54,"")</f>
        <v/>
      </c>
      <c r="YZ54" s="84" t="str">
        <f t="shared" ca="1" si="61"/>
        <v/>
      </c>
      <c r="ZA54" s="84" t="str">
        <f ca="1">IFERROR(INDEX(TrichLuc!$A:$AD,YV54,21),"")</f>
        <v/>
      </c>
      <c r="ZB54" s="84" t="str">
        <f ca="1">IFERROR(INDEX(TrichLuc!$A:$AD,YV54,22),"")</f>
        <v/>
      </c>
      <c r="ZC54" s="84" t="str">
        <f ca="1">IFERROR(INDEX(TrichLuc!$A:$AD,YV54,23),"")</f>
        <v/>
      </c>
      <c r="ZD54" s="94" t="str">
        <f ca="1">IFERROR(INDEX(TrichLuc!$A:$AD,YV54,25),"")</f>
        <v/>
      </c>
      <c r="ZE54" s="94" t="str">
        <f ca="1">IFERROR(INDEX(TrichLuc!$A:$AD,YV54,26),"")</f>
        <v/>
      </c>
      <c r="ZG54" s="4" t="str">
        <f ca="1">IFERROR(MATCH(ZL$3,OFFSET(TrichLuc!$A$1,ZG53,0,5000),0)+ZG53,"")</f>
        <v/>
      </c>
      <c r="ZH54" s="84" t="str">
        <f ca="1">IFERROR(INDEX(TrichLuc!$A:$AD,ZG54,10),"")</f>
        <v/>
      </c>
      <c r="ZI54" s="94" t="str">
        <f ca="1">IFERROR(INDEX(TrichLuc!$A:$AD,ZG54,30),"")</f>
        <v/>
      </c>
      <c r="ZJ54" s="85" t="str">
        <f ca="1">IFERROR(VLOOKUP(ZI54,Giadatvaheso!$C$24:$F$112,4,0)*ZK54,"")</f>
        <v/>
      </c>
      <c r="ZK54" s="84" t="str">
        <f t="shared" ca="1" si="62"/>
        <v/>
      </c>
      <c r="ZL54" s="84" t="str">
        <f ca="1">IFERROR(INDEX(TrichLuc!$A:$AD,ZG54,21),"")</f>
        <v/>
      </c>
      <c r="ZM54" s="84" t="str">
        <f ca="1">IFERROR(INDEX(TrichLuc!$A:$AD,ZG54,22),"")</f>
        <v/>
      </c>
      <c r="ZN54" s="84" t="str">
        <f ca="1">IFERROR(INDEX(TrichLuc!$A:$AD,ZG54,23),"")</f>
        <v/>
      </c>
      <c r="ZO54" s="94" t="str">
        <f ca="1">IFERROR(INDEX(TrichLuc!$A:$AD,ZG54,25),"")</f>
        <v/>
      </c>
      <c r="ZP54" s="94" t="str">
        <f ca="1">IFERROR(INDEX(TrichLuc!$A:$AD,ZG54,26),"")</f>
        <v/>
      </c>
      <c r="ZR54" s="4" t="str">
        <f ca="1">IFERROR(MATCH(ZW$3,OFFSET(TrichLuc!$A$1,ZR53,0,5000),0)+ZR53,"")</f>
        <v/>
      </c>
      <c r="ZS54" s="84" t="str">
        <f ca="1">IFERROR(INDEX(TrichLuc!$A:$AD,ZR54,10),"")</f>
        <v/>
      </c>
      <c r="ZT54" s="94" t="str">
        <f ca="1">IFERROR(INDEX(TrichLuc!$A:$AD,ZR54,30),"")</f>
        <v/>
      </c>
      <c r="ZU54" s="85" t="str">
        <f ca="1">IFERROR(VLOOKUP(ZT54,Giadatvaheso!$C$24:$F$112,4,0)*ZV54,"")</f>
        <v/>
      </c>
      <c r="ZV54" s="84" t="str">
        <f t="shared" ca="1" si="63"/>
        <v/>
      </c>
      <c r="ZW54" s="84" t="str">
        <f ca="1">IFERROR(INDEX(TrichLuc!$A:$AD,ZR54,21),"")</f>
        <v/>
      </c>
      <c r="ZX54" s="84" t="str">
        <f ca="1">IFERROR(INDEX(TrichLuc!$A:$AD,ZR54,22),"")</f>
        <v/>
      </c>
      <c r="ZY54" s="84" t="str">
        <f ca="1">IFERROR(INDEX(TrichLuc!$A:$AD,ZR54,23),"")</f>
        <v/>
      </c>
      <c r="ZZ54" s="94" t="str">
        <f ca="1">IFERROR(INDEX(TrichLuc!$A:$AD,ZR54,25),"")</f>
        <v/>
      </c>
      <c r="AAA54" s="94" t="str">
        <f ca="1">IFERROR(INDEX(TrichLuc!$A:$AD,ZR54,26),"")</f>
        <v/>
      </c>
      <c r="AAC54" s="4" t="str">
        <f ca="1">IFERROR(MATCH(AAH$3,OFFSET(TrichLuc!$A$1,AAC53,0,5000),0)+AAC53,"")</f>
        <v/>
      </c>
      <c r="AAD54" s="84" t="str">
        <f ca="1">IFERROR(INDEX(TrichLuc!$A:$AD,AAC54,10),"")</f>
        <v/>
      </c>
      <c r="AAE54" s="94" t="str">
        <f ca="1">IFERROR(INDEX(TrichLuc!$A:$AD,AAC54,30),"")</f>
        <v/>
      </c>
      <c r="AAF54" s="85" t="str">
        <f ca="1">IFERROR(VLOOKUP(AAE54,Giadatvaheso!$C$24:$F$112,4,0)*AAG54,"")</f>
        <v/>
      </c>
      <c r="AAG54" s="84" t="str">
        <f t="shared" ca="1" si="64"/>
        <v/>
      </c>
      <c r="AAH54" s="84" t="str">
        <f ca="1">IFERROR(INDEX(TrichLuc!$A:$AD,AAC54,21),"")</f>
        <v/>
      </c>
      <c r="AAI54" s="84" t="str">
        <f ca="1">IFERROR(INDEX(TrichLuc!$A:$AD,AAC54,22),"")</f>
        <v/>
      </c>
      <c r="AAJ54" s="84" t="str">
        <f ca="1">IFERROR(INDEX(TrichLuc!$A:$AD,AAC54,23),"")</f>
        <v/>
      </c>
      <c r="AAK54" s="94" t="str">
        <f ca="1">IFERROR(INDEX(TrichLuc!$A:$AD,AAC54,25),"")</f>
        <v/>
      </c>
      <c r="AAL54" s="94" t="str">
        <f ca="1">IFERROR(INDEX(TrichLuc!$A:$AD,AAC54,26),"")</f>
        <v/>
      </c>
      <c r="AAN54" s="4" t="str">
        <f ca="1">IFERROR(MATCH(AAS$3,OFFSET(TrichLuc!$A$1,AAN53,0,5000),0)+AAN53,"")</f>
        <v/>
      </c>
      <c r="AAO54" s="84" t="str">
        <f ca="1">IFERROR(INDEX(TrichLuc!$A:$AD,AAN54,10),"")</f>
        <v/>
      </c>
      <c r="AAP54" s="94" t="str">
        <f ca="1">IFERROR(INDEX(TrichLuc!$A:$AD,AAN54,30),"")</f>
        <v/>
      </c>
      <c r="AAQ54" s="85" t="str">
        <f ca="1">IFERROR(VLOOKUP(AAP54,Giadatvaheso!$C$24:$F$112,4,0)*AAR54,"")</f>
        <v/>
      </c>
      <c r="AAR54" s="84" t="str">
        <f t="shared" ca="1" si="65"/>
        <v/>
      </c>
      <c r="AAS54" s="84" t="str">
        <f ca="1">IFERROR(INDEX(TrichLuc!$A:$AD,AAN54,21),"")</f>
        <v/>
      </c>
      <c r="AAT54" s="84" t="str">
        <f ca="1">IFERROR(INDEX(TrichLuc!$A:$AD,AAN54,22),"")</f>
        <v/>
      </c>
      <c r="AAU54" s="84" t="str">
        <f ca="1">IFERROR(INDEX(TrichLuc!$A:$AD,AAN54,23),"")</f>
        <v/>
      </c>
      <c r="AAV54" s="94" t="str">
        <f ca="1">IFERROR(INDEX(TrichLuc!$A:$AD,AAN54,25),"")</f>
        <v/>
      </c>
      <c r="AAW54" s="94" t="str">
        <f ca="1">IFERROR(INDEX(TrichLuc!$A:$AD,AAN54,26),"")</f>
        <v/>
      </c>
      <c r="AAY54" s="4" t="str">
        <f ca="1">IFERROR(MATCH(ABD$3,OFFSET(TrichLuc!$A$1,AAY53,0,5000),0)+AAY53,"")</f>
        <v/>
      </c>
      <c r="AAZ54" s="84" t="str">
        <f ca="1">IFERROR(INDEX(TrichLuc!$A:$AD,AAY54,10),"")</f>
        <v/>
      </c>
      <c r="ABA54" s="94" t="str">
        <f ca="1">IFERROR(INDEX(TrichLuc!$A:$AD,AAY54,30),"")</f>
        <v/>
      </c>
      <c r="ABB54" s="85" t="str">
        <f ca="1">IFERROR(VLOOKUP(ABA54,Giadatvaheso!$C$24:$F$112,4,0)*ABC54,"")</f>
        <v/>
      </c>
      <c r="ABC54" s="84" t="str">
        <f t="shared" ca="1" si="66"/>
        <v/>
      </c>
      <c r="ABD54" s="84" t="str">
        <f ca="1">IFERROR(INDEX(TrichLuc!$A:$AD,AAY54,21),"")</f>
        <v/>
      </c>
      <c r="ABE54" s="84" t="str">
        <f ca="1">IFERROR(INDEX(TrichLuc!$A:$AD,AAY54,22),"")</f>
        <v/>
      </c>
      <c r="ABF54" s="84" t="str">
        <f ca="1">IFERROR(INDEX(TrichLuc!$A:$AD,AAY54,23),"")</f>
        <v/>
      </c>
      <c r="ABG54" s="94" t="str">
        <f ca="1">IFERROR(INDEX(TrichLuc!$A:$AD,AAY54,25),"")</f>
        <v/>
      </c>
      <c r="ABH54" s="94" t="str">
        <f ca="1">IFERROR(INDEX(TrichLuc!$A:$AD,AAY54,26),"")</f>
        <v/>
      </c>
      <c r="ABJ54" s="4" t="str">
        <f ca="1">IFERROR(MATCH(ABO$3,OFFSET(TrichLuc!$A$1,ABJ53,0,5000),0)+ABJ53,"")</f>
        <v/>
      </c>
      <c r="ABK54" s="84" t="str">
        <f ca="1">IFERROR(INDEX(TrichLuc!$A:$AD,ABJ54,10),"")</f>
        <v/>
      </c>
      <c r="ABL54" s="94" t="str">
        <f ca="1">IFERROR(INDEX(TrichLuc!$A:$AD,ABJ54,30),"")</f>
        <v/>
      </c>
      <c r="ABM54" s="85" t="str">
        <f ca="1">IFERROR(VLOOKUP(ABL54,Giadatvaheso!$C$24:$F$112,4,0)*ABN54,"")</f>
        <v/>
      </c>
      <c r="ABN54" s="84" t="str">
        <f t="shared" ca="1" si="67"/>
        <v/>
      </c>
      <c r="ABO54" s="84" t="str">
        <f ca="1">IFERROR(INDEX(TrichLuc!$A:$AD,ABJ54,21),"")</f>
        <v/>
      </c>
      <c r="ABP54" s="84" t="str">
        <f ca="1">IFERROR(INDEX(TrichLuc!$A:$AD,ABJ54,22),"")</f>
        <v/>
      </c>
      <c r="ABQ54" s="84" t="str">
        <f ca="1">IFERROR(INDEX(TrichLuc!$A:$AD,ABJ54,23),"")</f>
        <v/>
      </c>
      <c r="ABR54" s="94" t="str">
        <f ca="1">IFERROR(INDEX(TrichLuc!$A:$AD,ABJ54,25),"")</f>
        <v/>
      </c>
      <c r="ABS54" s="94" t="str">
        <f ca="1">IFERROR(INDEX(TrichLuc!$A:$AD,ABJ54,26),"")</f>
        <v/>
      </c>
      <c r="ABU54" s="4" t="str">
        <f ca="1">IFERROR(MATCH(ABZ$3,OFFSET(TrichLuc!$A$1,ABU53,0,5000),0)+ABU53,"")</f>
        <v/>
      </c>
      <c r="ABV54" s="84" t="str">
        <f ca="1">IFERROR(INDEX(TrichLuc!$A:$AD,ABU54,10),"")</f>
        <v/>
      </c>
      <c r="ABW54" s="94" t="str">
        <f ca="1">IFERROR(INDEX(TrichLuc!$A:$AD,ABU54,30),"")</f>
        <v/>
      </c>
      <c r="ABX54" s="85" t="str">
        <f ca="1">IFERROR(VLOOKUP(ABW54,Giadatvaheso!$C$24:$F$112,4,0)*ABY54,"")</f>
        <v/>
      </c>
      <c r="ABY54" s="84" t="str">
        <f t="shared" ca="1" si="68"/>
        <v/>
      </c>
      <c r="ABZ54" s="84" t="str">
        <f ca="1">IFERROR(INDEX(TrichLuc!$A:$AD,ABU54,21),"")</f>
        <v/>
      </c>
      <c r="ACA54" s="84" t="str">
        <f ca="1">IFERROR(INDEX(TrichLuc!$A:$AD,ABU54,22),"")</f>
        <v/>
      </c>
      <c r="ACB54" s="84" t="str">
        <f ca="1">IFERROR(INDEX(TrichLuc!$A:$AD,ABU54,23),"")</f>
        <v/>
      </c>
      <c r="ACC54" s="94" t="str">
        <f ca="1">IFERROR(INDEX(TrichLuc!$A:$AD,ABU54,25),"")</f>
        <v/>
      </c>
      <c r="ACD54" s="94" t="str">
        <f ca="1">IFERROR(INDEX(TrichLuc!$A:$AD,ABU54,26),"")</f>
        <v/>
      </c>
      <c r="ACF54" s="4" t="str">
        <f ca="1">IFERROR(MATCH(ACK$3,OFFSET(TrichLuc!$A$1,ACF53,0,5000),0)+ACF53,"")</f>
        <v/>
      </c>
      <c r="ACG54" s="84" t="str">
        <f ca="1">IFERROR(INDEX(TrichLuc!$A:$AD,ACF54,10),"")</f>
        <v/>
      </c>
      <c r="ACH54" s="94" t="str">
        <f ca="1">IFERROR(INDEX(TrichLuc!$A:$AD,ACF54,30),"")</f>
        <v/>
      </c>
      <c r="ACI54" s="85" t="str">
        <f ca="1">IFERROR(VLOOKUP(ACH54,Giadatvaheso!$C$24:$F$112,4,0)*ACJ54,"")</f>
        <v/>
      </c>
      <c r="ACJ54" s="84" t="str">
        <f t="shared" ca="1" si="69"/>
        <v/>
      </c>
      <c r="ACK54" s="84" t="str">
        <f ca="1">IFERROR(INDEX(TrichLuc!$A:$AD,ACF54,21),"")</f>
        <v/>
      </c>
      <c r="ACL54" s="84" t="str">
        <f ca="1">IFERROR(INDEX(TrichLuc!$A:$AD,ACF54,22),"")</f>
        <v/>
      </c>
      <c r="ACM54" s="84" t="str">
        <f ca="1">IFERROR(INDEX(TrichLuc!$A:$AD,ACF54,23),"")</f>
        <v/>
      </c>
      <c r="ACN54" s="94" t="str">
        <f ca="1">IFERROR(INDEX(TrichLuc!$A:$AD,ACF54,25),"")</f>
        <v/>
      </c>
      <c r="ACO54" s="94" t="str">
        <f ca="1">IFERROR(INDEX(TrichLuc!$A:$AD,ACF54,26),"")</f>
        <v/>
      </c>
      <c r="ACQ54" s="4" t="str">
        <f ca="1">IFERROR(MATCH(ACV$3,OFFSET(TrichLuc!$A$1,ACQ53,0,5000),0)+ACQ53,"")</f>
        <v/>
      </c>
      <c r="ACR54" s="84" t="str">
        <f ca="1">IFERROR(INDEX(TrichLuc!$A:$AD,ACQ54,10),"")</f>
        <v/>
      </c>
      <c r="ACS54" s="94" t="str">
        <f ca="1">IFERROR(INDEX(TrichLuc!$A:$AD,ACQ54,30),"")</f>
        <v/>
      </c>
      <c r="ACT54" s="85" t="str">
        <f ca="1">IFERROR(VLOOKUP(ACS54,Giadatvaheso!$C$24:$F$112,4,0)*ACU54,"")</f>
        <v/>
      </c>
      <c r="ACU54" s="84" t="str">
        <f t="shared" ca="1" si="70"/>
        <v/>
      </c>
      <c r="ACV54" s="84" t="str">
        <f ca="1">IFERROR(INDEX(TrichLuc!$A:$AD,ACQ54,21),"")</f>
        <v/>
      </c>
      <c r="ACW54" s="84" t="str">
        <f ca="1">IFERROR(INDEX(TrichLuc!$A:$AD,ACQ54,22),"")</f>
        <v/>
      </c>
      <c r="ACX54" s="84" t="str">
        <f ca="1">IFERROR(INDEX(TrichLuc!$A:$AD,ACQ54,23),"")</f>
        <v/>
      </c>
      <c r="ACY54" s="94" t="str">
        <f ca="1">IFERROR(INDEX(TrichLuc!$A:$AD,ACQ54,25),"")</f>
        <v/>
      </c>
      <c r="ACZ54" s="94" t="str">
        <f ca="1">IFERROR(INDEX(TrichLuc!$A:$AD,ACQ54,26),"")</f>
        <v/>
      </c>
      <c r="ADB54" s="4" t="str">
        <f ca="1">IFERROR(MATCH(ADG$3,OFFSET(TrichLuc!$A$1,ADB53,0,5000),0)+ADB53,"")</f>
        <v/>
      </c>
      <c r="ADC54" s="84" t="str">
        <f ca="1">IFERROR(INDEX(TrichLuc!$A:$AD,ADB54,10),"")</f>
        <v/>
      </c>
      <c r="ADD54" s="94" t="str">
        <f ca="1">IFERROR(INDEX(TrichLuc!$A:$AD,ADB54,30),"")</f>
        <v/>
      </c>
      <c r="ADE54" s="85" t="str">
        <f ca="1">IFERROR(VLOOKUP(ADD54,Giadatvaheso!$C$24:$F$112,4,0)*ADF54,"")</f>
        <v/>
      </c>
      <c r="ADF54" s="84" t="str">
        <f t="shared" ca="1" si="71"/>
        <v/>
      </c>
      <c r="ADG54" s="84" t="str">
        <f ca="1">IFERROR(INDEX(TrichLuc!$A:$AD,ADB54,21),"")</f>
        <v/>
      </c>
      <c r="ADH54" s="84" t="str">
        <f ca="1">IFERROR(INDEX(TrichLuc!$A:$AD,ADB54,22),"")</f>
        <v/>
      </c>
      <c r="ADI54" s="84" t="str">
        <f ca="1">IFERROR(INDEX(TrichLuc!$A:$AD,ADB54,23),"")</f>
        <v/>
      </c>
      <c r="ADJ54" s="94" t="str">
        <f ca="1">IFERROR(INDEX(TrichLuc!$A:$AD,ADB54,25),"")</f>
        <v/>
      </c>
      <c r="ADK54" s="94" t="str">
        <f ca="1">IFERROR(INDEX(TrichLuc!$A:$AD,ADB54,26),"")</f>
        <v/>
      </c>
      <c r="ADM54" s="4" t="str">
        <f ca="1">IFERROR(MATCH(ADR$3,OFFSET(TrichLuc!$A$1,ADM53,0,5000),0)+ADM53,"")</f>
        <v/>
      </c>
      <c r="ADN54" s="84" t="str">
        <f ca="1">IFERROR(INDEX(TrichLuc!$A:$AD,ADM54,10),"")</f>
        <v/>
      </c>
      <c r="ADO54" s="94" t="str">
        <f ca="1">IFERROR(INDEX(TrichLuc!$A:$AD,ADM54,30),"")</f>
        <v/>
      </c>
      <c r="ADP54" s="85" t="str">
        <f ca="1">IFERROR(VLOOKUP(ADO54,Giadatvaheso!$C$24:$F$112,4,0)*ADQ54,"")</f>
        <v/>
      </c>
      <c r="ADQ54" s="84" t="str">
        <f t="shared" ca="1" si="72"/>
        <v/>
      </c>
      <c r="ADR54" s="84" t="str">
        <f ca="1">IFERROR(INDEX(TrichLuc!$A:$AD,ADM54,21),"")</f>
        <v/>
      </c>
      <c r="ADS54" s="84" t="str">
        <f ca="1">IFERROR(INDEX(TrichLuc!$A:$AD,ADM54,22),"")</f>
        <v/>
      </c>
      <c r="ADT54" s="84" t="str">
        <f ca="1">IFERROR(INDEX(TrichLuc!$A:$AD,ADM54,23),"")</f>
        <v/>
      </c>
      <c r="ADU54" s="94" t="str">
        <f ca="1">IFERROR(INDEX(TrichLuc!$A:$AD,ADM54,25),"")</f>
        <v/>
      </c>
      <c r="ADV54" s="94" t="str">
        <f ca="1">IFERROR(INDEX(TrichLuc!$A:$AD,ADM54,26),"")</f>
        <v/>
      </c>
      <c r="ADX54" s="4" t="str">
        <f ca="1">IFERROR(MATCH(AEC$3,OFFSET(TrichLuc!$A$1,ADX53,0,5000),0)+ADX53,"")</f>
        <v/>
      </c>
      <c r="ADY54" s="84" t="str">
        <f ca="1">IFERROR(INDEX(TrichLuc!$A:$AD,ADX54,10),"")</f>
        <v/>
      </c>
      <c r="ADZ54" s="94" t="str">
        <f ca="1">IFERROR(INDEX(TrichLuc!$A:$AD,ADX54,30),"")</f>
        <v/>
      </c>
      <c r="AEA54" s="85" t="str">
        <f ca="1">IFERROR(VLOOKUP(ADZ54,Giadatvaheso!$C$24:$F$112,4,0)*AEB54,"")</f>
        <v/>
      </c>
      <c r="AEB54" s="84" t="str">
        <f t="shared" ca="1" si="73"/>
        <v/>
      </c>
      <c r="AEC54" s="84" t="str">
        <f ca="1">IFERROR(INDEX(TrichLuc!$A:$AD,ADX54,21),"")</f>
        <v/>
      </c>
      <c r="AED54" s="84" t="str">
        <f ca="1">IFERROR(INDEX(TrichLuc!$A:$AD,ADX54,22),"")</f>
        <v/>
      </c>
      <c r="AEE54" s="84" t="str">
        <f ca="1">IFERROR(INDEX(TrichLuc!$A:$AD,ADX54,23),"")</f>
        <v/>
      </c>
      <c r="AEF54" s="94" t="str">
        <f ca="1">IFERROR(INDEX(TrichLuc!$A:$AD,ADX54,25),"")</f>
        <v/>
      </c>
      <c r="AEG54" s="94" t="str">
        <f ca="1">IFERROR(INDEX(TrichLuc!$A:$AD,ADX54,26),"")</f>
        <v/>
      </c>
      <c r="AEI54" s="4" t="str">
        <f ca="1">IFERROR(MATCH(AEN$3,OFFSET(TrichLuc!$A$1,AEI53,0,5000),0)+AEI53,"")</f>
        <v/>
      </c>
      <c r="AEJ54" s="84" t="str">
        <f ca="1">IFERROR(INDEX(TrichLuc!$A:$AD,AEI54,10),"")</f>
        <v/>
      </c>
      <c r="AEK54" s="94" t="str">
        <f ca="1">IFERROR(INDEX(TrichLuc!$A:$AD,AEI54,30),"")</f>
        <v/>
      </c>
      <c r="AEL54" s="85" t="str">
        <f ca="1">IFERROR(VLOOKUP(AEK54,Giadatvaheso!$C$24:$F$112,4,0)*AEM54,"")</f>
        <v/>
      </c>
      <c r="AEM54" s="84" t="str">
        <f t="shared" ca="1" si="74"/>
        <v/>
      </c>
      <c r="AEN54" s="84" t="str">
        <f ca="1">IFERROR(INDEX(TrichLuc!$A:$AD,AEI54,21),"")</f>
        <v/>
      </c>
      <c r="AEO54" s="84" t="str">
        <f ca="1">IFERROR(INDEX(TrichLuc!$A:$AD,AEI54,22),"")</f>
        <v/>
      </c>
      <c r="AEP54" s="84" t="str">
        <f ca="1">IFERROR(INDEX(TrichLuc!$A:$AD,AEI54,23),"")</f>
        <v/>
      </c>
      <c r="AEQ54" s="94" t="str">
        <f ca="1">IFERROR(INDEX(TrichLuc!$A:$AD,AEI54,25),"")</f>
        <v/>
      </c>
      <c r="AER54" s="94" t="str">
        <f ca="1">IFERROR(INDEX(TrichLuc!$A:$AD,AEI54,26),"")</f>
        <v/>
      </c>
      <c r="AET54" s="4" t="str">
        <f ca="1">IFERROR(MATCH(AEY$3,OFFSET(TrichLuc!$A$1,AET53,0,5000),0)+AET53,"")</f>
        <v/>
      </c>
      <c r="AEU54" s="84" t="str">
        <f ca="1">IFERROR(INDEX(TrichLuc!$A:$AD,AET54,10),"")</f>
        <v/>
      </c>
      <c r="AEV54" s="94" t="str">
        <f ca="1">IFERROR(INDEX(TrichLuc!$A:$AD,AET54,30),"")</f>
        <v/>
      </c>
      <c r="AEW54" s="85" t="str">
        <f ca="1">IFERROR(VLOOKUP(AEV54,Giadatvaheso!$C$24:$F$112,4,0)*AEX54,"")</f>
        <v/>
      </c>
      <c r="AEX54" s="84" t="str">
        <f t="shared" ca="1" si="75"/>
        <v/>
      </c>
      <c r="AEY54" s="84" t="str">
        <f ca="1">IFERROR(INDEX(TrichLuc!$A:$AD,AET54,21),"")</f>
        <v/>
      </c>
      <c r="AEZ54" s="84" t="str">
        <f ca="1">IFERROR(INDEX(TrichLuc!$A:$AD,AET54,22),"")</f>
        <v/>
      </c>
      <c r="AFA54" s="84" t="str">
        <f ca="1">IFERROR(INDEX(TrichLuc!$A:$AD,AET54,23),"")</f>
        <v/>
      </c>
      <c r="AFB54" s="94" t="str">
        <f ca="1">IFERROR(INDEX(TrichLuc!$A:$AD,AET54,25),"")</f>
        <v/>
      </c>
      <c r="AFC54" s="94" t="str">
        <f ca="1">IFERROR(INDEX(TrichLuc!$A:$AD,AET54,26),"")</f>
        <v/>
      </c>
      <c r="AFE54" s="4" t="str">
        <f ca="1">IFERROR(MATCH(AFJ$3,OFFSET(TrichLuc!$A$1,AFE53,0,5000),0)+AFE53,"")</f>
        <v/>
      </c>
      <c r="AFF54" s="84" t="str">
        <f ca="1">IFERROR(INDEX(TrichLuc!$A:$AD,AFE54,10),"")</f>
        <v/>
      </c>
      <c r="AFG54" s="94" t="str">
        <f ca="1">IFERROR(INDEX(TrichLuc!$A:$AD,AFE54,30),"")</f>
        <v/>
      </c>
      <c r="AFH54" s="85" t="str">
        <f ca="1">IFERROR(VLOOKUP(AFG54,Giadatvaheso!$C$24:$F$112,4,0)*AFI54,"")</f>
        <v/>
      </c>
      <c r="AFI54" s="84" t="str">
        <f t="shared" ca="1" si="76"/>
        <v/>
      </c>
      <c r="AFJ54" s="84" t="str">
        <f ca="1">IFERROR(INDEX(TrichLuc!$A:$AD,AFE54,21),"")</f>
        <v/>
      </c>
      <c r="AFK54" s="84" t="str">
        <f ca="1">IFERROR(INDEX(TrichLuc!$A:$AD,AFE54,22),"")</f>
        <v/>
      </c>
      <c r="AFL54" s="84" t="str">
        <f ca="1">IFERROR(INDEX(TrichLuc!$A:$AD,AFE54,23),"")</f>
        <v/>
      </c>
      <c r="AFM54" s="94" t="str">
        <f ca="1">IFERROR(INDEX(TrichLuc!$A:$AD,AFE54,25),"")</f>
        <v/>
      </c>
      <c r="AFN54" s="94" t="str">
        <f ca="1">IFERROR(INDEX(TrichLuc!$A:$AD,AFE54,26),"")</f>
        <v/>
      </c>
      <c r="AFP54" s="4" t="str">
        <f ca="1">IFERROR(MATCH(AFU$3,OFFSET(TrichLuc!$A$1,AFP53,0,5000),0)+AFP53,"")</f>
        <v/>
      </c>
      <c r="AFQ54" s="84" t="str">
        <f ca="1">IFERROR(INDEX(TrichLuc!$A:$AD,AFP54,10),"")</f>
        <v/>
      </c>
      <c r="AFR54" s="94" t="str">
        <f ca="1">IFERROR(INDEX(TrichLuc!$A:$AD,AFP54,30),"")</f>
        <v/>
      </c>
      <c r="AFS54" s="85" t="str">
        <f ca="1">IFERROR(VLOOKUP(AFR54,Giadatvaheso!$C$24:$F$112,4,0)*AFT54,"")</f>
        <v/>
      </c>
      <c r="AFT54" s="84" t="str">
        <f t="shared" ca="1" si="77"/>
        <v/>
      </c>
      <c r="AFU54" s="84" t="str">
        <f ca="1">IFERROR(INDEX(TrichLuc!$A:$AD,AFP54,21),"")</f>
        <v/>
      </c>
      <c r="AFV54" s="84" t="str">
        <f ca="1">IFERROR(INDEX(TrichLuc!$A:$AD,AFP54,22),"")</f>
        <v/>
      </c>
      <c r="AFW54" s="84" t="str">
        <f ca="1">IFERROR(INDEX(TrichLuc!$A:$AD,AFP54,23),"")</f>
        <v/>
      </c>
      <c r="AFX54" s="94" t="str">
        <f ca="1">IFERROR(INDEX(TrichLuc!$A:$AD,AFP54,25),"")</f>
        <v/>
      </c>
      <c r="AFY54" s="94" t="str">
        <f ca="1">IFERROR(INDEX(TrichLuc!$A:$AD,AFP54,26),"")</f>
        <v/>
      </c>
      <c r="AGA54" s="4" t="str">
        <f ca="1">IFERROR(MATCH(AGF$3,OFFSET(TrichLuc!$A$1,AGA53,0,5000),0)+AGA53,"")</f>
        <v/>
      </c>
      <c r="AGB54" s="84" t="str">
        <f ca="1">IFERROR(INDEX(TrichLuc!$A:$AD,AGA54,10),"")</f>
        <v/>
      </c>
      <c r="AGC54" s="94" t="str">
        <f ca="1">IFERROR(INDEX(TrichLuc!$A:$AD,AGA54,30),"")</f>
        <v/>
      </c>
      <c r="AGD54" s="85" t="str">
        <f ca="1">IFERROR(VLOOKUP(AGC54,Giadatvaheso!$C$24:$F$112,4,0)*AGE54,"")</f>
        <v/>
      </c>
      <c r="AGE54" s="84" t="str">
        <f t="shared" ca="1" si="78"/>
        <v/>
      </c>
      <c r="AGF54" s="84" t="str">
        <f ca="1">IFERROR(INDEX(TrichLuc!$A:$AD,AGA54,21),"")</f>
        <v/>
      </c>
      <c r="AGG54" s="84" t="str">
        <f ca="1">IFERROR(INDEX(TrichLuc!$A:$AD,AGA54,22),"")</f>
        <v/>
      </c>
      <c r="AGH54" s="84" t="str">
        <f ca="1">IFERROR(INDEX(TrichLuc!$A:$AD,AGA54,23),"")</f>
        <v/>
      </c>
      <c r="AGI54" s="94" t="str">
        <f ca="1">IFERROR(INDEX(TrichLuc!$A:$AD,AGA54,25),"")</f>
        <v/>
      </c>
      <c r="AGJ54" s="94" t="str">
        <f ca="1">IFERROR(INDEX(TrichLuc!$A:$AD,AGA54,26),"")</f>
        <v/>
      </c>
      <c r="AGL54" s="4" t="str">
        <f ca="1">IFERROR(MATCH(AGQ$3,OFFSET(TrichLuc!$A$1,AGL53,0,5000),0)+AGL53,"")</f>
        <v/>
      </c>
      <c r="AGM54" s="84" t="str">
        <f ca="1">IFERROR(INDEX(TrichLuc!$A:$AD,AGL54,10),"")</f>
        <v/>
      </c>
      <c r="AGN54" s="94" t="str">
        <f ca="1">IFERROR(INDEX(TrichLuc!$A:$AD,AGL54,30),"")</f>
        <v/>
      </c>
      <c r="AGO54" s="85" t="str">
        <f ca="1">IFERROR(VLOOKUP(AGN54,Giadatvaheso!$C$24:$F$112,4,0)*AGP54,"")</f>
        <v/>
      </c>
      <c r="AGP54" s="84" t="str">
        <f t="shared" ca="1" si="79"/>
        <v/>
      </c>
      <c r="AGQ54" s="84" t="str">
        <f ca="1">IFERROR(INDEX(TrichLuc!$A:$AD,AGL54,21),"")</f>
        <v/>
      </c>
      <c r="AGR54" s="84" t="str">
        <f ca="1">IFERROR(INDEX(TrichLuc!$A:$AD,AGL54,22),"")</f>
        <v/>
      </c>
      <c r="AGS54" s="84" t="str">
        <f ca="1">IFERROR(INDEX(TrichLuc!$A:$AD,AGL54,23),"")</f>
        <v/>
      </c>
      <c r="AGT54" s="94" t="str">
        <f ca="1">IFERROR(INDEX(TrichLuc!$A:$AD,AGL54,25),"")</f>
        <v/>
      </c>
      <c r="AGU54" s="94" t="str">
        <f ca="1">IFERROR(INDEX(TrichLuc!$A:$AD,AGL54,26),"")</f>
        <v/>
      </c>
      <c r="AGW54" s="4" t="str">
        <f ca="1">IFERROR(MATCH(AHB$3,OFFSET(TrichLuc!$A$1,AGW53,0,5000),0)+AGW53,"")</f>
        <v/>
      </c>
      <c r="AGX54" s="84" t="str">
        <f ca="1">IFERROR(INDEX(TrichLuc!$A:$AD,AGW54,10),"")</f>
        <v/>
      </c>
      <c r="AGY54" s="94" t="str">
        <f ca="1">IFERROR(INDEX(TrichLuc!$A:$AD,AGW54,30),"")</f>
        <v/>
      </c>
      <c r="AGZ54" s="85" t="str">
        <f ca="1">IFERROR(VLOOKUP(AGY54,Giadatvaheso!$C$24:$F$112,4,0)*AHA54,"")</f>
        <v/>
      </c>
      <c r="AHA54" s="84" t="str">
        <f t="shared" ca="1" si="80"/>
        <v/>
      </c>
      <c r="AHB54" s="84" t="str">
        <f ca="1">IFERROR(INDEX(TrichLuc!$A:$AD,AGW54,21),"")</f>
        <v/>
      </c>
      <c r="AHC54" s="84" t="str">
        <f ca="1">IFERROR(INDEX(TrichLuc!$A:$AD,AGW54,22),"")</f>
        <v/>
      </c>
      <c r="AHD54" s="84" t="str">
        <f ca="1">IFERROR(INDEX(TrichLuc!$A:$AD,AGW54,23),"")</f>
        <v/>
      </c>
      <c r="AHE54" s="94" t="str">
        <f ca="1">IFERROR(INDEX(TrichLuc!$A:$AD,AGW54,25),"")</f>
        <v/>
      </c>
      <c r="AHF54" s="94" t="str">
        <f ca="1">IFERROR(INDEX(TrichLuc!$A:$AD,AGW54,26),"")</f>
        <v/>
      </c>
      <c r="AHH54" s="4" t="str">
        <f ca="1">IFERROR(MATCH(AHM$3,OFFSET(TrichLuc!$A$1,AHH53,0,5000),0)+AHH53,"")</f>
        <v/>
      </c>
      <c r="AHI54" s="84" t="str">
        <f ca="1">IFERROR(INDEX(TrichLuc!$A:$AD,AHH54,10),"")</f>
        <v/>
      </c>
      <c r="AHJ54" s="94" t="str">
        <f ca="1">IFERROR(INDEX(TrichLuc!$A:$AD,AHH54,30),"")</f>
        <v/>
      </c>
      <c r="AHK54" s="85" t="str">
        <f ca="1">IFERROR(VLOOKUP(AHJ54,Giadatvaheso!$C$24:$F$112,4,0)*AHL54,"")</f>
        <v/>
      </c>
      <c r="AHL54" s="84" t="str">
        <f t="shared" ca="1" si="81"/>
        <v/>
      </c>
      <c r="AHM54" s="84" t="str">
        <f ca="1">IFERROR(INDEX(TrichLuc!$A:$AD,AHH54,21),"")</f>
        <v/>
      </c>
      <c r="AHN54" s="84" t="str">
        <f ca="1">IFERROR(INDEX(TrichLuc!$A:$AD,AHH54,22),"")</f>
        <v/>
      </c>
      <c r="AHO54" s="84" t="str">
        <f ca="1">IFERROR(INDEX(TrichLuc!$A:$AD,AHH54,23),"")</f>
        <v/>
      </c>
      <c r="AHP54" s="94" t="str">
        <f ca="1">IFERROR(INDEX(TrichLuc!$A:$AD,AHH54,25),"")</f>
        <v/>
      </c>
      <c r="AHQ54" s="94" t="str">
        <f ca="1">IFERROR(INDEX(TrichLuc!$A:$AD,AHH54,26),"")</f>
        <v/>
      </c>
      <c r="AHS54" s="4" t="str">
        <f ca="1">IFERROR(MATCH(AHX$3,OFFSET(TrichLuc!$A$1,AHS53,0,5000),0)+AHS53,"")</f>
        <v/>
      </c>
      <c r="AHT54" s="84" t="str">
        <f ca="1">IFERROR(INDEX(TrichLuc!$A:$AD,AHS54,10),"")</f>
        <v/>
      </c>
      <c r="AHU54" s="94" t="str">
        <f ca="1">IFERROR(INDEX(TrichLuc!$A:$AD,AHS54,30),"")</f>
        <v/>
      </c>
      <c r="AHV54" s="85" t="str">
        <f ca="1">IFERROR(VLOOKUP(AHU54,Giadatvaheso!$C$24:$F$112,4,0)*AHW54,"")</f>
        <v/>
      </c>
      <c r="AHW54" s="84" t="str">
        <f t="shared" ca="1" si="82"/>
        <v/>
      </c>
      <c r="AHX54" s="84" t="str">
        <f ca="1">IFERROR(INDEX(TrichLuc!$A:$AD,AHS54,21),"")</f>
        <v/>
      </c>
      <c r="AHY54" s="84" t="str">
        <f ca="1">IFERROR(INDEX(TrichLuc!$A:$AD,AHS54,22),"")</f>
        <v/>
      </c>
      <c r="AHZ54" s="84" t="str">
        <f ca="1">IFERROR(INDEX(TrichLuc!$A:$AD,AHS54,23),"")</f>
        <v/>
      </c>
      <c r="AIA54" s="94" t="str">
        <f ca="1">IFERROR(INDEX(TrichLuc!$A:$AD,AHS54,25),"")</f>
        <v/>
      </c>
      <c r="AIB54" s="94" t="str">
        <f ca="1">IFERROR(INDEX(TrichLuc!$A:$AD,AHS54,26),"")</f>
        <v/>
      </c>
      <c r="AID54" s="4" t="str">
        <f ca="1">IFERROR(MATCH(AII$3,OFFSET(TrichLuc!$A$1,AID53,0,5000),0)+AID53,"")</f>
        <v/>
      </c>
      <c r="AIE54" s="84" t="str">
        <f ca="1">IFERROR(INDEX(TrichLuc!$A:$AD,AID54,10),"")</f>
        <v/>
      </c>
      <c r="AIF54" s="94" t="str">
        <f ca="1">IFERROR(INDEX(TrichLuc!$A:$AD,AID54,30),"")</f>
        <v/>
      </c>
      <c r="AIG54" s="85" t="str">
        <f ca="1">IFERROR(VLOOKUP(AIF54,Giadatvaheso!$C$24:$F$112,4,0)*AIH54,"")</f>
        <v/>
      </c>
      <c r="AIH54" s="84" t="str">
        <f t="shared" ca="1" si="83"/>
        <v/>
      </c>
      <c r="AII54" s="84" t="str">
        <f ca="1">IFERROR(INDEX(TrichLuc!$A:$AD,AID54,21),"")</f>
        <v/>
      </c>
      <c r="AIJ54" s="84" t="str">
        <f ca="1">IFERROR(INDEX(TrichLuc!$A:$AD,AID54,22),"")</f>
        <v/>
      </c>
      <c r="AIK54" s="84" t="str">
        <f ca="1">IFERROR(INDEX(TrichLuc!$A:$AD,AID54,23),"")</f>
        <v/>
      </c>
      <c r="AIL54" s="94" t="str">
        <f ca="1">IFERROR(INDEX(TrichLuc!$A:$AD,AID54,25),"")</f>
        <v/>
      </c>
      <c r="AIM54" s="94" t="str">
        <f ca="1">IFERROR(INDEX(TrichLuc!$A:$AD,AID54,26),"")</f>
        <v/>
      </c>
      <c r="AIO54" s="4" t="str">
        <f ca="1">IFERROR(MATCH(AIT$3,OFFSET(TrichLuc!$A$1,AIO53,0,5000),0)+AIO53,"")</f>
        <v/>
      </c>
      <c r="AIP54" s="84" t="str">
        <f ca="1">IFERROR(INDEX(TrichLuc!$A:$AD,AIO54,10),"")</f>
        <v/>
      </c>
      <c r="AIQ54" s="94" t="str">
        <f ca="1">IFERROR(INDEX(TrichLuc!$A:$AD,AIO54,30),"")</f>
        <v/>
      </c>
      <c r="AIR54" s="85" t="str">
        <f ca="1">IFERROR(VLOOKUP(AIQ54,Giadatvaheso!$C$24:$F$112,4,0)*AIS54,"")</f>
        <v/>
      </c>
      <c r="AIS54" s="84" t="str">
        <f t="shared" ca="1" si="84"/>
        <v/>
      </c>
      <c r="AIT54" s="84" t="str">
        <f ca="1">IFERROR(INDEX(TrichLuc!$A:$AD,AIO54,21),"")</f>
        <v/>
      </c>
      <c r="AIU54" s="84" t="str">
        <f ca="1">IFERROR(INDEX(TrichLuc!$A:$AD,AIO54,22),"")</f>
        <v/>
      </c>
      <c r="AIV54" s="84" t="str">
        <f ca="1">IFERROR(INDEX(TrichLuc!$A:$AD,AIO54,23),"")</f>
        <v/>
      </c>
      <c r="AIW54" s="94" t="str">
        <f ca="1">IFERROR(INDEX(TrichLuc!$A:$AD,AIO54,25),"")</f>
        <v/>
      </c>
      <c r="AIX54" s="94" t="str">
        <f ca="1">IFERROR(INDEX(TrichLuc!$A:$AD,AIO54,26),"")</f>
        <v/>
      </c>
      <c r="AIZ54" s="4" t="str">
        <f ca="1">IFERROR(MATCH(AJE$3,OFFSET(TrichLuc!$A$1,AIZ53,0,5000),0)+AIZ53,"")</f>
        <v/>
      </c>
      <c r="AJA54" s="84" t="str">
        <f ca="1">IFERROR(INDEX(TrichLuc!$A:$AD,AIZ54,10),"")</f>
        <v/>
      </c>
      <c r="AJB54" s="94" t="str">
        <f ca="1">IFERROR(INDEX(TrichLuc!$A:$AD,AIZ54,30),"")</f>
        <v/>
      </c>
      <c r="AJC54" s="85" t="str">
        <f ca="1">IFERROR(VLOOKUP(AJB54,Giadatvaheso!$C$24:$F$112,4,0)*AJD54,"")</f>
        <v/>
      </c>
      <c r="AJD54" s="84" t="str">
        <f t="shared" ca="1" si="85"/>
        <v/>
      </c>
      <c r="AJE54" s="84" t="str">
        <f ca="1">IFERROR(INDEX(TrichLuc!$A:$AD,AIZ54,21),"")</f>
        <v/>
      </c>
      <c r="AJF54" s="84" t="str">
        <f ca="1">IFERROR(INDEX(TrichLuc!$A:$AD,AIZ54,22),"")</f>
        <v/>
      </c>
      <c r="AJG54" s="84" t="str">
        <f ca="1">IFERROR(INDEX(TrichLuc!$A:$AD,AIZ54,23),"")</f>
        <v/>
      </c>
      <c r="AJH54" s="94" t="str">
        <f ca="1">IFERROR(INDEX(TrichLuc!$A:$AD,AIZ54,25),"")</f>
        <v/>
      </c>
      <c r="AJI54" s="94" t="str">
        <f ca="1">IFERROR(INDEX(TrichLuc!$A:$AD,AIZ54,26),"")</f>
        <v/>
      </c>
      <c r="AJK54" s="4" t="str">
        <f ca="1">IFERROR(MATCH(AJP$3,OFFSET(TrichLuc!$A$1,AJK53,0,5000),0)+AJK53,"")</f>
        <v/>
      </c>
      <c r="AJL54" s="84" t="str">
        <f ca="1">IFERROR(INDEX(TrichLuc!$A:$AD,AJK54,10),"")</f>
        <v/>
      </c>
      <c r="AJM54" s="94" t="str">
        <f ca="1">IFERROR(INDEX(TrichLuc!$A:$AD,AJK54,30),"")</f>
        <v/>
      </c>
      <c r="AJN54" s="85" t="str">
        <f ca="1">IFERROR(VLOOKUP(AJM54,Giadatvaheso!$C$24:$F$112,4,0)*AJO54,"")</f>
        <v/>
      </c>
      <c r="AJO54" s="84" t="str">
        <f t="shared" ca="1" si="86"/>
        <v/>
      </c>
      <c r="AJP54" s="84" t="str">
        <f ca="1">IFERROR(INDEX(TrichLuc!$A:$AD,AJK54,21),"")</f>
        <v/>
      </c>
      <c r="AJQ54" s="84" t="str">
        <f ca="1">IFERROR(INDEX(TrichLuc!$A:$AD,AJK54,22),"")</f>
        <v/>
      </c>
      <c r="AJR54" s="84" t="str">
        <f ca="1">IFERROR(INDEX(TrichLuc!$A:$AD,AJK54,23),"")</f>
        <v/>
      </c>
      <c r="AJS54" s="94" t="str">
        <f ca="1">IFERROR(INDEX(TrichLuc!$A:$AD,AJK54,25),"")</f>
        <v/>
      </c>
      <c r="AJT54" s="94" t="str">
        <f ca="1">IFERROR(INDEX(TrichLuc!$A:$AD,AJK54,26),"")</f>
        <v/>
      </c>
      <c r="AJV54" s="4" t="str">
        <f ca="1">IFERROR(MATCH(AKA$3,OFFSET(TrichLuc!$A$1,AJV53,0,5000),0)+AJV53,"")</f>
        <v/>
      </c>
      <c r="AJW54" s="84" t="str">
        <f ca="1">IFERROR(INDEX(TrichLuc!$A:$AD,AJV54,10),"")</f>
        <v/>
      </c>
      <c r="AJX54" s="94" t="str">
        <f ca="1">IFERROR(INDEX(TrichLuc!$A:$AD,AJV54,30),"")</f>
        <v/>
      </c>
      <c r="AJY54" s="85" t="str">
        <f ca="1">IFERROR(VLOOKUP(AJX54,Giadatvaheso!$C$24:$F$112,4,0)*AJZ54,"")</f>
        <v/>
      </c>
      <c r="AJZ54" s="84" t="str">
        <f t="shared" ca="1" si="87"/>
        <v/>
      </c>
      <c r="AKA54" s="84" t="str">
        <f ca="1">IFERROR(INDEX(TrichLuc!$A:$AD,AJV54,21),"")</f>
        <v/>
      </c>
      <c r="AKB54" s="84" t="str">
        <f ca="1">IFERROR(INDEX(TrichLuc!$A:$AD,AJV54,22),"")</f>
        <v/>
      </c>
      <c r="AKC54" s="84" t="str">
        <f ca="1">IFERROR(INDEX(TrichLuc!$A:$AD,AJV54,23),"")</f>
        <v/>
      </c>
      <c r="AKD54" s="94" t="str">
        <f ca="1">IFERROR(INDEX(TrichLuc!$A:$AD,AJV54,25),"")</f>
        <v/>
      </c>
      <c r="AKE54" s="94" t="str">
        <f ca="1">IFERROR(INDEX(TrichLuc!$A:$AD,AJV54,26),"")</f>
        <v/>
      </c>
      <c r="AKG54" s="4" t="str">
        <f ca="1">IFERROR(MATCH(AKL$3,OFFSET(TrichLuc!$A$1,AKG53,0,5000),0)+AKG53,"")</f>
        <v/>
      </c>
      <c r="AKH54" s="84" t="str">
        <f ca="1">IFERROR(INDEX(TrichLuc!$A:$AD,AKG54,10),"")</f>
        <v/>
      </c>
      <c r="AKI54" s="94" t="str">
        <f ca="1">IFERROR(INDEX(TrichLuc!$A:$AD,AKG54,30),"")</f>
        <v/>
      </c>
      <c r="AKJ54" s="85" t="str">
        <f ca="1">IFERROR(VLOOKUP(AKI54,Giadatvaheso!$C$24:$F$112,4,0)*AKK54,"")</f>
        <v/>
      </c>
      <c r="AKK54" s="84" t="str">
        <f t="shared" ca="1" si="88"/>
        <v/>
      </c>
      <c r="AKL54" s="84" t="str">
        <f ca="1">IFERROR(INDEX(TrichLuc!$A:$AD,AKG54,21),"")</f>
        <v/>
      </c>
      <c r="AKM54" s="84" t="str">
        <f ca="1">IFERROR(INDEX(TrichLuc!$A:$AD,AKG54,22),"")</f>
        <v/>
      </c>
      <c r="AKN54" s="84" t="str">
        <f ca="1">IFERROR(INDEX(TrichLuc!$A:$AD,AKG54,23),"")</f>
        <v/>
      </c>
      <c r="AKO54" s="94" t="str">
        <f ca="1">IFERROR(INDEX(TrichLuc!$A:$AD,AKG54,25),"")</f>
        <v/>
      </c>
      <c r="AKP54" s="94" t="str">
        <f ca="1">IFERROR(INDEX(TrichLuc!$A:$AD,AKG54,26),"")</f>
        <v/>
      </c>
      <c r="AKR54" s="4" t="str">
        <f ca="1">IFERROR(MATCH(AKW$3,OFFSET(TrichLuc!$A$1,AKR53,0,5000),0)+AKR53,"")</f>
        <v/>
      </c>
      <c r="AKS54" s="84" t="str">
        <f ca="1">IFERROR(INDEX(TrichLuc!$A:$AD,AKR54,10),"")</f>
        <v/>
      </c>
      <c r="AKT54" s="94" t="str">
        <f ca="1">IFERROR(INDEX(TrichLuc!$A:$AD,AKR54,30),"")</f>
        <v/>
      </c>
      <c r="AKU54" s="85" t="str">
        <f ca="1">IFERROR(VLOOKUP(AKT54,Giadatvaheso!$C$24:$F$112,4,0)*AKV54,"")</f>
        <v/>
      </c>
      <c r="AKV54" s="84" t="str">
        <f t="shared" ca="1" si="89"/>
        <v/>
      </c>
      <c r="AKW54" s="84" t="str">
        <f ca="1">IFERROR(INDEX(TrichLuc!$A:$AD,AKR54,21),"")</f>
        <v/>
      </c>
      <c r="AKX54" s="84" t="str">
        <f ca="1">IFERROR(INDEX(TrichLuc!$A:$AD,AKR54,22),"")</f>
        <v/>
      </c>
      <c r="AKY54" s="84" t="str">
        <f ca="1">IFERROR(INDEX(TrichLuc!$A:$AD,AKR54,23),"")</f>
        <v/>
      </c>
      <c r="AKZ54" s="94" t="str">
        <f ca="1">IFERROR(INDEX(TrichLuc!$A:$AD,AKR54,25),"")</f>
        <v/>
      </c>
      <c r="ALA54" s="94" t="str">
        <f ca="1">IFERROR(INDEX(TrichLuc!$A:$AD,AKR54,26),"")</f>
        <v/>
      </c>
      <c r="ALC54" s="4" t="str">
        <f ca="1">IFERROR(MATCH(ALH$3,OFFSET(TrichLuc!$A$1,ALC53,0,5000),0)+ALC53,"")</f>
        <v/>
      </c>
      <c r="ALD54" s="84" t="str">
        <f ca="1">IFERROR(INDEX(TrichLuc!$A:$AD,ALC54,10),"")</f>
        <v/>
      </c>
      <c r="ALE54" s="94" t="str">
        <f ca="1">IFERROR(INDEX(TrichLuc!$A:$AD,ALC54,30),"")</f>
        <v/>
      </c>
      <c r="ALF54" s="85" t="str">
        <f ca="1">IFERROR(VLOOKUP(ALE54,Giadatvaheso!$C$24:$F$112,4,0)*ALG54,"")</f>
        <v/>
      </c>
      <c r="ALG54" s="84" t="str">
        <f t="shared" ca="1" si="90"/>
        <v/>
      </c>
      <c r="ALH54" s="84" t="str">
        <f ca="1">IFERROR(INDEX(TrichLuc!$A:$AD,ALC54,21),"")</f>
        <v/>
      </c>
      <c r="ALI54" s="84" t="str">
        <f ca="1">IFERROR(INDEX(TrichLuc!$A:$AD,ALC54,22),"")</f>
        <v/>
      </c>
      <c r="ALJ54" s="84" t="str">
        <f ca="1">IFERROR(INDEX(TrichLuc!$A:$AD,ALC54,23),"")</f>
        <v/>
      </c>
      <c r="ALK54" s="94" t="str">
        <f ca="1">IFERROR(INDEX(TrichLuc!$A:$AD,ALC54,25),"")</f>
        <v/>
      </c>
      <c r="ALL54" s="94" t="str">
        <f ca="1">IFERROR(INDEX(TrichLuc!$A:$AD,ALC54,26),"")</f>
        <v/>
      </c>
      <c r="ALN54" s="4" t="str">
        <f ca="1">IFERROR(MATCH(ALS$3,OFFSET(TrichLuc!$A$1,ALN53,0,5000),0)+ALN53,"")</f>
        <v/>
      </c>
      <c r="ALO54" s="84" t="str">
        <f ca="1">IFERROR(INDEX(TrichLuc!$A:$AD,ALN54,10),"")</f>
        <v/>
      </c>
      <c r="ALP54" s="94" t="str">
        <f ca="1">IFERROR(INDEX(TrichLuc!$A:$AD,ALN54,30),"")</f>
        <v/>
      </c>
      <c r="ALQ54" s="85" t="str">
        <f ca="1">IFERROR(VLOOKUP(ALP54,Giadatvaheso!$C$24:$F$112,4,0)*ALR54,"")</f>
        <v/>
      </c>
      <c r="ALR54" s="84" t="str">
        <f t="shared" ca="1" si="91"/>
        <v/>
      </c>
      <c r="ALS54" s="84" t="str">
        <f ca="1">IFERROR(INDEX(TrichLuc!$A:$AD,ALN54,21),"")</f>
        <v/>
      </c>
      <c r="ALT54" s="84" t="str">
        <f ca="1">IFERROR(INDEX(TrichLuc!$A:$AD,ALN54,22),"")</f>
        <v/>
      </c>
      <c r="ALU54" s="84" t="str">
        <f ca="1">IFERROR(INDEX(TrichLuc!$A:$AD,ALN54,23),"")</f>
        <v/>
      </c>
      <c r="ALV54" s="94" t="str">
        <f ca="1">IFERROR(INDEX(TrichLuc!$A:$AD,ALN54,25),"")</f>
        <v/>
      </c>
      <c r="ALW54" s="94" t="str">
        <f ca="1">IFERROR(INDEX(TrichLuc!$A:$AD,ALN54,26),"")</f>
        <v/>
      </c>
      <c r="ALY54" s="4" t="str">
        <f ca="1">IFERROR(MATCH(AMD$3,OFFSET(TrichLuc!$A$1,ALY53,0,5000),0)+ALY53,"")</f>
        <v/>
      </c>
      <c r="ALZ54" s="84" t="str">
        <f ca="1">IFERROR(INDEX(TrichLuc!$A:$AD,ALY54,10),"")</f>
        <v/>
      </c>
      <c r="AMA54" s="94" t="str">
        <f ca="1">IFERROR(INDEX(TrichLuc!$A:$AD,ALY54,30),"")</f>
        <v/>
      </c>
      <c r="AMB54" s="85" t="str">
        <f ca="1">IFERROR(VLOOKUP(AMA54,Giadatvaheso!$C$24:$F$112,4,0)*AMC54,"")</f>
        <v/>
      </c>
      <c r="AMC54" s="84" t="str">
        <f t="shared" ca="1" si="92"/>
        <v/>
      </c>
      <c r="AMD54" s="84" t="str">
        <f ca="1">IFERROR(INDEX(TrichLuc!$A:$AD,ALY54,21),"")</f>
        <v/>
      </c>
      <c r="AME54" s="84" t="str">
        <f ca="1">IFERROR(INDEX(TrichLuc!$A:$AD,ALY54,22),"")</f>
        <v/>
      </c>
      <c r="AMF54" s="84" t="str">
        <f ca="1">IFERROR(INDEX(TrichLuc!$A:$AD,ALY54,23),"")</f>
        <v/>
      </c>
      <c r="AMG54" s="94" t="str">
        <f ca="1">IFERROR(INDEX(TrichLuc!$A:$AD,ALY54,25),"")</f>
        <v/>
      </c>
      <c r="AMH54" s="94" t="str">
        <f ca="1">IFERROR(INDEX(TrichLuc!$A:$AD,ALY54,26),"")</f>
        <v/>
      </c>
      <c r="AMJ54" s="4" t="str">
        <f ca="1">IFERROR(MATCH(AMO$3,OFFSET(TrichLuc!$A$1,AMJ53,0,5000),0)+AMJ53,"")</f>
        <v/>
      </c>
      <c r="AMK54" s="84" t="str">
        <f ca="1">IFERROR(INDEX(TrichLuc!$A:$AD,AMJ54,10),"")</f>
        <v/>
      </c>
      <c r="AML54" s="94" t="str">
        <f ca="1">IFERROR(INDEX(TrichLuc!$A:$AD,AMJ54,30),"")</f>
        <v/>
      </c>
      <c r="AMM54" s="85" t="str">
        <f ca="1">IFERROR(VLOOKUP(AML54,Giadatvaheso!$C$24:$F$112,4,0)*AMN54,"")</f>
        <v/>
      </c>
      <c r="AMN54" s="84" t="str">
        <f t="shared" ca="1" si="93"/>
        <v/>
      </c>
      <c r="AMO54" s="84" t="str">
        <f ca="1">IFERROR(INDEX(TrichLuc!$A:$AD,AMJ54,21),"")</f>
        <v/>
      </c>
      <c r="AMP54" s="84" t="str">
        <f ca="1">IFERROR(INDEX(TrichLuc!$A:$AD,AMJ54,22),"")</f>
        <v/>
      </c>
      <c r="AMQ54" s="84" t="str">
        <f ca="1">IFERROR(INDEX(TrichLuc!$A:$AD,AMJ54,23),"")</f>
        <v/>
      </c>
      <c r="AMR54" s="94" t="str">
        <f ca="1">IFERROR(INDEX(TrichLuc!$A:$AD,AMJ54,25),"")</f>
        <v/>
      </c>
      <c r="AMS54" s="94" t="str">
        <f ca="1">IFERROR(INDEX(TrichLuc!$A:$AD,AMJ54,26),"")</f>
        <v/>
      </c>
      <c r="AMU54" s="4" t="str">
        <f ca="1">IFERROR(MATCH(AMZ$3,OFFSET(TrichLuc!$A$1,AMU53,0,5000),0)+AMU53,"")</f>
        <v/>
      </c>
      <c r="AMV54" s="84" t="str">
        <f ca="1">IFERROR(INDEX(TrichLuc!$A:$AD,AMU54,10),"")</f>
        <v/>
      </c>
      <c r="AMW54" s="94" t="str">
        <f ca="1">IFERROR(INDEX(TrichLuc!$A:$AD,AMU54,30),"")</f>
        <v/>
      </c>
      <c r="AMX54" s="85" t="str">
        <f ca="1">IFERROR(VLOOKUP(AMW54,Giadatvaheso!$C$24:$F$112,4,0)*AMY54,"")</f>
        <v/>
      </c>
      <c r="AMY54" s="84" t="str">
        <f t="shared" ca="1" si="94"/>
        <v/>
      </c>
      <c r="AMZ54" s="84" t="str">
        <f ca="1">IFERROR(INDEX(TrichLuc!$A:$AD,AMU54,21),"")</f>
        <v/>
      </c>
      <c r="ANA54" s="84" t="str">
        <f ca="1">IFERROR(INDEX(TrichLuc!$A:$AD,AMU54,22),"")</f>
        <v/>
      </c>
      <c r="ANB54" s="84" t="str">
        <f ca="1">IFERROR(INDEX(TrichLuc!$A:$AD,AMU54,23),"")</f>
        <v/>
      </c>
      <c r="ANC54" s="94" t="str">
        <f ca="1">IFERROR(INDEX(TrichLuc!$A:$AD,AMU54,25),"")</f>
        <v/>
      </c>
      <c r="AND54" s="94" t="str">
        <f ca="1">IFERROR(INDEX(TrichLuc!$A:$AD,AMU54,26),"")</f>
        <v/>
      </c>
      <c r="ANF54" s="4" t="str">
        <f ca="1">IFERROR(MATCH(ANK$3,OFFSET(TrichLuc!$A$1,ANF53,0,5000),0)+ANF53,"")</f>
        <v/>
      </c>
      <c r="ANG54" s="84" t="str">
        <f ca="1">IFERROR(INDEX(TrichLuc!$A:$AD,ANF54,10),"")</f>
        <v/>
      </c>
      <c r="ANH54" s="94" t="str">
        <f ca="1">IFERROR(INDEX(TrichLuc!$A:$AD,ANF54,30),"")</f>
        <v/>
      </c>
      <c r="ANI54" s="85" t="str">
        <f ca="1">IFERROR(VLOOKUP(ANH54,Giadatvaheso!$C$24:$F$112,4,0)*ANJ54,"")</f>
        <v/>
      </c>
      <c r="ANJ54" s="84" t="str">
        <f t="shared" ca="1" si="95"/>
        <v/>
      </c>
      <c r="ANK54" s="84" t="str">
        <f ca="1">IFERROR(INDEX(TrichLuc!$A:$AD,ANF54,21),"")</f>
        <v/>
      </c>
      <c r="ANL54" s="84" t="str">
        <f ca="1">IFERROR(INDEX(TrichLuc!$A:$AD,ANF54,22),"")</f>
        <v/>
      </c>
      <c r="ANM54" s="84" t="str">
        <f ca="1">IFERROR(INDEX(TrichLuc!$A:$AD,ANF54,23),"")</f>
        <v/>
      </c>
      <c r="ANN54" s="94" t="str">
        <f ca="1">IFERROR(INDEX(TrichLuc!$A:$AD,ANF54,25),"")</f>
        <v/>
      </c>
      <c r="ANO54" s="94" t="str">
        <f ca="1">IFERROR(INDEX(TrichLuc!$A:$AD,ANF54,26),"")</f>
        <v/>
      </c>
      <c r="ANQ54" s="4" t="str">
        <f ca="1">IFERROR(MATCH(ANV$3,OFFSET(TrichLuc!$A$1,ANQ53,0,5000),0)+ANQ53,"")</f>
        <v/>
      </c>
      <c r="ANR54" s="84" t="str">
        <f ca="1">IFERROR(INDEX(TrichLuc!$A:$AD,ANQ54,10),"")</f>
        <v/>
      </c>
      <c r="ANS54" s="94" t="str">
        <f ca="1">IFERROR(INDEX(TrichLuc!$A:$AD,ANQ54,30),"")</f>
        <v/>
      </c>
      <c r="ANT54" s="85" t="str">
        <f ca="1">IFERROR(VLOOKUP(ANS54,Giadatvaheso!$C$24:$F$112,4,0)*ANU54,"")</f>
        <v/>
      </c>
      <c r="ANU54" s="84" t="str">
        <f t="shared" ca="1" si="96"/>
        <v/>
      </c>
      <c r="ANV54" s="84" t="str">
        <f ca="1">IFERROR(INDEX(TrichLuc!$A:$AD,ANQ54,21),"")</f>
        <v/>
      </c>
      <c r="ANW54" s="84" t="str">
        <f ca="1">IFERROR(INDEX(TrichLuc!$A:$AD,ANQ54,22),"")</f>
        <v/>
      </c>
      <c r="ANX54" s="84" t="str">
        <f ca="1">IFERROR(INDEX(TrichLuc!$A:$AD,ANQ54,23),"")</f>
        <v/>
      </c>
      <c r="ANY54" s="94" t="str">
        <f ca="1">IFERROR(INDEX(TrichLuc!$A:$AD,ANQ54,25),"")</f>
        <v/>
      </c>
      <c r="ANZ54" s="94" t="str">
        <f ca="1">IFERROR(INDEX(TrichLuc!$A:$AD,ANQ54,26),"")</f>
        <v/>
      </c>
      <c r="AOB54" s="4" t="str">
        <f ca="1">IFERROR(MATCH(AOG$3,OFFSET(TrichLuc!$A$1,AOB53,0,5000),0)+AOB53,"")</f>
        <v/>
      </c>
      <c r="AOC54" s="84" t="str">
        <f ca="1">IFERROR(INDEX(TrichLuc!$A:$AD,AOB54,10),"")</f>
        <v/>
      </c>
      <c r="AOD54" s="94" t="str">
        <f ca="1">IFERROR(INDEX(TrichLuc!$A:$AD,AOB54,30),"")</f>
        <v/>
      </c>
      <c r="AOE54" s="85" t="str">
        <f ca="1">IFERROR(VLOOKUP(AOD54,Giadatvaheso!$C$24:$F$112,4,0)*AOF54,"")</f>
        <v/>
      </c>
      <c r="AOF54" s="84" t="str">
        <f t="shared" ca="1" si="97"/>
        <v/>
      </c>
      <c r="AOG54" s="84" t="str">
        <f ca="1">IFERROR(INDEX(TrichLuc!$A:$AD,AOB54,21),"")</f>
        <v/>
      </c>
      <c r="AOH54" s="84" t="str">
        <f ca="1">IFERROR(INDEX(TrichLuc!$A:$AD,AOB54,22),"")</f>
        <v/>
      </c>
      <c r="AOI54" s="84" t="str">
        <f ca="1">IFERROR(INDEX(TrichLuc!$A:$AD,AOB54,23),"")</f>
        <v/>
      </c>
      <c r="AOJ54" s="94" t="str">
        <f ca="1">IFERROR(INDEX(TrichLuc!$A:$AD,AOB54,25),"")</f>
        <v/>
      </c>
      <c r="AOK54" s="94" t="str">
        <f ca="1">IFERROR(INDEX(TrichLuc!$A:$AD,AOB54,26),"")</f>
        <v/>
      </c>
      <c r="AOM54" s="4" t="str">
        <f ca="1">IFERROR(MATCH(AOR$3,OFFSET(TrichLuc!$A$1,AOM53,0,5000),0)+AOM53,"")</f>
        <v/>
      </c>
      <c r="AON54" s="84" t="str">
        <f ca="1">IFERROR(INDEX(TrichLuc!$A:$AD,AOM54,10),"")</f>
        <v/>
      </c>
      <c r="AOO54" s="94" t="str">
        <f ca="1">IFERROR(INDEX(TrichLuc!$A:$AD,AOM54,30),"")</f>
        <v/>
      </c>
      <c r="AOP54" s="85" t="str">
        <f ca="1">IFERROR(VLOOKUP(AOO54,Giadatvaheso!$C$24:$F$112,4,0)*AOQ54,"")</f>
        <v/>
      </c>
      <c r="AOQ54" s="84" t="str">
        <f t="shared" ca="1" si="98"/>
        <v/>
      </c>
      <c r="AOR54" s="84" t="str">
        <f ca="1">IFERROR(INDEX(TrichLuc!$A:$AD,AOM54,21),"")</f>
        <v/>
      </c>
      <c r="AOS54" s="84" t="str">
        <f ca="1">IFERROR(INDEX(TrichLuc!$A:$AD,AOM54,22),"")</f>
        <v/>
      </c>
      <c r="AOT54" s="84" t="str">
        <f ca="1">IFERROR(INDEX(TrichLuc!$A:$AD,AOM54,23),"")</f>
        <v/>
      </c>
      <c r="AOU54" s="94" t="str">
        <f ca="1">IFERROR(INDEX(TrichLuc!$A:$AD,AOM54,25),"")</f>
        <v/>
      </c>
      <c r="AOV54" s="94" t="str">
        <f ca="1">IFERROR(INDEX(TrichLuc!$A:$AD,AOM54,26),"")</f>
        <v/>
      </c>
      <c r="AOX54" s="4" t="str">
        <f ca="1">IFERROR(MATCH(APC$3,OFFSET(TrichLuc!$A$1,AOX53,0,5000),0)+AOX53,"")</f>
        <v/>
      </c>
      <c r="AOY54" s="84" t="str">
        <f ca="1">IFERROR(INDEX(TrichLuc!$A:$AD,AOX54,10),"")</f>
        <v/>
      </c>
      <c r="AOZ54" s="94" t="str">
        <f ca="1">IFERROR(INDEX(TrichLuc!$A:$AD,AOX54,30),"")</f>
        <v/>
      </c>
      <c r="APA54" s="85" t="str">
        <f ca="1">IFERROR(VLOOKUP(AOZ54,Giadatvaheso!$C$24:$F$112,4,0)*APB54,"")</f>
        <v/>
      </c>
      <c r="APB54" s="84" t="str">
        <f t="shared" ca="1" si="99"/>
        <v/>
      </c>
      <c r="APC54" s="84" t="str">
        <f ca="1">IFERROR(INDEX(TrichLuc!$A:$AD,AOX54,21),"")</f>
        <v/>
      </c>
      <c r="APD54" s="84" t="str">
        <f ca="1">IFERROR(INDEX(TrichLuc!$A:$AD,AOX54,22),"")</f>
        <v/>
      </c>
      <c r="APE54" s="84" t="str">
        <f ca="1">IFERROR(INDEX(TrichLuc!$A:$AD,AOX54,23),"")</f>
        <v/>
      </c>
      <c r="APF54" s="94" t="str">
        <f ca="1">IFERROR(INDEX(TrichLuc!$A:$AD,AOX54,25),"")</f>
        <v/>
      </c>
      <c r="APG54" s="94" t="str">
        <f ca="1">IFERROR(INDEX(TrichLuc!$A:$AD,AOX54,26),"")</f>
        <v/>
      </c>
      <c r="API54" s="4" t="str">
        <f ca="1">IFERROR(MATCH(APN$3,OFFSET(TrichLuc!$A$1,API53,0,5000),0)+API53,"")</f>
        <v/>
      </c>
      <c r="APJ54" s="84" t="str">
        <f ca="1">IFERROR(INDEX(TrichLuc!$A:$AD,API54,10),"")</f>
        <v/>
      </c>
      <c r="APK54" s="94" t="str">
        <f ca="1">IFERROR(INDEX(TrichLuc!$A:$AD,API54,30),"")</f>
        <v/>
      </c>
      <c r="APL54" s="85" t="str">
        <f ca="1">IFERROR(VLOOKUP(APK54,Giadatvaheso!$C$24:$F$112,4,0)*APM54,"")</f>
        <v/>
      </c>
      <c r="APM54" s="84" t="str">
        <f t="shared" ca="1" si="100"/>
        <v/>
      </c>
      <c r="APN54" s="84" t="str">
        <f ca="1">IFERROR(INDEX(TrichLuc!$A:$AD,API54,21),"")</f>
        <v/>
      </c>
      <c r="APO54" s="84" t="str">
        <f ca="1">IFERROR(INDEX(TrichLuc!$A:$AD,API54,22),"")</f>
        <v/>
      </c>
      <c r="APP54" s="84" t="str">
        <f ca="1">IFERROR(INDEX(TrichLuc!$A:$AD,API54,23),"")</f>
        <v/>
      </c>
      <c r="APQ54" s="94" t="str">
        <f ca="1">IFERROR(INDEX(TrichLuc!$A:$AD,API54,25),"")</f>
        <v/>
      </c>
      <c r="APR54" s="94" t="str">
        <f ca="1">IFERROR(INDEX(TrichLuc!$A:$AD,API54,26),"")</f>
        <v/>
      </c>
      <c r="APT54" s="4" t="str">
        <f ca="1">IFERROR(MATCH(APY$3,OFFSET(TrichLuc!$A$1,APT53,0,5000),0)+APT53,"")</f>
        <v/>
      </c>
      <c r="APU54" s="84" t="str">
        <f ca="1">IFERROR(INDEX(TrichLuc!$A:$AD,APT54,10),"")</f>
        <v/>
      </c>
      <c r="APV54" s="94" t="str">
        <f ca="1">IFERROR(INDEX(TrichLuc!$A:$AD,APT54,30),"")</f>
        <v/>
      </c>
      <c r="APW54" s="85" t="str">
        <f ca="1">IFERROR(VLOOKUP(APV54,Giadatvaheso!$C$24:$F$112,4,0)*APX54,"")</f>
        <v/>
      </c>
      <c r="APX54" s="84" t="str">
        <f t="shared" ca="1" si="101"/>
        <v/>
      </c>
      <c r="APY54" s="84" t="str">
        <f ca="1">IFERROR(INDEX(TrichLuc!$A:$AD,APT54,21),"")</f>
        <v/>
      </c>
      <c r="APZ54" s="84" t="str">
        <f ca="1">IFERROR(INDEX(TrichLuc!$A:$AD,APT54,22),"")</f>
        <v/>
      </c>
      <c r="AQA54" s="84" t="str">
        <f ca="1">IFERROR(INDEX(TrichLuc!$A:$AD,APT54,23),"")</f>
        <v/>
      </c>
      <c r="AQB54" s="94" t="str">
        <f ca="1">IFERROR(INDEX(TrichLuc!$A:$AD,APT54,25),"")</f>
        <v/>
      </c>
      <c r="AQC54" s="94" t="str">
        <f ca="1">IFERROR(INDEX(TrichLuc!$A:$AD,APT54,26),"")</f>
        <v/>
      </c>
      <c r="AQE54" s="4" t="str">
        <f ca="1">IFERROR(MATCH(AQJ$3,OFFSET(TrichLuc!$A$1,AQE53,0,5000),0)+AQE53,"")</f>
        <v/>
      </c>
      <c r="AQF54" s="84" t="str">
        <f ca="1">IFERROR(INDEX(TrichLuc!$A:$AD,AQE54,10),"")</f>
        <v/>
      </c>
      <c r="AQG54" s="94" t="str">
        <f ca="1">IFERROR(INDEX(TrichLuc!$A:$AD,AQE54,30),"")</f>
        <v/>
      </c>
      <c r="AQH54" s="85" t="str">
        <f ca="1">IFERROR(VLOOKUP(AQG54,Giadatvaheso!$C$24:$F$112,4,0)*AQI54,"")</f>
        <v/>
      </c>
      <c r="AQI54" s="84" t="str">
        <f t="shared" ca="1" si="102"/>
        <v/>
      </c>
      <c r="AQJ54" s="84" t="str">
        <f ca="1">IFERROR(INDEX(TrichLuc!$A:$AD,AQE54,21),"")</f>
        <v/>
      </c>
      <c r="AQK54" s="84" t="str">
        <f ca="1">IFERROR(INDEX(TrichLuc!$A:$AD,AQE54,22),"")</f>
        <v/>
      </c>
      <c r="AQL54" s="84" t="str">
        <f ca="1">IFERROR(INDEX(TrichLuc!$A:$AD,AQE54,23),"")</f>
        <v/>
      </c>
      <c r="AQM54" s="94" t="str">
        <f ca="1">IFERROR(INDEX(TrichLuc!$A:$AD,AQE54,25),"")</f>
        <v/>
      </c>
      <c r="AQN54" s="94" t="str">
        <f ca="1">IFERROR(INDEX(TrichLuc!$A:$AD,AQE54,26),"")</f>
        <v/>
      </c>
      <c r="AQP54" s="4" t="str">
        <f ca="1">IFERROR(MATCH(AQU$3,OFFSET(TrichLuc!$A$1,AQP53,0,5000),0)+AQP53,"")</f>
        <v/>
      </c>
      <c r="AQQ54" s="84" t="str">
        <f ca="1">IFERROR(INDEX(TrichLuc!$A:$AD,AQP54,10),"")</f>
        <v/>
      </c>
      <c r="AQR54" s="94" t="str">
        <f ca="1">IFERROR(INDEX(TrichLuc!$A:$AD,AQP54,30),"")</f>
        <v/>
      </c>
      <c r="AQS54" s="85" t="str">
        <f ca="1">IFERROR(VLOOKUP(AQR54,Giadatvaheso!$C$24:$F$112,4,0)*AQT54,"")</f>
        <v/>
      </c>
      <c r="AQT54" s="84" t="str">
        <f t="shared" ca="1" si="103"/>
        <v/>
      </c>
      <c r="AQU54" s="84" t="str">
        <f ca="1">IFERROR(INDEX(TrichLuc!$A:$AD,AQP54,21),"")</f>
        <v/>
      </c>
      <c r="AQV54" s="84" t="str">
        <f ca="1">IFERROR(INDEX(TrichLuc!$A:$AD,AQP54,22),"")</f>
        <v/>
      </c>
      <c r="AQW54" s="84" t="str">
        <f ca="1">IFERROR(INDEX(TrichLuc!$A:$AD,AQP54,23),"")</f>
        <v/>
      </c>
      <c r="AQX54" s="94" t="str">
        <f ca="1">IFERROR(INDEX(TrichLuc!$A:$AD,AQP54,25),"")</f>
        <v/>
      </c>
      <c r="AQY54" s="94" t="str">
        <f ca="1">IFERROR(INDEX(TrichLuc!$A:$AD,AQP54,26),"")</f>
        <v/>
      </c>
      <c r="ARA54" s="4" t="str">
        <f ca="1">IFERROR(MATCH(ARF$3,OFFSET(TrichLuc!$A$1,ARA53,0,5000),0)+ARA53,"")</f>
        <v/>
      </c>
      <c r="ARB54" s="84" t="str">
        <f ca="1">IFERROR(INDEX(TrichLuc!$A:$AD,ARA54,10),"")</f>
        <v/>
      </c>
      <c r="ARC54" s="94" t="str">
        <f ca="1">IFERROR(INDEX(TrichLuc!$A:$AD,ARA54,30),"")</f>
        <v/>
      </c>
      <c r="ARD54" s="85" t="str">
        <f ca="1">IFERROR(VLOOKUP(ARC54,Giadatvaheso!$C$24:$F$112,4,0)*ARE54,"")</f>
        <v/>
      </c>
      <c r="ARE54" s="84" t="str">
        <f t="shared" ca="1" si="104"/>
        <v/>
      </c>
      <c r="ARF54" s="84" t="str">
        <f ca="1">IFERROR(INDEX(TrichLuc!$A:$AD,ARA54,21),"")</f>
        <v/>
      </c>
      <c r="ARG54" s="84" t="str">
        <f ca="1">IFERROR(INDEX(TrichLuc!$A:$AD,ARA54,22),"")</f>
        <v/>
      </c>
      <c r="ARH54" s="84" t="str">
        <f ca="1">IFERROR(INDEX(TrichLuc!$A:$AD,ARA54,23),"")</f>
        <v/>
      </c>
      <c r="ARI54" s="94" t="str">
        <f ca="1">IFERROR(INDEX(TrichLuc!$A:$AD,ARA54,25),"")</f>
        <v/>
      </c>
      <c r="ARJ54" s="94" t="str">
        <f ca="1">IFERROR(INDEX(TrichLuc!$A:$AD,ARA54,26),"")</f>
        <v/>
      </c>
      <c r="ARL54" s="4" t="str">
        <f ca="1">IFERROR(MATCH(ARQ$3,OFFSET(TrichLuc!$A$1,ARL53,0,5000),0)+ARL53,"")</f>
        <v/>
      </c>
      <c r="ARM54" s="84" t="str">
        <f ca="1">IFERROR(INDEX(TrichLuc!$A:$AD,ARL54,10),"")</f>
        <v/>
      </c>
      <c r="ARN54" s="94" t="str">
        <f ca="1">IFERROR(INDEX(TrichLuc!$A:$AD,ARL54,30),"")</f>
        <v/>
      </c>
      <c r="ARO54" s="85" t="str">
        <f ca="1">IFERROR(VLOOKUP(ARN54,Giadatvaheso!$C$24:$F$112,4,0)*ARP54,"")</f>
        <v/>
      </c>
      <c r="ARP54" s="84" t="str">
        <f t="shared" ca="1" si="105"/>
        <v/>
      </c>
      <c r="ARQ54" s="84" t="str">
        <f ca="1">IFERROR(INDEX(TrichLuc!$A:$AD,ARL54,21),"")</f>
        <v/>
      </c>
      <c r="ARR54" s="84" t="str">
        <f ca="1">IFERROR(INDEX(TrichLuc!$A:$AD,ARL54,22),"")</f>
        <v/>
      </c>
      <c r="ARS54" s="84" t="str">
        <f ca="1">IFERROR(INDEX(TrichLuc!$A:$AD,ARL54,23),"")</f>
        <v/>
      </c>
      <c r="ART54" s="94" t="str">
        <f ca="1">IFERROR(INDEX(TrichLuc!$A:$AD,ARL54,25),"")</f>
        <v/>
      </c>
      <c r="ARU54" s="94" t="str">
        <f ca="1">IFERROR(INDEX(TrichLuc!$A:$AD,ARL54,26),"")</f>
        <v/>
      </c>
      <c r="ARW54" s="4" t="str">
        <f ca="1">IFERROR(MATCH(ASB$3,OFFSET(TrichLuc!$A$1,ARW53,0,5000),0)+ARW53,"")</f>
        <v/>
      </c>
      <c r="ARX54" s="84" t="str">
        <f ca="1">IFERROR(INDEX(TrichLuc!$A:$AD,ARW54,10),"")</f>
        <v/>
      </c>
      <c r="ARY54" s="94" t="str">
        <f ca="1">IFERROR(INDEX(TrichLuc!$A:$AD,ARW54,30),"")</f>
        <v/>
      </c>
      <c r="ARZ54" s="85" t="str">
        <f ca="1">IFERROR(VLOOKUP(ARY54,Giadatvaheso!$C$24:$F$112,4,0)*ASA54,"")</f>
        <v/>
      </c>
      <c r="ASA54" s="84" t="str">
        <f t="shared" ca="1" si="106"/>
        <v/>
      </c>
      <c r="ASB54" s="84" t="str">
        <f ca="1">IFERROR(INDEX(TrichLuc!$A:$AD,ARW54,21),"")</f>
        <v/>
      </c>
      <c r="ASC54" s="84" t="str">
        <f ca="1">IFERROR(INDEX(TrichLuc!$A:$AD,ARW54,22),"")</f>
        <v/>
      </c>
      <c r="ASD54" s="84" t="str">
        <f ca="1">IFERROR(INDEX(TrichLuc!$A:$AD,ARW54,23),"")</f>
        <v/>
      </c>
      <c r="ASE54" s="94" t="str">
        <f ca="1">IFERROR(INDEX(TrichLuc!$A:$AD,ARW54,25),"")</f>
        <v/>
      </c>
      <c r="ASF54" s="94" t="str">
        <f ca="1">IFERROR(INDEX(TrichLuc!$A:$AD,ARW54,26),"")</f>
        <v/>
      </c>
      <c r="ASH54" s="4" t="str">
        <f ca="1">IFERROR(MATCH(ASM$3,OFFSET(TrichLuc!$A$1,ASH53,0,5000),0)+ASH53,"")</f>
        <v/>
      </c>
      <c r="ASI54" s="84" t="str">
        <f ca="1">IFERROR(INDEX(TrichLuc!$A:$AD,ASH54,10),"")</f>
        <v/>
      </c>
      <c r="ASJ54" s="94" t="str">
        <f ca="1">IFERROR(INDEX(TrichLuc!$A:$AD,ASH54,30),"")</f>
        <v/>
      </c>
      <c r="ASK54" s="85" t="str">
        <f ca="1">IFERROR(VLOOKUP(ASJ54,Giadatvaheso!$C$24:$F$112,4,0)*ASL54,"")</f>
        <v/>
      </c>
      <c r="ASL54" s="84" t="str">
        <f t="shared" ca="1" si="107"/>
        <v/>
      </c>
      <c r="ASM54" s="84" t="str">
        <f ca="1">IFERROR(INDEX(TrichLuc!$A:$AD,ASH54,21),"")</f>
        <v/>
      </c>
      <c r="ASN54" s="84" t="str">
        <f ca="1">IFERROR(INDEX(TrichLuc!$A:$AD,ASH54,22),"")</f>
        <v/>
      </c>
      <c r="ASO54" s="84" t="str">
        <f ca="1">IFERROR(INDEX(TrichLuc!$A:$AD,ASH54,23),"")</f>
        <v/>
      </c>
      <c r="ASP54" s="94" t="str">
        <f ca="1">IFERROR(INDEX(TrichLuc!$A:$AD,ASH54,25),"")</f>
        <v/>
      </c>
      <c r="ASQ54" s="94" t="str">
        <f ca="1">IFERROR(INDEX(TrichLuc!$A:$AD,ASH54,26),"")</f>
        <v/>
      </c>
      <c r="ASS54" s="4" t="str">
        <f ca="1">IFERROR(MATCH(ASX$3,OFFSET(TrichLuc!$A$1,ASS53,0,5000),0)+ASS53,"")</f>
        <v/>
      </c>
      <c r="AST54" s="84" t="str">
        <f ca="1">IFERROR(INDEX(TrichLuc!$A:$AD,ASS54,10),"")</f>
        <v/>
      </c>
      <c r="ASU54" s="94" t="str">
        <f ca="1">IFERROR(INDEX(TrichLuc!$A:$AD,ASS54,30),"")</f>
        <v/>
      </c>
      <c r="ASV54" s="85" t="str">
        <f ca="1">IFERROR(VLOOKUP(ASU54,Giadatvaheso!$C$24:$F$112,4,0)*ASW54,"")</f>
        <v/>
      </c>
      <c r="ASW54" s="84" t="str">
        <f t="shared" ca="1" si="108"/>
        <v/>
      </c>
      <c r="ASX54" s="84" t="str">
        <f ca="1">IFERROR(INDEX(TrichLuc!$A:$AD,ASS54,21),"")</f>
        <v/>
      </c>
      <c r="ASY54" s="84" t="str">
        <f ca="1">IFERROR(INDEX(TrichLuc!$A:$AD,ASS54,22),"")</f>
        <v/>
      </c>
      <c r="ASZ54" s="84" t="str">
        <f ca="1">IFERROR(INDEX(TrichLuc!$A:$AD,ASS54,23),"")</f>
        <v/>
      </c>
      <c r="ATA54" s="94" t="str">
        <f ca="1">IFERROR(INDEX(TrichLuc!$A:$AD,ASS54,25),"")</f>
        <v/>
      </c>
      <c r="ATB54" s="94" t="str">
        <f ca="1">IFERROR(INDEX(TrichLuc!$A:$AD,ASS54,26),"")</f>
        <v/>
      </c>
      <c r="ATD54" s="4" t="str">
        <f ca="1">IFERROR(MATCH(ATI$3,OFFSET(TrichLuc!$A$1,ATD53,0,5000),0)+ATD53,"")</f>
        <v/>
      </c>
      <c r="ATE54" s="84" t="str">
        <f ca="1">IFERROR(INDEX(TrichLuc!$A:$AD,ATD54,10),"")</f>
        <v/>
      </c>
      <c r="ATF54" s="94" t="str">
        <f ca="1">IFERROR(INDEX(TrichLuc!$A:$AD,ATD54,30),"")</f>
        <v/>
      </c>
      <c r="ATG54" s="85" t="str">
        <f ca="1">IFERROR(VLOOKUP(ATF54,Giadatvaheso!$C$24:$F$112,4,0)*ATH54,"")</f>
        <v/>
      </c>
      <c r="ATH54" s="84" t="str">
        <f t="shared" ca="1" si="109"/>
        <v/>
      </c>
      <c r="ATI54" s="84" t="str">
        <f ca="1">IFERROR(INDEX(TrichLuc!$A:$AD,ATD54,21),"")</f>
        <v/>
      </c>
      <c r="ATJ54" s="84" t="str">
        <f ca="1">IFERROR(INDEX(TrichLuc!$A:$AD,ATD54,22),"")</f>
        <v/>
      </c>
      <c r="ATK54" s="84" t="str">
        <f ca="1">IFERROR(INDEX(TrichLuc!$A:$AD,ATD54,23),"")</f>
        <v/>
      </c>
      <c r="ATL54" s="94" t="str">
        <f ca="1">IFERROR(INDEX(TrichLuc!$A:$AD,ATD54,25),"")</f>
        <v/>
      </c>
      <c r="ATM54" s="94" t="str">
        <f ca="1">IFERROR(INDEX(TrichLuc!$A:$AD,ATD54,26),"")</f>
        <v/>
      </c>
      <c r="ATO54" s="4" t="str">
        <f ca="1">IFERROR(MATCH(ATT$3,OFFSET(TrichLuc!$A$1,ATO53,0,5000),0)+ATO53,"")</f>
        <v/>
      </c>
      <c r="ATP54" s="84" t="str">
        <f ca="1">IFERROR(INDEX(TrichLuc!$A:$AD,ATO54,10),"")</f>
        <v/>
      </c>
      <c r="ATQ54" s="94" t="str">
        <f ca="1">IFERROR(INDEX(TrichLuc!$A:$AD,ATO54,30),"")</f>
        <v/>
      </c>
      <c r="ATR54" s="85" t="str">
        <f ca="1">IFERROR(VLOOKUP(ATQ54,Giadatvaheso!$C$24:$F$112,4,0)*ATS54,"")</f>
        <v/>
      </c>
      <c r="ATS54" s="84" t="str">
        <f t="shared" ca="1" si="110"/>
        <v/>
      </c>
      <c r="ATT54" s="84" t="str">
        <f ca="1">IFERROR(INDEX(TrichLuc!$A:$AD,ATO54,21),"")</f>
        <v/>
      </c>
      <c r="ATU54" s="84" t="str">
        <f ca="1">IFERROR(INDEX(TrichLuc!$A:$AD,ATO54,22),"")</f>
        <v/>
      </c>
      <c r="ATV54" s="84" t="str">
        <f ca="1">IFERROR(INDEX(TrichLuc!$A:$AD,ATO54,23),"")</f>
        <v/>
      </c>
      <c r="ATW54" s="94" t="str">
        <f ca="1">IFERROR(INDEX(TrichLuc!$A:$AD,ATO54,25),"")</f>
        <v/>
      </c>
      <c r="ATX54" s="94" t="str">
        <f ca="1">IFERROR(INDEX(TrichLuc!$A:$AD,ATO54,26),"")</f>
        <v/>
      </c>
      <c r="ATZ54" s="4" t="str">
        <f ca="1">IFERROR(MATCH(AUE$3,OFFSET(TrichLuc!$A$1,ATZ53,0,5000),0)+ATZ53,"")</f>
        <v/>
      </c>
      <c r="AUA54" s="84" t="str">
        <f ca="1">IFERROR(INDEX(TrichLuc!$A:$AD,ATZ54,10),"")</f>
        <v/>
      </c>
      <c r="AUB54" s="94" t="str">
        <f ca="1">IFERROR(INDEX(TrichLuc!$A:$AD,ATZ54,30),"")</f>
        <v/>
      </c>
      <c r="AUC54" s="85" t="str">
        <f ca="1">IFERROR(VLOOKUP(AUB54,Giadatvaheso!$C$24:$F$112,4,0)*AUD54,"")</f>
        <v/>
      </c>
      <c r="AUD54" s="84" t="str">
        <f t="shared" ca="1" si="111"/>
        <v/>
      </c>
      <c r="AUE54" s="84" t="str">
        <f ca="1">IFERROR(INDEX(TrichLuc!$A:$AD,ATZ54,21),"")</f>
        <v/>
      </c>
      <c r="AUF54" s="84" t="str">
        <f ca="1">IFERROR(INDEX(TrichLuc!$A:$AD,ATZ54,22),"")</f>
        <v/>
      </c>
      <c r="AUG54" s="84" t="str">
        <f ca="1">IFERROR(INDEX(TrichLuc!$A:$AD,ATZ54,23),"")</f>
        <v/>
      </c>
      <c r="AUH54" s="94" t="str">
        <f ca="1">IFERROR(INDEX(TrichLuc!$A:$AD,ATZ54,25),"")</f>
        <v/>
      </c>
      <c r="AUI54" s="94" t="str">
        <f ca="1">IFERROR(INDEX(TrichLuc!$A:$AD,ATZ54,26),"")</f>
        <v/>
      </c>
      <c r="AUK54" s="4" t="str">
        <f ca="1">IFERROR(MATCH(AUP$3,OFFSET(TrichLuc!$A$1,AUK53,0,5000),0)+AUK53,"")</f>
        <v/>
      </c>
      <c r="AUL54" s="84" t="str">
        <f ca="1">IFERROR(INDEX(TrichLuc!$A:$AD,AUK54,10),"")</f>
        <v/>
      </c>
      <c r="AUM54" s="94" t="str">
        <f ca="1">IFERROR(INDEX(TrichLuc!$A:$AD,AUK54,30),"")</f>
        <v/>
      </c>
      <c r="AUN54" s="85" t="str">
        <f ca="1">IFERROR(VLOOKUP(AUM54,Giadatvaheso!$C$24:$F$112,4,0)*AUO54,"")</f>
        <v/>
      </c>
      <c r="AUO54" s="84" t="str">
        <f t="shared" ca="1" si="112"/>
        <v/>
      </c>
      <c r="AUP54" s="84" t="str">
        <f ca="1">IFERROR(INDEX(TrichLuc!$A:$AD,AUK54,21),"")</f>
        <v/>
      </c>
      <c r="AUQ54" s="84" t="str">
        <f ca="1">IFERROR(INDEX(TrichLuc!$A:$AD,AUK54,22),"")</f>
        <v/>
      </c>
      <c r="AUR54" s="84" t="str">
        <f ca="1">IFERROR(INDEX(TrichLuc!$A:$AD,AUK54,23),"")</f>
        <v/>
      </c>
      <c r="AUS54" s="94" t="str">
        <f ca="1">IFERROR(INDEX(TrichLuc!$A:$AD,AUK54,25),"")</f>
        <v/>
      </c>
      <c r="AUT54" s="94" t="str">
        <f ca="1">IFERROR(INDEX(TrichLuc!$A:$AD,AUK54,26),"")</f>
        <v/>
      </c>
      <c r="AUV54" s="4" t="str">
        <f ca="1">IFERROR(MATCH(AVA$3,OFFSET(TrichLuc!$A$1,AUV53,0,5000),0)+AUV53,"")</f>
        <v/>
      </c>
      <c r="AUW54" s="84" t="str">
        <f ca="1">IFERROR(INDEX(TrichLuc!$A:$AD,AUV54,10),"")</f>
        <v/>
      </c>
      <c r="AUX54" s="94" t="str">
        <f ca="1">IFERROR(INDEX(TrichLuc!$A:$AD,AUV54,30),"")</f>
        <v/>
      </c>
      <c r="AUY54" s="85" t="str">
        <f ca="1">IFERROR(VLOOKUP(AUX54,Giadatvaheso!$C$24:$F$112,4,0)*AUZ54,"")</f>
        <v/>
      </c>
      <c r="AUZ54" s="84" t="str">
        <f t="shared" ca="1" si="113"/>
        <v/>
      </c>
      <c r="AVA54" s="84" t="str">
        <f ca="1">IFERROR(INDEX(TrichLuc!$A:$AD,AUV54,21),"")</f>
        <v/>
      </c>
      <c r="AVB54" s="84" t="str">
        <f ca="1">IFERROR(INDEX(TrichLuc!$A:$AD,AUV54,22),"")</f>
        <v/>
      </c>
      <c r="AVC54" s="84" t="str">
        <f ca="1">IFERROR(INDEX(TrichLuc!$A:$AD,AUV54,23),"")</f>
        <v/>
      </c>
      <c r="AVD54" s="94" t="str">
        <f ca="1">IFERROR(INDEX(TrichLuc!$A:$AD,AUV54,25),"")</f>
        <v/>
      </c>
      <c r="AVE54" s="94" t="str">
        <f ca="1">IFERROR(INDEX(TrichLuc!$A:$AD,AUV54,26),"")</f>
        <v/>
      </c>
      <c r="AVG54" s="4" t="str">
        <f ca="1">IFERROR(MATCH(AVL$3,OFFSET(TrichLuc!$A$1,AVG53,0,5000),0)+AVG53,"")</f>
        <v/>
      </c>
      <c r="AVH54" s="84" t="str">
        <f ca="1">IFERROR(INDEX(TrichLuc!$A:$AD,AVG54,10),"")</f>
        <v/>
      </c>
      <c r="AVI54" s="94" t="str">
        <f ca="1">IFERROR(INDEX(TrichLuc!$A:$AD,AVG54,30),"")</f>
        <v/>
      </c>
      <c r="AVJ54" s="85" t="str">
        <f ca="1">IFERROR(VLOOKUP(AVI54,Giadatvaheso!$C$24:$F$112,4,0)*AVK54,"")</f>
        <v/>
      </c>
      <c r="AVK54" s="84" t="str">
        <f t="shared" ca="1" si="114"/>
        <v/>
      </c>
      <c r="AVL54" s="84" t="str">
        <f ca="1">IFERROR(INDEX(TrichLuc!$A:$AD,AVG54,21),"")</f>
        <v/>
      </c>
      <c r="AVM54" s="84" t="str">
        <f ca="1">IFERROR(INDEX(TrichLuc!$A:$AD,AVG54,22),"")</f>
        <v/>
      </c>
      <c r="AVN54" s="84" t="str">
        <f ca="1">IFERROR(INDEX(TrichLuc!$A:$AD,AVG54,23),"")</f>
        <v/>
      </c>
      <c r="AVO54" s="94" t="str">
        <f ca="1">IFERROR(INDEX(TrichLuc!$A:$AD,AVG54,25),"")</f>
        <v/>
      </c>
      <c r="AVP54" s="94" t="str">
        <f ca="1">IFERROR(INDEX(TrichLuc!$A:$AD,AVG54,26),"")</f>
        <v/>
      </c>
      <c r="AVR54" s="4" t="str">
        <f ca="1">IFERROR(MATCH(AVW$3,OFFSET(TrichLuc!$A$1,AVR53,0,5000),0)+AVR53,"")</f>
        <v/>
      </c>
      <c r="AVS54" s="84" t="str">
        <f ca="1">IFERROR(INDEX(TrichLuc!$A:$AD,AVR54,10),"")</f>
        <v/>
      </c>
      <c r="AVT54" s="94" t="str">
        <f ca="1">IFERROR(INDEX(TrichLuc!$A:$AD,AVR54,30),"")</f>
        <v/>
      </c>
      <c r="AVU54" s="85" t="str">
        <f ca="1">IFERROR(VLOOKUP(AVT54,Giadatvaheso!$C$24:$F$112,4,0)*AVV54,"")</f>
        <v/>
      </c>
      <c r="AVV54" s="84" t="str">
        <f t="shared" ca="1" si="115"/>
        <v/>
      </c>
      <c r="AVW54" s="84" t="str">
        <f ca="1">IFERROR(INDEX(TrichLuc!$A:$AD,AVR54,21),"")</f>
        <v/>
      </c>
      <c r="AVX54" s="84" t="str">
        <f ca="1">IFERROR(INDEX(TrichLuc!$A:$AD,AVR54,22),"")</f>
        <v/>
      </c>
      <c r="AVY54" s="84" t="str">
        <f ca="1">IFERROR(INDEX(TrichLuc!$A:$AD,AVR54,23),"")</f>
        <v/>
      </c>
      <c r="AVZ54" s="94" t="str">
        <f ca="1">IFERROR(INDEX(TrichLuc!$A:$AD,AVR54,25),"")</f>
        <v/>
      </c>
      <c r="AWA54" s="94" t="str">
        <f ca="1">IFERROR(INDEX(TrichLuc!$A:$AD,AVR54,26),"")</f>
        <v/>
      </c>
    </row>
    <row r="55" spans="1:1275">
      <c r="A55" s="4" t="str">
        <f ca="1">IFERROR(MATCH(F$3,OFFSET(TrichLuc!$A$1,A54,0,5000),0)+A54,"")</f>
        <v/>
      </c>
      <c r="B55" s="84" t="str">
        <f ca="1">IFERROR(INDEX(TrichLuc!$A:$AD,A55,10),"")</f>
        <v/>
      </c>
      <c r="C55" s="94" t="str">
        <f ca="1">IFERROR(INDEX(TrichLuc!$A:$AD,A55,30),"")</f>
        <v/>
      </c>
      <c r="D55" s="85" t="str">
        <f ca="1">IFERROR(VLOOKUP(C55,Giadatvaheso!$C$24:$F$112,4,0)*E55,"")</f>
        <v/>
      </c>
      <c r="E55" s="84" t="str">
        <f t="shared" ref="E55" ca="1" si="122">IFERROR(F55+G55,"")</f>
        <v/>
      </c>
      <c r="F55" s="84" t="str">
        <f ca="1">IFERROR(INDEX(TrichLuc!$A:$AD,A55,21),"")</f>
        <v/>
      </c>
      <c r="G55" s="84" t="str">
        <f ca="1">IFERROR(INDEX(TrichLuc!$A:$AD,A55,22),"")</f>
        <v/>
      </c>
      <c r="H55" s="84" t="str">
        <f ca="1">IFERROR(INDEX(TrichLuc!$A:$AD,A55,23),"")</f>
        <v/>
      </c>
      <c r="I55" s="94" t="str">
        <f ca="1">IFERROR(INDEX(TrichLuc!$A:$AD,A55,25),"")</f>
        <v/>
      </c>
      <c r="J55" s="94" t="str">
        <f ca="1">IFERROR(INDEX(TrichLuc!$A:$AD,A55,26),"")</f>
        <v/>
      </c>
      <c r="L55" s="4" t="str">
        <f ca="1">IFERROR(MATCH(Q$3,OFFSET(TrichLuc!$A$1,L54,0,5000),0)+L54,"")</f>
        <v/>
      </c>
      <c r="M55" s="84" t="str">
        <f ca="1">IFERROR(INDEX(TrichLuc!$A:$AD,L55,10),"")</f>
        <v/>
      </c>
      <c r="N55" s="94" t="str">
        <f ca="1">IFERROR(INDEX(TrichLuc!$A:$AD,L55,30),"")</f>
        <v/>
      </c>
      <c r="O55" s="85" t="str">
        <f ca="1">IFERROR(VLOOKUP(N55,Giadatvaheso!$C$24:$F$112,4,0)*P55,"")</f>
        <v/>
      </c>
      <c r="P55" s="84" t="str">
        <f t="shared" ref="P55" ca="1" si="123">IFERROR(Q55+R55,"")</f>
        <v/>
      </c>
      <c r="Q55" s="84" t="str">
        <f ca="1">IFERROR(INDEX(TrichLuc!$A:$AD,L55,21),"")</f>
        <v/>
      </c>
      <c r="R55" s="84" t="str">
        <f ca="1">IFERROR(INDEX(TrichLuc!$A:$AD,L55,22),"")</f>
        <v/>
      </c>
      <c r="S55" s="84" t="str">
        <f ca="1">IFERROR(INDEX(TrichLuc!$A:$AD,L55,23),"")</f>
        <v/>
      </c>
      <c r="T55" s="94" t="str">
        <f ca="1">IFERROR(INDEX(TrichLuc!$A:$AD,L55,25),"")</f>
        <v/>
      </c>
      <c r="U55" s="94" t="str">
        <f ca="1">IFERROR(INDEX(TrichLuc!$A:$AD,L55,26),"")</f>
        <v/>
      </c>
      <c r="W55" s="4" t="str">
        <f ca="1">IFERROR(MATCH(AB$3,OFFSET(TrichLuc!$A$1,W54,0,5000),0)+W54,"")</f>
        <v/>
      </c>
      <c r="X55" s="84" t="str">
        <f ca="1">IFERROR(INDEX(TrichLuc!$A:$AD,W55,10),"")</f>
        <v/>
      </c>
      <c r="Y55" s="94" t="str">
        <f ca="1">IFERROR(INDEX(TrichLuc!$A:$AD,W55,30),"")</f>
        <v/>
      </c>
      <c r="Z55" s="85" t="str">
        <f ca="1">IFERROR(VLOOKUP(Y55,Giadatvaheso!$C$24:$F$112,4,0)*AA55,"")</f>
        <v/>
      </c>
      <c r="AA55" s="84" t="str">
        <f t="shared" ca="1" si="2"/>
        <v/>
      </c>
      <c r="AB55" s="84" t="str">
        <f ca="1">IFERROR(INDEX(TrichLuc!$A:$AD,W55,21),"")</f>
        <v/>
      </c>
      <c r="AC55" s="84" t="str">
        <f ca="1">IFERROR(INDEX(TrichLuc!$A:$AD,W55,22),"")</f>
        <v/>
      </c>
      <c r="AD55" s="84" t="str">
        <f ca="1">IFERROR(INDEX(TrichLuc!$A:$AD,W55,23),"")</f>
        <v/>
      </c>
      <c r="AE55" s="94" t="str">
        <f ca="1">IFERROR(INDEX(TrichLuc!$A:$AD,W55,25),"")</f>
        <v/>
      </c>
      <c r="AF55" s="94" t="str">
        <f ca="1">IFERROR(INDEX(TrichLuc!$A:$AD,W55,26),"")</f>
        <v/>
      </c>
      <c r="AH55" s="4" t="str">
        <f ca="1">IFERROR(MATCH(AM$3,OFFSET(TrichLuc!$A$1,AH54,0,5000),0)+AH54,"")</f>
        <v/>
      </c>
      <c r="AI55" s="84" t="str">
        <f ca="1">IFERROR(INDEX(TrichLuc!$A:$AD,AH55,10),"")</f>
        <v/>
      </c>
      <c r="AJ55" s="94" t="str">
        <f ca="1">IFERROR(INDEX(TrichLuc!$A:$AD,AH55,30),"")</f>
        <v/>
      </c>
      <c r="AK55" s="85" t="str">
        <f ca="1">IFERROR(VLOOKUP(AJ55,Giadatvaheso!$C$24:$F$112,4,0)*AL55,"")</f>
        <v/>
      </c>
      <c r="AL55" s="84" t="str">
        <f t="shared" ca="1" si="3"/>
        <v/>
      </c>
      <c r="AM55" s="84" t="str">
        <f ca="1">IFERROR(INDEX(TrichLuc!$A:$AD,AH55,21),"")</f>
        <v/>
      </c>
      <c r="AN55" s="84" t="str">
        <f ca="1">IFERROR(INDEX(TrichLuc!$A:$AD,AH55,22),"")</f>
        <v/>
      </c>
      <c r="AO55" s="84" t="str">
        <f ca="1">IFERROR(INDEX(TrichLuc!$A:$AD,AH55,23),"")</f>
        <v/>
      </c>
      <c r="AP55" s="94" t="str">
        <f ca="1">IFERROR(INDEX(TrichLuc!$A:$AD,AH55,25),"")</f>
        <v/>
      </c>
      <c r="AQ55" s="94" t="str">
        <f ca="1">IFERROR(INDEX(TrichLuc!$A:$AD,AH55,26),"")</f>
        <v/>
      </c>
      <c r="AS55" s="4" t="str">
        <f ca="1">IFERROR(MATCH(AX$3,OFFSET(TrichLuc!$A$1,AS54,0,5000),0)+AS54,"")</f>
        <v/>
      </c>
      <c r="AT55" s="84" t="str">
        <f ca="1">IFERROR(INDEX(TrichLuc!$A:$AD,AS55,10),"")</f>
        <v/>
      </c>
      <c r="AU55" s="94" t="str">
        <f ca="1">IFERROR(INDEX(TrichLuc!$A:$AD,AS55,30),"")</f>
        <v/>
      </c>
      <c r="AV55" s="85" t="str">
        <f ca="1">IFERROR(VLOOKUP(AU55,Giadatvaheso!$C$24:$F$112,4,0)*AW55,"")</f>
        <v/>
      </c>
      <c r="AW55" s="84" t="str">
        <f t="shared" ca="1" si="4"/>
        <v/>
      </c>
      <c r="AX55" s="84" t="str">
        <f ca="1">IFERROR(INDEX(TrichLuc!$A:$AD,AS55,21),"")</f>
        <v/>
      </c>
      <c r="AY55" s="84" t="str">
        <f ca="1">IFERROR(INDEX(TrichLuc!$A:$AD,AS55,22),"")</f>
        <v/>
      </c>
      <c r="AZ55" s="84" t="str">
        <f ca="1">IFERROR(INDEX(TrichLuc!$A:$AD,AS55,23),"")</f>
        <v/>
      </c>
      <c r="BA55" s="94" t="str">
        <f ca="1">IFERROR(INDEX(TrichLuc!$A:$AD,AS55,25),"")</f>
        <v/>
      </c>
      <c r="BB55" s="94" t="str">
        <f ca="1">IFERROR(INDEX(TrichLuc!$A:$AD,AS55,26),"")</f>
        <v/>
      </c>
      <c r="BD55" s="4" t="str">
        <f ca="1">IFERROR(MATCH(BI$3,OFFSET(TrichLuc!$A$1,BD54,0,5000),0)+BD54,"")</f>
        <v/>
      </c>
      <c r="BE55" s="84" t="str">
        <f ca="1">IFERROR(INDEX(TrichLuc!$A:$AD,BD55,10),"")</f>
        <v/>
      </c>
      <c r="BF55" s="94" t="str">
        <f ca="1">IFERROR(INDEX(TrichLuc!$A:$AD,BD55,30),"")</f>
        <v/>
      </c>
      <c r="BG55" s="85" t="str">
        <f ca="1">IFERROR(VLOOKUP(BF55,Giadatvaheso!$C$24:$F$112,4,0)*BH55,"")</f>
        <v/>
      </c>
      <c r="BH55" s="84" t="str">
        <f t="shared" ca="1" si="5"/>
        <v/>
      </c>
      <c r="BI55" s="84" t="str">
        <f ca="1">IFERROR(INDEX(TrichLuc!$A:$AD,BD55,21),"")</f>
        <v/>
      </c>
      <c r="BJ55" s="84" t="str">
        <f ca="1">IFERROR(INDEX(TrichLuc!$A:$AD,BD55,22),"")</f>
        <v/>
      </c>
      <c r="BK55" s="84" t="str">
        <f ca="1">IFERROR(INDEX(TrichLuc!$A:$AD,BD55,23),"")</f>
        <v/>
      </c>
      <c r="BL55" s="94" t="str">
        <f ca="1">IFERROR(INDEX(TrichLuc!$A:$AD,BD55,25),"")</f>
        <v/>
      </c>
      <c r="BM55" s="94" t="str">
        <f ca="1">IFERROR(INDEX(TrichLuc!$A:$AD,BD55,26),"")</f>
        <v/>
      </c>
      <c r="BO55" s="4" t="str">
        <f ca="1">IFERROR(MATCH(BT$3,OFFSET(TrichLuc!$A$1,BO54,0,5000),0)+BO54,"")</f>
        <v/>
      </c>
      <c r="BP55" s="84" t="str">
        <f ca="1">IFERROR(INDEX(TrichLuc!$A:$AD,BO55,10),"")</f>
        <v/>
      </c>
      <c r="BQ55" s="94" t="str">
        <f ca="1">IFERROR(INDEX(TrichLuc!$A:$AD,BO55,30),"")</f>
        <v/>
      </c>
      <c r="BR55" s="85" t="str">
        <f ca="1">IFERROR(VLOOKUP(BQ55,Giadatvaheso!$C$24:$F$112,4,0)*BS55,"")</f>
        <v/>
      </c>
      <c r="BS55" s="84" t="str">
        <f t="shared" ca="1" si="6"/>
        <v/>
      </c>
      <c r="BT55" s="84" t="str">
        <f ca="1">IFERROR(INDEX(TrichLuc!$A:$AD,BO55,21),"")</f>
        <v/>
      </c>
      <c r="BU55" s="84" t="str">
        <f ca="1">IFERROR(INDEX(TrichLuc!$A:$AD,BO55,22),"")</f>
        <v/>
      </c>
      <c r="BV55" s="84" t="str">
        <f ca="1">IFERROR(INDEX(TrichLuc!$A:$AD,BO55,23),"")</f>
        <v/>
      </c>
      <c r="BW55" s="94" t="str">
        <f ca="1">IFERROR(INDEX(TrichLuc!$A:$AD,BO55,25),"")</f>
        <v/>
      </c>
      <c r="BX55" s="94" t="str">
        <f ca="1">IFERROR(INDEX(TrichLuc!$A:$AD,BO55,26),"")</f>
        <v/>
      </c>
      <c r="BZ55" s="4" t="str">
        <f ca="1">IFERROR(MATCH(CE$3,OFFSET(TrichLuc!$A$1,BZ54,0,5000),0)+BZ54,"")</f>
        <v/>
      </c>
      <c r="CA55" s="84" t="str">
        <f ca="1">IFERROR(INDEX(TrichLuc!$A:$AD,BZ55,10),"")</f>
        <v/>
      </c>
      <c r="CB55" s="94" t="str">
        <f ca="1">IFERROR(INDEX(TrichLuc!$A:$AD,BZ55,30),"")</f>
        <v/>
      </c>
      <c r="CC55" s="85" t="str">
        <f ca="1">IFERROR(VLOOKUP(CB55,Giadatvaheso!$C$24:$F$112,4,0)*CD55,"")</f>
        <v/>
      </c>
      <c r="CD55" s="84" t="str">
        <f t="shared" ca="1" si="7"/>
        <v/>
      </c>
      <c r="CE55" s="84" t="str">
        <f ca="1">IFERROR(INDEX(TrichLuc!$A:$AD,BZ55,21),"")</f>
        <v/>
      </c>
      <c r="CF55" s="84" t="str">
        <f ca="1">IFERROR(INDEX(TrichLuc!$A:$AD,BZ55,22),"")</f>
        <v/>
      </c>
      <c r="CG55" s="84" t="str">
        <f ca="1">IFERROR(INDEX(TrichLuc!$A:$AD,BZ55,23),"")</f>
        <v/>
      </c>
      <c r="CH55" s="94" t="str">
        <f ca="1">IFERROR(INDEX(TrichLuc!$A:$AD,BZ55,25),"")</f>
        <v/>
      </c>
      <c r="CI55" s="94" t="str">
        <f ca="1">IFERROR(INDEX(TrichLuc!$A:$AD,BZ55,26),"")</f>
        <v/>
      </c>
      <c r="CK55" s="4" t="str">
        <f ca="1">IFERROR(MATCH(CP$3,OFFSET(TrichLuc!$A$1,CK54,0,5000),0)+CK54,"")</f>
        <v/>
      </c>
      <c r="CL55" s="84" t="str">
        <f ca="1">IFERROR(INDEX(TrichLuc!$A:$AD,CK55,10),"")</f>
        <v/>
      </c>
      <c r="CM55" s="94" t="str">
        <f ca="1">IFERROR(INDEX(TrichLuc!$A:$AD,CK55,30),"")</f>
        <v/>
      </c>
      <c r="CN55" s="85" t="str">
        <f ca="1">IFERROR(VLOOKUP(CM55,Giadatvaheso!$C$24:$F$112,4,0)*CO55,"")</f>
        <v/>
      </c>
      <c r="CO55" s="84" t="str">
        <f t="shared" ca="1" si="8"/>
        <v/>
      </c>
      <c r="CP55" s="84" t="str">
        <f ca="1">IFERROR(INDEX(TrichLuc!$A:$AD,CK55,21),"")</f>
        <v/>
      </c>
      <c r="CQ55" s="84" t="str">
        <f ca="1">IFERROR(INDEX(TrichLuc!$A:$AD,CK55,22),"")</f>
        <v/>
      </c>
      <c r="CR55" s="84" t="str">
        <f ca="1">IFERROR(INDEX(TrichLuc!$A:$AD,CK55,23),"")</f>
        <v/>
      </c>
      <c r="CS55" s="94" t="str">
        <f ca="1">IFERROR(INDEX(TrichLuc!$A:$AD,CK55,25),"")</f>
        <v/>
      </c>
      <c r="CT55" s="94" t="str">
        <f ca="1">IFERROR(INDEX(TrichLuc!$A:$AD,CK55,26),"")</f>
        <v/>
      </c>
      <c r="CV55" s="4" t="str">
        <f ca="1">IFERROR(MATCH(DA$3,OFFSET(TrichLuc!$A$1,CV54,0,5000),0)+CV54,"")</f>
        <v/>
      </c>
      <c r="CW55" s="84" t="str">
        <f ca="1">IFERROR(INDEX(TrichLuc!$A:$AD,CV55,10),"")</f>
        <v/>
      </c>
      <c r="CX55" s="94" t="str">
        <f ca="1">IFERROR(INDEX(TrichLuc!$A:$AD,CV55,30),"")</f>
        <v/>
      </c>
      <c r="CY55" s="85" t="str">
        <f ca="1">IFERROR(VLOOKUP(CX55,Giadatvaheso!$C$24:$F$112,4,0)*CZ55,"")</f>
        <v/>
      </c>
      <c r="CZ55" s="84" t="str">
        <f t="shared" ca="1" si="9"/>
        <v/>
      </c>
      <c r="DA55" s="84" t="str">
        <f ca="1">IFERROR(INDEX(TrichLuc!$A:$AD,CV55,21),"")</f>
        <v/>
      </c>
      <c r="DB55" s="84" t="str">
        <f ca="1">IFERROR(INDEX(TrichLuc!$A:$AD,CV55,22),"")</f>
        <v/>
      </c>
      <c r="DC55" s="84" t="str">
        <f ca="1">IFERROR(INDEX(TrichLuc!$A:$AD,CV55,23),"")</f>
        <v/>
      </c>
      <c r="DD55" s="94" t="str">
        <f ca="1">IFERROR(INDEX(TrichLuc!$A:$AD,CV55,25),"")</f>
        <v/>
      </c>
      <c r="DE55" s="94" t="str">
        <f ca="1">IFERROR(INDEX(TrichLuc!$A:$AD,CV55,26),"")</f>
        <v/>
      </c>
      <c r="DG55" s="4" t="str">
        <f ca="1">IFERROR(MATCH(DL$3,OFFSET(TrichLuc!$A$1,DG54,0,5000),0)+DG54,"")</f>
        <v/>
      </c>
      <c r="DH55" s="84" t="str">
        <f ca="1">IFERROR(INDEX(TrichLuc!$A:$AD,DG55,10),"")</f>
        <v/>
      </c>
      <c r="DI55" s="94" t="str">
        <f ca="1">IFERROR(INDEX(TrichLuc!$A:$AD,DG55,30),"")</f>
        <v/>
      </c>
      <c r="DJ55" s="85" t="str">
        <f ca="1">IFERROR(VLOOKUP(DI55,Giadatvaheso!$C$24:$F$112,4,0)*DK55,"")</f>
        <v/>
      </c>
      <c r="DK55" s="84" t="str">
        <f t="shared" ca="1" si="10"/>
        <v/>
      </c>
      <c r="DL55" s="84" t="str">
        <f ca="1">IFERROR(INDEX(TrichLuc!$A:$AD,DG55,21),"")</f>
        <v/>
      </c>
      <c r="DM55" s="84" t="str">
        <f ca="1">IFERROR(INDEX(TrichLuc!$A:$AD,DG55,22),"")</f>
        <v/>
      </c>
      <c r="DN55" s="84" t="str">
        <f ca="1">IFERROR(INDEX(TrichLuc!$A:$AD,DG55,23),"")</f>
        <v/>
      </c>
      <c r="DO55" s="94" t="str">
        <f ca="1">IFERROR(INDEX(TrichLuc!$A:$AD,DG55,25),"")</f>
        <v/>
      </c>
      <c r="DP55" s="94" t="str">
        <f ca="1">IFERROR(INDEX(TrichLuc!$A:$AD,DG55,26),"")</f>
        <v/>
      </c>
      <c r="DR55" s="4" t="str">
        <f ca="1">IFERROR(MATCH(DW$3,OFFSET(TrichLuc!$A$1,DR54,0,5000),0)+DR54,"")</f>
        <v/>
      </c>
      <c r="DS55" s="84" t="str">
        <f ca="1">IFERROR(INDEX(TrichLuc!$A:$AD,DR55,10),"")</f>
        <v/>
      </c>
      <c r="DT55" s="94" t="str">
        <f ca="1">IFERROR(INDEX(TrichLuc!$A:$AD,DR55,30),"")</f>
        <v/>
      </c>
      <c r="DU55" s="85" t="str">
        <f ca="1">IFERROR(VLOOKUP(DT55,Giadatvaheso!$C$24:$F$112,4,0)*DV55,"")</f>
        <v/>
      </c>
      <c r="DV55" s="84" t="str">
        <f t="shared" ca="1" si="11"/>
        <v/>
      </c>
      <c r="DW55" s="84" t="str">
        <f ca="1">IFERROR(INDEX(TrichLuc!$A:$AD,DR55,21),"")</f>
        <v/>
      </c>
      <c r="DX55" s="84" t="str">
        <f ca="1">IFERROR(INDEX(TrichLuc!$A:$AD,DR55,22),"")</f>
        <v/>
      </c>
      <c r="DY55" s="84" t="str">
        <f ca="1">IFERROR(INDEX(TrichLuc!$A:$AD,DR55,23),"")</f>
        <v/>
      </c>
      <c r="DZ55" s="94" t="str">
        <f ca="1">IFERROR(INDEX(TrichLuc!$A:$AD,DR55,25),"")</f>
        <v/>
      </c>
      <c r="EA55" s="94" t="str">
        <f ca="1">IFERROR(INDEX(TrichLuc!$A:$AD,DR55,26),"")</f>
        <v/>
      </c>
      <c r="EC55" s="4" t="str">
        <f ca="1">IFERROR(MATCH(EH$3,OFFSET(TrichLuc!$A$1,EC54,0,5000),0)+EC54,"")</f>
        <v/>
      </c>
      <c r="ED55" s="84" t="str">
        <f ca="1">IFERROR(INDEX(TrichLuc!$A:$AD,EC55,10),"")</f>
        <v/>
      </c>
      <c r="EE55" s="94" t="str">
        <f ca="1">IFERROR(INDEX(TrichLuc!$A:$AD,EC55,30),"")</f>
        <v/>
      </c>
      <c r="EF55" s="85" t="str">
        <f ca="1">IFERROR(VLOOKUP(EE55,Giadatvaheso!$C$24:$F$112,4,0)*EG55,"")</f>
        <v/>
      </c>
      <c r="EG55" s="84" t="str">
        <f t="shared" ca="1" si="12"/>
        <v/>
      </c>
      <c r="EH55" s="84" t="str">
        <f ca="1">IFERROR(INDEX(TrichLuc!$A:$AD,EC55,21),"")</f>
        <v/>
      </c>
      <c r="EI55" s="84" t="str">
        <f ca="1">IFERROR(INDEX(TrichLuc!$A:$AD,EC55,22),"")</f>
        <v/>
      </c>
      <c r="EJ55" s="84" t="str">
        <f ca="1">IFERROR(INDEX(TrichLuc!$A:$AD,EC55,23),"")</f>
        <v/>
      </c>
      <c r="EK55" s="94" t="str">
        <f ca="1">IFERROR(INDEX(TrichLuc!$A:$AD,EC55,25),"")</f>
        <v/>
      </c>
      <c r="EL55" s="94" t="str">
        <f ca="1">IFERROR(INDEX(TrichLuc!$A:$AD,EC55,26),"")</f>
        <v/>
      </c>
      <c r="EN55" s="4" t="str">
        <f ca="1">IFERROR(MATCH(ES$3,OFFSET(TrichLuc!$A$1,EN54,0,5000),0)+EN54,"")</f>
        <v/>
      </c>
      <c r="EO55" s="84" t="str">
        <f ca="1">IFERROR(INDEX(TrichLuc!$A:$AD,EN55,10),"")</f>
        <v/>
      </c>
      <c r="EP55" s="94" t="str">
        <f ca="1">IFERROR(INDEX(TrichLuc!$A:$AD,EN55,30),"")</f>
        <v/>
      </c>
      <c r="EQ55" s="85" t="str">
        <f ca="1">IFERROR(VLOOKUP(EP55,Giadatvaheso!$C$24:$F$112,4,0)*ER55,"")</f>
        <v/>
      </c>
      <c r="ER55" s="84" t="str">
        <f t="shared" ca="1" si="13"/>
        <v/>
      </c>
      <c r="ES55" s="84" t="str">
        <f ca="1">IFERROR(INDEX(TrichLuc!$A:$AD,EN55,21),"")</f>
        <v/>
      </c>
      <c r="ET55" s="84" t="str">
        <f ca="1">IFERROR(INDEX(TrichLuc!$A:$AD,EN55,22),"")</f>
        <v/>
      </c>
      <c r="EU55" s="84" t="str">
        <f ca="1">IFERROR(INDEX(TrichLuc!$A:$AD,EN55,23),"")</f>
        <v/>
      </c>
      <c r="EV55" s="94" t="str">
        <f ca="1">IFERROR(INDEX(TrichLuc!$A:$AD,EN55,25),"")</f>
        <v/>
      </c>
      <c r="EW55" s="94" t="str">
        <f ca="1">IFERROR(INDEX(TrichLuc!$A:$AD,EN55,26),"")</f>
        <v/>
      </c>
      <c r="EY55" s="4" t="str">
        <f ca="1">IFERROR(MATCH(FD$3,OFFSET(TrichLuc!$A$1,EY54,0,5000),0)+EY54,"")</f>
        <v/>
      </c>
      <c r="EZ55" s="84" t="str">
        <f ca="1">IFERROR(INDEX(TrichLuc!$A:$AD,EY55,10),"")</f>
        <v/>
      </c>
      <c r="FA55" s="94" t="str">
        <f ca="1">IFERROR(INDEX(TrichLuc!$A:$AD,EY55,30),"")</f>
        <v/>
      </c>
      <c r="FB55" s="85" t="str">
        <f ca="1">IFERROR(VLOOKUP(FA55,Giadatvaheso!$C$24:$F$112,4,0)*FC55,"")</f>
        <v/>
      </c>
      <c r="FC55" s="84" t="str">
        <f t="shared" ca="1" si="14"/>
        <v/>
      </c>
      <c r="FD55" s="84" t="str">
        <f ca="1">IFERROR(INDEX(TrichLuc!$A:$AD,EY55,21),"")</f>
        <v/>
      </c>
      <c r="FE55" s="84" t="str">
        <f ca="1">IFERROR(INDEX(TrichLuc!$A:$AD,EY55,22),"")</f>
        <v/>
      </c>
      <c r="FF55" s="84" t="str">
        <f ca="1">IFERROR(INDEX(TrichLuc!$A:$AD,EY55,23),"")</f>
        <v/>
      </c>
      <c r="FG55" s="94" t="str">
        <f ca="1">IFERROR(INDEX(TrichLuc!$A:$AD,EY55,25),"")</f>
        <v/>
      </c>
      <c r="FH55" s="94" t="str">
        <f ca="1">IFERROR(INDEX(TrichLuc!$A:$AD,EY55,26),"")</f>
        <v/>
      </c>
      <c r="FJ55" s="4" t="str">
        <f ca="1">IFERROR(MATCH(FO$3,OFFSET(TrichLuc!$A$1,FJ54,0,5000),0)+FJ54,"")</f>
        <v/>
      </c>
      <c r="FK55" s="84" t="str">
        <f ca="1">IFERROR(INDEX(TrichLuc!$A:$AD,FJ55,10),"")</f>
        <v/>
      </c>
      <c r="FL55" s="94" t="str">
        <f ca="1">IFERROR(INDEX(TrichLuc!$A:$AD,FJ55,30),"")</f>
        <v/>
      </c>
      <c r="FM55" s="85" t="str">
        <f ca="1">IFERROR(VLOOKUP(FL55,Giadatvaheso!$C$24:$F$112,4,0)*FN55,"")</f>
        <v/>
      </c>
      <c r="FN55" s="84" t="str">
        <f t="shared" ca="1" si="15"/>
        <v/>
      </c>
      <c r="FO55" s="84" t="str">
        <f ca="1">IFERROR(INDEX(TrichLuc!$A:$AD,FJ55,21),"")</f>
        <v/>
      </c>
      <c r="FP55" s="84" t="str">
        <f ca="1">IFERROR(INDEX(TrichLuc!$A:$AD,FJ55,22),"")</f>
        <v/>
      </c>
      <c r="FQ55" s="84" t="str">
        <f ca="1">IFERROR(INDEX(TrichLuc!$A:$AD,FJ55,23),"")</f>
        <v/>
      </c>
      <c r="FR55" s="94" t="str">
        <f ca="1">IFERROR(INDEX(TrichLuc!$A:$AD,FJ55,25),"")</f>
        <v/>
      </c>
      <c r="FS55" s="94" t="str">
        <f ca="1">IFERROR(INDEX(TrichLuc!$A:$AD,FJ55,26),"")</f>
        <v/>
      </c>
      <c r="FU55" s="4" t="str">
        <f ca="1">IFERROR(MATCH(FZ$3,OFFSET(TrichLuc!$A$1,FU54,0,5000),0)+FU54,"")</f>
        <v/>
      </c>
      <c r="FV55" s="84" t="str">
        <f ca="1">IFERROR(INDEX(TrichLuc!$A:$AD,FU55,10),"")</f>
        <v/>
      </c>
      <c r="FW55" s="94" t="str">
        <f ca="1">IFERROR(INDEX(TrichLuc!$A:$AD,FU55,30),"")</f>
        <v/>
      </c>
      <c r="FX55" s="85" t="str">
        <f ca="1">IFERROR(VLOOKUP(FW55,Giadatvaheso!$C$24:$F$112,4,0)*FY55,"")</f>
        <v/>
      </c>
      <c r="FY55" s="84" t="str">
        <f t="shared" ca="1" si="16"/>
        <v/>
      </c>
      <c r="FZ55" s="84" t="str">
        <f ca="1">IFERROR(INDEX(TrichLuc!$A:$AD,FU55,21),"")</f>
        <v/>
      </c>
      <c r="GA55" s="84" t="str">
        <f ca="1">IFERROR(INDEX(TrichLuc!$A:$AD,FU55,22),"")</f>
        <v/>
      </c>
      <c r="GB55" s="84" t="str">
        <f ca="1">IFERROR(INDEX(TrichLuc!$A:$AD,FU55,23),"")</f>
        <v/>
      </c>
      <c r="GC55" s="94" t="str">
        <f ca="1">IFERROR(INDEX(TrichLuc!$A:$AD,FU55,25),"")</f>
        <v/>
      </c>
      <c r="GD55" s="94" t="str">
        <f ca="1">IFERROR(INDEX(TrichLuc!$A:$AD,FU55,26),"")</f>
        <v/>
      </c>
      <c r="GF55" s="4" t="str">
        <f ca="1">IFERROR(MATCH(GK$3,OFFSET(TrichLuc!$A$1,GF54,0,5000),0)+GF54,"")</f>
        <v/>
      </c>
      <c r="GG55" s="84" t="str">
        <f ca="1">IFERROR(INDEX(TrichLuc!$A:$AD,GF55,10),"")</f>
        <v/>
      </c>
      <c r="GH55" s="94" t="str">
        <f ca="1">IFERROR(INDEX(TrichLuc!$A:$AD,GF55,30),"")</f>
        <v/>
      </c>
      <c r="GI55" s="85" t="str">
        <f ca="1">IFERROR(VLOOKUP(GH55,Giadatvaheso!$C$24:$F$112,4,0)*GJ55,"")</f>
        <v/>
      </c>
      <c r="GJ55" s="84" t="str">
        <f t="shared" ca="1" si="17"/>
        <v/>
      </c>
      <c r="GK55" s="84" t="str">
        <f ca="1">IFERROR(INDEX(TrichLuc!$A:$AD,GF55,21),"")</f>
        <v/>
      </c>
      <c r="GL55" s="84" t="str">
        <f ca="1">IFERROR(INDEX(TrichLuc!$A:$AD,GF55,22),"")</f>
        <v/>
      </c>
      <c r="GM55" s="84" t="str">
        <f ca="1">IFERROR(INDEX(TrichLuc!$A:$AD,GF55,23),"")</f>
        <v/>
      </c>
      <c r="GN55" s="94" t="str">
        <f ca="1">IFERROR(INDEX(TrichLuc!$A:$AD,GF55,25),"")</f>
        <v/>
      </c>
      <c r="GO55" s="94" t="str">
        <f ca="1">IFERROR(INDEX(TrichLuc!$A:$AD,GF55,26),"")</f>
        <v/>
      </c>
      <c r="GQ55" s="4" t="str">
        <f ca="1">IFERROR(MATCH(GV$3,OFFSET(TrichLuc!$A$1,GQ54,0,5000),0)+GQ54,"")</f>
        <v/>
      </c>
      <c r="GR55" s="84" t="str">
        <f ca="1">IFERROR(INDEX(TrichLuc!$A:$AD,GQ55,10),"")</f>
        <v/>
      </c>
      <c r="GS55" s="94" t="str">
        <f ca="1">IFERROR(INDEX(TrichLuc!$A:$AD,GQ55,30),"")</f>
        <v/>
      </c>
      <c r="GT55" s="85" t="str">
        <f ca="1">IFERROR(VLOOKUP(GS55,Giadatvaheso!$C$24:$F$112,4,0)*GU55,"")</f>
        <v/>
      </c>
      <c r="GU55" s="84" t="str">
        <f t="shared" ca="1" si="18"/>
        <v/>
      </c>
      <c r="GV55" s="84" t="str">
        <f ca="1">IFERROR(INDEX(TrichLuc!$A:$AD,GQ55,21),"")</f>
        <v/>
      </c>
      <c r="GW55" s="84" t="str">
        <f ca="1">IFERROR(INDEX(TrichLuc!$A:$AD,GQ55,22),"")</f>
        <v/>
      </c>
      <c r="GX55" s="84" t="str">
        <f ca="1">IFERROR(INDEX(TrichLuc!$A:$AD,GQ55,23),"")</f>
        <v/>
      </c>
      <c r="GY55" s="94" t="str">
        <f ca="1">IFERROR(INDEX(TrichLuc!$A:$AD,GQ55,25),"")</f>
        <v/>
      </c>
      <c r="GZ55" s="94" t="str">
        <f ca="1">IFERROR(INDEX(TrichLuc!$A:$AD,GQ55,26),"")</f>
        <v/>
      </c>
      <c r="HB55" s="4" t="str">
        <f ca="1">IFERROR(MATCH(HG$3,OFFSET(TrichLuc!$A$1,HB54,0,5000),0)+HB54,"")</f>
        <v/>
      </c>
      <c r="HC55" s="84" t="str">
        <f ca="1">IFERROR(INDEX(TrichLuc!$A:$AD,HB55,10),"")</f>
        <v/>
      </c>
      <c r="HD55" s="94" t="str">
        <f ca="1">IFERROR(INDEX(TrichLuc!$A:$AD,HB55,30),"")</f>
        <v/>
      </c>
      <c r="HE55" s="85" t="str">
        <f ca="1">IFERROR(VLOOKUP(HD55,Giadatvaheso!$C$24:$F$112,4,0)*HF55,"")</f>
        <v/>
      </c>
      <c r="HF55" s="84" t="str">
        <f t="shared" ca="1" si="19"/>
        <v/>
      </c>
      <c r="HG55" s="84" t="str">
        <f ca="1">IFERROR(INDEX(TrichLuc!$A:$AD,HB55,21),"")</f>
        <v/>
      </c>
      <c r="HH55" s="84" t="str">
        <f ca="1">IFERROR(INDEX(TrichLuc!$A:$AD,HB55,22),"")</f>
        <v/>
      </c>
      <c r="HI55" s="84" t="str">
        <f ca="1">IFERROR(INDEX(TrichLuc!$A:$AD,HB55,23),"")</f>
        <v/>
      </c>
      <c r="HJ55" s="94" t="str">
        <f ca="1">IFERROR(INDEX(TrichLuc!$A:$AD,HB55,25),"")</f>
        <v/>
      </c>
      <c r="HK55" s="94" t="str">
        <f ca="1">IFERROR(INDEX(TrichLuc!$A:$AD,HB55,26),"")</f>
        <v/>
      </c>
      <c r="HM55" s="4" t="str">
        <f ca="1">IFERROR(MATCH(HR$3,OFFSET(TrichLuc!$A$1,HM54,0,5000),0)+HM54,"")</f>
        <v/>
      </c>
      <c r="HN55" s="84" t="str">
        <f ca="1">IFERROR(INDEX(TrichLuc!$A:$AD,HM55,10),"")</f>
        <v/>
      </c>
      <c r="HO55" s="94" t="str">
        <f ca="1">IFERROR(INDEX(TrichLuc!$A:$AD,HM55,30),"")</f>
        <v/>
      </c>
      <c r="HP55" s="85" t="str">
        <f ca="1">IFERROR(VLOOKUP(HO55,Giadatvaheso!$C$24:$F$112,4,0)*HQ55,"")</f>
        <v/>
      </c>
      <c r="HQ55" s="84" t="str">
        <f t="shared" ca="1" si="20"/>
        <v/>
      </c>
      <c r="HR55" s="84" t="str">
        <f ca="1">IFERROR(INDEX(TrichLuc!$A:$AD,HM55,21),"")</f>
        <v/>
      </c>
      <c r="HS55" s="84" t="str">
        <f ca="1">IFERROR(INDEX(TrichLuc!$A:$AD,HM55,22),"")</f>
        <v/>
      </c>
      <c r="HT55" s="84" t="str">
        <f ca="1">IFERROR(INDEX(TrichLuc!$A:$AD,HM55,23),"")</f>
        <v/>
      </c>
      <c r="HU55" s="94" t="str">
        <f ca="1">IFERROR(INDEX(TrichLuc!$A:$AD,HM55,25),"")</f>
        <v/>
      </c>
      <c r="HV55" s="94" t="str">
        <f ca="1">IFERROR(INDEX(TrichLuc!$A:$AD,HM55,26),"")</f>
        <v/>
      </c>
      <c r="HX55" s="4" t="str">
        <f ca="1">IFERROR(MATCH(IC$3,OFFSET(TrichLuc!$A$1,HX54,0,5000),0)+HX54,"")</f>
        <v/>
      </c>
      <c r="HY55" s="84" t="str">
        <f ca="1">IFERROR(INDEX(TrichLuc!$A:$AD,HX55,10),"")</f>
        <v/>
      </c>
      <c r="HZ55" s="94" t="str">
        <f ca="1">IFERROR(INDEX(TrichLuc!$A:$AD,HX55,30),"")</f>
        <v/>
      </c>
      <c r="IA55" s="85" t="str">
        <f ca="1">IFERROR(VLOOKUP(HZ55,Giadatvaheso!$C$24:$F$112,4,0)*IB55,"")</f>
        <v/>
      </c>
      <c r="IB55" s="84" t="str">
        <f t="shared" ca="1" si="21"/>
        <v/>
      </c>
      <c r="IC55" s="84" t="str">
        <f ca="1">IFERROR(INDEX(TrichLuc!$A:$AD,HX55,21),"")</f>
        <v/>
      </c>
      <c r="ID55" s="84" t="str">
        <f ca="1">IFERROR(INDEX(TrichLuc!$A:$AD,HX55,22),"")</f>
        <v/>
      </c>
      <c r="IE55" s="84" t="str">
        <f ca="1">IFERROR(INDEX(TrichLuc!$A:$AD,HX55,23),"")</f>
        <v/>
      </c>
      <c r="IF55" s="94" t="str">
        <f ca="1">IFERROR(INDEX(TrichLuc!$A:$AD,HX55,25),"")</f>
        <v/>
      </c>
      <c r="IG55" s="94" t="str">
        <f ca="1">IFERROR(INDEX(TrichLuc!$A:$AD,HX55,26),"")</f>
        <v/>
      </c>
      <c r="II55" s="4" t="str">
        <f ca="1">IFERROR(MATCH(IN$3,OFFSET(TrichLuc!$A$1,II54,0,5000),0)+II54,"")</f>
        <v/>
      </c>
      <c r="IJ55" s="84" t="str">
        <f ca="1">IFERROR(INDEX(TrichLuc!$A:$AD,II55,10),"")</f>
        <v/>
      </c>
      <c r="IK55" s="94" t="str">
        <f ca="1">IFERROR(INDEX(TrichLuc!$A:$AD,II55,30),"")</f>
        <v/>
      </c>
      <c r="IL55" s="85" t="str">
        <f ca="1">IFERROR(VLOOKUP(IK55,Giadatvaheso!$C$24:$F$112,4,0)*IM55,"")</f>
        <v/>
      </c>
      <c r="IM55" s="84" t="str">
        <f t="shared" ca="1" si="22"/>
        <v/>
      </c>
      <c r="IN55" s="84" t="str">
        <f ca="1">IFERROR(INDEX(TrichLuc!$A:$AD,II55,21),"")</f>
        <v/>
      </c>
      <c r="IO55" s="84" t="str">
        <f ca="1">IFERROR(INDEX(TrichLuc!$A:$AD,II55,22),"")</f>
        <v/>
      </c>
      <c r="IP55" s="84" t="str">
        <f ca="1">IFERROR(INDEX(TrichLuc!$A:$AD,II55,23),"")</f>
        <v/>
      </c>
      <c r="IQ55" s="94" t="str">
        <f ca="1">IFERROR(INDEX(TrichLuc!$A:$AD,II55,25),"")</f>
        <v/>
      </c>
      <c r="IR55" s="94" t="str">
        <f ca="1">IFERROR(INDEX(TrichLuc!$A:$AD,II55,26),"")</f>
        <v/>
      </c>
      <c r="IT55" s="4" t="str">
        <f ca="1">IFERROR(MATCH(IY$3,OFFSET(TrichLuc!$A$1,IT54,0,5000),0)+IT54,"")</f>
        <v/>
      </c>
      <c r="IU55" s="84" t="str">
        <f ca="1">IFERROR(INDEX(TrichLuc!$A:$AD,IT55,10),"")</f>
        <v/>
      </c>
      <c r="IV55" s="94" t="str">
        <f ca="1">IFERROR(INDEX(TrichLuc!$A:$AD,IT55,30),"")</f>
        <v/>
      </c>
      <c r="IW55" s="85" t="str">
        <f ca="1">IFERROR(VLOOKUP(IV55,Giadatvaheso!$C$24:$F$112,4,0)*IX55,"")</f>
        <v/>
      </c>
      <c r="IX55" s="84" t="str">
        <f t="shared" ca="1" si="23"/>
        <v/>
      </c>
      <c r="IY55" s="84" t="str">
        <f ca="1">IFERROR(INDEX(TrichLuc!$A:$AD,IT55,21),"")</f>
        <v/>
      </c>
      <c r="IZ55" s="84" t="str">
        <f ca="1">IFERROR(INDEX(TrichLuc!$A:$AD,IT55,22),"")</f>
        <v/>
      </c>
      <c r="JA55" s="84" t="str">
        <f ca="1">IFERROR(INDEX(TrichLuc!$A:$AD,IT55,23),"")</f>
        <v/>
      </c>
      <c r="JB55" s="94" t="str">
        <f ca="1">IFERROR(INDEX(TrichLuc!$A:$AD,IT55,25),"")</f>
        <v/>
      </c>
      <c r="JC55" s="94" t="str">
        <f ca="1">IFERROR(INDEX(TrichLuc!$A:$AD,IT55,26),"")</f>
        <v/>
      </c>
      <c r="JE55" s="4" t="str">
        <f ca="1">IFERROR(MATCH(JJ$3,OFFSET(TrichLuc!$A$1,JE54,0,5000),0)+JE54,"")</f>
        <v/>
      </c>
      <c r="JF55" s="84" t="str">
        <f ca="1">IFERROR(INDEX(TrichLuc!$A:$AD,JE55,10),"")</f>
        <v/>
      </c>
      <c r="JG55" s="94" t="str">
        <f ca="1">IFERROR(INDEX(TrichLuc!$A:$AD,JE55,30),"")</f>
        <v/>
      </c>
      <c r="JH55" s="85" t="str">
        <f ca="1">IFERROR(VLOOKUP(JG55,Giadatvaheso!$C$24:$F$112,4,0)*JI55,"")</f>
        <v/>
      </c>
      <c r="JI55" s="84" t="str">
        <f t="shared" ca="1" si="24"/>
        <v/>
      </c>
      <c r="JJ55" s="84" t="str">
        <f ca="1">IFERROR(INDEX(TrichLuc!$A:$AD,JE55,21),"")</f>
        <v/>
      </c>
      <c r="JK55" s="84" t="str">
        <f ca="1">IFERROR(INDEX(TrichLuc!$A:$AD,JE55,22),"")</f>
        <v/>
      </c>
      <c r="JL55" s="84" t="str">
        <f ca="1">IFERROR(INDEX(TrichLuc!$A:$AD,JE55,23),"")</f>
        <v/>
      </c>
      <c r="JM55" s="94" t="str">
        <f ca="1">IFERROR(INDEX(TrichLuc!$A:$AD,JE55,25),"")</f>
        <v/>
      </c>
      <c r="JN55" s="94" t="str">
        <f ca="1">IFERROR(INDEX(TrichLuc!$A:$AD,JE55,26),"")</f>
        <v/>
      </c>
      <c r="JP55" s="4" t="str">
        <f ca="1">IFERROR(MATCH(JU$3,OFFSET(TrichLuc!$A$1,JP54,0,5000),0)+JP54,"")</f>
        <v/>
      </c>
      <c r="JQ55" s="84" t="str">
        <f ca="1">IFERROR(INDEX(TrichLuc!$A:$AD,JP55,10),"")</f>
        <v/>
      </c>
      <c r="JR55" s="94" t="str">
        <f ca="1">IFERROR(INDEX(TrichLuc!$A:$AD,JP55,30),"")</f>
        <v/>
      </c>
      <c r="JS55" s="85" t="str">
        <f ca="1">IFERROR(VLOOKUP(JR55,Giadatvaheso!$C$24:$F$112,4,0)*JT55,"")</f>
        <v/>
      </c>
      <c r="JT55" s="84" t="str">
        <f t="shared" ca="1" si="25"/>
        <v/>
      </c>
      <c r="JU55" s="84" t="str">
        <f ca="1">IFERROR(INDEX(TrichLuc!$A:$AD,JP55,21),"")</f>
        <v/>
      </c>
      <c r="JV55" s="84" t="str">
        <f ca="1">IFERROR(INDEX(TrichLuc!$A:$AD,JP55,22),"")</f>
        <v/>
      </c>
      <c r="JW55" s="84" t="str">
        <f ca="1">IFERROR(INDEX(TrichLuc!$A:$AD,JP55,23),"")</f>
        <v/>
      </c>
      <c r="JX55" s="94" t="str">
        <f ca="1">IFERROR(INDEX(TrichLuc!$A:$AD,JP55,25),"")</f>
        <v/>
      </c>
      <c r="JY55" s="94" t="str">
        <f ca="1">IFERROR(INDEX(TrichLuc!$A:$AD,JP55,26),"")</f>
        <v/>
      </c>
      <c r="KA55" s="4" t="str">
        <f ca="1">IFERROR(MATCH(KF$3,OFFSET(TrichLuc!$A$1,KA54,0,5000),0)+KA54,"")</f>
        <v/>
      </c>
      <c r="KB55" s="84" t="str">
        <f ca="1">IFERROR(INDEX(TrichLuc!$A:$AD,KA55,10),"")</f>
        <v/>
      </c>
      <c r="KC55" s="94" t="str">
        <f ca="1">IFERROR(INDEX(TrichLuc!$A:$AD,KA55,30),"")</f>
        <v/>
      </c>
      <c r="KD55" s="85" t="str">
        <f ca="1">IFERROR(VLOOKUP(KC55,Giadatvaheso!$C$24:$F$112,4,0)*KE55,"")</f>
        <v/>
      </c>
      <c r="KE55" s="84" t="str">
        <f t="shared" ca="1" si="26"/>
        <v/>
      </c>
      <c r="KF55" s="84" t="str">
        <f ca="1">IFERROR(INDEX(TrichLuc!$A:$AD,KA55,21),"")</f>
        <v/>
      </c>
      <c r="KG55" s="84" t="str">
        <f ca="1">IFERROR(INDEX(TrichLuc!$A:$AD,KA55,22),"")</f>
        <v/>
      </c>
      <c r="KH55" s="84" t="str">
        <f ca="1">IFERROR(INDEX(TrichLuc!$A:$AD,KA55,23),"")</f>
        <v/>
      </c>
      <c r="KI55" s="94" t="str">
        <f ca="1">IFERROR(INDEX(TrichLuc!$A:$AD,KA55,25),"")</f>
        <v/>
      </c>
      <c r="KJ55" s="94" t="str">
        <f ca="1">IFERROR(INDEX(TrichLuc!$A:$AD,KA55,26),"")</f>
        <v/>
      </c>
      <c r="KL55" s="4" t="str">
        <f ca="1">IFERROR(MATCH(KQ$3,OFFSET(TrichLuc!$A$1,KL54,0,5000),0)+KL54,"")</f>
        <v/>
      </c>
      <c r="KM55" s="84" t="str">
        <f ca="1">IFERROR(INDEX(TrichLuc!$A:$AD,KL55,10),"")</f>
        <v/>
      </c>
      <c r="KN55" s="94" t="str">
        <f ca="1">IFERROR(INDEX(TrichLuc!$A:$AD,KL55,30),"")</f>
        <v/>
      </c>
      <c r="KO55" s="85" t="str">
        <f ca="1">IFERROR(VLOOKUP(KN55,Giadatvaheso!$C$24:$F$112,4,0)*KP55,"")</f>
        <v/>
      </c>
      <c r="KP55" s="84" t="str">
        <f t="shared" ca="1" si="27"/>
        <v/>
      </c>
      <c r="KQ55" s="84" t="str">
        <f ca="1">IFERROR(INDEX(TrichLuc!$A:$AD,KL55,21),"")</f>
        <v/>
      </c>
      <c r="KR55" s="84" t="str">
        <f ca="1">IFERROR(INDEX(TrichLuc!$A:$AD,KL55,22),"")</f>
        <v/>
      </c>
      <c r="KS55" s="84" t="str">
        <f ca="1">IFERROR(INDEX(TrichLuc!$A:$AD,KL55,23),"")</f>
        <v/>
      </c>
      <c r="KT55" s="94" t="str">
        <f ca="1">IFERROR(INDEX(TrichLuc!$A:$AD,KL55,25),"")</f>
        <v/>
      </c>
      <c r="KU55" s="94" t="str">
        <f ca="1">IFERROR(INDEX(TrichLuc!$A:$AD,KL55,26),"")</f>
        <v/>
      </c>
      <c r="KW55" s="4" t="str">
        <f ca="1">IFERROR(MATCH(LB$3,OFFSET(TrichLuc!$A$1,KW54,0,5000),0)+KW54,"")</f>
        <v/>
      </c>
      <c r="KX55" s="84" t="str">
        <f ca="1">IFERROR(INDEX(TrichLuc!$A:$AD,KW55,10),"")</f>
        <v/>
      </c>
      <c r="KY55" s="94" t="str">
        <f ca="1">IFERROR(INDEX(TrichLuc!$A:$AD,KW55,30),"")</f>
        <v/>
      </c>
      <c r="KZ55" s="85" t="str">
        <f ca="1">IFERROR(VLOOKUP(KY55,Giadatvaheso!$C$24:$F$112,4,0)*LA55,"")</f>
        <v/>
      </c>
      <c r="LA55" s="84" t="str">
        <f t="shared" ca="1" si="28"/>
        <v/>
      </c>
      <c r="LB55" s="84" t="str">
        <f ca="1">IFERROR(INDEX(TrichLuc!$A:$AD,KW55,21),"")</f>
        <v/>
      </c>
      <c r="LC55" s="84" t="str">
        <f ca="1">IFERROR(INDEX(TrichLuc!$A:$AD,KW55,22),"")</f>
        <v/>
      </c>
      <c r="LD55" s="84" t="str">
        <f ca="1">IFERROR(INDEX(TrichLuc!$A:$AD,KW55,23),"")</f>
        <v/>
      </c>
      <c r="LE55" s="94" t="str">
        <f ca="1">IFERROR(INDEX(TrichLuc!$A:$AD,KW55,25),"")</f>
        <v/>
      </c>
      <c r="LF55" s="94" t="str">
        <f ca="1">IFERROR(INDEX(TrichLuc!$A:$AD,KW55,26),"")</f>
        <v/>
      </c>
      <c r="LH55" s="4" t="str">
        <f ca="1">IFERROR(MATCH(LM$3,OFFSET(TrichLuc!$A$1,LH54,0,5000),0)+LH54,"")</f>
        <v/>
      </c>
      <c r="LI55" s="84" t="str">
        <f ca="1">IFERROR(INDEX(TrichLuc!$A:$AD,LH55,10),"")</f>
        <v/>
      </c>
      <c r="LJ55" s="94" t="str">
        <f ca="1">IFERROR(INDEX(TrichLuc!$A:$AD,LH55,30),"")</f>
        <v/>
      </c>
      <c r="LK55" s="85" t="str">
        <f ca="1">IFERROR(VLOOKUP(LJ55,Giadatvaheso!$C$24:$F$112,4,0)*LL55,"")</f>
        <v/>
      </c>
      <c r="LL55" s="84" t="str">
        <f t="shared" ca="1" si="29"/>
        <v/>
      </c>
      <c r="LM55" s="84" t="str">
        <f ca="1">IFERROR(INDEX(TrichLuc!$A:$AD,LH55,21),"")</f>
        <v/>
      </c>
      <c r="LN55" s="84" t="str">
        <f ca="1">IFERROR(INDEX(TrichLuc!$A:$AD,LH55,22),"")</f>
        <v/>
      </c>
      <c r="LO55" s="84" t="str">
        <f ca="1">IFERROR(INDEX(TrichLuc!$A:$AD,LH55,23),"")</f>
        <v/>
      </c>
      <c r="LP55" s="94" t="str">
        <f ca="1">IFERROR(INDEX(TrichLuc!$A:$AD,LH55,25),"")</f>
        <v/>
      </c>
      <c r="LQ55" s="94" t="str">
        <f ca="1">IFERROR(INDEX(TrichLuc!$A:$AD,LH55,26),"")</f>
        <v/>
      </c>
      <c r="LS55" s="4" t="str">
        <f ca="1">IFERROR(MATCH(LX$3,OFFSET(TrichLuc!$A$1,LS54,0,5000),0)+LS54,"")</f>
        <v/>
      </c>
      <c r="LT55" s="84" t="str">
        <f ca="1">IFERROR(INDEX(TrichLuc!$A:$AD,LS55,10),"")</f>
        <v/>
      </c>
      <c r="LU55" s="94" t="str">
        <f ca="1">IFERROR(INDEX(TrichLuc!$A:$AD,LS55,30),"")</f>
        <v/>
      </c>
      <c r="LV55" s="85" t="str">
        <f ca="1">IFERROR(VLOOKUP(LU55,Giadatvaheso!$C$24:$F$112,4,0)*LW55,"")</f>
        <v/>
      </c>
      <c r="LW55" s="84" t="str">
        <f t="shared" ca="1" si="30"/>
        <v/>
      </c>
      <c r="LX55" s="84" t="str">
        <f ca="1">IFERROR(INDEX(TrichLuc!$A:$AD,LS55,21),"")</f>
        <v/>
      </c>
      <c r="LY55" s="84" t="str">
        <f ca="1">IFERROR(INDEX(TrichLuc!$A:$AD,LS55,22),"")</f>
        <v/>
      </c>
      <c r="LZ55" s="84" t="str">
        <f ca="1">IFERROR(INDEX(TrichLuc!$A:$AD,LS55,23),"")</f>
        <v/>
      </c>
      <c r="MA55" s="94" t="str">
        <f ca="1">IFERROR(INDEX(TrichLuc!$A:$AD,LS55,25),"")</f>
        <v/>
      </c>
      <c r="MB55" s="94" t="str">
        <f ca="1">IFERROR(INDEX(TrichLuc!$A:$AD,LS55,26),"")</f>
        <v/>
      </c>
      <c r="MD55" s="4" t="str">
        <f ca="1">IFERROR(MATCH(MI$3,OFFSET(TrichLuc!$A$1,MD54,0,5000),0)+MD54,"")</f>
        <v/>
      </c>
      <c r="ME55" s="84" t="str">
        <f ca="1">IFERROR(INDEX(TrichLuc!$A:$AD,MD55,10),"")</f>
        <v/>
      </c>
      <c r="MF55" s="94" t="str">
        <f ca="1">IFERROR(INDEX(TrichLuc!$A:$AD,MD55,30),"")</f>
        <v/>
      </c>
      <c r="MG55" s="85" t="str">
        <f ca="1">IFERROR(VLOOKUP(MF55,Giadatvaheso!$C$24:$F$112,4,0)*MH55,"")</f>
        <v/>
      </c>
      <c r="MH55" s="84" t="str">
        <f t="shared" ca="1" si="31"/>
        <v/>
      </c>
      <c r="MI55" s="84" t="str">
        <f ca="1">IFERROR(INDEX(TrichLuc!$A:$AD,MD55,21),"")</f>
        <v/>
      </c>
      <c r="MJ55" s="84" t="str">
        <f ca="1">IFERROR(INDEX(TrichLuc!$A:$AD,MD55,22),"")</f>
        <v/>
      </c>
      <c r="MK55" s="84" t="str">
        <f ca="1">IFERROR(INDEX(TrichLuc!$A:$AD,MD55,23),"")</f>
        <v/>
      </c>
      <c r="ML55" s="94" t="str">
        <f ca="1">IFERROR(INDEX(TrichLuc!$A:$AD,MD55,25),"")</f>
        <v/>
      </c>
      <c r="MM55" s="94" t="str">
        <f ca="1">IFERROR(INDEX(TrichLuc!$A:$AD,MD55,26),"")</f>
        <v/>
      </c>
      <c r="MO55" s="4" t="str">
        <f ca="1">IFERROR(MATCH(MT$3,OFFSET(TrichLuc!$A$1,MO54,0,5000),0)+MO54,"")</f>
        <v/>
      </c>
      <c r="MP55" s="84" t="str">
        <f ca="1">IFERROR(INDEX(TrichLuc!$A:$AD,MO55,10),"")</f>
        <v/>
      </c>
      <c r="MQ55" s="94" t="str">
        <f ca="1">IFERROR(INDEX(TrichLuc!$A:$AD,MO55,30),"")</f>
        <v/>
      </c>
      <c r="MR55" s="85" t="str">
        <f ca="1">IFERROR(VLOOKUP(MQ55,Giadatvaheso!$C$24:$F$112,4,0)*MS55,"")</f>
        <v/>
      </c>
      <c r="MS55" s="84" t="str">
        <f t="shared" ca="1" si="32"/>
        <v/>
      </c>
      <c r="MT55" s="84" t="str">
        <f ca="1">IFERROR(INDEX(TrichLuc!$A:$AD,MO55,21),"")</f>
        <v/>
      </c>
      <c r="MU55" s="84" t="str">
        <f ca="1">IFERROR(INDEX(TrichLuc!$A:$AD,MO55,22),"")</f>
        <v/>
      </c>
      <c r="MV55" s="84" t="str">
        <f ca="1">IFERROR(INDEX(TrichLuc!$A:$AD,MO55,23),"")</f>
        <v/>
      </c>
      <c r="MW55" s="94" t="str">
        <f ca="1">IFERROR(INDEX(TrichLuc!$A:$AD,MO55,25),"")</f>
        <v/>
      </c>
      <c r="MX55" s="94" t="str">
        <f ca="1">IFERROR(INDEX(TrichLuc!$A:$AD,MO55,26),"")</f>
        <v/>
      </c>
      <c r="MZ55" s="4" t="str">
        <f ca="1">IFERROR(MATCH(NE$3,OFFSET(TrichLuc!$A$1,MZ54,0,5000),0)+MZ54,"")</f>
        <v/>
      </c>
      <c r="NA55" s="84" t="str">
        <f ca="1">IFERROR(INDEX(TrichLuc!$A:$AD,MZ55,10),"")</f>
        <v/>
      </c>
      <c r="NB55" s="94" t="str">
        <f ca="1">IFERROR(INDEX(TrichLuc!$A:$AD,MZ55,30),"")</f>
        <v/>
      </c>
      <c r="NC55" s="85" t="str">
        <f ca="1">IFERROR(VLOOKUP(NB55,Giadatvaheso!$C$24:$F$112,4,0)*ND55,"")</f>
        <v/>
      </c>
      <c r="ND55" s="84" t="str">
        <f t="shared" ca="1" si="33"/>
        <v/>
      </c>
      <c r="NE55" s="84" t="str">
        <f ca="1">IFERROR(INDEX(TrichLuc!$A:$AD,MZ55,21),"")</f>
        <v/>
      </c>
      <c r="NF55" s="84" t="str">
        <f ca="1">IFERROR(INDEX(TrichLuc!$A:$AD,MZ55,22),"")</f>
        <v/>
      </c>
      <c r="NG55" s="84" t="str">
        <f ca="1">IFERROR(INDEX(TrichLuc!$A:$AD,MZ55,23),"")</f>
        <v/>
      </c>
      <c r="NH55" s="94" t="str">
        <f ca="1">IFERROR(INDEX(TrichLuc!$A:$AD,MZ55,25),"")</f>
        <v/>
      </c>
      <c r="NI55" s="94" t="str">
        <f ca="1">IFERROR(INDEX(TrichLuc!$A:$AD,MZ55,26),"")</f>
        <v/>
      </c>
      <c r="NK55" s="4" t="str">
        <f ca="1">IFERROR(MATCH(NP$3,OFFSET(TrichLuc!$A$1,NK54,0,5000),0)+NK54,"")</f>
        <v/>
      </c>
      <c r="NL55" s="84" t="str">
        <f ca="1">IFERROR(INDEX(TrichLuc!$A:$AD,NK55,10),"")</f>
        <v/>
      </c>
      <c r="NM55" s="94" t="str">
        <f ca="1">IFERROR(INDEX(TrichLuc!$A:$AD,NK55,30),"")</f>
        <v/>
      </c>
      <c r="NN55" s="85" t="str">
        <f ca="1">IFERROR(VLOOKUP(NM55,Giadatvaheso!$C$24:$F$112,4,0)*NO55,"")</f>
        <v/>
      </c>
      <c r="NO55" s="84" t="str">
        <f t="shared" ca="1" si="34"/>
        <v/>
      </c>
      <c r="NP55" s="84" t="str">
        <f ca="1">IFERROR(INDEX(TrichLuc!$A:$AD,NK55,21),"")</f>
        <v/>
      </c>
      <c r="NQ55" s="84" t="str">
        <f ca="1">IFERROR(INDEX(TrichLuc!$A:$AD,NK55,22),"")</f>
        <v/>
      </c>
      <c r="NR55" s="84" t="str">
        <f ca="1">IFERROR(INDEX(TrichLuc!$A:$AD,NK55,23),"")</f>
        <v/>
      </c>
      <c r="NS55" s="94" t="str">
        <f ca="1">IFERROR(INDEX(TrichLuc!$A:$AD,NK55,25),"")</f>
        <v/>
      </c>
      <c r="NT55" s="94" t="str">
        <f ca="1">IFERROR(INDEX(TrichLuc!$A:$AD,NK55,26),"")</f>
        <v/>
      </c>
      <c r="NV55" s="4" t="str">
        <f ca="1">IFERROR(MATCH(OA$3,OFFSET(TrichLuc!$A$1,NV54,0,5000),0)+NV54,"")</f>
        <v/>
      </c>
      <c r="NW55" s="84" t="str">
        <f ca="1">IFERROR(INDEX(TrichLuc!$A:$AD,NV55,10),"")</f>
        <v/>
      </c>
      <c r="NX55" s="94" t="str">
        <f ca="1">IFERROR(INDEX(TrichLuc!$A:$AD,NV55,30),"")</f>
        <v/>
      </c>
      <c r="NY55" s="85" t="str">
        <f ca="1">IFERROR(VLOOKUP(NX55,Giadatvaheso!$C$24:$F$112,4,0)*NZ55,"")</f>
        <v/>
      </c>
      <c r="NZ55" s="84" t="str">
        <f t="shared" ca="1" si="35"/>
        <v/>
      </c>
      <c r="OA55" s="84" t="str">
        <f ca="1">IFERROR(INDEX(TrichLuc!$A:$AD,NV55,21),"")</f>
        <v/>
      </c>
      <c r="OB55" s="84" t="str">
        <f ca="1">IFERROR(INDEX(TrichLuc!$A:$AD,NV55,22),"")</f>
        <v/>
      </c>
      <c r="OC55" s="84" t="str">
        <f ca="1">IFERROR(INDEX(TrichLuc!$A:$AD,NV55,23),"")</f>
        <v/>
      </c>
      <c r="OD55" s="94" t="str">
        <f ca="1">IFERROR(INDEX(TrichLuc!$A:$AD,NV55,25),"")</f>
        <v/>
      </c>
      <c r="OE55" s="94" t="str">
        <f ca="1">IFERROR(INDEX(TrichLuc!$A:$AD,NV55,26),"")</f>
        <v/>
      </c>
      <c r="OG55" s="4" t="str">
        <f ca="1">IFERROR(MATCH(OL$3,OFFSET(TrichLuc!$A$1,OG54,0,5000),0)+OG54,"")</f>
        <v/>
      </c>
      <c r="OH55" s="84" t="str">
        <f ca="1">IFERROR(INDEX(TrichLuc!$A:$AD,OG55,10),"")</f>
        <v/>
      </c>
      <c r="OI55" s="94" t="str">
        <f ca="1">IFERROR(INDEX(TrichLuc!$A:$AD,OG55,30),"")</f>
        <v/>
      </c>
      <c r="OJ55" s="85" t="str">
        <f ca="1">IFERROR(VLOOKUP(OI55,Giadatvaheso!$C$24:$F$112,4,0)*OK55,"")</f>
        <v/>
      </c>
      <c r="OK55" s="84" t="str">
        <f t="shared" ca="1" si="36"/>
        <v/>
      </c>
      <c r="OL55" s="84" t="str">
        <f ca="1">IFERROR(INDEX(TrichLuc!$A:$AD,OG55,21),"")</f>
        <v/>
      </c>
      <c r="OM55" s="84" t="str">
        <f ca="1">IFERROR(INDEX(TrichLuc!$A:$AD,OG55,22),"")</f>
        <v/>
      </c>
      <c r="ON55" s="84" t="str">
        <f ca="1">IFERROR(INDEX(TrichLuc!$A:$AD,OG55,23),"")</f>
        <v/>
      </c>
      <c r="OO55" s="94" t="str">
        <f ca="1">IFERROR(INDEX(TrichLuc!$A:$AD,OG55,25),"")</f>
        <v/>
      </c>
      <c r="OP55" s="94" t="str">
        <f ca="1">IFERROR(INDEX(TrichLuc!$A:$AD,OG55,26),"")</f>
        <v/>
      </c>
      <c r="OR55" s="4" t="str">
        <f ca="1">IFERROR(MATCH(OW$3,OFFSET(TrichLuc!$A$1,OR54,0,5000),0)+OR54,"")</f>
        <v/>
      </c>
      <c r="OS55" s="84" t="str">
        <f ca="1">IFERROR(INDEX(TrichLuc!$A:$AD,OR55,10),"")</f>
        <v/>
      </c>
      <c r="OT55" s="94" t="str">
        <f ca="1">IFERROR(INDEX(TrichLuc!$A:$AD,OR55,30),"")</f>
        <v/>
      </c>
      <c r="OU55" s="85" t="str">
        <f ca="1">IFERROR(VLOOKUP(OT55,Giadatvaheso!$C$24:$F$112,4,0)*OV55,"")</f>
        <v/>
      </c>
      <c r="OV55" s="84" t="str">
        <f t="shared" ca="1" si="37"/>
        <v/>
      </c>
      <c r="OW55" s="84" t="str">
        <f ca="1">IFERROR(INDEX(TrichLuc!$A:$AD,OR55,21),"")</f>
        <v/>
      </c>
      <c r="OX55" s="84" t="str">
        <f ca="1">IFERROR(INDEX(TrichLuc!$A:$AD,OR55,22),"")</f>
        <v/>
      </c>
      <c r="OY55" s="84" t="str">
        <f ca="1">IFERROR(INDEX(TrichLuc!$A:$AD,OR55,23),"")</f>
        <v/>
      </c>
      <c r="OZ55" s="94" t="str">
        <f ca="1">IFERROR(INDEX(TrichLuc!$A:$AD,OR55,25),"")</f>
        <v/>
      </c>
      <c r="PA55" s="94" t="str">
        <f ca="1">IFERROR(INDEX(TrichLuc!$A:$AD,OR55,26),"")</f>
        <v/>
      </c>
      <c r="PC55" s="4" t="str">
        <f ca="1">IFERROR(MATCH(PH$3,OFFSET(TrichLuc!$A$1,PC54,0,5000),0)+PC54,"")</f>
        <v/>
      </c>
      <c r="PD55" s="84" t="str">
        <f ca="1">IFERROR(INDEX(TrichLuc!$A:$AD,PC55,10),"")</f>
        <v/>
      </c>
      <c r="PE55" s="94" t="str">
        <f ca="1">IFERROR(INDEX(TrichLuc!$A:$AD,PC55,30),"")</f>
        <v/>
      </c>
      <c r="PF55" s="85" t="str">
        <f ca="1">IFERROR(VLOOKUP(PE55,Giadatvaheso!$C$24:$F$112,4,0)*PG55,"")</f>
        <v/>
      </c>
      <c r="PG55" s="84" t="str">
        <f t="shared" ca="1" si="38"/>
        <v/>
      </c>
      <c r="PH55" s="84" t="str">
        <f ca="1">IFERROR(INDEX(TrichLuc!$A:$AD,PC55,21),"")</f>
        <v/>
      </c>
      <c r="PI55" s="84" t="str">
        <f ca="1">IFERROR(INDEX(TrichLuc!$A:$AD,PC55,22),"")</f>
        <v/>
      </c>
      <c r="PJ55" s="84" t="str">
        <f ca="1">IFERROR(INDEX(TrichLuc!$A:$AD,PC55,23),"")</f>
        <v/>
      </c>
      <c r="PK55" s="94" t="str">
        <f ca="1">IFERROR(INDEX(TrichLuc!$A:$AD,PC55,25),"")</f>
        <v/>
      </c>
      <c r="PL55" s="94" t="str">
        <f ca="1">IFERROR(INDEX(TrichLuc!$A:$AD,PC55,26),"")</f>
        <v/>
      </c>
      <c r="PN55" s="4" t="str">
        <f ca="1">IFERROR(MATCH(PS$3,OFFSET(TrichLuc!$A$1,PN54,0,5000),0)+PN54,"")</f>
        <v/>
      </c>
      <c r="PO55" s="84" t="str">
        <f ca="1">IFERROR(INDEX(TrichLuc!$A:$AD,PN55,10),"")</f>
        <v/>
      </c>
      <c r="PP55" s="94" t="str">
        <f ca="1">IFERROR(INDEX(TrichLuc!$A:$AD,PN55,30),"")</f>
        <v/>
      </c>
      <c r="PQ55" s="85" t="str">
        <f ca="1">IFERROR(VLOOKUP(PP55,Giadatvaheso!$C$24:$F$112,4,0)*PR55,"")</f>
        <v/>
      </c>
      <c r="PR55" s="84" t="str">
        <f t="shared" ca="1" si="39"/>
        <v/>
      </c>
      <c r="PS55" s="84" t="str">
        <f ca="1">IFERROR(INDEX(TrichLuc!$A:$AD,PN55,21),"")</f>
        <v/>
      </c>
      <c r="PT55" s="84" t="str">
        <f ca="1">IFERROR(INDEX(TrichLuc!$A:$AD,PN55,22),"")</f>
        <v/>
      </c>
      <c r="PU55" s="84" t="str">
        <f ca="1">IFERROR(INDEX(TrichLuc!$A:$AD,PN55,23),"")</f>
        <v/>
      </c>
      <c r="PV55" s="94" t="str">
        <f ca="1">IFERROR(INDEX(TrichLuc!$A:$AD,PN55,25),"")</f>
        <v/>
      </c>
      <c r="PW55" s="94" t="str">
        <f ca="1">IFERROR(INDEX(TrichLuc!$A:$AD,PN55,26),"")</f>
        <v/>
      </c>
      <c r="PY55" s="4" t="str">
        <f ca="1">IFERROR(MATCH(QD$3,OFFSET(TrichLuc!$A$1,PY54,0,5000),0)+PY54,"")</f>
        <v/>
      </c>
      <c r="PZ55" s="84" t="str">
        <f ca="1">IFERROR(INDEX(TrichLuc!$A:$AD,PY55,10),"")</f>
        <v/>
      </c>
      <c r="QA55" s="94" t="str">
        <f ca="1">IFERROR(INDEX(TrichLuc!$A:$AD,PY55,30),"")</f>
        <v/>
      </c>
      <c r="QB55" s="85" t="str">
        <f ca="1">IFERROR(VLOOKUP(QA55,Giadatvaheso!$C$24:$F$112,4,0)*QC55,"")</f>
        <v/>
      </c>
      <c r="QC55" s="84" t="str">
        <f t="shared" ca="1" si="40"/>
        <v/>
      </c>
      <c r="QD55" s="84" t="str">
        <f ca="1">IFERROR(INDEX(TrichLuc!$A:$AD,PY55,21),"")</f>
        <v/>
      </c>
      <c r="QE55" s="84" t="str">
        <f ca="1">IFERROR(INDEX(TrichLuc!$A:$AD,PY55,22),"")</f>
        <v/>
      </c>
      <c r="QF55" s="84" t="str">
        <f ca="1">IFERROR(INDEX(TrichLuc!$A:$AD,PY55,23),"")</f>
        <v/>
      </c>
      <c r="QG55" s="94" t="str">
        <f ca="1">IFERROR(INDEX(TrichLuc!$A:$AD,PY55,25),"")</f>
        <v/>
      </c>
      <c r="QH55" s="94" t="str">
        <f ca="1">IFERROR(INDEX(TrichLuc!$A:$AD,PY55,26),"")</f>
        <v/>
      </c>
      <c r="QJ55" s="4" t="str">
        <f ca="1">IFERROR(MATCH(QO$3,OFFSET(TrichLuc!$A$1,QJ54,0,5000),0)+QJ54,"")</f>
        <v/>
      </c>
      <c r="QK55" s="84" t="str">
        <f ca="1">IFERROR(INDEX(TrichLuc!$A:$AD,QJ55,10),"")</f>
        <v/>
      </c>
      <c r="QL55" s="94" t="str">
        <f ca="1">IFERROR(INDEX(TrichLuc!$A:$AD,QJ55,30),"")</f>
        <v/>
      </c>
      <c r="QM55" s="85" t="str">
        <f ca="1">IFERROR(VLOOKUP(QL55,Giadatvaheso!$C$24:$F$112,4,0)*QN55,"")</f>
        <v/>
      </c>
      <c r="QN55" s="84" t="str">
        <f t="shared" ca="1" si="41"/>
        <v/>
      </c>
      <c r="QO55" s="84" t="str">
        <f ca="1">IFERROR(INDEX(TrichLuc!$A:$AD,QJ55,21),"")</f>
        <v/>
      </c>
      <c r="QP55" s="84" t="str">
        <f ca="1">IFERROR(INDEX(TrichLuc!$A:$AD,QJ55,22),"")</f>
        <v/>
      </c>
      <c r="QQ55" s="84" t="str">
        <f ca="1">IFERROR(INDEX(TrichLuc!$A:$AD,QJ55,23),"")</f>
        <v/>
      </c>
      <c r="QR55" s="94" t="str">
        <f ca="1">IFERROR(INDEX(TrichLuc!$A:$AD,QJ55,25),"")</f>
        <v/>
      </c>
      <c r="QS55" s="94" t="str">
        <f ca="1">IFERROR(INDEX(TrichLuc!$A:$AD,QJ55,26),"")</f>
        <v/>
      </c>
      <c r="QU55" s="4" t="str">
        <f ca="1">IFERROR(MATCH(QZ$3,OFFSET(TrichLuc!$A$1,QU54,0,5000),0)+QU54,"")</f>
        <v/>
      </c>
      <c r="QV55" s="84" t="str">
        <f ca="1">IFERROR(INDEX(TrichLuc!$A:$AD,QU55,10),"")</f>
        <v/>
      </c>
      <c r="QW55" s="94" t="str">
        <f ca="1">IFERROR(INDEX(TrichLuc!$A:$AD,QU55,30),"")</f>
        <v/>
      </c>
      <c r="QX55" s="85" t="str">
        <f ca="1">IFERROR(VLOOKUP(QW55,Giadatvaheso!$C$24:$F$112,4,0)*QY55,"")</f>
        <v/>
      </c>
      <c r="QY55" s="84" t="str">
        <f t="shared" ca="1" si="42"/>
        <v/>
      </c>
      <c r="QZ55" s="84" t="str">
        <f ca="1">IFERROR(INDEX(TrichLuc!$A:$AD,QU55,21),"")</f>
        <v/>
      </c>
      <c r="RA55" s="84" t="str">
        <f ca="1">IFERROR(INDEX(TrichLuc!$A:$AD,QU55,22),"")</f>
        <v/>
      </c>
      <c r="RB55" s="84" t="str">
        <f ca="1">IFERROR(INDEX(TrichLuc!$A:$AD,QU55,23),"")</f>
        <v/>
      </c>
      <c r="RC55" s="94" t="str">
        <f ca="1">IFERROR(INDEX(TrichLuc!$A:$AD,QU55,25),"")</f>
        <v/>
      </c>
      <c r="RD55" s="94" t="str">
        <f ca="1">IFERROR(INDEX(TrichLuc!$A:$AD,QU55,26),"")</f>
        <v/>
      </c>
      <c r="RF55" s="4" t="str">
        <f ca="1">IFERROR(MATCH(RK$3,OFFSET(TrichLuc!$A$1,RF54,0,5000),0)+RF54,"")</f>
        <v/>
      </c>
      <c r="RG55" s="84" t="str">
        <f ca="1">IFERROR(INDEX(TrichLuc!$A:$AD,RF55,10),"")</f>
        <v/>
      </c>
      <c r="RH55" s="94" t="str">
        <f ca="1">IFERROR(INDEX(TrichLuc!$A:$AD,RF55,30),"")</f>
        <v/>
      </c>
      <c r="RI55" s="85" t="str">
        <f ca="1">IFERROR(VLOOKUP(RH55,Giadatvaheso!$C$24:$F$112,4,0)*RJ55,"")</f>
        <v/>
      </c>
      <c r="RJ55" s="84" t="str">
        <f t="shared" ca="1" si="43"/>
        <v/>
      </c>
      <c r="RK55" s="84" t="str">
        <f ca="1">IFERROR(INDEX(TrichLuc!$A:$AD,RF55,21),"")</f>
        <v/>
      </c>
      <c r="RL55" s="84" t="str">
        <f ca="1">IFERROR(INDEX(TrichLuc!$A:$AD,RF55,22),"")</f>
        <v/>
      </c>
      <c r="RM55" s="84" t="str">
        <f ca="1">IFERROR(INDEX(TrichLuc!$A:$AD,RF55,23),"")</f>
        <v/>
      </c>
      <c r="RN55" s="94" t="str">
        <f ca="1">IFERROR(INDEX(TrichLuc!$A:$AD,RF55,25),"")</f>
        <v/>
      </c>
      <c r="RO55" s="94" t="str">
        <f ca="1">IFERROR(INDEX(TrichLuc!$A:$AD,RF55,26),"")</f>
        <v/>
      </c>
      <c r="RQ55" s="4" t="str">
        <f ca="1">IFERROR(MATCH(RV$3,OFFSET(TrichLuc!$A$1,RQ54,0,5000),0)+RQ54,"")</f>
        <v/>
      </c>
      <c r="RR55" s="84" t="str">
        <f ca="1">IFERROR(INDEX(TrichLuc!$A:$AD,RQ55,10),"")</f>
        <v/>
      </c>
      <c r="RS55" s="94" t="str">
        <f ca="1">IFERROR(INDEX(TrichLuc!$A:$AD,RQ55,30),"")</f>
        <v/>
      </c>
      <c r="RT55" s="85" t="str">
        <f ca="1">IFERROR(VLOOKUP(RS55,Giadatvaheso!$C$24:$F$112,4,0)*RU55,"")</f>
        <v/>
      </c>
      <c r="RU55" s="84" t="str">
        <f t="shared" ca="1" si="44"/>
        <v/>
      </c>
      <c r="RV55" s="84" t="str">
        <f ca="1">IFERROR(INDEX(TrichLuc!$A:$AD,RQ55,21),"")</f>
        <v/>
      </c>
      <c r="RW55" s="84" t="str">
        <f ca="1">IFERROR(INDEX(TrichLuc!$A:$AD,RQ55,22),"")</f>
        <v/>
      </c>
      <c r="RX55" s="84" t="str">
        <f ca="1">IFERROR(INDEX(TrichLuc!$A:$AD,RQ55,23),"")</f>
        <v/>
      </c>
      <c r="RY55" s="94" t="str">
        <f ca="1">IFERROR(INDEX(TrichLuc!$A:$AD,RQ55,25),"")</f>
        <v/>
      </c>
      <c r="RZ55" s="94" t="str">
        <f ca="1">IFERROR(INDEX(TrichLuc!$A:$AD,RQ55,26),"")</f>
        <v/>
      </c>
      <c r="SB55" s="4" t="str">
        <f ca="1">IFERROR(MATCH(SG$3,OFFSET(TrichLuc!$A$1,SB54,0,5000),0)+SB54,"")</f>
        <v/>
      </c>
      <c r="SC55" s="84" t="str">
        <f ca="1">IFERROR(INDEX(TrichLuc!$A:$AD,SB55,10),"")</f>
        <v/>
      </c>
      <c r="SD55" s="94" t="str">
        <f ca="1">IFERROR(INDEX(TrichLuc!$A:$AD,SB55,30),"")</f>
        <v/>
      </c>
      <c r="SE55" s="85" t="str">
        <f ca="1">IFERROR(VLOOKUP(SD55,Giadatvaheso!$C$24:$F$112,4,0)*SF55,"")</f>
        <v/>
      </c>
      <c r="SF55" s="84" t="str">
        <f t="shared" ca="1" si="45"/>
        <v/>
      </c>
      <c r="SG55" s="84" t="str">
        <f ca="1">IFERROR(INDEX(TrichLuc!$A:$AD,SB55,21),"")</f>
        <v/>
      </c>
      <c r="SH55" s="84" t="str">
        <f ca="1">IFERROR(INDEX(TrichLuc!$A:$AD,SB55,22),"")</f>
        <v/>
      </c>
      <c r="SI55" s="84" t="str">
        <f ca="1">IFERROR(INDEX(TrichLuc!$A:$AD,SB55,23),"")</f>
        <v/>
      </c>
      <c r="SJ55" s="94" t="str">
        <f ca="1">IFERROR(INDEX(TrichLuc!$A:$AD,SB55,25),"")</f>
        <v/>
      </c>
      <c r="SK55" s="94" t="str">
        <f ca="1">IFERROR(INDEX(TrichLuc!$A:$AD,SB55,26),"")</f>
        <v/>
      </c>
      <c r="SM55" s="4" t="str">
        <f ca="1">IFERROR(MATCH(SR$3,OFFSET(TrichLuc!$A$1,SM54,0,5000),0)+SM54,"")</f>
        <v/>
      </c>
      <c r="SN55" s="84" t="str">
        <f ca="1">IFERROR(INDEX(TrichLuc!$A:$AD,SM55,10),"")</f>
        <v/>
      </c>
      <c r="SO55" s="94" t="str">
        <f ca="1">IFERROR(INDEX(TrichLuc!$A:$AD,SM55,30),"")</f>
        <v/>
      </c>
      <c r="SP55" s="85" t="str">
        <f ca="1">IFERROR(VLOOKUP(SO55,Giadatvaheso!$C$24:$F$112,4,0)*SQ55,"")</f>
        <v/>
      </c>
      <c r="SQ55" s="84" t="str">
        <f t="shared" ca="1" si="46"/>
        <v/>
      </c>
      <c r="SR55" s="84" t="str">
        <f ca="1">IFERROR(INDEX(TrichLuc!$A:$AD,SM55,21),"")</f>
        <v/>
      </c>
      <c r="SS55" s="84" t="str">
        <f ca="1">IFERROR(INDEX(TrichLuc!$A:$AD,SM55,22),"")</f>
        <v/>
      </c>
      <c r="ST55" s="84" t="str">
        <f ca="1">IFERROR(INDEX(TrichLuc!$A:$AD,SM55,23),"")</f>
        <v/>
      </c>
      <c r="SU55" s="94" t="str">
        <f ca="1">IFERROR(INDEX(TrichLuc!$A:$AD,SM55,25),"")</f>
        <v/>
      </c>
      <c r="SV55" s="94" t="str">
        <f ca="1">IFERROR(INDEX(TrichLuc!$A:$AD,SM55,26),"")</f>
        <v/>
      </c>
      <c r="SX55" s="4" t="str">
        <f ca="1">IFERROR(MATCH(TC$3,OFFSET(TrichLuc!$A$1,SX54,0,5000),0)+SX54,"")</f>
        <v/>
      </c>
      <c r="SY55" s="84" t="str">
        <f ca="1">IFERROR(INDEX(TrichLuc!$A:$AD,SX55,10),"")</f>
        <v/>
      </c>
      <c r="SZ55" s="94" t="str">
        <f ca="1">IFERROR(INDEX(TrichLuc!$A:$AD,SX55,30),"")</f>
        <v/>
      </c>
      <c r="TA55" s="85" t="str">
        <f ca="1">IFERROR(VLOOKUP(SZ55,Giadatvaheso!$C$24:$F$112,4,0)*TB55,"")</f>
        <v/>
      </c>
      <c r="TB55" s="84" t="str">
        <f t="shared" ca="1" si="47"/>
        <v/>
      </c>
      <c r="TC55" s="84" t="str">
        <f ca="1">IFERROR(INDEX(TrichLuc!$A:$AD,SX55,21),"")</f>
        <v/>
      </c>
      <c r="TD55" s="84" t="str">
        <f ca="1">IFERROR(INDEX(TrichLuc!$A:$AD,SX55,22),"")</f>
        <v/>
      </c>
      <c r="TE55" s="84" t="str">
        <f ca="1">IFERROR(INDEX(TrichLuc!$A:$AD,SX55,23),"")</f>
        <v/>
      </c>
      <c r="TF55" s="94" t="str">
        <f ca="1">IFERROR(INDEX(TrichLuc!$A:$AD,SX55,25),"")</f>
        <v/>
      </c>
      <c r="TG55" s="94" t="str">
        <f ca="1">IFERROR(INDEX(TrichLuc!$A:$AD,SX55,26),"")</f>
        <v/>
      </c>
      <c r="TI55" s="4" t="str">
        <f ca="1">IFERROR(MATCH(TN$3,OFFSET(TrichLuc!$A$1,TI54,0,5000),0)+TI54,"")</f>
        <v/>
      </c>
      <c r="TJ55" s="84" t="str">
        <f ca="1">IFERROR(INDEX(TrichLuc!$A:$AD,TI55,10),"")</f>
        <v/>
      </c>
      <c r="TK55" s="94" t="str">
        <f ca="1">IFERROR(INDEX(TrichLuc!$A:$AD,TI55,30),"")</f>
        <v/>
      </c>
      <c r="TL55" s="85" t="str">
        <f ca="1">IFERROR(VLOOKUP(TK55,Giadatvaheso!$C$24:$F$112,4,0)*TM55,"")</f>
        <v/>
      </c>
      <c r="TM55" s="84" t="str">
        <f t="shared" ca="1" si="48"/>
        <v/>
      </c>
      <c r="TN55" s="84" t="str">
        <f ca="1">IFERROR(INDEX(TrichLuc!$A:$AD,TI55,21),"")</f>
        <v/>
      </c>
      <c r="TO55" s="84" t="str">
        <f ca="1">IFERROR(INDEX(TrichLuc!$A:$AD,TI55,22),"")</f>
        <v/>
      </c>
      <c r="TP55" s="84" t="str">
        <f ca="1">IFERROR(INDEX(TrichLuc!$A:$AD,TI55,23),"")</f>
        <v/>
      </c>
      <c r="TQ55" s="94" t="str">
        <f ca="1">IFERROR(INDEX(TrichLuc!$A:$AD,TI55,25),"")</f>
        <v/>
      </c>
      <c r="TR55" s="94" t="str">
        <f ca="1">IFERROR(INDEX(TrichLuc!$A:$AD,TI55,26),"")</f>
        <v/>
      </c>
      <c r="TT55" s="4" t="str">
        <f ca="1">IFERROR(MATCH(TY$3,OFFSET(TrichLuc!$A$1,TT54,0,5000),0)+TT54,"")</f>
        <v/>
      </c>
      <c r="TU55" s="84" t="str">
        <f ca="1">IFERROR(INDEX(TrichLuc!$A:$AD,TT55,10),"")</f>
        <v/>
      </c>
      <c r="TV55" s="94" t="str">
        <f ca="1">IFERROR(INDEX(TrichLuc!$A:$AD,TT55,30),"")</f>
        <v/>
      </c>
      <c r="TW55" s="85" t="str">
        <f ca="1">IFERROR(VLOOKUP(TV55,Giadatvaheso!$C$24:$F$112,4,0)*TX55,"")</f>
        <v/>
      </c>
      <c r="TX55" s="84" t="str">
        <f t="shared" ca="1" si="49"/>
        <v/>
      </c>
      <c r="TY55" s="84" t="str">
        <f ca="1">IFERROR(INDEX(TrichLuc!$A:$AD,TT55,21),"")</f>
        <v/>
      </c>
      <c r="TZ55" s="84" t="str">
        <f ca="1">IFERROR(INDEX(TrichLuc!$A:$AD,TT55,22),"")</f>
        <v/>
      </c>
      <c r="UA55" s="84" t="str">
        <f ca="1">IFERROR(INDEX(TrichLuc!$A:$AD,TT55,23),"")</f>
        <v/>
      </c>
      <c r="UB55" s="94" t="str">
        <f ca="1">IFERROR(INDEX(TrichLuc!$A:$AD,TT55,25),"")</f>
        <v/>
      </c>
      <c r="UC55" s="94" t="str">
        <f ca="1">IFERROR(INDEX(TrichLuc!$A:$AD,TT55,26),"")</f>
        <v/>
      </c>
      <c r="UE55" s="4" t="str">
        <f ca="1">IFERROR(MATCH(UJ$3,OFFSET(TrichLuc!$A$1,UE54,0,5000),0)+UE54,"")</f>
        <v/>
      </c>
      <c r="UF55" s="84" t="str">
        <f ca="1">IFERROR(INDEX(TrichLuc!$A:$AD,UE55,10),"")</f>
        <v/>
      </c>
      <c r="UG55" s="94" t="str">
        <f ca="1">IFERROR(INDEX(TrichLuc!$A:$AD,UE55,30),"")</f>
        <v/>
      </c>
      <c r="UH55" s="85" t="str">
        <f ca="1">IFERROR(VLOOKUP(UG55,Giadatvaheso!$C$24:$F$112,4,0)*UI55,"")</f>
        <v/>
      </c>
      <c r="UI55" s="84" t="str">
        <f t="shared" ca="1" si="50"/>
        <v/>
      </c>
      <c r="UJ55" s="84" t="str">
        <f ca="1">IFERROR(INDEX(TrichLuc!$A:$AD,UE55,21),"")</f>
        <v/>
      </c>
      <c r="UK55" s="84" t="str">
        <f ca="1">IFERROR(INDEX(TrichLuc!$A:$AD,UE55,22),"")</f>
        <v/>
      </c>
      <c r="UL55" s="84" t="str">
        <f ca="1">IFERROR(INDEX(TrichLuc!$A:$AD,UE55,23),"")</f>
        <v/>
      </c>
      <c r="UM55" s="94" t="str">
        <f ca="1">IFERROR(INDEX(TrichLuc!$A:$AD,UE55,25),"")</f>
        <v/>
      </c>
      <c r="UN55" s="94" t="str">
        <f ca="1">IFERROR(INDEX(TrichLuc!$A:$AD,UE55,26),"")</f>
        <v/>
      </c>
      <c r="UP55" s="4" t="str">
        <f ca="1">IFERROR(MATCH(UU$3,OFFSET(TrichLuc!$A$1,UP54,0,5000),0)+UP54,"")</f>
        <v/>
      </c>
      <c r="UQ55" s="84" t="str">
        <f ca="1">IFERROR(INDEX(TrichLuc!$A:$AD,UP55,10),"")</f>
        <v/>
      </c>
      <c r="UR55" s="94" t="str">
        <f ca="1">IFERROR(INDEX(TrichLuc!$A:$AD,UP55,30),"")</f>
        <v/>
      </c>
      <c r="US55" s="85" t="str">
        <f ca="1">IFERROR(VLOOKUP(UR55,Giadatvaheso!$C$24:$F$112,4,0)*UT55,"")</f>
        <v/>
      </c>
      <c r="UT55" s="84" t="str">
        <f t="shared" ca="1" si="51"/>
        <v/>
      </c>
      <c r="UU55" s="84" t="str">
        <f ca="1">IFERROR(INDEX(TrichLuc!$A:$AD,UP55,21),"")</f>
        <v/>
      </c>
      <c r="UV55" s="84" t="str">
        <f ca="1">IFERROR(INDEX(TrichLuc!$A:$AD,UP55,22),"")</f>
        <v/>
      </c>
      <c r="UW55" s="84" t="str">
        <f ca="1">IFERROR(INDEX(TrichLuc!$A:$AD,UP55,23),"")</f>
        <v/>
      </c>
      <c r="UX55" s="94" t="str">
        <f ca="1">IFERROR(INDEX(TrichLuc!$A:$AD,UP55,25),"")</f>
        <v/>
      </c>
      <c r="UY55" s="94" t="str">
        <f ca="1">IFERROR(INDEX(TrichLuc!$A:$AD,UP55,26),"")</f>
        <v/>
      </c>
      <c r="VA55" s="4" t="str">
        <f ca="1">IFERROR(MATCH(VF$3,OFFSET(TrichLuc!$A$1,VA54,0,5000),0)+VA54,"")</f>
        <v/>
      </c>
      <c r="VB55" s="84" t="str">
        <f ca="1">IFERROR(INDEX(TrichLuc!$A:$AD,VA55,10),"")</f>
        <v/>
      </c>
      <c r="VC55" s="94" t="str">
        <f ca="1">IFERROR(INDEX(TrichLuc!$A:$AD,VA55,30),"")</f>
        <v/>
      </c>
      <c r="VD55" s="85" t="str">
        <f ca="1">IFERROR(VLOOKUP(VC55,Giadatvaheso!$C$24:$F$112,4,0)*VE55,"")</f>
        <v/>
      </c>
      <c r="VE55" s="84" t="str">
        <f t="shared" ca="1" si="52"/>
        <v/>
      </c>
      <c r="VF55" s="84" t="str">
        <f ca="1">IFERROR(INDEX(TrichLuc!$A:$AD,VA55,21),"")</f>
        <v/>
      </c>
      <c r="VG55" s="84" t="str">
        <f ca="1">IFERROR(INDEX(TrichLuc!$A:$AD,VA55,22),"")</f>
        <v/>
      </c>
      <c r="VH55" s="84" t="str">
        <f ca="1">IFERROR(INDEX(TrichLuc!$A:$AD,VA55,23),"")</f>
        <v/>
      </c>
      <c r="VI55" s="94" t="str">
        <f ca="1">IFERROR(INDEX(TrichLuc!$A:$AD,VA55,25),"")</f>
        <v/>
      </c>
      <c r="VJ55" s="94" t="str">
        <f ca="1">IFERROR(INDEX(TrichLuc!$A:$AD,VA55,26),"")</f>
        <v/>
      </c>
      <c r="VL55" s="4" t="str">
        <f ca="1">IFERROR(MATCH(VQ$3,OFFSET(TrichLuc!$A$1,VL54,0,5000),0)+VL54,"")</f>
        <v/>
      </c>
      <c r="VM55" s="84" t="str">
        <f ca="1">IFERROR(INDEX(TrichLuc!$A:$AD,VL55,10),"")</f>
        <v/>
      </c>
      <c r="VN55" s="94" t="str">
        <f ca="1">IFERROR(INDEX(TrichLuc!$A:$AD,VL55,30),"")</f>
        <v/>
      </c>
      <c r="VO55" s="85" t="str">
        <f ca="1">IFERROR(VLOOKUP(VN55,Giadatvaheso!$C$24:$F$112,4,0)*VP55,"")</f>
        <v/>
      </c>
      <c r="VP55" s="84" t="str">
        <f t="shared" ca="1" si="53"/>
        <v/>
      </c>
      <c r="VQ55" s="84" t="str">
        <f ca="1">IFERROR(INDEX(TrichLuc!$A:$AD,VL55,21),"")</f>
        <v/>
      </c>
      <c r="VR55" s="84" t="str">
        <f ca="1">IFERROR(INDEX(TrichLuc!$A:$AD,VL55,22),"")</f>
        <v/>
      </c>
      <c r="VS55" s="84" t="str">
        <f ca="1">IFERROR(INDEX(TrichLuc!$A:$AD,VL55,23),"")</f>
        <v/>
      </c>
      <c r="VT55" s="94" t="str">
        <f ca="1">IFERROR(INDEX(TrichLuc!$A:$AD,VL55,25),"")</f>
        <v/>
      </c>
      <c r="VU55" s="94" t="str">
        <f ca="1">IFERROR(INDEX(TrichLuc!$A:$AD,VL55,26),"")</f>
        <v/>
      </c>
      <c r="VW55" s="4" t="str">
        <f ca="1">IFERROR(MATCH(WB$3,OFFSET(TrichLuc!$A$1,VW54,0,5000),0)+VW54,"")</f>
        <v/>
      </c>
      <c r="VX55" s="84" t="str">
        <f ca="1">IFERROR(INDEX(TrichLuc!$A:$AD,VW55,10),"")</f>
        <v/>
      </c>
      <c r="VY55" s="94" t="str">
        <f ca="1">IFERROR(INDEX(TrichLuc!$A:$AD,VW55,30),"")</f>
        <v/>
      </c>
      <c r="VZ55" s="85" t="str">
        <f ca="1">IFERROR(VLOOKUP(VY55,Giadatvaheso!$C$24:$F$112,4,0)*WA55,"")</f>
        <v/>
      </c>
      <c r="WA55" s="84" t="str">
        <f t="shared" ca="1" si="54"/>
        <v/>
      </c>
      <c r="WB55" s="84" t="str">
        <f ca="1">IFERROR(INDEX(TrichLuc!$A:$AD,VW55,21),"")</f>
        <v/>
      </c>
      <c r="WC55" s="84" t="str">
        <f ca="1">IFERROR(INDEX(TrichLuc!$A:$AD,VW55,22),"")</f>
        <v/>
      </c>
      <c r="WD55" s="84" t="str">
        <f ca="1">IFERROR(INDEX(TrichLuc!$A:$AD,VW55,23),"")</f>
        <v/>
      </c>
      <c r="WE55" s="94" t="str">
        <f ca="1">IFERROR(INDEX(TrichLuc!$A:$AD,VW55,25),"")</f>
        <v/>
      </c>
      <c r="WF55" s="94" t="str">
        <f ca="1">IFERROR(INDEX(TrichLuc!$A:$AD,VW55,26),"")</f>
        <v/>
      </c>
      <c r="WH55" s="4" t="str">
        <f ca="1">IFERROR(MATCH(WM$3,OFFSET(TrichLuc!$A$1,WH54,0,5000),0)+WH54,"")</f>
        <v/>
      </c>
      <c r="WI55" s="84" t="str">
        <f ca="1">IFERROR(INDEX(TrichLuc!$A:$AD,WH55,10),"")</f>
        <v/>
      </c>
      <c r="WJ55" s="94" t="str">
        <f ca="1">IFERROR(INDEX(TrichLuc!$A:$AD,WH55,30),"")</f>
        <v/>
      </c>
      <c r="WK55" s="85" t="str">
        <f ca="1">IFERROR(VLOOKUP(WJ55,Giadatvaheso!$C$24:$F$112,4,0)*WL55,"")</f>
        <v/>
      </c>
      <c r="WL55" s="84" t="str">
        <f t="shared" ca="1" si="55"/>
        <v/>
      </c>
      <c r="WM55" s="84" t="str">
        <f ca="1">IFERROR(INDEX(TrichLuc!$A:$AD,WH55,21),"")</f>
        <v/>
      </c>
      <c r="WN55" s="84" t="str">
        <f ca="1">IFERROR(INDEX(TrichLuc!$A:$AD,WH55,22),"")</f>
        <v/>
      </c>
      <c r="WO55" s="84" t="str">
        <f ca="1">IFERROR(INDEX(TrichLuc!$A:$AD,WH55,23),"")</f>
        <v/>
      </c>
      <c r="WP55" s="94" t="str">
        <f ca="1">IFERROR(INDEX(TrichLuc!$A:$AD,WH55,25),"")</f>
        <v/>
      </c>
      <c r="WQ55" s="94" t="str">
        <f ca="1">IFERROR(INDEX(TrichLuc!$A:$AD,WH55,26),"")</f>
        <v/>
      </c>
      <c r="WS55" s="4" t="str">
        <f ca="1">IFERROR(MATCH(WX$3,OFFSET(TrichLuc!$A$1,WS54,0,5000),0)+WS54,"")</f>
        <v/>
      </c>
      <c r="WT55" s="84" t="str">
        <f ca="1">IFERROR(INDEX(TrichLuc!$A:$AD,WS55,10),"")</f>
        <v/>
      </c>
      <c r="WU55" s="94" t="str">
        <f ca="1">IFERROR(INDEX(TrichLuc!$A:$AD,WS55,30),"")</f>
        <v/>
      </c>
      <c r="WV55" s="85" t="str">
        <f ca="1">IFERROR(VLOOKUP(WU55,Giadatvaheso!$C$24:$F$112,4,0)*WW55,"")</f>
        <v/>
      </c>
      <c r="WW55" s="84" t="str">
        <f t="shared" ca="1" si="56"/>
        <v/>
      </c>
      <c r="WX55" s="84" t="str">
        <f ca="1">IFERROR(INDEX(TrichLuc!$A:$AD,WS55,21),"")</f>
        <v/>
      </c>
      <c r="WY55" s="84" t="str">
        <f ca="1">IFERROR(INDEX(TrichLuc!$A:$AD,WS55,22),"")</f>
        <v/>
      </c>
      <c r="WZ55" s="84" t="str">
        <f ca="1">IFERROR(INDEX(TrichLuc!$A:$AD,WS55,23),"")</f>
        <v/>
      </c>
      <c r="XA55" s="94" t="str">
        <f ca="1">IFERROR(INDEX(TrichLuc!$A:$AD,WS55,25),"")</f>
        <v/>
      </c>
      <c r="XB55" s="94" t="str">
        <f ca="1">IFERROR(INDEX(TrichLuc!$A:$AD,WS55,26),"")</f>
        <v/>
      </c>
      <c r="XD55" s="4" t="str">
        <f ca="1">IFERROR(MATCH(XI$3,OFFSET(TrichLuc!$A$1,XD54,0,5000),0)+XD54,"")</f>
        <v/>
      </c>
      <c r="XE55" s="84" t="str">
        <f ca="1">IFERROR(INDEX(TrichLuc!$A:$AD,XD55,10),"")</f>
        <v/>
      </c>
      <c r="XF55" s="94" t="str">
        <f ca="1">IFERROR(INDEX(TrichLuc!$A:$AD,XD55,30),"")</f>
        <v/>
      </c>
      <c r="XG55" s="85" t="str">
        <f ca="1">IFERROR(VLOOKUP(XF55,Giadatvaheso!$C$24:$F$112,4,0)*XH55,"")</f>
        <v/>
      </c>
      <c r="XH55" s="84" t="str">
        <f t="shared" ca="1" si="57"/>
        <v/>
      </c>
      <c r="XI55" s="84" t="str">
        <f ca="1">IFERROR(INDEX(TrichLuc!$A:$AD,XD55,21),"")</f>
        <v/>
      </c>
      <c r="XJ55" s="84" t="str">
        <f ca="1">IFERROR(INDEX(TrichLuc!$A:$AD,XD55,22),"")</f>
        <v/>
      </c>
      <c r="XK55" s="84" t="str">
        <f ca="1">IFERROR(INDEX(TrichLuc!$A:$AD,XD55,23),"")</f>
        <v/>
      </c>
      <c r="XL55" s="94" t="str">
        <f ca="1">IFERROR(INDEX(TrichLuc!$A:$AD,XD55,25),"")</f>
        <v/>
      </c>
      <c r="XM55" s="94" t="str">
        <f ca="1">IFERROR(INDEX(TrichLuc!$A:$AD,XD55,26),"")</f>
        <v/>
      </c>
      <c r="XO55" s="4" t="str">
        <f ca="1">IFERROR(MATCH(XT$3,OFFSET(TrichLuc!$A$1,XO54,0,5000),0)+XO54,"")</f>
        <v/>
      </c>
      <c r="XP55" s="84" t="str">
        <f ca="1">IFERROR(INDEX(TrichLuc!$A:$AD,XO55,10),"")</f>
        <v/>
      </c>
      <c r="XQ55" s="94" t="str">
        <f ca="1">IFERROR(INDEX(TrichLuc!$A:$AD,XO55,30),"")</f>
        <v/>
      </c>
      <c r="XR55" s="85" t="str">
        <f ca="1">IFERROR(VLOOKUP(XQ55,Giadatvaheso!$C$24:$F$112,4,0)*XS55,"")</f>
        <v/>
      </c>
      <c r="XS55" s="84" t="str">
        <f t="shared" ca="1" si="58"/>
        <v/>
      </c>
      <c r="XT55" s="84" t="str">
        <f ca="1">IFERROR(INDEX(TrichLuc!$A:$AD,XO55,21),"")</f>
        <v/>
      </c>
      <c r="XU55" s="84" t="str">
        <f ca="1">IFERROR(INDEX(TrichLuc!$A:$AD,XO55,22),"")</f>
        <v/>
      </c>
      <c r="XV55" s="84" t="str">
        <f ca="1">IFERROR(INDEX(TrichLuc!$A:$AD,XO55,23),"")</f>
        <v/>
      </c>
      <c r="XW55" s="94" t="str">
        <f ca="1">IFERROR(INDEX(TrichLuc!$A:$AD,XO55,25),"")</f>
        <v/>
      </c>
      <c r="XX55" s="94" t="str">
        <f ca="1">IFERROR(INDEX(TrichLuc!$A:$AD,XO55,26),"")</f>
        <v/>
      </c>
      <c r="XZ55" s="4" t="str">
        <f ca="1">IFERROR(MATCH(YE$3,OFFSET(TrichLuc!$A$1,XZ54,0,5000),0)+XZ54,"")</f>
        <v/>
      </c>
      <c r="YA55" s="84" t="str">
        <f ca="1">IFERROR(INDEX(TrichLuc!$A:$AD,XZ55,10),"")</f>
        <v/>
      </c>
      <c r="YB55" s="94" t="str">
        <f ca="1">IFERROR(INDEX(TrichLuc!$A:$AD,XZ55,30),"")</f>
        <v/>
      </c>
      <c r="YC55" s="85" t="str">
        <f ca="1">IFERROR(VLOOKUP(YB55,Giadatvaheso!$C$24:$F$112,4,0)*YD55,"")</f>
        <v/>
      </c>
      <c r="YD55" s="84" t="str">
        <f t="shared" ca="1" si="59"/>
        <v/>
      </c>
      <c r="YE55" s="84" t="str">
        <f ca="1">IFERROR(INDEX(TrichLuc!$A:$AD,XZ55,21),"")</f>
        <v/>
      </c>
      <c r="YF55" s="84" t="str">
        <f ca="1">IFERROR(INDEX(TrichLuc!$A:$AD,XZ55,22),"")</f>
        <v/>
      </c>
      <c r="YG55" s="84" t="str">
        <f ca="1">IFERROR(INDEX(TrichLuc!$A:$AD,XZ55,23),"")</f>
        <v/>
      </c>
      <c r="YH55" s="94" t="str">
        <f ca="1">IFERROR(INDEX(TrichLuc!$A:$AD,XZ55,25),"")</f>
        <v/>
      </c>
      <c r="YI55" s="94" t="str">
        <f ca="1">IFERROR(INDEX(TrichLuc!$A:$AD,XZ55,26),"")</f>
        <v/>
      </c>
      <c r="YK55" s="4" t="str">
        <f ca="1">IFERROR(MATCH(YP$3,OFFSET(TrichLuc!$A$1,YK54,0,5000),0)+YK54,"")</f>
        <v/>
      </c>
      <c r="YL55" s="84" t="str">
        <f ca="1">IFERROR(INDEX(TrichLuc!$A:$AD,YK55,10),"")</f>
        <v/>
      </c>
      <c r="YM55" s="94" t="str">
        <f ca="1">IFERROR(INDEX(TrichLuc!$A:$AD,YK55,30),"")</f>
        <v/>
      </c>
      <c r="YN55" s="85" t="str">
        <f ca="1">IFERROR(VLOOKUP(YM55,Giadatvaheso!$C$24:$F$112,4,0)*YO55,"")</f>
        <v/>
      </c>
      <c r="YO55" s="84" t="str">
        <f t="shared" ca="1" si="60"/>
        <v/>
      </c>
      <c r="YP55" s="84" t="str">
        <f ca="1">IFERROR(INDEX(TrichLuc!$A:$AD,YK55,21),"")</f>
        <v/>
      </c>
      <c r="YQ55" s="84" t="str">
        <f ca="1">IFERROR(INDEX(TrichLuc!$A:$AD,YK55,22),"")</f>
        <v/>
      </c>
      <c r="YR55" s="84" t="str">
        <f ca="1">IFERROR(INDEX(TrichLuc!$A:$AD,YK55,23),"")</f>
        <v/>
      </c>
      <c r="YS55" s="94" t="str">
        <f ca="1">IFERROR(INDEX(TrichLuc!$A:$AD,YK55,25),"")</f>
        <v/>
      </c>
      <c r="YT55" s="94" t="str">
        <f ca="1">IFERROR(INDEX(TrichLuc!$A:$AD,YK55,26),"")</f>
        <v/>
      </c>
      <c r="YV55" s="4" t="str">
        <f ca="1">IFERROR(MATCH(ZA$3,OFFSET(TrichLuc!$A$1,YV54,0,5000),0)+YV54,"")</f>
        <v/>
      </c>
      <c r="YW55" s="84" t="str">
        <f ca="1">IFERROR(INDEX(TrichLuc!$A:$AD,YV55,10),"")</f>
        <v/>
      </c>
      <c r="YX55" s="94" t="str">
        <f ca="1">IFERROR(INDEX(TrichLuc!$A:$AD,YV55,30),"")</f>
        <v/>
      </c>
      <c r="YY55" s="85" t="str">
        <f ca="1">IFERROR(VLOOKUP(YX55,Giadatvaheso!$C$24:$F$112,4,0)*YZ55,"")</f>
        <v/>
      </c>
      <c r="YZ55" s="84" t="str">
        <f t="shared" ca="1" si="61"/>
        <v/>
      </c>
      <c r="ZA55" s="84" t="str">
        <f ca="1">IFERROR(INDEX(TrichLuc!$A:$AD,YV55,21),"")</f>
        <v/>
      </c>
      <c r="ZB55" s="84" t="str">
        <f ca="1">IFERROR(INDEX(TrichLuc!$A:$AD,YV55,22),"")</f>
        <v/>
      </c>
      <c r="ZC55" s="84" t="str">
        <f ca="1">IFERROR(INDEX(TrichLuc!$A:$AD,YV55,23),"")</f>
        <v/>
      </c>
      <c r="ZD55" s="94" t="str">
        <f ca="1">IFERROR(INDEX(TrichLuc!$A:$AD,YV55,25),"")</f>
        <v/>
      </c>
      <c r="ZE55" s="94" t="str">
        <f ca="1">IFERROR(INDEX(TrichLuc!$A:$AD,YV55,26),"")</f>
        <v/>
      </c>
      <c r="ZG55" s="4" t="str">
        <f ca="1">IFERROR(MATCH(ZL$3,OFFSET(TrichLuc!$A$1,ZG54,0,5000),0)+ZG54,"")</f>
        <v/>
      </c>
      <c r="ZH55" s="84" t="str">
        <f ca="1">IFERROR(INDEX(TrichLuc!$A:$AD,ZG55,10),"")</f>
        <v/>
      </c>
      <c r="ZI55" s="94" t="str">
        <f ca="1">IFERROR(INDEX(TrichLuc!$A:$AD,ZG55,30),"")</f>
        <v/>
      </c>
      <c r="ZJ55" s="85" t="str">
        <f ca="1">IFERROR(VLOOKUP(ZI55,Giadatvaheso!$C$24:$F$112,4,0)*ZK55,"")</f>
        <v/>
      </c>
      <c r="ZK55" s="84" t="str">
        <f t="shared" ca="1" si="62"/>
        <v/>
      </c>
      <c r="ZL55" s="84" t="str">
        <f ca="1">IFERROR(INDEX(TrichLuc!$A:$AD,ZG55,21),"")</f>
        <v/>
      </c>
      <c r="ZM55" s="84" t="str">
        <f ca="1">IFERROR(INDEX(TrichLuc!$A:$AD,ZG55,22),"")</f>
        <v/>
      </c>
      <c r="ZN55" s="84" t="str">
        <f ca="1">IFERROR(INDEX(TrichLuc!$A:$AD,ZG55,23),"")</f>
        <v/>
      </c>
      <c r="ZO55" s="94" t="str">
        <f ca="1">IFERROR(INDEX(TrichLuc!$A:$AD,ZG55,25),"")</f>
        <v/>
      </c>
      <c r="ZP55" s="94" t="str">
        <f ca="1">IFERROR(INDEX(TrichLuc!$A:$AD,ZG55,26),"")</f>
        <v/>
      </c>
      <c r="ZR55" s="4" t="str">
        <f ca="1">IFERROR(MATCH(ZW$3,OFFSET(TrichLuc!$A$1,ZR54,0,5000),0)+ZR54,"")</f>
        <v/>
      </c>
      <c r="ZS55" s="84" t="str">
        <f ca="1">IFERROR(INDEX(TrichLuc!$A:$AD,ZR55,10),"")</f>
        <v/>
      </c>
      <c r="ZT55" s="94" t="str">
        <f ca="1">IFERROR(INDEX(TrichLuc!$A:$AD,ZR55,30),"")</f>
        <v/>
      </c>
      <c r="ZU55" s="85" t="str">
        <f ca="1">IFERROR(VLOOKUP(ZT55,Giadatvaheso!$C$24:$F$112,4,0)*ZV55,"")</f>
        <v/>
      </c>
      <c r="ZV55" s="84" t="str">
        <f t="shared" ca="1" si="63"/>
        <v/>
      </c>
      <c r="ZW55" s="84" t="str">
        <f ca="1">IFERROR(INDEX(TrichLuc!$A:$AD,ZR55,21),"")</f>
        <v/>
      </c>
      <c r="ZX55" s="84" t="str">
        <f ca="1">IFERROR(INDEX(TrichLuc!$A:$AD,ZR55,22),"")</f>
        <v/>
      </c>
      <c r="ZY55" s="84" t="str">
        <f ca="1">IFERROR(INDEX(TrichLuc!$A:$AD,ZR55,23),"")</f>
        <v/>
      </c>
      <c r="ZZ55" s="94" t="str">
        <f ca="1">IFERROR(INDEX(TrichLuc!$A:$AD,ZR55,25),"")</f>
        <v/>
      </c>
      <c r="AAA55" s="94" t="str">
        <f ca="1">IFERROR(INDEX(TrichLuc!$A:$AD,ZR55,26),"")</f>
        <v/>
      </c>
      <c r="AAC55" s="4" t="str">
        <f ca="1">IFERROR(MATCH(AAH$3,OFFSET(TrichLuc!$A$1,AAC54,0,5000),0)+AAC54,"")</f>
        <v/>
      </c>
      <c r="AAD55" s="84" t="str">
        <f ca="1">IFERROR(INDEX(TrichLuc!$A:$AD,AAC55,10),"")</f>
        <v/>
      </c>
      <c r="AAE55" s="94" t="str">
        <f ca="1">IFERROR(INDEX(TrichLuc!$A:$AD,AAC55,30),"")</f>
        <v/>
      </c>
      <c r="AAF55" s="85" t="str">
        <f ca="1">IFERROR(VLOOKUP(AAE55,Giadatvaheso!$C$24:$F$112,4,0)*AAG55,"")</f>
        <v/>
      </c>
      <c r="AAG55" s="84" t="str">
        <f t="shared" ca="1" si="64"/>
        <v/>
      </c>
      <c r="AAH55" s="84" t="str">
        <f ca="1">IFERROR(INDEX(TrichLuc!$A:$AD,AAC55,21),"")</f>
        <v/>
      </c>
      <c r="AAI55" s="84" t="str">
        <f ca="1">IFERROR(INDEX(TrichLuc!$A:$AD,AAC55,22),"")</f>
        <v/>
      </c>
      <c r="AAJ55" s="84" t="str">
        <f ca="1">IFERROR(INDEX(TrichLuc!$A:$AD,AAC55,23),"")</f>
        <v/>
      </c>
      <c r="AAK55" s="94" t="str">
        <f ca="1">IFERROR(INDEX(TrichLuc!$A:$AD,AAC55,25),"")</f>
        <v/>
      </c>
      <c r="AAL55" s="94" t="str">
        <f ca="1">IFERROR(INDEX(TrichLuc!$A:$AD,AAC55,26),"")</f>
        <v/>
      </c>
      <c r="AAN55" s="4" t="str">
        <f ca="1">IFERROR(MATCH(AAS$3,OFFSET(TrichLuc!$A$1,AAN54,0,5000),0)+AAN54,"")</f>
        <v/>
      </c>
      <c r="AAO55" s="84" t="str">
        <f ca="1">IFERROR(INDEX(TrichLuc!$A:$AD,AAN55,10),"")</f>
        <v/>
      </c>
      <c r="AAP55" s="94" t="str">
        <f ca="1">IFERROR(INDEX(TrichLuc!$A:$AD,AAN55,30),"")</f>
        <v/>
      </c>
      <c r="AAQ55" s="85" t="str">
        <f ca="1">IFERROR(VLOOKUP(AAP55,Giadatvaheso!$C$24:$F$112,4,0)*AAR55,"")</f>
        <v/>
      </c>
      <c r="AAR55" s="84" t="str">
        <f t="shared" ca="1" si="65"/>
        <v/>
      </c>
      <c r="AAS55" s="84" t="str">
        <f ca="1">IFERROR(INDEX(TrichLuc!$A:$AD,AAN55,21),"")</f>
        <v/>
      </c>
      <c r="AAT55" s="84" t="str">
        <f ca="1">IFERROR(INDEX(TrichLuc!$A:$AD,AAN55,22),"")</f>
        <v/>
      </c>
      <c r="AAU55" s="84" t="str">
        <f ca="1">IFERROR(INDEX(TrichLuc!$A:$AD,AAN55,23),"")</f>
        <v/>
      </c>
      <c r="AAV55" s="94" t="str">
        <f ca="1">IFERROR(INDEX(TrichLuc!$A:$AD,AAN55,25),"")</f>
        <v/>
      </c>
      <c r="AAW55" s="94" t="str">
        <f ca="1">IFERROR(INDEX(TrichLuc!$A:$AD,AAN55,26),"")</f>
        <v/>
      </c>
      <c r="AAY55" s="4" t="str">
        <f ca="1">IFERROR(MATCH(ABD$3,OFFSET(TrichLuc!$A$1,AAY54,0,5000),0)+AAY54,"")</f>
        <v/>
      </c>
      <c r="AAZ55" s="84" t="str">
        <f ca="1">IFERROR(INDEX(TrichLuc!$A:$AD,AAY55,10),"")</f>
        <v/>
      </c>
      <c r="ABA55" s="94" t="str">
        <f ca="1">IFERROR(INDEX(TrichLuc!$A:$AD,AAY55,30),"")</f>
        <v/>
      </c>
      <c r="ABB55" s="85" t="str">
        <f ca="1">IFERROR(VLOOKUP(ABA55,Giadatvaheso!$C$24:$F$112,4,0)*ABC55,"")</f>
        <v/>
      </c>
      <c r="ABC55" s="84" t="str">
        <f t="shared" ca="1" si="66"/>
        <v/>
      </c>
      <c r="ABD55" s="84" t="str">
        <f ca="1">IFERROR(INDEX(TrichLuc!$A:$AD,AAY55,21),"")</f>
        <v/>
      </c>
      <c r="ABE55" s="84" t="str">
        <f ca="1">IFERROR(INDEX(TrichLuc!$A:$AD,AAY55,22),"")</f>
        <v/>
      </c>
      <c r="ABF55" s="84" t="str">
        <f ca="1">IFERROR(INDEX(TrichLuc!$A:$AD,AAY55,23),"")</f>
        <v/>
      </c>
      <c r="ABG55" s="94" t="str">
        <f ca="1">IFERROR(INDEX(TrichLuc!$A:$AD,AAY55,25),"")</f>
        <v/>
      </c>
      <c r="ABH55" s="94" t="str">
        <f ca="1">IFERROR(INDEX(TrichLuc!$A:$AD,AAY55,26),"")</f>
        <v/>
      </c>
      <c r="ABJ55" s="4" t="str">
        <f ca="1">IFERROR(MATCH(ABO$3,OFFSET(TrichLuc!$A$1,ABJ54,0,5000),0)+ABJ54,"")</f>
        <v/>
      </c>
      <c r="ABK55" s="84" t="str">
        <f ca="1">IFERROR(INDEX(TrichLuc!$A:$AD,ABJ55,10),"")</f>
        <v/>
      </c>
      <c r="ABL55" s="94" t="str">
        <f ca="1">IFERROR(INDEX(TrichLuc!$A:$AD,ABJ55,30),"")</f>
        <v/>
      </c>
      <c r="ABM55" s="85" t="str">
        <f ca="1">IFERROR(VLOOKUP(ABL55,Giadatvaheso!$C$24:$F$112,4,0)*ABN55,"")</f>
        <v/>
      </c>
      <c r="ABN55" s="84" t="str">
        <f t="shared" ca="1" si="67"/>
        <v/>
      </c>
      <c r="ABO55" s="84" t="str">
        <f ca="1">IFERROR(INDEX(TrichLuc!$A:$AD,ABJ55,21),"")</f>
        <v/>
      </c>
      <c r="ABP55" s="84" t="str">
        <f ca="1">IFERROR(INDEX(TrichLuc!$A:$AD,ABJ55,22),"")</f>
        <v/>
      </c>
      <c r="ABQ55" s="84" t="str">
        <f ca="1">IFERROR(INDEX(TrichLuc!$A:$AD,ABJ55,23),"")</f>
        <v/>
      </c>
      <c r="ABR55" s="94" t="str">
        <f ca="1">IFERROR(INDEX(TrichLuc!$A:$AD,ABJ55,25),"")</f>
        <v/>
      </c>
      <c r="ABS55" s="94" t="str">
        <f ca="1">IFERROR(INDEX(TrichLuc!$A:$AD,ABJ55,26),"")</f>
        <v/>
      </c>
      <c r="ABU55" s="4" t="str">
        <f ca="1">IFERROR(MATCH(ABZ$3,OFFSET(TrichLuc!$A$1,ABU54,0,5000),0)+ABU54,"")</f>
        <v/>
      </c>
      <c r="ABV55" s="84" t="str">
        <f ca="1">IFERROR(INDEX(TrichLuc!$A:$AD,ABU55,10),"")</f>
        <v/>
      </c>
      <c r="ABW55" s="94" t="str">
        <f ca="1">IFERROR(INDEX(TrichLuc!$A:$AD,ABU55,30),"")</f>
        <v/>
      </c>
      <c r="ABX55" s="85" t="str">
        <f ca="1">IFERROR(VLOOKUP(ABW55,Giadatvaheso!$C$24:$F$112,4,0)*ABY55,"")</f>
        <v/>
      </c>
      <c r="ABY55" s="84" t="str">
        <f t="shared" ca="1" si="68"/>
        <v/>
      </c>
      <c r="ABZ55" s="84" t="str">
        <f ca="1">IFERROR(INDEX(TrichLuc!$A:$AD,ABU55,21),"")</f>
        <v/>
      </c>
      <c r="ACA55" s="84" t="str">
        <f ca="1">IFERROR(INDEX(TrichLuc!$A:$AD,ABU55,22),"")</f>
        <v/>
      </c>
      <c r="ACB55" s="84" t="str">
        <f ca="1">IFERROR(INDEX(TrichLuc!$A:$AD,ABU55,23),"")</f>
        <v/>
      </c>
      <c r="ACC55" s="94" t="str">
        <f ca="1">IFERROR(INDEX(TrichLuc!$A:$AD,ABU55,25),"")</f>
        <v/>
      </c>
      <c r="ACD55" s="94" t="str">
        <f ca="1">IFERROR(INDEX(TrichLuc!$A:$AD,ABU55,26),"")</f>
        <v/>
      </c>
      <c r="ACF55" s="4" t="str">
        <f ca="1">IFERROR(MATCH(ACK$3,OFFSET(TrichLuc!$A$1,ACF54,0,5000),0)+ACF54,"")</f>
        <v/>
      </c>
      <c r="ACG55" s="84" t="str">
        <f ca="1">IFERROR(INDEX(TrichLuc!$A:$AD,ACF55,10),"")</f>
        <v/>
      </c>
      <c r="ACH55" s="94" t="str">
        <f ca="1">IFERROR(INDEX(TrichLuc!$A:$AD,ACF55,30),"")</f>
        <v/>
      </c>
      <c r="ACI55" s="85" t="str">
        <f ca="1">IFERROR(VLOOKUP(ACH55,Giadatvaheso!$C$24:$F$112,4,0)*ACJ55,"")</f>
        <v/>
      </c>
      <c r="ACJ55" s="84" t="str">
        <f t="shared" ca="1" si="69"/>
        <v/>
      </c>
      <c r="ACK55" s="84" t="str">
        <f ca="1">IFERROR(INDEX(TrichLuc!$A:$AD,ACF55,21),"")</f>
        <v/>
      </c>
      <c r="ACL55" s="84" t="str">
        <f ca="1">IFERROR(INDEX(TrichLuc!$A:$AD,ACF55,22),"")</f>
        <v/>
      </c>
      <c r="ACM55" s="84" t="str">
        <f ca="1">IFERROR(INDEX(TrichLuc!$A:$AD,ACF55,23),"")</f>
        <v/>
      </c>
      <c r="ACN55" s="94" t="str">
        <f ca="1">IFERROR(INDEX(TrichLuc!$A:$AD,ACF55,25),"")</f>
        <v/>
      </c>
      <c r="ACO55" s="94" t="str">
        <f ca="1">IFERROR(INDEX(TrichLuc!$A:$AD,ACF55,26),"")</f>
        <v/>
      </c>
      <c r="ACQ55" s="4" t="str">
        <f ca="1">IFERROR(MATCH(ACV$3,OFFSET(TrichLuc!$A$1,ACQ54,0,5000),0)+ACQ54,"")</f>
        <v/>
      </c>
      <c r="ACR55" s="84" t="str">
        <f ca="1">IFERROR(INDEX(TrichLuc!$A:$AD,ACQ55,10),"")</f>
        <v/>
      </c>
      <c r="ACS55" s="94" t="str">
        <f ca="1">IFERROR(INDEX(TrichLuc!$A:$AD,ACQ55,30),"")</f>
        <v/>
      </c>
      <c r="ACT55" s="85" t="str">
        <f ca="1">IFERROR(VLOOKUP(ACS55,Giadatvaheso!$C$24:$F$112,4,0)*ACU55,"")</f>
        <v/>
      </c>
      <c r="ACU55" s="84" t="str">
        <f t="shared" ca="1" si="70"/>
        <v/>
      </c>
      <c r="ACV55" s="84" t="str">
        <f ca="1">IFERROR(INDEX(TrichLuc!$A:$AD,ACQ55,21),"")</f>
        <v/>
      </c>
      <c r="ACW55" s="84" t="str">
        <f ca="1">IFERROR(INDEX(TrichLuc!$A:$AD,ACQ55,22),"")</f>
        <v/>
      </c>
      <c r="ACX55" s="84" t="str">
        <f ca="1">IFERROR(INDEX(TrichLuc!$A:$AD,ACQ55,23),"")</f>
        <v/>
      </c>
      <c r="ACY55" s="94" t="str">
        <f ca="1">IFERROR(INDEX(TrichLuc!$A:$AD,ACQ55,25),"")</f>
        <v/>
      </c>
      <c r="ACZ55" s="94" t="str">
        <f ca="1">IFERROR(INDEX(TrichLuc!$A:$AD,ACQ55,26),"")</f>
        <v/>
      </c>
      <c r="ADB55" s="4" t="str">
        <f ca="1">IFERROR(MATCH(ADG$3,OFFSET(TrichLuc!$A$1,ADB54,0,5000),0)+ADB54,"")</f>
        <v/>
      </c>
      <c r="ADC55" s="84" t="str">
        <f ca="1">IFERROR(INDEX(TrichLuc!$A:$AD,ADB55,10),"")</f>
        <v/>
      </c>
      <c r="ADD55" s="94" t="str">
        <f ca="1">IFERROR(INDEX(TrichLuc!$A:$AD,ADB55,30),"")</f>
        <v/>
      </c>
      <c r="ADE55" s="85" t="str">
        <f ca="1">IFERROR(VLOOKUP(ADD55,Giadatvaheso!$C$24:$F$112,4,0)*ADF55,"")</f>
        <v/>
      </c>
      <c r="ADF55" s="84" t="str">
        <f t="shared" ca="1" si="71"/>
        <v/>
      </c>
      <c r="ADG55" s="84" t="str">
        <f ca="1">IFERROR(INDEX(TrichLuc!$A:$AD,ADB55,21),"")</f>
        <v/>
      </c>
      <c r="ADH55" s="84" t="str">
        <f ca="1">IFERROR(INDEX(TrichLuc!$A:$AD,ADB55,22),"")</f>
        <v/>
      </c>
      <c r="ADI55" s="84" t="str">
        <f ca="1">IFERROR(INDEX(TrichLuc!$A:$AD,ADB55,23),"")</f>
        <v/>
      </c>
      <c r="ADJ55" s="94" t="str">
        <f ca="1">IFERROR(INDEX(TrichLuc!$A:$AD,ADB55,25),"")</f>
        <v/>
      </c>
      <c r="ADK55" s="94" t="str">
        <f ca="1">IFERROR(INDEX(TrichLuc!$A:$AD,ADB55,26),"")</f>
        <v/>
      </c>
      <c r="ADM55" s="4" t="str">
        <f ca="1">IFERROR(MATCH(ADR$3,OFFSET(TrichLuc!$A$1,ADM54,0,5000),0)+ADM54,"")</f>
        <v/>
      </c>
      <c r="ADN55" s="84" t="str">
        <f ca="1">IFERROR(INDEX(TrichLuc!$A:$AD,ADM55,10),"")</f>
        <v/>
      </c>
      <c r="ADO55" s="94" t="str">
        <f ca="1">IFERROR(INDEX(TrichLuc!$A:$AD,ADM55,30),"")</f>
        <v/>
      </c>
      <c r="ADP55" s="85" t="str">
        <f ca="1">IFERROR(VLOOKUP(ADO55,Giadatvaheso!$C$24:$F$112,4,0)*ADQ55,"")</f>
        <v/>
      </c>
      <c r="ADQ55" s="84" t="str">
        <f t="shared" ca="1" si="72"/>
        <v/>
      </c>
      <c r="ADR55" s="84" t="str">
        <f ca="1">IFERROR(INDEX(TrichLuc!$A:$AD,ADM55,21),"")</f>
        <v/>
      </c>
      <c r="ADS55" s="84" t="str">
        <f ca="1">IFERROR(INDEX(TrichLuc!$A:$AD,ADM55,22),"")</f>
        <v/>
      </c>
      <c r="ADT55" s="84" t="str">
        <f ca="1">IFERROR(INDEX(TrichLuc!$A:$AD,ADM55,23),"")</f>
        <v/>
      </c>
      <c r="ADU55" s="94" t="str">
        <f ca="1">IFERROR(INDEX(TrichLuc!$A:$AD,ADM55,25),"")</f>
        <v/>
      </c>
      <c r="ADV55" s="94" t="str">
        <f ca="1">IFERROR(INDEX(TrichLuc!$A:$AD,ADM55,26),"")</f>
        <v/>
      </c>
      <c r="ADX55" s="4" t="str">
        <f ca="1">IFERROR(MATCH(AEC$3,OFFSET(TrichLuc!$A$1,ADX54,0,5000),0)+ADX54,"")</f>
        <v/>
      </c>
      <c r="ADY55" s="84" t="str">
        <f ca="1">IFERROR(INDEX(TrichLuc!$A:$AD,ADX55,10),"")</f>
        <v/>
      </c>
      <c r="ADZ55" s="94" t="str">
        <f ca="1">IFERROR(INDEX(TrichLuc!$A:$AD,ADX55,30),"")</f>
        <v/>
      </c>
      <c r="AEA55" s="85" t="str">
        <f ca="1">IFERROR(VLOOKUP(ADZ55,Giadatvaheso!$C$24:$F$112,4,0)*AEB55,"")</f>
        <v/>
      </c>
      <c r="AEB55" s="84" t="str">
        <f t="shared" ca="1" si="73"/>
        <v/>
      </c>
      <c r="AEC55" s="84" t="str">
        <f ca="1">IFERROR(INDEX(TrichLuc!$A:$AD,ADX55,21),"")</f>
        <v/>
      </c>
      <c r="AED55" s="84" t="str">
        <f ca="1">IFERROR(INDEX(TrichLuc!$A:$AD,ADX55,22),"")</f>
        <v/>
      </c>
      <c r="AEE55" s="84" t="str">
        <f ca="1">IFERROR(INDEX(TrichLuc!$A:$AD,ADX55,23),"")</f>
        <v/>
      </c>
      <c r="AEF55" s="94" t="str">
        <f ca="1">IFERROR(INDEX(TrichLuc!$A:$AD,ADX55,25),"")</f>
        <v/>
      </c>
      <c r="AEG55" s="94" t="str">
        <f ca="1">IFERROR(INDEX(TrichLuc!$A:$AD,ADX55,26),"")</f>
        <v/>
      </c>
      <c r="AEI55" s="4" t="str">
        <f ca="1">IFERROR(MATCH(AEN$3,OFFSET(TrichLuc!$A$1,AEI54,0,5000),0)+AEI54,"")</f>
        <v/>
      </c>
      <c r="AEJ55" s="84" t="str">
        <f ca="1">IFERROR(INDEX(TrichLuc!$A:$AD,AEI55,10),"")</f>
        <v/>
      </c>
      <c r="AEK55" s="94" t="str">
        <f ca="1">IFERROR(INDEX(TrichLuc!$A:$AD,AEI55,30),"")</f>
        <v/>
      </c>
      <c r="AEL55" s="85" t="str">
        <f ca="1">IFERROR(VLOOKUP(AEK55,Giadatvaheso!$C$24:$F$112,4,0)*AEM55,"")</f>
        <v/>
      </c>
      <c r="AEM55" s="84" t="str">
        <f t="shared" ca="1" si="74"/>
        <v/>
      </c>
      <c r="AEN55" s="84" t="str">
        <f ca="1">IFERROR(INDEX(TrichLuc!$A:$AD,AEI55,21),"")</f>
        <v/>
      </c>
      <c r="AEO55" s="84" t="str">
        <f ca="1">IFERROR(INDEX(TrichLuc!$A:$AD,AEI55,22),"")</f>
        <v/>
      </c>
      <c r="AEP55" s="84" t="str">
        <f ca="1">IFERROR(INDEX(TrichLuc!$A:$AD,AEI55,23),"")</f>
        <v/>
      </c>
      <c r="AEQ55" s="94" t="str">
        <f ca="1">IFERROR(INDEX(TrichLuc!$A:$AD,AEI55,25),"")</f>
        <v/>
      </c>
      <c r="AER55" s="94" t="str">
        <f ca="1">IFERROR(INDEX(TrichLuc!$A:$AD,AEI55,26),"")</f>
        <v/>
      </c>
      <c r="AET55" s="4" t="str">
        <f ca="1">IFERROR(MATCH(AEY$3,OFFSET(TrichLuc!$A$1,AET54,0,5000),0)+AET54,"")</f>
        <v/>
      </c>
      <c r="AEU55" s="84" t="str">
        <f ca="1">IFERROR(INDEX(TrichLuc!$A:$AD,AET55,10),"")</f>
        <v/>
      </c>
      <c r="AEV55" s="94" t="str">
        <f ca="1">IFERROR(INDEX(TrichLuc!$A:$AD,AET55,30),"")</f>
        <v/>
      </c>
      <c r="AEW55" s="85" t="str">
        <f ca="1">IFERROR(VLOOKUP(AEV55,Giadatvaheso!$C$24:$F$112,4,0)*AEX55,"")</f>
        <v/>
      </c>
      <c r="AEX55" s="84" t="str">
        <f t="shared" ca="1" si="75"/>
        <v/>
      </c>
      <c r="AEY55" s="84" t="str">
        <f ca="1">IFERROR(INDEX(TrichLuc!$A:$AD,AET55,21),"")</f>
        <v/>
      </c>
      <c r="AEZ55" s="84" t="str">
        <f ca="1">IFERROR(INDEX(TrichLuc!$A:$AD,AET55,22),"")</f>
        <v/>
      </c>
      <c r="AFA55" s="84" t="str">
        <f ca="1">IFERROR(INDEX(TrichLuc!$A:$AD,AET55,23),"")</f>
        <v/>
      </c>
      <c r="AFB55" s="94" t="str">
        <f ca="1">IFERROR(INDEX(TrichLuc!$A:$AD,AET55,25),"")</f>
        <v/>
      </c>
      <c r="AFC55" s="94" t="str">
        <f ca="1">IFERROR(INDEX(TrichLuc!$A:$AD,AET55,26),"")</f>
        <v/>
      </c>
      <c r="AFE55" s="4" t="str">
        <f ca="1">IFERROR(MATCH(AFJ$3,OFFSET(TrichLuc!$A$1,AFE54,0,5000),0)+AFE54,"")</f>
        <v/>
      </c>
      <c r="AFF55" s="84" t="str">
        <f ca="1">IFERROR(INDEX(TrichLuc!$A:$AD,AFE55,10),"")</f>
        <v/>
      </c>
      <c r="AFG55" s="94" t="str">
        <f ca="1">IFERROR(INDEX(TrichLuc!$A:$AD,AFE55,30),"")</f>
        <v/>
      </c>
      <c r="AFH55" s="85" t="str">
        <f ca="1">IFERROR(VLOOKUP(AFG55,Giadatvaheso!$C$24:$F$112,4,0)*AFI55,"")</f>
        <v/>
      </c>
      <c r="AFI55" s="84" t="str">
        <f t="shared" ca="1" si="76"/>
        <v/>
      </c>
      <c r="AFJ55" s="84" t="str">
        <f ca="1">IFERROR(INDEX(TrichLuc!$A:$AD,AFE55,21),"")</f>
        <v/>
      </c>
      <c r="AFK55" s="84" t="str">
        <f ca="1">IFERROR(INDEX(TrichLuc!$A:$AD,AFE55,22),"")</f>
        <v/>
      </c>
      <c r="AFL55" s="84" t="str">
        <f ca="1">IFERROR(INDEX(TrichLuc!$A:$AD,AFE55,23),"")</f>
        <v/>
      </c>
      <c r="AFM55" s="94" t="str">
        <f ca="1">IFERROR(INDEX(TrichLuc!$A:$AD,AFE55,25),"")</f>
        <v/>
      </c>
      <c r="AFN55" s="94" t="str">
        <f ca="1">IFERROR(INDEX(TrichLuc!$A:$AD,AFE55,26),"")</f>
        <v/>
      </c>
      <c r="AFP55" s="4" t="str">
        <f ca="1">IFERROR(MATCH(AFU$3,OFFSET(TrichLuc!$A$1,AFP54,0,5000),0)+AFP54,"")</f>
        <v/>
      </c>
      <c r="AFQ55" s="84" t="str">
        <f ca="1">IFERROR(INDEX(TrichLuc!$A:$AD,AFP55,10),"")</f>
        <v/>
      </c>
      <c r="AFR55" s="94" t="str">
        <f ca="1">IFERROR(INDEX(TrichLuc!$A:$AD,AFP55,30),"")</f>
        <v/>
      </c>
      <c r="AFS55" s="85" t="str">
        <f ca="1">IFERROR(VLOOKUP(AFR55,Giadatvaheso!$C$24:$F$112,4,0)*AFT55,"")</f>
        <v/>
      </c>
      <c r="AFT55" s="84" t="str">
        <f t="shared" ca="1" si="77"/>
        <v/>
      </c>
      <c r="AFU55" s="84" t="str">
        <f ca="1">IFERROR(INDEX(TrichLuc!$A:$AD,AFP55,21),"")</f>
        <v/>
      </c>
      <c r="AFV55" s="84" t="str">
        <f ca="1">IFERROR(INDEX(TrichLuc!$A:$AD,AFP55,22),"")</f>
        <v/>
      </c>
      <c r="AFW55" s="84" t="str">
        <f ca="1">IFERROR(INDEX(TrichLuc!$A:$AD,AFP55,23),"")</f>
        <v/>
      </c>
      <c r="AFX55" s="94" t="str">
        <f ca="1">IFERROR(INDEX(TrichLuc!$A:$AD,AFP55,25),"")</f>
        <v/>
      </c>
      <c r="AFY55" s="94" t="str">
        <f ca="1">IFERROR(INDEX(TrichLuc!$A:$AD,AFP55,26),"")</f>
        <v/>
      </c>
      <c r="AGA55" s="4" t="str">
        <f ca="1">IFERROR(MATCH(AGF$3,OFFSET(TrichLuc!$A$1,AGA54,0,5000),0)+AGA54,"")</f>
        <v/>
      </c>
      <c r="AGB55" s="84" t="str">
        <f ca="1">IFERROR(INDEX(TrichLuc!$A:$AD,AGA55,10),"")</f>
        <v/>
      </c>
      <c r="AGC55" s="94" t="str">
        <f ca="1">IFERROR(INDEX(TrichLuc!$A:$AD,AGA55,30),"")</f>
        <v/>
      </c>
      <c r="AGD55" s="85" t="str">
        <f ca="1">IFERROR(VLOOKUP(AGC55,Giadatvaheso!$C$24:$F$112,4,0)*AGE55,"")</f>
        <v/>
      </c>
      <c r="AGE55" s="84" t="str">
        <f t="shared" ca="1" si="78"/>
        <v/>
      </c>
      <c r="AGF55" s="84" t="str">
        <f ca="1">IFERROR(INDEX(TrichLuc!$A:$AD,AGA55,21),"")</f>
        <v/>
      </c>
      <c r="AGG55" s="84" t="str">
        <f ca="1">IFERROR(INDEX(TrichLuc!$A:$AD,AGA55,22),"")</f>
        <v/>
      </c>
      <c r="AGH55" s="84" t="str">
        <f ca="1">IFERROR(INDEX(TrichLuc!$A:$AD,AGA55,23),"")</f>
        <v/>
      </c>
      <c r="AGI55" s="94" t="str">
        <f ca="1">IFERROR(INDEX(TrichLuc!$A:$AD,AGA55,25),"")</f>
        <v/>
      </c>
      <c r="AGJ55" s="94" t="str">
        <f ca="1">IFERROR(INDEX(TrichLuc!$A:$AD,AGA55,26),"")</f>
        <v/>
      </c>
      <c r="AGL55" s="4" t="str">
        <f ca="1">IFERROR(MATCH(AGQ$3,OFFSET(TrichLuc!$A$1,AGL54,0,5000),0)+AGL54,"")</f>
        <v/>
      </c>
      <c r="AGM55" s="84" t="str">
        <f ca="1">IFERROR(INDEX(TrichLuc!$A:$AD,AGL55,10),"")</f>
        <v/>
      </c>
      <c r="AGN55" s="94" t="str">
        <f ca="1">IFERROR(INDEX(TrichLuc!$A:$AD,AGL55,30),"")</f>
        <v/>
      </c>
      <c r="AGO55" s="85" t="str">
        <f ca="1">IFERROR(VLOOKUP(AGN55,Giadatvaheso!$C$24:$F$112,4,0)*AGP55,"")</f>
        <v/>
      </c>
      <c r="AGP55" s="84" t="str">
        <f t="shared" ca="1" si="79"/>
        <v/>
      </c>
      <c r="AGQ55" s="84" t="str">
        <f ca="1">IFERROR(INDEX(TrichLuc!$A:$AD,AGL55,21),"")</f>
        <v/>
      </c>
      <c r="AGR55" s="84" t="str">
        <f ca="1">IFERROR(INDEX(TrichLuc!$A:$AD,AGL55,22),"")</f>
        <v/>
      </c>
      <c r="AGS55" s="84" t="str">
        <f ca="1">IFERROR(INDEX(TrichLuc!$A:$AD,AGL55,23),"")</f>
        <v/>
      </c>
      <c r="AGT55" s="94" t="str">
        <f ca="1">IFERROR(INDEX(TrichLuc!$A:$AD,AGL55,25),"")</f>
        <v/>
      </c>
      <c r="AGU55" s="94" t="str">
        <f ca="1">IFERROR(INDEX(TrichLuc!$A:$AD,AGL55,26),"")</f>
        <v/>
      </c>
      <c r="AGW55" s="4" t="str">
        <f ca="1">IFERROR(MATCH(AHB$3,OFFSET(TrichLuc!$A$1,AGW54,0,5000),0)+AGW54,"")</f>
        <v/>
      </c>
      <c r="AGX55" s="84" t="str">
        <f ca="1">IFERROR(INDEX(TrichLuc!$A:$AD,AGW55,10),"")</f>
        <v/>
      </c>
      <c r="AGY55" s="94" t="str">
        <f ca="1">IFERROR(INDEX(TrichLuc!$A:$AD,AGW55,30),"")</f>
        <v/>
      </c>
      <c r="AGZ55" s="85" t="str">
        <f ca="1">IFERROR(VLOOKUP(AGY55,Giadatvaheso!$C$24:$F$112,4,0)*AHA55,"")</f>
        <v/>
      </c>
      <c r="AHA55" s="84" t="str">
        <f t="shared" ca="1" si="80"/>
        <v/>
      </c>
      <c r="AHB55" s="84" t="str">
        <f ca="1">IFERROR(INDEX(TrichLuc!$A:$AD,AGW55,21),"")</f>
        <v/>
      </c>
      <c r="AHC55" s="84" t="str">
        <f ca="1">IFERROR(INDEX(TrichLuc!$A:$AD,AGW55,22),"")</f>
        <v/>
      </c>
      <c r="AHD55" s="84" t="str">
        <f ca="1">IFERROR(INDEX(TrichLuc!$A:$AD,AGW55,23),"")</f>
        <v/>
      </c>
      <c r="AHE55" s="94" t="str">
        <f ca="1">IFERROR(INDEX(TrichLuc!$A:$AD,AGW55,25),"")</f>
        <v/>
      </c>
      <c r="AHF55" s="94" t="str">
        <f ca="1">IFERROR(INDEX(TrichLuc!$A:$AD,AGW55,26),"")</f>
        <v/>
      </c>
      <c r="AHH55" s="4" t="str">
        <f ca="1">IFERROR(MATCH(AHM$3,OFFSET(TrichLuc!$A$1,AHH54,0,5000),0)+AHH54,"")</f>
        <v/>
      </c>
      <c r="AHI55" s="84" t="str">
        <f ca="1">IFERROR(INDEX(TrichLuc!$A:$AD,AHH55,10),"")</f>
        <v/>
      </c>
      <c r="AHJ55" s="94" t="str">
        <f ca="1">IFERROR(INDEX(TrichLuc!$A:$AD,AHH55,30),"")</f>
        <v/>
      </c>
      <c r="AHK55" s="85" t="str">
        <f ca="1">IFERROR(VLOOKUP(AHJ55,Giadatvaheso!$C$24:$F$112,4,0)*AHL55,"")</f>
        <v/>
      </c>
      <c r="AHL55" s="84" t="str">
        <f t="shared" ca="1" si="81"/>
        <v/>
      </c>
      <c r="AHM55" s="84" t="str">
        <f ca="1">IFERROR(INDEX(TrichLuc!$A:$AD,AHH55,21),"")</f>
        <v/>
      </c>
      <c r="AHN55" s="84" t="str">
        <f ca="1">IFERROR(INDEX(TrichLuc!$A:$AD,AHH55,22),"")</f>
        <v/>
      </c>
      <c r="AHO55" s="84" t="str">
        <f ca="1">IFERROR(INDEX(TrichLuc!$A:$AD,AHH55,23),"")</f>
        <v/>
      </c>
      <c r="AHP55" s="94" t="str">
        <f ca="1">IFERROR(INDEX(TrichLuc!$A:$AD,AHH55,25),"")</f>
        <v/>
      </c>
      <c r="AHQ55" s="94" t="str">
        <f ca="1">IFERROR(INDEX(TrichLuc!$A:$AD,AHH55,26),"")</f>
        <v/>
      </c>
      <c r="AHS55" s="4" t="str">
        <f ca="1">IFERROR(MATCH(AHX$3,OFFSET(TrichLuc!$A$1,AHS54,0,5000),0)+AHS54,"")</f>
        <v/>
      </c>
      <c r="AHT55" s="84" t="str">
        <f ca="1">IFERROR(INDEX(TrichLuc!$A:$AD,AHS55,10),"")</f>
        <v/>
      </c>
      <c r="AHU55" s="94" t="str">
        <f ca="1">IFERROR(INDEX(TrichLuc!$A:$AD,AHS55,30),"")</f>
        <v/>
      </c>
      <c r="AHV55" s="85" t="str">
        <f ca="1">IFERROR(VLOOKUP(AHU55,Giadatvaheso!$C$24:$F$112,4,0)*AHW55,"")</f>
        <v/>
      </c>
      <c r="AHW55" s="84" t="str">
        <f t="shared" ca="1" si="82"/>
        <v/>
      </c>
      <c r="AHX55" s="84" t="str">
        <f ca="1">IFERROR(INDEX(TrichLuc!$A:$AD,AHS55,21),"")</f>
        <v/>
      </c>
      <c r="AHY55" s="84" t="str">
        <f ca="1">IFERROR(INDEX(TrichLuc!$A:$AD,AHS55,22),"")</f>
        <v/>
      </c>
      <c r="AHZ55" s="84" t="str">
        <f ca="1">IFERROR(INDEX(TrichLuc!$A:$AD,AHS55,23),"")</f>
        <v/>
      </c>
      <c r="AIA55" s="94" t="str">
        <f ca="1">IFERROR(INDEX(TrichLuc!$A:$AD,AHS55,25),"")</f>
        <v/>
      </c>
      <c r="AIB55" s="94" t="str">
        <f ca="1">IFERROR(INDEX(TrichLuc!$A:$AD,AHS55,26),"")</f>
        <v/>
      </c>
      <c r="AID55" s="4" t="str">
        <f ca="1">IFERROR(MATCH(AII$3,OFFSET(TrichLuc!$A$1,AID54,0,5000),0)+AID54,"")</f>
        <v/>
      </c>
      <c r="AIE55" s="84" t="str">
        <f ca="1">IFERROR(INDEX(TrichLuc!$A:$AD,AID55,10),"")</f>
        <v/>
      </c>
      <c r="AIF55" s="94" t="str">
        <f ca="1">IFERROR(INDEX(TrichLuc!$A:$AD,AID55,30),"")</f>
        <v/>
      </c>
      <c r="AIG55" s="85" t="str">
        <f ca="1">IFERROR(VLOOKUP(AIF55,Giadatvaheso!$C$24:$F$112,4,0)*AIH55,"")</f>
        <v/>
      </c>
      <c r="AIH55" s="84" t="str">
        <f t="shared" ca="1" si="83"/>
        <v/>
      </c>
      <c r="AII55" s="84" t="str">
        <f ca="1">IFERROR(INDEX(TrichLuc!$A:$AD,AID55,21),"")</f>
        <v/>
      </c>
      <c r="AIJ55" s="84" t="str">
        <f ca="1">IFERROR(INDEX(TrichLuc!$A:$AD,AID55,22),"")</f>
        <v/>
      </c>
      <c r="AIK55" s="84" t="str">
        <f ca="1">IFERROR(INDEX(TrichLuc!$A:$AD,AID55,23),"")</f>
        <v/>
      </c>
      <c r="AIL55" s="94" t="str">
        <f ca="1">IFERROR(INDEX(TrichLuc!$A:$AD,AID55,25),"")</f>
        <v/>
      </c>
      <c r="AIM55" s="94" t="str">
        <f ca="1">IFERROR(INDEX(TrichLuc!$A:$AD,AID55,26),"")</f>
        <v/>
      </c>
      <c r="AIO55" s="4" t="str">
        <f ca="1">IFERROR(MATCH(AIT$3,OFFSET(TrichLuc!$A$1,AIO54,0,5000),0)+AIO54,"")</f>
        <v/>
      </c>
      <c r="AIP55" s="84" t="str">
        <f ca="1">IFERROR(INDEX(TrichLuc!$A:$AD,AIO55,10),"")</f>
        <v/>
      </c>
      <c r="AIQ55" s="94" t="str">
        <f ca="1">IFERROR(INDEX(TrichLuc!$A:$AD,AIO55,30),"")</f>
        <v/>
      </c>
      <c r="AIR55" s="85" t="str">
        <f ca="1">IFERROR(VLOOKUP(AIQ55,Giadatvaheso!$C$24:$F$112,4,0)*AIS55,"")</f>
        <v/>
      </c>
      <c r="AIS55" s="84" t="str">
        <f t="shared" ca="1" si="84"/>
        <v/>
      </c>
      <c r="AIT55" s="84" t="str">
        <f ca="1">IFERROR(INDEX(TrichLuc!$A:$AD,AIO55,21),"")</f>
        <v/>
      </c>
      <c r="AIU55" s="84" t="str">
        <f ca="1">IFERROR(INDEX(TrichLuc!$A:$AD,AIO55,22),"")</f>
        <v/>
      </c>
      <c r="AIV55" s="84" t="str">
        <f ca="1">IFERROR(INDEX(TrichLuc!$A:$AD,AIO55,23),"")</f>
        <v/>
      </c>
      <c r="AIW55" s="94" t="str">
        <f ca="1">IFERROR(INDEX(TrichLuc!$A:$AD,AIO55,25),"")</f>
        <v/>
      </c>
      <c r="AIX55" s="94" t="str">
        <f ca="1">IFERROR(INDEX(TrichLuc!$A:$AD,AIO55,26),"")</f>
        <v/>
      </c>
      <c r="AIZ55" s="4" t="str">
        <f ca="1">IFERROR(MATCH(AJE$3,OFFSET(TrichLuc!$A$1,AIZ54,0,5000),0)+AIZ54,"")</f>
        <v/>
      </c>
      <c r="AJA55" s="84" t="str">
        <f ca="1">IFERROR(INDEX(TrichLuc!$A:$AD,AIZ55,10),"")</f>
        <v/>
      </c>
      <c r="AJB55" s="94" t="str">
        <f ca="1">IFERROR(INDEX(TrichLuc!$A:$AD,AIZ55,30),"")</f>
        <v/>
      </c>
      <c r="AJC55" s="85" t="str">
        <f ca="1">IFERROR(VLOOKUP(AJB55,Giadatvaheso!$C$24:$F$112,4,0)*AJD55,"")</f>
        <v/>
      </c>
      <c r="AJD55" s="84" t="str">
        <f t="shared" ca="1" si="85"/>
        <v/>
      </c>
      <c r="AJE55" s="84" t="str">
        <f ca="1">IFERROR(INDEX(TrichLuc!$A:$AD,AIZ55,21),"")</f>
        <v/>
      </c>
      <c r="AJF55" s="84" t="str">
        <f ca="1">IFERROR(INDEX(TrichLuc!$A:$AD,AIZ55,22),"")</f>
        <v/>
      </c>
      <c r="AJG55" s="84" t="str">
        <f ca="1">IFERROR(INDEX(TrichLuc!$A:$AD,AIZ55,23),"")</f>
        <v/>
      </c>
      <c r="AJH55" s="94" t="str">
        <f ca="1">IFERROR(INDEX(TrichLuc!$A:$AD,AIZ55,25),"")</f>
        <v/>
      </c>
      <c r="AJI55" s="94" t="str">
        <f ca="1">IFERROR(INDEX(TrichLuc!$A:$AD,AIZ55,26),"")</f>
        <v/>
      </c>
      <c r="AJK55" s="4" t="str">
        <f ca="1">IFERROR(MATCH(AJP$3,OFFSET(TrichLuc!$A$1,AJK54,0,5000),0)+AJK54,"")</f>
        <v/>
      </c>
      <c r="AJL55" s="84" t="str">
        <f ca="1">IFERROR(INDEX(TrichLuc!$A:$AD,AJK55,10),"")</f>
        <v/>
      </c>
      <c r="AJM55" s="94" t="str">
        <f ca="1">IFERROR(INDEX(TrichLuc!$A:$AD,AJK55,30),"")</f>
        <v/>
      </c>
      <c r="AJN55" s="85" t="str">
        <f ca="1">IFERROR(VLOOKUP(AJM55,Giadatvaheso!$C$24:$F$112,4,0)*AJO55,"")</f>
        <v/>
      </c>
      <c r="AJO55" s="84" t="str">
        <f t="shared" ca="1" si="86"/>
        <v/>
      </c>
      <c r="AJP55" s="84" t="str">
        <f ca="1">IFERROR(INDEX(TrichLuc!$A:$AD,AJK55,21),"")</f>
        <v/>
      </c>
      <c r="AJQ55" s="84" t="str">
        <f ca="1">IFERROR(INDEX(TrichLuc!$A:$AD,AJK55,22),"")</f>
        <v/>
      </c>
      <c r="AJR55" s="84" t="str">
        <f ca="1">IFERROR(INDEX(TrichLuc!$A:$AD,AJK55,23),"")</f>
        <v/>
      </c>
      <c r="AJS55" s="94" t="str">
        <f ca="1">IFERROR(INDEX(TrichLuc!$A:$AD,AJK55,25),"")</f>
        <v/>
      </c>
      <c r="AJT55" s="94" t="str">
        <f ca="1">IFERROR(INDEX(TrichLuc!$A:$AD,AJK55,26),"")</f>
        <v/>
      </c>
      <c r="AJV55" s="4" t="str">
        <f ca="1">IFERROR(MATCH(AKA$3,OFFSET(TrichLuc!$A$1,AJV54,0,5000),0)+AJV54,"")</f>
        <v/>
      </c>
      <c r="AJW55" s="84" t="str">
        <f ca="1">IFERROR(INDEX(TrichLuc!$A:$AD,AJV55,10),"")</f>
        <v/>
      </c>
      <c r="AJX55" s="94" t="str">
        <f ca="1">IFERROR(INDEX(TrichLuc!$A:$AD,AJV55,30),"")</f>
        <v/>
      </c>
      <c r="AJY55" s="85" t="str">
        <f ca="1">IFERROR(VLOOKUP(AJX55,Giadatvaheso!$C$24:$F$112,4,0)*AJZ55,"")</f>
        <v/>
      </c>
      <c r="AJZ55" s="84" t="str">
        <f t="shared" ca="1" si="87"/>
        <v/>
      </c>
      <c r="AKA55" s="84" t="str">
        <f ca="1">IFERROR(INDEX(TrichLuc!$A:$AD,AJV55,21),"")</f>
        <v/>
      </c>
      <c r="AKB55" s="84" t="str">
        <f ca="1">IFERROR(INDEX(TrichLuc!$A:$AD,AJV55,22),"")</f>
        <v/>
      </c>
      <c r="AKC55" s="84" t="str">
        <f ca="1">IFERROR(INDEX(TrichLuc!$A:$AD,AJV55,23),"")</f>
        <v/>
      </c>
      <c r="AKD55" s="94" t="str">
        <f ca="1">IFERROR(INDEX(TrichLuc!$A:$AD,AJV55,25),"")</f>
        <v/>
      </c>
      <c r="AKE55" s="94" t="str">
        <f ca="1">IFERROR(INDEX(TrichLuc!$A:$AD,AJV55,26),"")</f>
        <v/>
      </c>
      <c r="AKG55" s="4" t="str">
        <f ca="1">IFERROR(MATCH(AKL$3,OFFSET(TrichLuc!$A$1,AKG54,0,5000),0)+AKG54,"")</f>
        <v/>
      </c>
      <c r="AKH55" s="84" t="str">
        <f ca="1">IFERROR(INDEX(TrichLuc!$A:$AD,AKG55,10),"")</f>
        <v/>
      </c>
      <c r="AKI55" s="94" t="str">
        <f ca="1">IFERROR(INDEX(TrichLuc!$A:$AD,AKG55,30),"")</f>
        <v/>
      </c>
      <c r="AKJ55" s="85" t="str">
        <f ca="1">IFERROR(VLOOKUP(AKI55,Giadatvaheso!$C$24:$F$112,4,0)*AKK55,"")</f>
        <v/>
      </c>
      <c r="AKK55" s="84" t="str">
        <f t="shared" ca="1" si="88"/>
        <v/>
      </c>
      <c r="AKL55" s="84" t="str">
        <f ca="1">IFERROR(INDEX(TrichLuc!$A:$AD,AKG55,21),"")</f>
        <v/>
      </c>
      <c r="AKM55" s="84" t="str">
        <f ca="1">IFERROR(INDEX(TrichLuc!$A:$AD,AKG55,22),"")</f>
        <v/>
      </c>
      <c r="AKN55" s="84" t="str">
        <f ca="1">IFERROR(INDEX(TrichLuc!$A:$AD,AKG55,23),"")</f>
        <v/>
      </c>
      <c r="AKO55" s="94" t="str">
        <f ca="1">IFERROR(INDEX(TrichLuc!$A:$AD,AKG55,25),"")</f>
        <v/>
      </c>
      <c r="AKP55" s="94" t="str">
        <f ca="1">IFERROR(INDEX(TrichLuc!$A:$AD,AKG55,26),"")</f>
        <v/>
      </c>
      <c r="AKR55" s="4" t="str">
        <f ca="1">IFERROR(MATCH(AKW$3,OFFSET(TrichLuc!$A$1,AKR54,0,5000),0)+AKR54,"")</f>
        <v/>
      </c>
      <c r="AKS55" s="84" t="str">
        <f ca="1">IFERROR(INDEX(TrichLuc!$A:$AD,AKR55,10),"")</f>
        <v/>
      </c>
      <c r="AKT55" s="94" t="str">
        <f ca="1">IFERROR(INDEX(TrichLuc!$A:$AD,AKR55,30),"")</f>
        <v/>
      </c>
      <c r="AKU55" s="85" t="str">
        <f ca="1">IFERROR(VLOOKUP(AKT55,Giadatvaheso!$C$24:$F$112,4,0)*AKV55,"")</f>
        <v/>
      </c>
      <c r="AKV55" s="84" t="str">
        <f t="shared" ca="1" si="89"/>
        <v/>
      </c>
      <c r="AKW55" s="84" t="str">
        <f ca="1">IFERROR(INDEX(TrichLuc!$A:$AD,AKR55,21),"")</f>
        <v/>
      </c>
      <c r="AKX55" s="84" t="str">
        <f ca="1">IFERROR(INDEX(TrichLuc!$A:$AD,AKR55,22),"")</f>
        <v/>
      </c>
      <c r="AKY55" s="84" t="str">
        <f ca="1">IFERROR(INDEX(TrichLuc!$A:$AD,AKR55,23),"")</f>
        <v/>
      </c>
      <c r="AKZ55" s="94" t="str">
        <f ca="1">IFERROR(INDEX(TrichLuc!$A:$AD,AKR55,25),"")</f>
        <v/>
      </c>
      <c r="ALA55" s="94" t="str">
        <f ca="1">IFERROR(INDEX(TrichLuc!$A:$AD,AKR55,26),"")</f>
        <v/>
      </c>
      <c r="ALC55" s="4" t="str">
        <f ca="1">IFERROR(MATCH(ALH$3,OFFSET(TrichLuc!$A$1,ALC54,0,5000),0)+ALC54,"")</f>
        <v/>
      </c>
      <c r="ALD55" s="84" t="str">
        <f ca="1">IFERROR(INDEX(TrichLuc!$A:$AD,ALC55,10),"")</f>
        <v/>
      </c>
      <c r="ALE55" s="94" t="str">
        <f ca="1">IFERROR(INDEX(TrichLuc!$A:$AD,ALC55,30),"")</f>
        <v/>
      </c>
      <c r="ALF55" s="85" t="str">
        <f ca="1">IFERROR(VLOOKUP(ALE55,Giadatvaheso!$C$24:$F$112,4,0)*ALG55,"")</f>
        <v/>
      </c>
      <c r="ALG55" s="84" t="str">
        <f t="shared" ca="1" si="90"/>
        <v/>
      </c>
      <c r="ALH55" s="84" t="str">
        <f ca="1">IFERROR(INDEX(TrichLuc!$A:$AD,ALC55,21),"")</f>
        <v/>
      </c>
      <c r="ALI55" s="84" t="str">
        <f ca="1">IFERROR(INDEX(TrichLuc!$A:$AD,ALC55,22),"")</f>
        <v/>
      </c>
      <c r="ALJ55" s="84" t="str">
        <f ca="1">IFERROR(INDEX(TrichLuc!$A:$AD,ALC55,23),"")</f>
        <v/>
      </c>
      <c r="ALK55" s="94" t="str">
        <f ca="1">IFERROR(INDEX(TrichLuc!$A:$AD,ALC55,25),"")</f>
        <v/>
      </c>
      <c r="ALL55" s="94" t="str">
        <f ca="1">IFERROR(INDEX(TrichLuc!$A:$AD,ALC55,26),"")</f>
        <v/>
      </c>
      <c r="ALN55" s="4" t="str">
        <f ca="1">IFERROR(MATCH(ALS$3,OFFSET(TrichLuc!$A$1,ALN54,0,5000),0)+ALN54,"")</f>
        <v/>
      </c>
      <c r="ALO55" s="84" t="str">
        <f ca="1">IFERROR(INDEX(TrichLuc!$A:$AD,ALN55,10),"")</f>
        <v/>
      </c>
      <c r="ALP55" s="94" t="str">
        <f ca="1">IFERROR(INDEX(TrichLuc!$A:$AD,ALN55,30),"")</f>
        <v/>
      </c>
      <c r="ALQ55" s="85" t="str">
        <f ca="1">IFERROR(VLOOKUP(ALP55,Giadatvaheso!$C$24:$F$112,4,0)*ALR55,"")</f>
        <v/>
      </c>
      <c r="ALR55" s="84" t="str">
        <f t="shared" ca="1" si="91"/>
        <v/>
      </c>
      <c r="ALS55" s="84" t="str">
        <f ca="1">IFERROR(INDEX(TrichLuc!$A:$AD,ALN55,21),"")</f>
        <v/>
      </c>
      <c r="ALT55" s="84" t="str">
        <f ca="1">IFERROR(INDEX(TrichLuc!$A:$AD,ALN55,22),"")</f>
        <v/>
      </c>
      <c r="ALU55" s="84" t="str">
        <f ca="1">IFERROR(INDEX(TrichLuc!$A:$AD,ALN55,23),"")</f>
        <v/>
      </c>
      <c r="ALV55" s="94" t="str">
        <f ca="1">IFERROR(INDEX(TrichLuc!$A:$AD,ALN55,25),"")</f>
        <v/>
      </c>
      <c r="ALW55" s="94" t="str">
        <f ca="1">IFERROR(INDEX(TrichLuc!$A:$AD,ALN55,26),"")</f>
        <v/>
      </c>
      <c r="ALY55" s="4" t="str">
        <f ca="1">IFERROR(MATCH(AMD$3,OFFSET(TrichLuc!$A$1,ALY54,0,5000),0)+ALY54,"")</f>
        <v/>
      </c>
      <c r="ALZ55" s="84" t="str">
        <f ca="1">IFERROR(INDEX(TrichLuc!$A:$AD,ALY55,10),"")</f>
        <v/>
      </c>
      <c r="AMA55" s="94" t="str">
        <f ca="1">IFERROR(INDEX(TrichLuc!$A:$AD,ALY55,30),"")</f>
        <v/>
      </c>
      <c r="AMB55" s="85" t="str">
        <f ca="1">IFERROR(VLOOKUP(AMA55,Giadatvaheso!$C$24:$F$112,4,0)*AMC55,"")</f>
        <v/>
      </c>
      <c r="AMC55" s="84" t="str">
        <f t="shared" ca="1" si="92"/>
        <v/>
      </c>
      <c r="AMD55" s="84" t="str">
        <f ca="1">IFERROR(INDEX(TrichLuc!$A:$AD,ALY55,21),"")</f>
        <v/>
      </c>
      <c r="AME55" s="84" t="str">
        <f ca="1">IFERROR(INDEX(TrichLuc!$A:$AD,ALY55,22),"")</f>
        <v/>
      </c>
      <c r="AMF55" s="84" t="str">
        <f ca="1">IFERROR(INDEX(TrichLuc!$A:$AD,ALY55,23),"")</f>
        <v/>
      </c>
      <c r="AMG55" s="94" t="str">
        <f ca="1">IFERROR(INDEX(TrichLuc!$A:$AD,ALY55,25),"")</f>
        <v/>
      </c>
      <c r="AMH55" s="94" t="str">
        <f ca="1">IFERROR(INDEX(TrichLuc!$A:$AD,ALY55,26),"")</f>
        <v/>
      </c>
      <c r="AMJ55" s="4" t="str">
        <f ca="1">IFERROR(MATCH(AMO$3,OFFSET(TrichLuc!$A$1,AMJ54,0,5000),0)+AMJ54,"")</f>
        <v/>
      </c>
      <c r="AMK55" s="84" t="str">
        <f ca="1">IFERROR(INDEX(TrichLuc!$A:$AD,AMJ55,10),"")</f>
        <v/>
      </c>
      <c r="AML55" s="94" t="str">
        <f ca="1">IFERROR(INDEX(TrichLuc!$A:$AD,AMJ55,30),"")</f>
        <v/>
      </c>
      <c r="AMM55" s="85" t="str">
        <f ca="1">IFERROR(VLOOKUP(AML55,Giadatvaheso!$C$24:$F$112,4,0)*AMN55,"")</f>
        <v/>
      </c>
      <c r="AMN55" s="84" t="str">
        <f t="shared" ca="1" si="93"/>
        <v/>
      </c>
      <c r="AMO55" s="84" t="str">
        <f ca="1">IFERROR(INDEX(TrichLuc!$A:$AD,AMJ55,21),"")</f>
        <v/>
      </c>
      <c r="AMP55" s="84" t="str">
        <f ca="1">IFERROR(INDEX(TrichLuc!$A:$AD,AMJ55,22),"")</f>
        <v/>
      </c>
      <c r="AMQ55" s="84" t="str">
        <f ca="1">IFERROR(INDEX(TrichLuc!$A:$AD,AMJ55,23),"")</f>
        <v/>
      </c>
      <c r="AMR55" s="94" t="str">
        <f ca="1">IFERROR(INDEX(TrichLuc!$A:$AD,AMJ55,25),"")</f>
        <v/>
      </c>
      <c r="AMS55" s="94" t="str">
        <f ca="1">IFERROR(INDEX(TrichLuc!$A:$AD,AMJ55,26),"")</f>
        <v/>
      </c>
      <c r="AMU55" s="4" t="str">
        <f ca="1">IFERROR(MATCH(AMZ$3,OFFSET(TrichLuc!$A$1,AMU54,0,5000),0)+AMU54,"")</f>
        <v/>
      </c>
      <c r="AMV55" s="84" t="str">
        <f ca="1">IFERROR(INDEX(TrichLuc!$A:$AD,AMU55,10),"")</f>
        <v/>
      </c>
      <c r="AMW55" s="94" t="str">
        <f ca="1">IFERROR(INDEX(TrichLuc!$A:$AD,AMU55,30),"")</f>
        <v/>
      </c>
      <c r="AMX55" s="85" t="str">
        <f ca="1">IFERROR(VLOOKUP(AMW55,Giadatvaheso!$C$24:$F$112,4,0)*AMY55,"")</f>
        <v/>
      </c>
      <c r="AMY55" s="84" t="str">
        <f t="shared" ca="1" si="94"/>
        <v/>
      </c>
      <c r="AMZ55" s="84" t="str">
        <f ca="1">IFERROR(INDEX(TrichLuc!$A:$AD,AMU55,21),"")</f>
        <v/>
      </c>
      <c r="ANA55" s="84" t="str">
        <f ca="1">IFERROR(INDEX(TrichLuc!$A:$AD,AMU55,22),"")</f>
        <v/>
      </c>
      <c r="ANB55" s="84" t="str">
        <f ca="1">IFERROR(INDEX(TrichLuc!$A:$AD,AMU55,23),"")</f>
        <v/>
      </c>
      <c r="ANC55" s="94" t="str">
        <f ca="1">IFERROR(INDEX(TrichLuc!$A:$AD,AMU55,25),"")</f>
        <v/>
      </c>
      <c r="AND55" s="94" t="str">
        <f ca="1">IFERROR(INDEX(TrichLuc!$A:$AD,AMU55,26),"")</f>
        <v/>
      </c>
      <c r="ANF55" s="4" t="str">
        <f ca="1">IFERROR(MATCH(ANK$3,OFFSET(TrichLuc!$A$1,ANF54,0,5000),0)+ANF54,"")</f>
        <v/>
      </c>
      <c r="ANG55" s="84" t="str">
        <f ca="1">IFERROR(INDEX(TrichLuc!$A:$AD,ANF55,10),"")</f>
        <v/>
      </c>
      <c r="ANH55" s="94" t="str">
        <f ca="1">IFERROR(INDEX(TrichLuc!$A:$AD,ANF55,30),"")</f>
        <v/>
      </c>
      <c r="ANI55" s="85" t="str">
        <f ca="1">IFERROR(VLOOKUP(ANH55,Giadatvaheso!$C$24:$F$112,4,0)*ANJ55,"")</f>
        <v/>
      </c>
      <c r="ANJ55" s="84" t="str">
        <f t="shared" ca="1" si="95"/>
        <v/>
      </c>
      <c r="ANK55" s="84" t="str">
        <f ca="1">IFERROR(INDEX(TrichLuc!$A:$AD,ANF55,21),"")</f>
        <v/>
      </c>
      <c r="ANL55" s="84" t="str">
        <f ca="1">IFERROR(INDEX(TrichLuc!$A:$AD,ANF55,22),"")</f>
        <v/>
      </c>
      <c r="ANM55" s="84" t="str">
        <f ca="1">IFERROR(INDEX(TrichLuc!$A:$AD,ANF55,23),"")</f>
        <v/>
      </c>
      <c r="ANN55" s="94" t="str">
        <f ca="1">IFERROR(INDEX(TrichLuc!$A:$AD,ANF55,25),"")</f>
        <v/>
      </c>
      <c r="ANO55" s="94" t="str">
        <f ca="1">IFERROR(INDEX(TrichLuc!$A:$AD,ANF55,26),"")</f>
        <v/>
      </c>
      <c r="ANQ55" s="4" t="str">
        <f ca="1">IFERROR(MATCH(ANV$3,OFFSET(TrichLuc!$A$1,ANQ54,0,5000),0)+ANQ54,"")</f>
        <v/>
      </c>
      <c r="ANR55" s="84" t="str">
        <f ca="1">IFERROR(INDEX(TrichLuc!$A:$AD,ANQ55,10),"")</f>
        <v/>
      </c>
      <c r="ANS55" s="94" t="str">
        <f ca="1">IFERROR(INDEX(TrichLuc!$A:$AD,ANQ55,30),"")</f>
        <v/>
      </c>
      <c r="ANT55" s="85" t="str">
        <f ca="1">IFERROR(VLOOKUP(ANS55,Giadatvaheso!$C$24:$F$112,4,0)*ANU55,"")</f>
        <v/>
      </c>
      <c r="ANU55" s="84" t="str">
        <f t="shared" ca="1" si="96"/>
        <v/>
      </c>
      <c r="ANV55" s="84" t="str">
        <f ca="1">IFERROR(INDEX(TrichLuc!$A:$AD,ANQ55,21),"")</f>
        <v/>
      </c>
      <c r="ANW55" s="84" t="str">
        <f ca="1">IFERROR(INDEX(TrichLuc!$A:$AD,ANQ55,22),"")</f>
        <v/>
      </c>
      <c r="ANX55" s="84" t="str">
        <f ca="1">IFERROR(INDEX(TrichLuc!$A:$AD,ANQ55,23),"")</f>
        <v/>
      </c>
      <c r="ANY55" s="94" t="str">
        <f ca="1">IFERROR(INDEX(TrichLuc!$A:$AD,ANQ55,25),"")</f>
        <v/>
      </c>
      <c r="ANZ55" s="94" t="str">
        <f ca="1">IFERROR(INDEX(TrichLuc!$A:$AD,ANQ55,26),"")</f>
        <v/>
      </c>
      <c r="AOB55" s="4" t="str">
        <f ca="1">IFERROR(MATCH(AOG$3,OFFSET(TrichLuc!$A$1,AOB54,0,5000),0)+AOB54,"")</f>
        <v/>
      </c>
      <c r="AOC55" s="84" t="str">
        <f ca="1">IFERROR(INDEX(TrichLuc!$A:$AD,AOB55,10),"")</f>
        <v/>
      </c>
      <c r="AOD55" s="94" t="str">
        <f ca="1">IFERROR(INDEX(TrichLuc!$A:$AD,AOB55,30),"")</f>
        <v/>
      </c>
      <c r="AOE55" s="85" t="str">
        <f ca="1">IFERROR(VLOOKUP(AOD55,Giadatvaheso!$C$24:$F$112,4,0)*AOF55,"")</f>
        <v/>
      </c>
      <c r="AOF55" s="84" t="str">
        <f t="shared" ca="1" si="97"/>
        <v/>
      </c>
      <c r="AOG55" s="84" t="str">
        <f ca="1">IFERROR(INDEX(TrichLuc!$A:$AD,AOB55,21),"")</f>
        <v/>
      </c>
      <c r="AOH55" s="84" t="str">
        <f ca="1">IFERROR(INDEX(TrichLuc!$A:$AD,AOB55,22),"")</f>
        <v/>
      </c>
      <c r="AOI55" s="84" t="str">
        <f ca="1">IFERROR(INDEX(TrichLuc!$A:$AD,AOB55,23),"")</f>
        <v/>
      </c>
      <c r="AOJ55" s="94" t="str">
        <f ca="1">IFERROR(INDEX(TrichLuc!$A:$AD,AOB55,25),"")</f>
        <v/>
      </c>
      <c r="AOK55" s="94" t="str">
        <f ca="1">IFERROR(INDEX(TrichLuc!$A:$AD,AOB55,26),"")</f>
        <v/>
      </c>
      <c r="AOM55" s="4" t="str">
        <f ca="1">IFERROR(MATCH(AOR$3,OFFSET(TrichLuc!$A$1,AOM54,0,5000),0)+AOM54,"")</f>
        <v/>
      </c>
      <c r="AON55" s="84" t="str">
        <f ca="1">IFERROR(INDEX(TrichLuc!$A:$AD,AOM55,10),"")</f>
        <v/>
      </c>
      <c r="AOO55" s="94" t="str">
        <f ca="1">IFERROR(INDEX(TrichLuc!$A:$AD,AOM55,30),"")</f>
        <v/>
      </c>
      <c r="AOP55" s="85" t="str">
        <f ca="1">IFERROR(VLOOKUP(AOO55,Giadatvaheso!$C$24:$F$112,4,0)*AOQ55,"")</f>
        <v/>
      </c>
      <c r="AOQ55" s="84" t="str">
        <f t="shared" ca="1" si="98"/>
        <v/>
      </c>
      <c r="AOR55" s="84" t="str">
        <f ca="1">IFERROR(INDEX(TrichLuc!$A:$AD,AOM55,21),"")</f>
        <v/>
      </c>
      <c r="AOS55" s="84" t="str">
        <f ca="1">IFERROR(INDEX(TrichLuc!$A:$AD,AOM55,22),"")</f>
        <v/>
      </c>
      <c r="AOT55" s="84" t="str">
        <f ca="1">IFERROR(INDEX(TrichLuc!$A:$AD,AOM55,23),"")</f>
        <v/>
      </c>
      <c r="AOU55" s="94" t="str">
        <f ca="1">IFERROR(INDEX(TrichLuc!$A:$AD,AOM55,25),"")</f>
        <v/>
      </c>
      <c r="AOV55" s="94" t="str">
        <f ca="1">IFERROR(INDEX(TrichLuc!$A:$AD,AOM55,26),"")</f>
        <v/>
      </c>
      <c r="AOX55" s="4" t="str">
        <f ca="1">IFERROR(MATCH(APC$3,OFFSET(TrichLuc!$A$1,AOX54,0,5000),0)+AOX54,"")</f>
        <v/>
      </c>
      <c r="AOY55" s="84" t="str">
        <f ca="1">IFERROR(INDEX(TrichLuc!$A:$AD,AOX55,10),"")</f>
        <v/>
      </c>
      <c r="AOZ55" s="94" t="str">
        <f ca="1">IFERROR(INDEX(TrichLuc!$A:$AD,AOX55,30),"")</f>
        <v/>
      </c>
      <c r="APA55" s="85" t="str">
        <f ca="1">IFERROR(VLOOKUP(AOZ55,Giadatvaheso!$C$24:$F$112,4,0)*APB55,"")</f>
        <v/>
      </c>
      <c r="APB55" s="84" t="str">
        <f t="shared" ca="1" si="99"/>
        <v/>
      </c>
      <c r="APC55" s="84" t="str">
        <f ca="1">IFERROR(INDEX(TrichLuc!$A:$AD,AOX55,21),"")</f>
        <v/>
      </c>
      <c r="APD55" s="84" t="str">
        <f ca="1">IFERROR(INDEX(TrichLuc!$A:$AD,AOX55,22),"")</f>
        <v/>
      </c>
      <c r="APE55" s="84" t="str">
        <f ca="1">IFERROR(INDEX(TrichLuc!$A:$AD,AOX55,23),"")</f>
        <v/>
      </c>
      <c r="APF55" s="94" t="str">
        <f ca="1">IFERROR(INDEX(TrichLuc!$A:$AD,AOX55,25),"")</f>
        <v/>
      </c>
      <c r="APG55" s="94" t="str">
        <f ca="1">IFERROR(INDEX(TrichLuc!$A:$AD,AOX55,26),"")</f>
        <v/>
      </c>
      <c r="API55" s="4" t="str">
        <f ca="1">IFERROR(MATCH(APN$3,OFFSET(TrichLuc!$A$1,API54,0,5000),0)+API54,"")</f>
        <v/>
      </c>
      <c r="APJ55" s="84" t="str">
        <f ca="1">IFERROR(INDEX(TrichLuc!$A:$AD,API55,10),"")</f>
        <v/>
      </c>
      <c r="APK55" s="94" t="str">
        <f ca="1">IFERROR(INDEX(TrichLuc!$A:$AD,API55,30),"")</f>
        <v/>
      </c>
      <c r="APL55" s="85" t="str">
        <f ca="1">IFERROR(VLOOKUP(APK55,Giadatvaheso!$C$24:$F$112,4,0)*APM55,"")</f>
        <v/>
      </c>
      <c r="APM55" s="84" t="str">
        <f t="shared" ca="1" si="100"/>
        <v/>
      </c>
      <c r="APN55" s="84" t="str">
        <f ca="1">IFERROR(INDEX(TrichLuc!$A:$AD,API55,21),"")</f>
        <v/>
      </c>
      <c r="APO55" s="84" t="str">
        <f ca="1">IFERROR(INDEX(TrichLuc!$A:$AD,API55,22),"")</f>
        <v/>
      </c>
      <c r="APP55" s="84" t="str">
        <f ca="1">IFERROR(INDEX(TrichLuc!$A:$AD,API55,23),"")</f>
        <v/>
      </c>
      <c r="APQ55" s="94" t="str">
        <f ca="1">IFERROR(INDEX(TrichLuc!$A:$AD,API55,25),"")</f>
        <v/>
      </c>
      <c r="APR55" s="94" t="str">
        <f ca="1">IFERROR(INDEX(TrichLuc!$A:$AD,API55,26),"")</f>
        <v/>
      </c>
      <c r="APT55" s="4" t="str">
        <f ca="1">IFERROR(MATCH(APY$3,OFFSET(TrichLuc!$A$1,APT54,0,5000),0)+APT54,"")</f>
        <v/>
      </c>
      <c r="APU55" s="84" t="str">
        <f ca="1">IFERROR(INDEX(TrichLuc!$A:$AD,APT55,10),"")</f>
        <v/>
      </c>
      <c r="APV55" s="94" t="str">
        <f ca="1">IFERROR(INDEX(TrichLuc!$A:$AD,APT55,30),"")</f>
        <v/>
      </c>
      <c r="APW55" s="85" t="str">
        <f ca="1">IFERROR(VLOOKUP(APV55,Giadatvaheso!$C$24:$F$112,4,0)*APX55,"")</f>
        <v/>
      </c>
      <c r="APX55" s="84" t="str">
        <f t="shared" ca="1" si="101"/>
        <v/>
      </c>
      <c r="APY55" s="84" t="str">
        <f ca="1">IFERROR(INDEX(TrichLuc!$A:$AD,APT55,21),"")</f>
        <v/>
      </c>
      <c r="APZ55" s="84" t="str">
        <f ca="1">IFERROR(INDEX(TrichLuc!$A:$AD,APT55,22),"")</f>
        <v/>
      </c>
      <c r="AQA55" s="84" t="str">
        <f ca="1">IFERROR(INDEX(TrichLuc!$A:$AD,APT55,23),"")</f>
        <v/>
      </c>
      <c r="AQB55" s="94" t="str">
        <f ca="1">IFERROR(INDEX(TrichLuc!$A:$AD,APT55,25),"")</f>
        <v/>
      </c>
      <c r="AQC55" s="94" t="str">
        <f ca="1">IFERROR(INDEX(TrichLuc!$A:$AD,APT55,26),"")</f>
        <v/>
      </c>
      <c r="AQE55" s="4" t="str">
        <f ca="1">IFERROR(MATCH(AQJ$3,OFFSET(TrichLuc!$A$1,AQE54,0,5000),0)+AQE54,"")</f>
        <v/>
      </c>
      <c r="AQF55" s="84" t="str">
        <f ca="1">IFERROR(INDEX(TrichLuc!$A:$AD,AQE55,10),"")</f>
        <v/>
      </c>
      <c r="AQG55" s="94" t="str">
        <f ca="1">IFERROR(INDEX(TrichLuc!$A:$AD,AQE55,30),"")</f>
        <v/>
      </c>
      <c r="AQH55" s="85" t="str">
        <f ca="1">IFERROR(VLOOKUP(AQG55,Giadatvaheso!$C$24:$F$112,4,0)*AQI55,"")</f>
        <v/>
      </c>
      <c r="AQI55" s="84" t="str">
        <f t="shared" ca="1" si="102"/>
        <v/>
      </c>
      <c r="AQJ55" s="84" t="str">
        <f ca="1">IFERROR(INDEX(TrichLuc!$A:$AD,AQE55,21),"")</f>
        <v/>
      </c>
      <c r="AQK55" s="84" t="str">
        <f ca="1">IFERROR(INDEX(TrichLuc!$A:$AD,AQE55,22),"")</f>
        <v/>
      </c>
      <c r="AQL55" s="84" t="str">
        <f ca="1">IFERROR(INDEX(TrichLuc!$A:$AD,AQE55,23),"")</f>
        <v/>
      </c>
      <c r="AQM55" s="94" t="str">
        <f ca="1">IFERROR(INDEX(TrichLuc!$A:$AD,AQE55,25),"")</f>
        <v/>
      </c>
      <c r="AQN55" s="94" t="str">
        <f ca="1">IFERROR(INDEX(TrichLuc!$A:$AD,AQE55,26),"")</f>
        <v/>
      </c>
      <c r="AQP55" s="4" t="str">
        <f ca="1">IFERROR(MATCH(AQU$3,OFFSET(TrichLuc!$A$1,AQP54,0,5000),0)+AQP54,"")</f>
        <v/>
      </c>
      <c r="AQQ55" s="84" t="str">
        <f ca="1">IFERROR(INDEX(TrichLuc!$A:$AD,AQP55,10),"")</f>
        <v/>
      </c>
      <c r="AQR55" s="94" t="str">
        <f ca="1">IFERROR(INDEX(TrichLuc!$A:$AD,AQP55,30),"")</f>
        <v/>
      </c>
      <c r="AQS55" s="85" t="str">
        <f ca="1">IFERROR(VLOOKUP(AQR55,Giadatvaheso!$C$24:$F$112,4,0)*AQT55,"")</f>
        <v/>
      </c>
      <c r="AQT55" s="84" t="str">
        <f t="shared" ca="1" si="103"/>
        <v/>
      </c>
      <c r="AQU55" s="84" t="str">
        <f ca="1">IFERROR(INDEX(TrichLuc!$A:$AD,AQP55,21),"")</f>
        <v/>
      </c>
      <c r="AQV55" s="84" t="str">
        <f ca="1">IFERROR(INDEX(TrichLuc!$A:$AD,AQP55,22),"")</f>
        <v/>
      </c>
      <c r="AQW55" s="84" t="str">
        <f ca="1">IFERROR(INDEX(TrichLuc!$A:$AD,AQP55,23),"")</f>
        <v/>
      </c>
      <c r="AQX55" s="94" t="str">
        <f ca="1">IFERROR(INDEX(TrichLuc!$A:$AD,AQP55,25),"")</f>
        <v/>
      </c>
      <c r="AQY55" s="94" t="str">
        <f ca="1">IFERROR(INDEX(TrichLuc!$A:$AD,AQP55,26),"")</f>
        <v/>
      </c>
      <c r="ARA55" s="4" t="str">
        <f ca="1">IFERROR(MATCH(ARF$3,OFFSET(TrichLuc!$A$1,ARA54,0,5000),0)+ARA54,"")</f>
        <v/>
      </c>
      <c r="ARB55" s="84" t="str">
        <f ca="1">IFERROR(INDEX(TrichLuc!$A:$AD,ARA55,10),"")</f>
        <v/>
      </c>
      <c r="ARC55" s="94" t="str">
        <f ca="1">IFERROR(INDEX(TrichLuc!$A:$AD,ARA55,30),"")</f>
        <v/>
      </c>
      <c r="ARD55" s="85" t="str">
        <f ca="1">IFERROR(VLOOKUP(ARC55,Giadatvaheso!$C$24:$F$112,4,0)*ARE55,"")</f>
        <v/>
      </c>
      <c r="ARE55" s="84" t="str">
        <f t="shared" ca="1" si="104"/>
        <v/>
      </c>
      <c r="ARF55" s="84" t="str">
        <f ca="1">IFERROR(INDEX(TrichLuc!$A:$AD,ARA55,21),"")</f>
        <v/>
      </c>
      <c r="ARG55" s="84" t="str">
        <f ca="1">IFERROR(INDEX(TrichLuc!$A:$AD,ARA55,22),"")</f>
        <v/>
      </c>
      <c r="ARH55" s="84" t="str">
        <f ca="1">IFERROR(INDEX(TrichLuc!$A:$AD,ARA55,23),"")</f>
        <v/>
      </c>
      <c r="ARI55" s="94" t="str">
        <f ca="1">IFERROR(INDEX(TrichLuc!$A:$AD,ARA55,25),"")</f>
        <v/>
      </c>
      <c r="ARJ55" s="94" t="str">
        <f ca="1">IFERROR(INDEX(TrichLuc!$A:$AD,ARA55,26),"")</f>
        <v/>
      </c>
      <c r="ARL55" s="4" t="str">
        <f ca="1">IFERROR(MATCH(ARQ$3,OFFSET(TrichLuc!$A$1,ARL54,0,5000),0)+ARL54,"")</f>
        <v/>
      </c>
      <c r="ARM55" s="84" t="str">
        <f ca="1">IFERROR(INDEX(TrichLuc!$A:$AD,ARL55,10),"")</f>
        <v/>
      </c>
      <c r="ARN55" s="94" t="str">
        <f ca="1">IFERROR(INDEX(TrichLuc!$A:$AD,ARL55,30),"")</f>
        <v/>
      </c>
      <c r="ARO55" s="85" t="str">
        <f ca="1">IFERROR(VLOOKUP(ARN55,Giadatvaheso!$C$24:$F$112,4,0)*ARP55,"")</f>
        <v/>
      </c>
      <c r="ARP55" s="84" t="str">
        <f t="shared" ca="1" si="105"/>
        <v/>
      </c>
      <c r="ARQ55" s="84" t="str">
        <f ca="1">IFERROR(INDEX(TrichLuc!$A:$AD,ARL55,21),"")</f>
        <v/>
      </c>
      <c r="ARR55" s="84" t="str">
        <f ca="1">IFERROR(INDEX(TrichLuc!$A:$AD,ARL55,22),"")</f>
        <v/>
      </c>
      <c r="ARS55" s="84" t="str">
        <f ca="1">IFERROR(INDEX(TrichLuc!$A:$AD,ARL55,23),"")</f>
        <v/>
      </c>
      <c r="ART55" s="94" t="str">
        <f ca="1">IFERROR(INDEX(TrichLuc!$A:$AD,ARL55,25),"")</f>
        <v/>
      </c>
      <c r="ARU55" s="94" t="str">
        <f ca="1">IFERROR(INDEX(TrichLuc!$A:$AD,ARL55,26),"")</f>
        <v/>
      </c>
      <c r="ARW55" s="4" t="str">
        <f ca="1">IFERROR(MATCH(ASB$3,OFFSET(TrichLuc!$A$1,ARW54,0,5000),0)+ARW54,"")</f>
        <v/>
      </c>
      <c r="ARX55" s="84" t="str">
        <f ca="1">IFERROR(INDEX(TrichLuc!$A:$AD,ARW55,10),"")</f>
        <v/>
      </c>
      <c r="ARY55" s="94" t="str">
        <f ca="1">IFERROR(INDEX(TrichLuc!$A:$AD,ARW55,30),"")</f>
        <v/>
      </c>
      <c r="ARZ55" s="85" t="str">
        <f ca="1">IFERROR(VLOOKUP(ARY55,Giadatvaheso!$C$24:$F$112,4,0)*ASA55,"")</f>
        <v/>
      </c>
      <c r="ASA55" s="84" t="str">
        <f t="shared" ca="1" si="106"/>
        <v/>
      </c>
      <c r="ASB55" s="84" t="str">
        <f ca="1">IFERROR(INDEX(TrichLuc!$A:$AD,ARW55,21),"")</f>
        <v/>
      </c>
      <c r="ASC55" s="84" t="str">
        <f ca="1">IFERROR(INDEX(TrichLuc!$A:$AD,ARW55,22),"")</f>
        <v/>
      </c>
      <c r="ASD55" s="84" t="str">
        <f ca="1">IFERROR(INDEX(TrichLuc!$A:$AD,ARW55,23),"")</f>
        <v/>
      </c>
      <c r="ASE55" s="94" t="str">
        <f ca="1">IFERROR(INDEX(TrichLuc!$A:$AD,ARW55,25),"")</f>
        <v/>
      </c>
      <c r="ASF55" s="94" t="str">
        <f ca="1">IFERROR(INDEX(TrichLuc!$A:$AD,ARW55,26),"")</f>
        <v/>
      </c>
      <c r="ASH55" s="4" t="str">
        <f ca="1">IFERROR(MATCH(ASM$3,OFFSET(TrichLuc!$A$1,ASH54,0,5000),0)+ASH54,"")</f>
        <v/>
      </c>
      <c r="ASI55" s="84" t="str">
        <f ca="1">IFERROR(INDEX(TrichLuc!$A:$AD,ASH55,10),"")</f>
        <v/>
      </c>
      <c r="ASJ55" s="94" t="str">
        <f ca="1">IFERROR(INDEX(TrichLuc!$A:$AD,ASH55,30),"")</f>
        <v/>
      </c>
      <c r="ASK55" s="85" t="str">
        <f ca="1">IFERROR(VLOOKUP(ASJ55,Giadatvaheso!$C$24:$F$112,4,0)*ASL55,"")</f>
        <v/>
      </c>
      <c r="ASL55" s="84" t="str">
        <f t="shared" ca="1" si="107"/>
        <v/>
      </c>
      <c r="ASM55" s="84" t="str">
        <f ca="1">IFERROR(INDEX(TrichLuc!$A:$AD,ASH55,21),"")</f>
        <v/>
      </c>
      <c r="ASN55" s="84" t="str">
        <f ca="1">IFERROR(INDEX(TrichLuc!$A:$AD,ASH55,22),"")</f>
        <v/>
      </c>
      <c r="ASO55" s="84" t="str">
        <f ca="1">IFERROR(INDEX(TrichLuc!$A:$AD,ASH55,23),"")</f>
        <v/>
      </c>
      <c r="ASP55" s="94" t="str">
        <f ca="1">IFERROR(INDEX(TrichLuc!$A:$AD,ASH55,25),"")</f>
        <v/>
      </c>
      <c r="ASQ55" s="94" t="str">
        <f ca="1">IFERROR(INDEX(TrichLuc!$A:$AD,ASH55,26),"")</f>
        <v/>
      </c>
      <c r="ASS55" s="4" t="str">
        <f ca="1">IFERROR(MATCH(ASX$3,OFFSET(TrichLuc!$A$1,ASS54,0,5000),0)+ASS54,"")</f>
        <v/>
      </c>
      <c r="AST55" s="84" t="str">
        <f ca="1">IFERROR(INDEX(TrichLuc!$A:$AD,ASS55,10),"")</f>
        <v/>
      </c>
      <c r="ASU55" s="94" t="str">
        <f ca="1">IFERROR(INDEX(TrichLuc!$A:$AD,ASS55,30),"")</f>
        <v/>
      </c>
      <c r="ASV55" s="85" t="str">
        <f ca="1">IFERROR(VLOOKUP(ASU55,Giadatvaheso!$C$24:$F$112,4,0)*ASW55,"")</f>
        <v/>
      </c>
      <c r="ASW55" s="84" t="str">
        <f t="shared" ca="1" si="108"/>
        <v/>
      </c>
      <c r="ASX55" s="84" t="str">
        <f ca="1">IFERROR(INDEX(TrichLuc!$A:$AD,ASS55,21),"")</f>
        <v/>
      </c>
      <c r="ASY55" s="84" t="str">
        <f ca="1">IFERROR(INDEX(TrichLuc!$A:$AD,ASS55,22),"")</f>
        <v/>
      </c>
      <c r="ASZ55" s="84" t="str">
        <f ca="1">IFERROR(INDEX(TrichLuc!$A:$AD,ASS55,23),"")</f>
        <v/>
      </c>
      <c r="ATA55" s="94" t="str">
        <f ca="1">IFERROR(INDEX(TrichLuc!$A:$AD,ASS55,25),"")</f>
        <v/>
      </c>
      <c r="ATB55" s="94" t="str">
        <f ca="1">IFERROR(INDEX(TrichLuc!$A:$AD,ASS55,26),"")</f>
        <v/>
      </c>
      <c r="ATD55" s="4" t="str">
        <f ca="1">IFERROR(MATCH(ATI$3,OFFSET(TrichLuc!$A$1,ATD54,0,5000),0)+ATD54,"")</f>
        <v/>
      </c>
      <c r="ATE55" s="84" t="str">
        <f ca="1">IFERROR(INDEX(TrichLuc!$A:$AD,ATD55,10),"")</f>
        <v/>
      </c>
      <c r="ATF55" s="94" t="str">
        <f ca="1">IFERROR(INDEX(TrichLuc!$A:$AD,ATD55,30),"")</f>
        <v/>
      </c>
      <c r="ATG55" s="85" t="str">
        <f ca="1">IFERROR(VLOOKUP(ATF55,Giadatvaheso!$C$24:$F$112,4,0)*ATH55,"")</f>
        <v/>
      </c>
      <c r="ATH55" s="84" t="str">
        <f t="shared" ca="1" si="109"/>
        <v/>
      </c>
      <c r="ATI55" s="84" t="str">
        <f ca="1">IFERROR(INDEX(TrichLuc!$A:$AD,ATD55,21),"")</f>
        <v/>
      </c>
      <c r="ATJ55" s="84" t="str">
        <f ca="1">IFERROR(INDEX(TrichLuc!$A:$AD,ATD55,22),"")</f>
        <v/>
      </c>
      <c r="ATK55" s="84" t="str">
        <f ca="1">IFERROR(INDEX(TrichLuc!$A:$AD,ATD55,23),"")</f>
        <v/>
      </c>
      <c r="ATL55" s="94" t="str">
        <f ca="1">IFERROR(INDEX(TrichLuc!$A:$AD,ATD55,25),"")</f>
        <v/>
      </c>
      <c r="ATM55" s="94" t="str">
        <f ca="1">IFERROR(INDEX(TrichLuc!$A:$AD,ATD55,26),"")</f>
        <v/>
      </c>
      <c r="ATO55" s="4" t="str">
        <f ca="1">IFERROR(MATCH(ATT$3,OFFSET(TrichLuc!$A$1,ATO54,0,5000),0)+ATO54,"")</f>
        <v/>
      </c>
      <c r="ATP55" s="84" t="str">
        <f ca="1">IFERROR(INDEX(TrichLuc!$A:$AD,ATO55,10),"")</f>
        <v/>
      </c>
      <c r="ATQ55" s="94" t="str">
        <f ca="1">IFERROR(INDEX(TrichLuc!$A:$AD,ATO55,30),"")</f>
        <v/>
      </c>
      <c r="ATR55" s="85" t="str">
        <f ca="1">IFERROR(VLOOKUP(ATQ55,Giadatvaheso!$C$24:$F$112,4,0)*ATS55,"")</f>
        <v/>
      </c>
      <c r="ATS55" s="84" t="str">
        <f t="shared" ca="1" si="110"/>
        <v/>
      </c>
      <c r="ATT55" s="84" t="str">
        <f ca="1">IFERROR(INDEX(TrichLuc!$A:$AD,ATO55,21),"")</f>
        <v/>
      </c>
      <c r="ATU55" s="84" t="str">
        <f ca="1">IFERROR(INDEX(TrichLuc!$A:$AD,ATO55,22),"")</f>
        <v/>
      </c>
      <c r="ATV55" s="84" t="str">
        <f ca="1">IFERROR(INDEX(TrichLuc!$A:$AD,ATO55,23),"")</f>
        <v/>
      </c>
      <c r="ATW55" s="94" t="str">
        <f ca="1">IFERROR(INDEX(TrichLuc!$A:$AD,ATO55,25),"")</f>
        <v/>
      </c>
      <c r="ATX55" s="94" t="str">
        <f ca="1">IFERROR(INDEX(TrichLuc!$A:$AD,ATO55,26),"")</f>
        <v/>
      </c>
      <c r="ATZ55" s="4" t="str">
        <f ca="1">IFERROR(MATCH(AUE$3,OFFSET(TrichLuc!$A$1,ATZ54,0,5000),0)+ATZ54,"")</f>
        <v/>
      </c>
      <c r="AUA55" s="84" t="str">
        <f ca="1">IFERROR(INDEX(TrichLuc!$A:$AD,ATZ55,10),"")</f>
        <v/>
      </c>
      <c r="AUB55" s="94" t="str">
        <f ca="1">IFERROR(INDEX(TrichLuc!$A:$AD,ATZ55,30),"")</f>
        <v/>
      </c>
      <c r="AUC55" s="85" t="str">
        <f ca="1">IFERROR(VLOOKUP(AUB55,Giadatvaheso!$C$24:$F$112,4,0)*AUD55,"")</f>
        <v/>
      </c>
      <c r="AUD55" s="84" t="str">
        <f t="shared" ca="1" si="111"/>
        <v/>
      </c>
      <c r="AUE55" s="84" t="str">
        <f ca="1">IFERROR(INDEX(TrichLuc!$A:$AD,ATZ55,21),"")</f>
        <v/>
      </c>
      <c r="AUF55" s="84" t="str">
        <f ca="1">IFERROR(INDEX(TrichLuc!$A:$AD,ATZ55,22),"")</f>
        <v/>
      </c>
      <c r="AUG55" s="84" t="str">
        <f ca="1">IFERROR(INDEX(TrichLuc!$A:$AD,ATZ55,23),"")</f>
        <v/>
      </c>
      <c r="AUH55" s="94" t="str">
        <f ca="1">IFERROR(INDEX(TrichLuc!$A:$AD,ATZ55,25),"")</f>
        <v/>
      </c>
      <c r="AUI55" s="94" t="str">
        <f ca="1">IFERROR(INDEX(TrichLuc!$A:$AD,ATZ55,26),"")</f>
        <v/>
      </c>
      <c r="AUK55" s="4" t="str">
        <f ca="1">IFERROR(MATCH(AUP$3,OFFSET(TrichLuc!$A$1,AUK54,0,5000),0)+AUK54,"")</f>
        <v/>
      </c>
      <c r="AUL55" s="84" t="str">
        <f ca="1">IFERROR(INDEX(TrichLuc!$A:$AD,AUK55,10),"")</f>
        <v/>
      </c>
      <c r="AUM55" s="94" t="str">
        <f ca="1">IFERROR(INDEX(TrichLuc!$A:$AD,AUK55,30),"")</f>
        <v/>
      </c>
      <c r="AUN55" s="85" t="str">
        <f ca="1">IFERROR(VLOOKUP(AUM55,Giadatvaheso!$C$24:$F$112,4,0)*AUO55,"")</f>
        <v/>
      </c>
      <c r="AUO55" s="84" t="str">
        <f t="shared" ca="1" si="112"/>
        <v/>
      </c>
      <c r="AUP55" s="84" t="str">
        <f ca="1">IFERROR(INDEX(TrichLuc!$A:$AD,AUK55,21),"")</f>
        <v/>
      </c>
      <c r="AUQ55" s="84" t="str">
        <f ca="1">IFERROR(INDEX(TrichLuc!$A:$AD,AUK55,22),"")</f>
        <v/>
      </c>
      <c r="AUR55" s="84" t="str">
        <f ca="1">IFERROR(INDEX(TrichLuc!$A:$AD,AUK55,23),"")</f>
        <v/>
      </c>
      <c r="AUS55" s="94" t="str">
        <f ca="1">IFERROR(INDEX(TrichLuc!$A:$AD,AUK55,25),"")</f>
        <v/>
      </c>
      <c r="AUT55" s="94" t="str">
        <f ca="1">IFERROR(INDEX(TrichLuc!$A:$AD,AUK55,26),"")</f>
        <v/>
      </c>
      <c r="AUV55" s="4" t="str">
        <f ca="1">IFERROR(MATCH(AVA$3,OFFSET(TrichLuc!$A$1,AUV54,0,5000),0)+AUV54,"")</f>
        <v/>
      </c>
      <c r="AUW55" s="84" t="str">
        <f ca="1">IFERROR(INDEX(TrichLuc!$A:$AD,AUV55,10),"")</f>
        <v/>
      </c>
      <c r="AUX55" s="94" t="str">
        <f ca="1">IFERROR(INDEX(TrichLuc!$A:$AD,AUV55,30),"")</f>
        <v/>
      </c>
      <c r="AUY55" s="85" t="str">
        <f ca="1">IFERROR(VLOOKUP(AUX55,Giadatvaheso!$C$24:$F$112,4,0)*AUZ55,"")</f>
        <v/>
      </c>
      <c r="AUZ55" s="84" t="str">
        <f t="shared" ca="1" si="113"/>
        <v/>
      </c>
      <c r="AVA55" s="84" t="str">
        <f ca="1">IFERROR(INDEX(TrichLuc!$A:$AD,AUV55,21),"")</f>
        <v/>
      </c>
      <c r="AVB55" s="84" t="str">
        <f ca="1">IFERROR(INDEX(TrichLuc!$A:$AD,AUV55,22),"")</f>
        <v/>
      </c>
      <c r="AVC55" s="84" t="str">
        <f ca="1">IFERROR(INDEX(TrichLuc!$A:$AD,AUV55,23),"")</f>
        <v/>
      </c>
      <c r="AVD55" s="94" t="str">
        <f ca="1">IFERROR(INDEX(TrichLuc!$A:$AD,AUV55,25),"")</f>
        <v/>
      </c>
      <c r="AVE55" s="94" t="str">
        <f ca="1">IFERROR(INDEX(TrichLuc!$A:$AD,AUV55,26),"")</f>
        <v/>
      </c>
      <c r="AVG55" s="4" t="str">
        <f ca="1">IFERROR(MATCH(AVL$3,OFFSET(TrichLuc!$A$1,AVG54,0,5000),0)+AVG54,"")</f>
        <v/>
      </c>
      <c r="AVH55" s="84" t="str">
        <f ca="1">IFERROR(INDEX(TrichLuc!$A:$AD,AVG55,10),"")</f>
        <v/>
      </c>
      <c r="AVI55" s="94" t="str">
        <f ca="1">IFERROR(INDEX(TrichLuc!$A:$AD,AVG55,30),"")</f>
        <v/>
      </c>
      <c r="AVJ55" s="85" t="str">
        <f ca="1">IFERROR(VLOOKUP(AVI55,Giadatvaheso!$C$24:$F$112,4,0)*AVK55,"")</f>
        <v/>
      </c>
      <c r="AVK55" s="84" t="str">
        <f t="shared" ca="1" si="114"/>
        <v/>
      </c>
      <c r="AVL55" s="84" t="str">
        <f ca="1">IFERROR(INDEX(TrichLuc!$A:$AD,AVG55,21),"")</f>
        <v/>
      </c>
      <c r="AVM55" s="84" t="str">
        <f ca="1">IFERROR(INDEX(TrichLuc!$A:$AD,AVG55,22),"")</f>
        <v/>
      </c>
      <c r="AVN55" s="84" t="str">
        <f ca="1">IFERROR(INDEX(TrichLuc!$A:$AD,AVG55,23),"")</f>
        <v/>
      </c>
      <c r="AVO55" s="94" t="str">
        <f ca="1">IFERROR(INDEX(TrichLuc!$A:$AD,AVG55,25),"")</f>
        <v/>
      </c>
      <c r="AVP55" s="94" t="str">
        <f ca="1">IFERROR(INDEX(TrichLuc!$A:$AD,AVG55,26),"")</f>
        <v/>
      </c>
      <c r="AVR55" s="4" t="str">
        <f ca="1">IFERROR(MATCH(AVW$3,OFFSET(TrichLuc!$A$1,AVR54,0,5000),0)+AVR54,"")</f>
        <v/>
      </c>
      <c r="AVS55" s="84" t="str">
        <f ca="1">IFERROR(INDEX(TrichLuc!$A:$AD,AVR55,10),"")</f>
        <v/>
      </c>
      <c r="AVT55" s="94" t="str">
        <f ca="1">IFERROR(INDEX(TrichLuc!$A:$AD,AVR55,30),"")</f>
        <v/>
      </c>
      <c r="AVU55" s="85" t="str">
        <f ca="1">IFERROR(VLOOKUP(AVT55,Giadatvaheso!$C$24:$F$112,4,0)*AVV55,"")</f>
        <v/>
      </c>
      <c r="AVV55" s="84" t="str">
        <f t="shared" ca="1" si="115"/>
        <v/>
      </c>
      <c r="AVW55" s="84" t="str">
        <f ca="1">IFERROR(INDEX(TrichLuc!$A:$AD,AVR55,21),"")</f>
        <v/>
      </c>
      <c r="AVX55" s="84" t="str">
        <f ca="1">IFERROR(INDEX(TrichLuc!$A:$AD,AVR55,22),"")</f>
        <v/>
      </c>
      <c r="AVY55" s="84" t="str">
        <f ca="1">IFERROR(INDEX(TrichLuc!$A:$AD,AVR55,23),"")</f>
        <v/>
      </c>
      <c r="AVZ55" s="94" t="str">
        <f ca="1">IFERROR(INDEX(TrichLuc!$A:$AD,AVR55,25),"")</f>
        <v/>
      </c>
      <c r="AWA55" s="94" t="str">
        <f ca="1">IFERROR(INDEX(TrichLuc!$A:$AD,AVR55,26),"")</f>
        <v/>
      </c>
    </row>
    <row r="56" spans="1:1275">
      <c r="A56" s="4" t="str">
        <f ca="1">IFERROR(MATCH(F$3,OFFSET(TrichLuc!$A$1,A55,0,5000),0)+A55,"")</f>
        <v/>
      </c>
      <c r="B56" s="84" t="str">
        <f ca="1">IFERROR(INDEX(TrichLuc!$A:$AD,A56,10),"")</f>
        <v/>
      </c>
      <c r="C56" s="94" t="str">
        <f ca="1">IFERROR(INDEX(TrichLuc!$A:$AD,A56,30),"")</f>
        <v/>
      </c>
      <c r="D56" s="85" t="str">
        <f ca="1">IFERROR(VLOOKUP(C56,Giadatvaheso!$C$24:$F$112,4,0)*E56,"")</f>
        <v/>
      </c>
      <c r="E56" s="84" t="str">
        <f t="shared" ref="E56" ca="1" si="124">IFERROR(F56+G56,"")</f>
        <v/>
      </c>
      <c r="F56" s="84" t="str">
        <f ca="1">IFERROR(INDEX(TrichLuc!$A:$AD,A56,21),"")</f>
        <v/>
      </c>
      <c r="G56" s="84" t="str">
        <f ca="1">IFERROR(INDEX(TrichLuc!$A:$AD,A56,22),"")</f>
        <v/>
      </c>
      <c r="H56" s="84" t="str">
        <f ca="1">IFERROR(INDEX(TrichLuc!$A:$AD,A56,23),"")</f>
        <v/>
      </c>
      <c r="I56" s="94" t="str">
        <f ca="1">IFERROR(INDEX(TrichLuc!$A:$AD,A56,25),"")</f>
        <v/>
      </c>
      <c r="J56" s="94" t="str">
        <f ca="1">IFERROR(INDEX(TrichLuc!$A:$AD,A56,26),"")</f>
        <v/>
      </c>
      <c r="L56" s="4" t="str">
        <f ca="1">IFERROR(MATCH(Q$3,OFFSET(TrichLuc!$A$1,L55,0,5000),0)+L55,"")</f>
        <v/>
      </c>
      <c r="M56" s="84" t="str">
        <f ca="1">IFERROR(INDEX(TrichLuc!$A:$AD,L56,10),"")</f>
        <v/>
      </c>
      <c r="N56" s="94" t="str">
        <f ca="1">IFERROR(INDEX(TrichLuc!$A:$AD,L56,30),"")</f>
        <v/>
      </c>
      <c r="O56" s="85" t="str">
        <f ca="1">IFERROR(VLOOKUP(N56,Giadatvaheso!$C$24:$F$112,4,0)*P56,"")</f>
        <v/>
      </c>
      <c r="P56" s="84" t="str">
        <f t="shared" ref="P56" ca="1" si="125">IFERROR(Q56+R56,"")</f>
        <v/>
      </c>
      <c r="Q56" s="84" t="str">
        <f ca="1">IFERROR(INDEX(TrichLuc!$A:$AD,L56,21),"")</f>
        <v/>
      </c>
      <c r="R56" s="84" t="str">
        <f ca="1">IFERROR(INDEX(TrichLuc!$A:$AD,L56,22),"")</f>
        <v/>
      </c>
      <c r="S56" s="84" t="str">
        <f ca="1">IFERROR(INDEX(TrichLuc!$A:$AD,L56,23),"")</f>
        <v/>
      </c>
      <c r="T56" s="94" t="str">
        <f ca="1">IFERROR(INDEX(TrichLuc!$A:$AD,L56,25),"")</f>
        <v/>
      </c>
      <c r="U56" s="94" t="str">
        <f ca="1">IFERROR(INDEX(TrichLuc!$A:$AD,L56,26),"")</f>
        <v/>
      </c>
      <c r="W56" s="4" t="str">
        <f ca="1">IFERROR(MATCH(AB$3,OFFSET(TrichLuc!$A$1,W55,0,5000),0)+W55,"")</f>
        <v/>
      </c>
      <c r="X56" s="84" t="str">
        <f ca="1">IFERROR(INDEX(TrichLuc!$A:$AD,W56,10),"")</f>
        <v/>
      </c>
      <c r="Y56" s="94" t="str">
        <f ca="1">IFERROR(INDEX(TrichLuc!$A:$AD,W56,30),"")</f>
        <v/>
      </c>
      <c r="Z56" s="85" t="str">
        <f ca="1">IFERROR(VLOOKUP(Y56,Giadatvaheso!$C$24:$F$112,4,0)*AA56,"")</f>
        <v/>
      </c>
      <c r="AA56" s="84" t="str">
        <f t="shared" ca="1" si="2"/>
        <v/>
      </c>
      <c r="AB56" s="84" t="str">
        <f ca="1">IFERROR(INDEX(TrichLuc!$A:$AD,W56,21),"")</f>
        <v/>
      </c>
      <c r="AC56" s="84" t="str">
        <f ca="1">IFERROR(INDEX(TrichLuc!$A:$AD,W56,22),"")</f>
        <v/>
      </c>
      <c r="AD56" s="84" t="str">
        <f ca="1">IFERROR(INDEX(TrichLuc!$A:$AD,W56,23),"")</f>
        <v/>
      </c>
      <c r="AE56" s="94" t="str">
        <f ca="1">IFERROR(INDEX(TrichLuc!$A:$AD,W56,25),"")</f>
        <v/>
      </c>
      <c r="AF56" s="94" t="str">
        <f ca="1">IFERROR(INDEX(TrichLuc!$A:$AD,W56,26),"")</f>
        <v/>
      </c>
      <c r="AH56" s="4" t="str">
        <f ca="1">IFERROR(MATCH(AM$3,OFFSET(TrichLuc!$A$1,AH55,0,5000),0)+AH55,"")</f>
        <v/>
      </c>
      <c r="AI56" s="84" t="str">
        <f ca="1">IFERROR(INDEX(TrichLuc!$A:$AD,AH56,10),"")</f>
        <v/>
      </c>
      <c r="AJ56" s="94" t="str">
        <f ca="1">IFERROR(INDEX(TrichLuc!$A:$AD,AH56,30),"")</f>
        <v/>
      </c>
      <c r="AK56" s="85" t="str">
        <f ca="1">IFERROR(VLOOKUP(AJ56,Giadatvaheso!$C$24:$F$112,4,0)*AL56,"")</f>
        <v/>
      </c>
      <c r="AL56" s="84" t="str">
        <f t="shared" ca="1" si="3"/>
        <v/>
      </c>
      <c r="AM56" s="84" t="str">
        <f ca="1">IFERROR(INDEX(TrichLuc!$A:$AD,AH56,21),"")</f>
        <v/>
      </c>
      <c r="AN56" s="84" t="str">
        <f ca="1">IFERROR(INDEX(TrichLuc!$A:$AD,AH56,22),"")</f>
        <v/>
      </c>
      <c r="AO56" s="84" t="str">
        <f ca="1">IFERROR(INDEX(TrichLuc!$A:$AD,AH56,23),"")</f>
        <v/>
      </c>
      <c r="AP56" s="94" t="str">
        <f ca="1">IFERROR(INDEX(TrichLuc!$A:$AD,AH56,25),"")</f>
        <v/>
      </c>
      <c r="AQ56" s="94" t="str">
        <f ca="1">IFERROR(INDEX(TrichLuc!$A:$AD,AH56,26),"")</f>
        <v/>
      </c>
      <c r="AS56" s="4" t="str">
        <f ca="1">IFERROR(MATCH(AX$3,OFFSET(TrichLuc!$A$1,AS55,0,5000),0)+AS55,"")</f>
        <v/>
      </c>
      <c r="AT56" s="84" t="str">
        <f ca="1">IFERROR(INDEX(TrichLuc!$A:$AD,AS56,10),"")</f>
        <v/>
      </c>
      <c r="AU56" s="94" t="str">
        <f ca="1">IFERROR(INDEX(TrichLuc!$A:$AD,AS56,30),"")</f>
        <v/>
      </c>
      <c r="AV56" s="85" t="str">
        <f ca="1">IFERROR(VLOOKUP(AU56,Giadatvaheso!$C$24:$F$112,4,0)*AW56,"")</f>
        <v/>
      </c>
      <c r="AW56" s="84" t="str">
        <f t="shared" ca="1" si="4"/>
        <v/>
      </c>
      <c r="AX56" s="84" t="str">
        <f ca="1">IFERROR(INDEX(TrichLuc!$A:$AD,AS56,21),"")</f>
        <v/>
      </c>
      <c r="AY56" s="84" t="str">
        <f ca="1">IFERROR(INDEX(TrichLuc!$A:$AD,AS56,22),"")</f>
        <v/>
      </c>
      <c r="AZ56" s="84" t="str">
        <f ca="1">IFERROR(INDEX(TrichLuc!$A:$AD,AS56,23),"")</f>
        <v/>
      </c>
      <c r="BA56" s="94" t="str">
        <f ca="1">IFERROR(INDEX(TrichLuc!$A:$AD,AS56,25),"")</f>
        <v/>
      </c>
      <c r="BB56" s="94" t="str">
        <f ca="1">IFERROR(INDEX(TrichLuc!$A:$AD,AS56,26),"")</f>
        <v/>
      </c>
      <c r="BD56" s="4" t="str">
        <f ca="1">IFERROR(MATCH(BI$3,OFFSET(TrichLuc!$A$1,BD55,0,5000),0)+BD55,"")</f>
        <v/>
      </c>
      <c r="BE56" s="84" t="str">
        <f ca="1">IFERROR(INDEX(TrichLuc!$A:$AD,BD56,10),"")</f>
        <v/>
      </c>
      <c r="BF56" s="94" t="str">
        <f ca="1">IFERROR(INDEX(TrichLuc!$A:$AD,BD56,30),"")</f>
        <v/>
      </c>
      <c r="BG56" s="85" t="str">
        <f ca="1">IFERROR(VLOOKUP(BF56,Giadatvaheso!$C$24:$F$112,4,0)*BH56,"")</f>
        <v/>
      </c>
      <c r="BH56" s="84" t="str">
        <f t="shared" ca="1" si="5"/>
        <v/>
      </c>
      <c r="BI56" s="84" t="str">
        <f ca="1">IFERROR(INDEX(TrichLuc!$A:$AD,BD56,21),"")</f>
        <v/>
      </c>
      <c r="BJ56" s="84" t="str">
        <f ca="1">IFERROR(INDEX(TrichLuc!$A:$AD,BD56,22),"")</f>
        <v/>
      </c>
      <c r="BK56" s="84" t="str">
        <f ca="1">IFERROR(INDEX(TrichLuc!$A:$AD,BD56,23),"")</f>
        <v/>
      </c>
      <c r="BL56" s="94" t="str">
        <f ca="1">IFERROR(INDEX(TrichLuc!$A:$AD,BD56,25),"")</f>
        <v/>
      </c>
      <c r="BM56" s="94" t="str">
        <f ca="1">IFERROR(INDEX(TrichLuc!$A:$AD,BD56,26),"")</f>
        <v/>
      </c>
      <c r="BO56" s="4" t="str">
        <f ca="1">IFERROR(MATCH(BT$3,OFFSET(TrichLuc!$A$1,BO55,0,5000),0)+BO55,"")</f>
        <v/>
      </c>
      <c r="BP56" s="84" t="str">
        <f ca="1">IFERROR(INDEX(TrichLuc!$A:$AD,BO56,10),"")</f>
        <v/>
      </c>
      <c r="BQ56" s="94" t="str">
        <f ca="1">IFERROR(INDEX(TrichLuc!$A:$AD,BO56,30),"")</f>
        <v/>
      </c>
      <c r="BR56" s="85" t="str">
        <f ca="1">IFERROR(VLOOKUP(BQ56,Giadatvaheso!$C$24:$F$112,4,0)*BS56,"")</f>
        <v/>
      </c>
      <c r="BS56" s="84" t="str">
        <f t="shared" ca="1" si="6"/>
        <v/>
      </c>
      <c r="BT56" s="84" t="str">
        <f ca="1">IFERROR(INDEX(TrichLuc!$A:$AD,BO56,21),"")</f>
        <v/>
      </c>
      <c r="BU56" s="84" t="str">
        <f ca="1">IFERROR(INDEX(TrichLuc!$A:$AD,BO56,22),"")</f>
        <v/>
      </c>
      <c r="BV56" s="84" t="str">
        <f ca="1">IFERROR(INDEX(TrichLuc!$A:$AD,BO56,23),"")</f>
        <v/>
      </c>
      <c r="BW56" s="94" t="str">
        <f ca="1">IFERROR(INDEX(TrichLuc!$A:$AD,BO56,25),"")</f>
        <v/>
      </c>
      <c r="BX56" s="94" t="str">
        <f ca="1">IFERROR(INDEX(TrichLuc!$A:$AD,BO56,26),"")</f>
        <v/>
      </c>
      <c r="BZ56" s="4" t="str">
        <f ca="1">IFERROR(MATCH(CE$3,OFFSET(TrichLuc!$A$1,BZ55,0,5000),0)+BZ55,"")</f>
        <v/>
      </c>
      <c r="CA56" s="84" t="str">
        <f ca="1">IFERROR(INDEX(TrichLuc!$A:$AD,BZ56,10),"")</f>
        <v/>
      </c>
      <c r="CB56" s="94" t="str">
        <f ca="1">IFERROR(INDEX(TrichLuc!$A:$AD,BZ56,30),"")</f>
        <v/>
      </c>
      <c r="CC56" s="85" t="str">
        <f ca="1">IFERROR(VLOOKUP(CB56,Giadatvaheso!$C$24:$F$112,4,0)*CD56,"")</f>
        <v/>
      </c>
      <c r="CD56" s="84" t="str">
        <f t="shared" ca="1" si="7"/>
        <v/>
      </c>
      <c r="CE56" s="84" t="str">
        <f ca="1">IFERROR(INDEX(TrichLuc!$A:$AD,BZ56,21),"")</f>
        <v/>
      </c>
      <c r="CF56" s="84" t="str">
        <f ca="1">IFERROR(INDEX(TrichLuc!$A:$AD,BZ56,22),"")</f>
        <v/>
      </c>
      <c r="CG56" s="84" t="str">
        <f ca="1">IFERROR(INDEX(TrichLuc!$A:$AD,BZ56,23),"")</f>
        <v/>
      </c>
      <c r="CH56" s="94" t="str">
        <f ca="1">IFERROR(INDEX(TrichLuc!$A:$AD,BZ56,25),"")</f>
        <v/>
      </c>
      <c r="CI56" s="94" t="str">
        <f ca="1">IFERROR(INDEX(TrichLuc!$A:$AD,BZ56,26),"")</f>
        <v/>
      </c>
      <c r="CK56" s="4" t="str">
        <f ca="1">IFERROR(MATCH(CP$3,OFFSET(TrichLuc!$A$1,CK55,0,5000),0)+CK55,"")</f>
        <v/>
      </c>
      <c r="CL56" s="84" t="str">
        <f ca="1">IFERROR(INDEX(TrichLuc!$A:$AD,CK56,10),"")</f>
        <v/>
      </c>
      <c r="CM56" s="94" t="str">
        <f ca="1">IFERROR(INDEX(TrichLuc!$A:$AD,CK56,30),"")</f>
        <v/>
      </c>
      <c r="CN56" s="85" t="str">
        <f ca="1">IFERROR(VLOOKUP(CM56,Giadatvaheso!$C$24:$F$112,4,0)*CO56,"")</f>
        <v/>
      </c>
      <c r="CO56" s="84" t="str">
        <f t="shared" ca="1" si="8"/>
        <v/>
      </c>
      <c r="CP56" s="84" t="str">
        <f ca="1">IFERROR(INDEX(TrichLuc!$A:$AD,CK56,21),"")</f>
        <v/>
      </c>
      <c r="CQ56" s="84" t="str">
        <f ca="1">IFERROR(INDEX(TrichLuc!$A:$AD,CK56,22),"")</f>
        <v/>
      </c>
      <c r="CR56" s="84" t="str">
        <f ca="1">IFERROR(INDEX(TrichLuc!$A:$AD,CK56,23),"")</f>
        <v/>
      </c>
      <c r="CS56" s="94" t="str">
        <f ca="1">IFERROR(INDEX(TrichLuc!$A:$AD,CK56,25),"")</f>
        <v/>
      </c>
      <c r="CT56" s="94" t="str">
        <f ca="1">IFERROR(INDEX(TrichLuc!$A:$AD,CK56,26),"")</f>
        <v/>
      </c>
      <c r="CV56" s="4" t="str">
        <f ca="1">IFERROR(MATCH(DA$3,OFFSET(TrichLuc!$A$1,CV55,0,5000),0)+CV55,"")</f>
        <v/>
      </c>
      <c r="CW56" s="84" t="str">
        <f ca="1">IFERROR(INDEX(TrichLuc!$A:$AD,CV56,10),"")</f>
        <v/>
      </c>
      <c r="CX56" s="94" t="str">
        <f ca="1">IFERROR(INDEX(TrichLuc!$A:$AD,CV56,30),"")</f>
        <v/>
      </c>
      <c r="CY56" s="85" t="str">
        <f ca="1">IFERROR(VLOOKUP(CX56,Giadatvaheso!$C$24:$F$112,4,0)*CZ56,"")</f>
        <v/>
      </c>
      <c r="CZ56" s="84" t="str">
        <f t="shared" ca="1" si="9"/>
        <v/>
      </c>
      <c r="DA56" s="84" t="str">
        <f ca="1">IFERROR(INDEX(TrichLuc!$A:$AD,CV56,21),"")</f>
        <v/>
      </c>
      <c r="DB56" s="84" t="str">
        <f ca="1">IFERROR(INDEX(TrichLuc!$A:$AD,CV56,22),"")</f>
        <v/>
      </c>
      <c r="DC56" s="84" t="str">
        <f ca="1">IFERROR(INDEX(TrichLuc!$A:$AD,CV56,23),"")</f>
        <v/>
      </c>
      <c r="DD56" s="94" t="str">
        <f ca="1">IFERROR(INDEX(TrichLuc!$A:$AD,CV56,25),"")</f>
        <v/>
      </c>
      <c r="DE56" s="94" t="str">
        <f ca="1">IFERROR(INDEX(TrichLuc!$A:$AD,CV56,26),"")</f>
        <v/>
      </c>
      <c r="DG56" s="4" t="str">
        <f ca="1">IFERROR(MATCH(DL$3,OFFSET(TrichLuc!$A$1,DG55,0,5000),0)+DG55,"")</f>
        <v/>
      </c>
      <c r="DH56" s="84" t="str">
        <f ca="1">IFERROR(INDEX(TrichLuc!$A:$AD,DG56,10),"")</f>
        <v/>
      </c>
      <c r="DI56" s="94" t="str">
        <f ca="1">IFERROR(INDEX(TrichLuc!$A:$AD,DG56,30),"")</f>
        <v/>
      </c>
      <c r="DJ56" s="85" t="str">
        <f ca="1">IFERROR(VLOOKUP(DI56,Giadatvaheso!$C$24:$F$112,4,0)*DK56,"")</f>
        <v/>
      </c>
      <c r="DK56" s="84" t="str">
        <f t="shared" ca="1" si="10"/>
        <v/>
      </c>
      <c r="DL56" s="84" t="str">
        <f ca="1">IFERROR(INDEX(TrichLuc!$A:$AD,DG56,21),"")</f>
        <v/>
      </c>
      <c r="DM56" s="84" t="str">
        <f ca="1">IFERROR(INDEX(TrichLuc!$A:$AD,DG56,22),"")</f>
        <v/>
      </c>
      <c r="DN56" s="84" t="str">
        <f ca="1">IFERROR(INDEX(TrichLuc!$A:$AD,DG56,23),"")</f>
        <v/>
      </c>
      <c r="DO56" s="94" t="str">
        <f ca="1">IFERROR(INDEX(TrichLuc!$A:$AD,DG56,25),"")</f>
        <v/>
      </c>
      <c r="DP56" s="94" t="str">
        <f ca="1">IFERROR(INDEX(TrichLuc!$A:$AD,DG56,26),"")</f>
        <v/>
      </c>
      <c r="DR56" s="4" t="str">
        <f ca="1">IFERROR(MATCH(DW$3,OFFSET(TrichLuc!$A$1,DR55,0,5000),0)+DR55,"")</f>
        <v/>
      </c>
      <c r="DS56" s="84" t="str">
        <f ca="1">IFERROR(INDEX(TrichLuc!$A:$AD,DR56,10),"")</f>
        <v/>
      </c>
      <c r="DT56" s="94" t="str">
        <f ca="1">IFERROR(INDEX(TrichLuc!$A:$AD,DR56,30),"")</f>
        <v/>
      </c>
      <c r="DU56" s="85" t="str">
        <f ca="1">IFERROR(VLOOKUP(DT56,Giadatvaheso!$C$24:$F$112,4,0)*DV56,"")</f>
        <v/>
      </c>
      <c r="DV56" s="84" t="str">
        <f t="shared" ca="1" si="11"/>
        <v/>
      </c>
      <c r="DW56" s="84" t="str">
        <f ca="1">IFERROR(INDEX(TrichLuc!$A:$AD,DR56,21),"")</f>
        <v/>
      </c>
      <c r="DX56" s="84" t="str">
        <f ca="1">IFERROR(INDEX(TrichLuc!$A:$AD,DR56,22),"")</f>
        <v/>
      </c>
      <c r="DY56" s="84" t="str">
        <f ca="1">IFERROR(INDEX(TrichLuc!$A:$AD,DR56,23),"")</f>
        <v/>
      </c>
      <c r="DZ56" s="94" t="str">
        <f ca="1">IFERROR(INDEX(TrichLuc!$A:$AD,DR56,25),"")</f>
        <v/>
      </c>
      <c r="EA56" s="94" t="str">
        <f ca="1">IFERROR(INDEX(TrichLuc!$A:$AD,DR56,26),"")</f>
        <v/>
      </c>
      <c r="EC56" s="4" t="str">
        <f ca="1">IFERROR(MATCH(EH$3,OFFSET(TrichLuc!$A$1,EC55,0,5000),0)+EC55,"")</f>
        <v/>
      </c>
      <c r="ED56" s="84" t="str">
        <f ca="1">IFERROR(INDEX(TrichLuc!$A:$AD,EC56,10),"")</f>
        <v/>
      </c>
      <c r="EE56" s="94" t="str">
        <f ca="1">IFERROR(INDEX(TrichLuc!$A:$AD,EC56,30),"")</f>
        <v/>
      </c>
      <c r="EF56" s="85" t="str">
        <f ca="1">IFERROR(VLOOKUP(EE56,Giadatvaheso!$C$24:$F$112,4,0)*EG56,"")</f>
        <v/>
      </c>
      <c r="EG56" s="84" t="str">
        <f t="shared" ca="1" si="12"/>
        <v/>
      </c>
      <c r="EH56" s="84" t="str">
        <f ca="1">IFERROR(INDEX(TrichLuc!$A:$AD,EC56,21),"")</f>
        <v/>
      </c>
      <c r="EI56" s="84" t="str">
        <f ca="1">IFERROR(INDEX(TrichLuc!$A:$AD,EC56,22),"")</f>
        <v/>
      </c>
      <c r="EJ56" s="84" t="str">
        <f ca="1">IFERROR(INDEX(TrichLuc!$A:$AD,EC56,23),"")</f>
        <v/>
      </c>
      <c r="EK56" s="94" t="str">
        <f ca="1">IFERROR(INDEX(TrichLuc!$A:$AD,EC56,25),"")</f>
        <v/>
      </c>
      <c r="EL56" s="94" t="str">
        <f ca="1">IFERROR(INDEX(TrichLuc!$A:$AD,EC56,26),"")</f>
        <v/>
      </c>
      <c r="EN56" s="4" t="str">
        <f ca="1">IFERROR(MATCH(ES$3,OFFSET(TrichLuc!$A$1,EN55,0,5000),0)+EN55,"")</f>
        <v/>
      </c>
      <c r="EO56" s="84" t="str">
        <f ca="1">IFERROR(INDEX(TrichLuc!$A:$AD,EN56,10),"")</f>
        <v/>
      </c>
      <c r="EP56" s="94" t="str">
        <f ca="1">IFERROR(INDEX(TrichLuc!$A:$AD,EN56,30),"")</f>
        <v/>
      </c>
      <c r="EQ56" s="85" t="str">
        <f ca="1">IFERROR(VLOOKUP(EP56,Giadatvaheso!$C$24:$F$112,4,0)*ER56,"")</f>
        <v/>
      </c>
      <c r="ER56" s="84" t="str">
        <f t="shared" ca="1" si="13"/>
        <v/>
      </c>
      <c r="ES56" s="84" t="str">
        <f ca="1">IFERROR(INDEX(TrichLuc!$A:$AD,EN56,21),"")</f>
        <v/>
      </c>
      <c r="ET56" s="84" t="str">
        <f ca="1">IFERROR(INDEX(TrichLuc!$A:$AD,EN56,22),"")</f>
        <v/>
      </c>
      <c r="EU56" s="84" t="str">
        <f ca="1">IFERROR(INDEX(TrichLuc!$A:$AD,EN56,23),"")</f>
        <v/>
      </c>
      <c r="EV56" s="94" t="str">
        <f ca="1">IFERROR(INDEX(TrichLuc!$A:$AD,EN56,25),"")</f>
        <v/>
      </c>
      <c r="EW56" s="94" t="str">
        <f ca="1">IFERROR(INDEX(TrichLuc!$A:$AD,EN56,26),"")</f>
        <v/>
      </c>
      <c r="EY56" s="4" t="str">
        <f ca="1">IFERROR(MATCH(FD$3,OFFSET(TrichLuc!$A$1,EY55,0,5000),0)+EY55,"")</f>
        <v/>
      </c>
      <c r="EZ56" s="84" t="str">
        <f ca="1">IFERROR(INDEX(TrichLuc!$A:$AD,EY56,10),"")</f>
        <v/>
      </c>
      <c r="FA56" s="94" t="str">
        <f ca="1">IFERROR(INDEX(TrichLuc!$A:$AD,EY56,30),"")</f>
        <v/>
      </c>
      <c r="FB56" s="85" t="str">
        <f ca="1">IFERROR(VLOOKUP(FA56,Giadatvaheso!$C$24:$F$112,4,0)*FC56,"")</f>
        <v/>
      </c>
      <c r="FC56" s="84" t="str">
        <f t="shared" ca="1" si="14"/>
        <v/>
      </c>
      <c r="FD56" s="84" t="str">
        <f ca="1">IFERROR(INDEX(TrichLuc!$A:$AD,EY56,21),"")</f>
        <v/>
      </c>
      <c r="FE56" s="84" t="str">
        <f ca="1">IFERROR(INDEX(TrichLuc!$A:$AD,EY56,22),"")</f>
        <v/>
      </c>
      <c r="FF56" s="84" t="str">
        <f ca="1">IFERROR(INDEX(TrichLuc!$A:$AD,EY56,23),"")</f>
        <v/>
      </c>
      <c r="FG56" s="94" t="str">
        <f ca="1">IFERROR(INDEX(TrichLuc!$A:$AD,EY56,25),"")</f>
        <v/>
      </c>
      <c r="FH56" s="94" t="str">
        <f ca="1">IFERROR(INDEX(TrichLuc!$A:$AD,EY56,26),"")</f>
        <v/>
      </c>
      <c r="FJ56" s="4" t="str">
        <f ca="1">IFERROR(MATCH(FO$3,OFFSET(TrichLuc!$A$1,FJ55,0,5000),0)+FJ55,"")</f>
        <v/>
      </c>
      <c r="FK56" s="84" t="str">
        <f ca="1">IFERROR(INDEX(TrichLuc!$A:$AD,FJ56,10),"")</f>
        <v/>
      </c>
      <c r="FL56" s="94" t="str">
        <f ca="1">IFERROR(INDEX(TrichLuc!$A:$AD,FJ56,30),"")</f>
        <v/>
      </c>
      <c r="FM56" s="85" t="str">
        <f ca="1">IFERROR(VLOOKUP(FL56,Giadatvaheso!$C$24:$F$112,4,0)*FN56,"")</f>
        <v/>
      </c>
      <c r="FN56" s="84" t="str">
        <f t="shared" ca="1" si="15"/>
        <v/>
      </c>
      <c r="FO56" s="84" t="str">
        <f ca="1">IFERROR(INDEX(TrichLuc!$A:$AD,FJ56,21),"")</f>
        <v/>
      </c>
      <c r="FP56" s="84" t="str">
        <f ca="1">IFERROR(INDEX(TrichLuc!$A:$AD,FJ56,22),"")</f>
        <v/>
      </c>
      <c r="FQ56" s="84" t="str">
        <f ca="1">IFERROR(INDEX(TrichLuc!$A:$AD,FJ56,23),"")</f>
        <v/>
      </c>
      <c r="FR56" s="94" t="str">
        <f ca="1">IFERROR(INDEX(TrichLuc!$A:$AD,FJ56,25),"")</f>
        <v/>
      </c>
      <c r="FS56" s="94" t="str">
        <f ca="1">IFERROR(INDEX(TrichLuc!$A:$AD,FJ56,26),"")</f>
        <v/>
      </c>
      <c r="FU56" s="4" t="str">
        <f ca="1">IFERROR(MATCH(FZ$3,OFFSET(TrichLuc!$A$1,FU55,0,5000),0)+FU55,"")</f>
        <v/>
      </c>
      <c r="FV56" s="84" t="str">
        <f ca="1">IFERROR(INDEX(TrichLuc!$A:$AD,FU56,10),"")</f>
        <v/>
      </c>
      <c r="FW56" s="94" t="str">
        <f ca="1">IFERROR(INDEX(TrichLuc!$A:$AD,FU56,30),"")</f>
        <v/>
      </c>
      <c r="FX56" s="85" t="str">
        <f ca="1">IFERROR(VLOOKUP(FW56,Giadatvaheso!$C$24:$F$112,4,0)*FY56,"")</f>
        <v/>
      </c>
      <c r="FY56" s="84" t="str">
        <f t="shared" ca="1" si="16"/>
        <v/>
      </c>
      <c r="FZ56" s="84" t="str">
        <f ca="1">IFERROR(INDEX(TrichLuc!$A:$AD,FU56,21),"")</f>
        <v/>
      </c>
      <c r="GA56" s="84" t="str">
        <f ca="1">IFERROR(INDEX(TrichLuc!$A:$AD,FU56,22),"")</f>
        <v/>
      </c>
      <c r="GB56" s="84" t="str">
        <f ca="1">IFERROR(INDEX(TrichLuc!$A:$AD,FU56,23),"")</f>
        <v/>
      </c>
      <c r="GC56" s="94" t="str">
        <f ca="1">IFERROR(INDEX(TrichLuc!$A:$AD,FU56,25),"")</f>
        <v/>
      </c>
      <c r="GD56" s="94" t="str">
        <f ca="1">IFERROR(INDEX(TrichLuc!$A:$AD,FU56,26),"")</f>
        <v/>
      </c>
      <c r="GF56" s="4" t="str">
        <f ca="1">IFERROR(MATCH(GK$3,OFFSET(TrichLuc!$A$1,GF55,0,5000),0)+GF55,"")</f>
        <v/>
      </c>
      <c r="GG56" s="84" t="str">
        <f ca="1">IFERROR(INDEX(TrichLuc!$A:$AD,GF56,10),"")</f>
        <v/>
      </c>
      <c r="GH56" s="94" t="str">
        <f ca="1">IFERROR(INDEX(TrichLuc!$A:$AD,GF56,30),"")</f>
        <v/>
      </c>
      <c r="GI56" s="85" t="str">
        <f ca="1">IFERROR(VLOOKUP(GH56,Giadatvaheso!$C$24:$F$112,4,0)*GJ56,"")</f>
        <v/>
      </c>
      <c r="GJ56" s="84" t="str">
        <f t="shared" ca="1" si="17"/>
        <v/>
      </c>
      <c r="GK56" s="84" t="str">
        <f ca="1">IFERROR(INDEX(TrichLuc!$A:$AD,GF56,21),"")</f>
        <v/>
      </c>
      <c r="GL56" s="84" t="str">
        <f ca="1">IFERROR(INDEX(TrichLuc!$A:$AD,GF56,22),"")</f>
        <v/>
      </c>
      <c r="GM56" s="84" t="str">
        <f ca="1">IFERROR(INDEX(TrichLuc!$A:$AD,GF56,23),"")</f>
        <v/>
      </c>
      <c r="GN56" s="94" t="str">
        <f ca="1">IFERROR(INDEX(TrichLuc!$A:$AD,GF56,25),"")</f>
        <v/>
      </c>
      <c r="GO56" s="94" t="str">
        <f ca="1">IFERROR(INDEX(TrichLuc!$A:$AD,GF56,26),"")</f>
        <v/>
      </c>
      <c r="GQ56" s="4" t="str">
        <f ca="1">IFERROR(MATCH(GV$3,OFFSET(TrichLuc!$A$1,GQ55,0,5000),0)+GQ55,"")</f>
        <v/>
      </c>
      <c r="GR56" s="84" t="str">
        <f ca="1">IFERROR(INDEX(TrichLuc!$A:$AD,GQ56,10),"")</f>
        <v/>
      </c>
      <c r="GS56" s="94" t="str">
        <f ca="1">IFERROR(INDEX(TrichLuc!$A:$AD,GQ56,30),"")</f>
        <v/>
      </c>
      <c r="GT56" s="85" t="str">
        <f ca="1">IFERROR(VLOOKUP(GS56,Giadatvaheso!$C$24:$F$112,4,0)*GU56,"")</f>
        <v/>
      </c>
      <c r="GU56" s="84" t="str">
        <f t="shared" ca="1" si="18"/>
        <v/>
      </c>
      <c r="GV56" s="84" t="str">
        <f ca="1">IFERROR(INDEX(TrichLuc!$A:$AD,GQ56,21),"")</f>
        <v/>
      </c>
      <c r="GW56" s="84" t="str">
        <f ca="1">IFERROR(INDEX(TrichLuc!$A:$AD,GQ56,22),"")</f>
        <v/>
      </c>
      <c r="GX56" s="84" t="str">
        <f ca="1">IFERROR(INDEX(TrichLuc!$A:$AD,GQ56,23),"")</f>
        <v/>
      </c>
      <c r="GY56" s="94" t="str">
        <f ca="1">IFERROR(INDEX(TrichLuc!$A:$AD,GQ56,25),"")</f>
        <v/>
      </c>
      <c r="GZ56" s="94" t="str">
        <f ca="1">IFERROR(INDEX(TrichLuc!$A:$AD,GQ56,26),"")</f>
        <v/>
      </c>
      <c r="HB56" s="4" t="str">
        <f ca="1">IFERROR(MATCH(HG$3,OFFSET(TrichLuc!$A$1,HB55,0,5000),0)+HB55,"")</f>
        <v/>
      </c>
      <c r="HC56" s="84" t="str">
        <f ca="1">IFERROR(INDEX(TrichLuc!$A:$AD,HB56,10),"")</f>
        <v/>
      </c>
      <c r="HD56" s="94" t="str">
        <f ca="1">IFERROR(INDEX(TrichLuc!$A:$AD,HB56,30),"")</f>
        <v/>
      </c>
      <c r="HE56" s="85" t="str">
        <f ca="1">IFERROR(VLOOKUP(HD56,Giadatvaheso!$C$24:$F$112,4,0)*HF56,"")</f>
        <v/>
      </c>
      <c r="HF56" s="84" t="str">
        <f t="shared" ca="1" si="19"/>
        <v/>
      </c>
      <c r="HG56" s="84" t="str">
        <f ca="1">IFERROR(INDEX(TrichLuc!$A:$AD,HB56,21),"")</f>
        <v/>
      </c>
      <c r="HH56" s="84" t="str">
        <f ca="1">IFERROR(INDEX(TrichLuc!$A:$AD,HB56,22),"")</f>
        <v/>
      </c>
      <c r="HI56" s="84" t="str">
        <f ca="1">IFERROR(INDEX(TrichLuc!$A:$AD,HB56,23),"")</f>
        <v/>
      </c>
      <c r="HJ56" s="94" t="str">
        <f ca="1">IFERROR(INDEX(TrichLuc!$A:$AD,HB56,25),"")</f>
        <v/>
      </c>
      <c r="HK56" s="94" t="str">
        <f ca="1">IFERROR(INDEX(TrichLuc!$A:$AD,HB56,26),"")</f>
        <v/>
      </c>
      <c r="HM56" s="4" t="str">
        <f ca="1">IFERROR(MATCH(HR$3,OFFSET(TrichLuc!$A$1,HM55,0,5000),0)+HM55,"")</f>
        <v/>
      </c>
      <c r="HN56" s="84" t="str">
        <f ca="1">IFERROR(INDEX(TrichLuc!$A:$AD,HM56,10),"")</f>
        <v/>
      </c>
      <c r="HO56" s="94" t="str">
        <f ca="1">IFERROR(INDEX(TrichLuc!$A:$AD,HM56,30),"")</f>
        <v/>
      </c>
      <c r="HP56" s="85" t="str">
        <f ca="1">IFERROR(VLOOKUP(HO56,Giadatvaheso!$C$24:$F$112,4,0)*HQ56,"")</f>
        <v/>
      </c>
      <c r="HQ56" s="84" t="str">
        <f t="shared" ca="1" si="20"/>
        <v/>
      </c>
      <c r="HR56" s="84" t="str">
        <f ca="1">IFERROR(INDEX(TrichLuc!$A:$AD,HM56,21),"")</f>
        <v/>
      </c>
      <c r="HS56" s="84" t="str">
        <f ca="1">IFERROR(INDEX(TrichLuc!$A:$AD,HM56,22),"")</f>
        <v/>
      </c>
      <c r="HT56" s="84" t="str">
        <f ca="1">IFERROR(INDEX(TrichLuc!$A:$AD,HM56,23),"")</f>
        <v/>
      </c>
      <c r="HU56" s="94" t="str">
        <f ca="1">IFERROR(INDEX(TrichLuc!$A:$AD,HM56,25),"")</f>
        <v/>
      </c>
      <c r="HV56" s="94" t="str">
        <f ca="1">IFERROR(INDEX(TrichLuc!$A:$AD,HM56,26),"")</f>
        <v/>
      </c>
      <c r="HX56" s="4" t="str">
        <f ca="1">IFERROR(MATCH(IC$3,OFFSET(TrichLuc!$A$1,HX55,0,5000),0)+HX55,"")</f>
        <v/>
      </c>
      <c r="HY56" s="84" t="str">
        <f ca="1">IFERROR(INDEX(TrichLuc!$A:$AD,HX56,10),"")</f>
        <v/>
      </c>
      <c r="HZ56" s="94" t="str">
        <f ca="1">IFERROR(INDEX(TrichLuc!$A:$AD,HX56,30),"")</f>
        <v/>
      </c>
      <c r="IA56" s="85" t="str">
        <f ca="1">IFERROR(VLOOKUP(HZ56,Giadatvaheso!$C$24:$F$112,4,0)*IB56,"")</f>
        <v/>
      </c>
      <c r="IB56" s="84" t="str">
        <f t="shared" ca="1" si="21"/>
        <v/>
      </c>
      <c r="IC56" s="84" t="str">
        <f ca="1">IFERROR(INDEX(TrichLuc!$A:$AD,HX56,21),"")</f>
        <v/>
      </c>
      <c r="ID56" s="84" t="str">
        <f ca="1">IFERROR(INDEX(TrichLuc!$A:$AD,HX56,22),"")</f>
        <v/>
      </c>
      <c r="IE56" s="84" t="str">
        <f ca="1">IFERROR(INDEX(TrichLuc!$A:$AD,HX56,23),"")</f>
        <v/>
      </c>
      <c r="IF56" s="94" t="str">
        <f ca="1">IFERROR(INDEX(TrichLuc!$A:$AD,HX56,25),"")</f>
        <v/>
      </c>
      <c r="IG56" s="94" t="str">
        <f ca="1">IFERROR(INDEX(TrichLuc!$A:$AD,HX56,26),"")</f>
        <v/>
      </c>
      <c r="II56" s="4" t="str">
        <f ca="1">IFERROR(MATCH(IN$3,OFFSET(TrichLuc!$A$1,II55,0,5000),0)+II55,"")</f>
        <v/>
      </c>
      <c r="IJ56" s="84" t="str">
        <f ca="1">IFERROR(INDEX(TrichLuc!$A:$AD,II56,10),"")</f>
        <v/>
      </c>
      <c r="IK56" s="94" t="str">
        <f ca="1">IFERROR(INDEX(TrichLuc!$A:$AD,II56,30),"")</f>
        <v/>
      </c>
      <c r="IL56" s="85" t="str">
        <f ca="1">IFERROR(VLOOKUP(IK56,Giadatvaheso!$C$24:$F$112,4,0)*IM56,"")</f>
        <v/>
      </c>
      <c r="IM56" s="84" t="str">
        <f t="shared" ca="1" si="22"/>
        <v/>
      </c>
      <c r="IN56" s="84" t="str">
        <f ca="1">IFERROR(INDEX(TrichLuc!$A:$AD,II56,21),"")</f>
        <v/>
      </c>
      <c r="IO56" s="84" t="str">
        <f ca="1">IFERROR(INDEX(TrichLuc!$A:$AD,II56,22),"")</f>
        <v/>
      </c>
      <c r="IP56" s="84" t="str">
        <f ca="1">IFERROR(INDEX(TrichLuc!$A:$AD,II56,23),"")</f>
        <v/>
      </c>
      <c r="IQ56" s="94" t="str">
        <f ca="1">IFERROR(INDEX(TrichLuc!$A:$AD,II56,25),"")</f>
        <v/>
      </c>
      <c r="IR56" s="94" t="str">
        <f ca="1">IFERROR(INDEX(TrichLuc!$A:$AD,II56,26),"")</f>
        <v/>
      </c>
      <c r="IT56" s="4" t="str">
        <f ca="1">IFERROR(MATCH(IY$3,OFFSET(TrichLuc!$A$1,IT55,0,5000),0)+IT55,"")</f>
        <v/>
      </c>
      <c r="IU56" s="84" t="str">
        <f ca="1">IFERROR(INDEX(TrichLuc!$A:$AD,IT56,10),"")</f>
        <v/>
      </c>
      <c r="IV56" s="94" t="str">
        <f ca="1">IFERROR(INDEX(TrichLuc!$A:$AD,IT56,30),"")</f>
        <v/>
      </c>
      <c r="IW56" s="85" t="str">
        <f ca="1">IFERROR(VLOOKUP(IV56,Giadatvaheso!$C$24:$F$112,4,0)*IX56,"")</f>
        <v/>
      </c>
      <c r="IX56" s="84" t="str">
        <f t="shared" ca="1" si="23"/>
        <v/>
      </c>
      <c r="IY56" s="84" t="str">
        <f ca="1">IFERROR(INDEX(TrichLuc!$A:$AD,IT56,21),"")</f>
        <v/>
      </c>
      <c r="IZ56" s="84" t="str">
        <f ca="1">IFERROR(INDEX(TrichLuc!$A:$AD,IT56,22),"")</f>
        <v/>
      </c>
      <c r="JA56" s="84" t="str">
        <f ca="1">IFERROR(INDEX(TrichLuc!$A:$AD,IT56,23),"")</f>
        <v/>
      </c>
      <c r="JB56" s="94" t="str">
        <f ca="1">IFERROR(INDEX(TrichLuc!$A:$AD,IT56,25),"")</f>
        <v/>
      </c>
      <c r="JC56" s="94" t="str">
        <f ca="1">IFERROR(INDEX(TrichLuc!$A:$AD,IT56,26),"")</f>
        <v/>
      </c>
      <c r="JE56" s="4" t="str">
        <f ca="1">IFERROR(MATCH(JJ$3,OFFSET(TrichLuc!$A$1,JE55,0,5000),0)+JE55,"")</f>
        <v/>
      </c>
      <c r="JF56" s="84" t="str">
        <f ca="1">IFERROR(INDEX(TrichLuc!$A:$AD,JE56,10),"")</f>
        <v/>
      </c>
      <c r="JG56" s="94" t="str">
        <f ca="1">IFERROR(INDEX(TrichLuc!$A:$AD,JE56,30),"")</f>
        <v/>
      </c>
      <c r="JH56" s="85" t="str">
        <f ca="1">IFERROR(VLOOKUP(JG56,Giadatvaheso!$C$24:$F$112,4,0)*JI56,"")</f>
        <v/>
      </c>
      <c r="JI56" s="84" t="str">
        <f t="shared" ca="1" si="24"/>
        <v/>
      </c>
      <c r="JJ56" s="84" t="str">
        <f ca="1">IFERROR(INDEX(TrichLuc!$A:$AD,JE56,21),"")</f>
        <v/>
      </c>
      <c r="JK56" s="84" t="str">
        <f ca="1">IFERROR(INDEX(TrichLuc!$A:$AD,JE56,22),"")</f>
        <v/>
      </c>
      <c r="JL56" s="84" t="str">
        <f ca="1">IFERROR(INDEX(TrichLuc!$A:$AD,JE56,23),"")</f>
        <v/>
      </c>
      <c r="JM56" s="94" t="str">
        <f ca="1">IFERROR(INDEX(TrichLuc!$A:$AD,JE56,25),"")</f>
        <v/>
      </c>
      <c r="JN56" s="94" t="str">
        <f ca="1">IFERROR(INDEX(TrichLuc!$A:$AD,JE56,26),"")</f>
        <v/>
      </c>
      <c r="JP56" s="4" t="str">
        <f ca="1">IFERROR(MATCH(JU$3,OFFSET(TrichLuc!$A$1,JP55,0,5000),0)+JP55,"")</f>
        <v/>
      </c>
      <c r="JQ56" s="84" t="str">
        <f ca="1">IFERROR(INDEX(TrichLuc!$A:$AD,JP56,10),"")</f>
        <v/>
      </c>
      <c r="JR56" s="94" t="str">
        <f ca="1">IFERROR(INDEX(TrichLuc!$A:$AD,JP56,30),"")</f>
        <v/>
      </c>
      <c r="JS56" s="85" t="str">
        <f ca="1">IFERROR(VLOOKUP(JR56,Giadatvaheso!$C$24:$F$112,4,0)*JT56,"")</f>
        <v/>
      </c>
      <c r="JT56" s="84" t="str">
        <f t="shared" ca="1" si="25"/>
        <v/>
      </c>
      <c r="JU56" s="84" t="str">
        <f ca="1">IFERROR(INDEX(TrichLuc!$A:$AD,JP56,21),"")</f>
        <v/>
      </c>
      <c r="JV56" s="84" t="str">
        <f ca="1">IFERROR(INDEX(TrichLuc!$A:$AD,JP56,22),"")</f>
        <v/>
      </c>
      <c r="JW56" s="84" t="str">
        <f ca="1">IFERROR(INDEX(TrichLuc!$A:$AD,JP56,23),"")</f>
        <v/>
      </c>
      <c r="JX56" s="94" t="str">
        <f ca="1">IFERROR(INDEX(TrichLuc!$A:$AD,JP56,25),"")</f>
        <v/>
      </c>
      <c r="JY56" s="94" t="str">
        <f ca="1">IFERROR(INDEX(TrichLuc!$A:$AD,JP56,26),"")</f>
        <v/>
      </c>
      <c r="KA56" s="4" t="str">
        <f ca="1">IFERROR(MATCH(KF$3,OFFSET(TrichLuc!$A$1,KA55,0,5000),0)+KA55,"")</f>
        <v/>
      </c>
      <c r="KB56" s="84" t="str">
        <f ca="1">IFERROR(INDEX(TrichLuc!$A:$AD,KA56,10),"")</f>
        <v/>
      </c>
      <c r="KC56" s="94" t="str">
        <f ca="1">IFERROR(INDEX(TrichLuc!$A:$AD,KA56,30),"")</f>
        <v/>
      </c>
      <c r="KD56" s="85" t="str">
        <f ca="1">IFERROR(VLOOKUP(KC56,Giadatvaheso!$C$24:$F$112,4,0)*KE56,"")</f>
        <v/>
      </c>
      <c r="KE56" s="84" t="str">
        <f t="shared" ca="1" si="26"/>
        <v/>
      </c>
      <c r="KF56" s="84" t="str">
        <f ca="1">IFERROR(INDEX(TrichLuc!$A:$AD,KA56,21),"")</f>
        <v/>
      </c>
      <c r="KG56" s="84" t="str">
        <f ca="1">IFERROR(INDEX(TrichLuc!$A:$AD,KA56,22),"")</f>
        <v/>
      </c>
      <c r="KH56" s="84" t="str">
        <f ca="1">IFERROR(INDEX(TrichLuc!$A:$AD,KA56,23),"")</f>
        <v/>
      </c>
      <c r="KI56" s="94" t="str">
        <f ca="1">IFERROR(INDEX(TrichLuc!$A:$AD,KA56,25),"")</f>
        <v/>
      </c>
      <c r="KJ56" s="94" t="str">
        <f ca="1">IFERROR(INDEX(TrichLuc!$A:$AD,KA56,26),"")</f>
        <v/>
      </c>
      <c r="KL56" s="4" t="str">
        <f ca="1">IFERROR(MATCH(KQ$3,OFFSET(TrichLuc!$A$1,KL55,0,5000),0)+KL55,"")</f>
        <v/>
      </c>
      <c r="KM56" s="84" t="str">
        <f ca="1">IFERROR(INDEX(TrichLuc!$A:$AD,KL56,10),"")</f>
        <v/>
      </c>
      <c r="KN56" s="94" t="str">
        <f ca="1">IFERROR(INDEX(TrichLuc!$A:$AD,KL56,30),"")</f>
        <v/>
      </c>
      <c r="KO56" s="85" t="str">
        <f ca="1">IFERROR(VLOOKUP(KN56,Giadatvaheso!$C$24:$F$112,4,0)*KP56,"")</f>
        <v/>
      </c>
      <c r="KP56" s="84" t="str">
        <f t="shared" ca="1" si="27"/>
        <v/>
      </c>
      <c r="KQ56" s="84" t="str">
        <f ca="1">IFERROR(INDEX(TrichLuc!$A:$AD,KL56,21),"")</f>
        <v/>
      </c>
      <c r="KR56" s="84" t="str">
        <f ca="1">IFERROR(INDEX(TrichLuc!$A:$AD,KL56,22),"")</f>
        <v/>
      </c>
      <c r="KS56" s="84" t="str">
        <f ca="1">IFERROR(INDEX(TrichLuc!$A:$AD,KL56,23),"")</f>
        <v/>
      </c>
      <c r="KT56" s="94" t="str">
        <f ca="1">IFERROR(INDEX(TrichLuc!$A:$AD,KL56,25),"")</f>
        <v/>
      </c>
      <c r="KU56" s="94" t="str">
        <f ca="1">IFERROR(INDEX(TrichLuc!$A:$AD,KL56,26),"")</f>
        <v/>
      </c>
      <c r="KW56" s="4" t="str">
        <f ca="1">IFERROR(MATCH(LB$3,OFFSET(TrichLuc!$A$1,KW55,0,5000),0)+KW55,"")</f>
        <v/>
      </c>
      <c r="KX56" s="84" t="str">
        <f ca="1">IFERROR(INDEX(TrichLuc!$A:$AD,KW56,10),"")</f>
        <v/>
      </c>
      <c r="KY56" s="94" t="str">
        <f ca="1">IFERROR(INDEX(TrichLuc!$A:$AD,KW56,30),"")</f>
        <v/>
      </c>
      <c r="KZ56" s="85" t="str">
        <f ca="1">IFERROR(VLOOKUP(KY56,Giadatvaheso!$C$24:$F$112,4,0)*LA56,"")</f>
        <v/>
      </c>
      <c r="LA56" s="84" t="str">
        <f t="shared" ca="1" si="28"/>
        <v/>
      </c>
      <c r="LB56" s="84" t="str">
        <f ca="1">IFERROR(INDEX(TrichLuc!$A:$AD,KW56,21),"")</f>
        <v/>
      </c>
      <c r="LC56" s="84" t="str">
        <f ca="1">IFERROR(INDEX(TrichLuc!$A:$AD,KW56,22),"")</f>
        <v/>
      </c>
      <c r="LD56" s="84" t="str">
        <f ca="1">IFERROR(INDEX(TrichLuc!$A:$AD,KW56,23),"")</f>
        <v/>
      </c>
      <c r="LE56" s="94" t="str">
        <f ca="1">IFERROR(INDEX(TrichLuc!$A:$AD,KW56,25),"")</f>
        <v/>
      </c>
      <c r="LF56" s="94" t="str">
        <f ca="1">IFERROR(INDEX(TrichLuc!$A:$AD,KW56,26),"")</f>
        <v/>
      </c>
      <c r="LH56" s="4" t="str">
        <f ca="1">IFERROR(MATCH(LM$3,OFFSET(TrichLuc!$A$1,LH55,0,5000),0)+LH55,"")</f>
        <v/>
      </c>
      <c r="LI56" s="84" t="str">
        <f ca="1">IFERROR(INDEX(TrichLuc!$A:$AD,LH56,10),"")</f>
        <v/>
      </c>
      <c r="LJ56" s="94" t="str">
        <f ca="1">IFERROR(INDEX(TrichLuc!$A:$AD,LH56,30),"")</f>
        <v/>
      </c>
      <c r="LK56" s="85" t="str">
        <f ca="1">IFERROR(VLOOKUP(LJ56,Giadatvaheso!$C$24:$F$112,4,0)*LL56,"")</f>
        <v/>
      </c>
      <c r="LL56" s="84" t="str">
        <f t="shared" ca="1" si="29"/>
        <v/>
      </c>
      <c r="LM56" s="84" t="str">
        <f ca="1">IFERROR(INDEX(TrichLuc!$A:$AD,LH56,21),"")</f>
        <v/>
      </c>
      <c r="LN56" s="84" t="str">
        <f ca="1">IFERROR(INDEX(TrichLuc!$A:$AD,LH56,22),"")</f>
        <v/>
      </c>
      <c r="LO56" s="84" t="str">
        <f ca="1">IFERROR(INDEX(TrichLuc!$A:$AD,LH56,23),"")</f>
        <v/>
      </c>
      <c r="LP56" s="94" t="str">
        <f ca="1">IFERROR(INDEX(TrichLuc!$A:$AD,LH56,25),"")</f>
        <v/>
      </c>
      <c r="LQ56" s="94" t="str">
        <f ca="1">IFERROR(INDEX(TrichLuc!$A:$AD,LH56,26),"")</f>
        <v/>
      </c>
      <c r="LS56" s="4" t="str">
        <f ca="1">IFERROR(MATCH(LX$3,OFFSET(TrichLuc!$A$1,LS55,0,5000),0)+LS55,"")</f>
        <v/>
      </c>
      <c r="LT56" s="84" t="str">
        <f ca="1">IFERROR(INDEX(TrichLuc!$A:$AD,LS56,10),"")</f>
        <v/>
      </c>
      <c r="LU56" s="94" t="str">
        <f ca="1">IFERROR(INDEX(TrichLuc!$A:$AD,LS56,30),"")</f>
        <v/>
      </c>
      <c r="LV56" s="85" t="str">
        <f ca="1">IFERROR(VLOOKUP(LU56,Giadatvaheso!$C$24:$F$112,4,0)*LW56,"")</f>
        <v/>
      </c>
      <c r="LW56" s="84" t="str">
        <f t="shared" ca="1" si="30"/>
        <v/>
      </c>
      <c r="LX56" s="84" t="str">
        <f ca="1">IFERROR(INDEX(TrichLuc!$A:$AD,LS56,21),"")</f>
        <v/>
      </c>
      <c r="LY56" s="84" t="str">
        <f ca="1">IFERROR(INDEX(TrichLuc!$A:$AD,LS56,22),"")</f>
        <v/>
      </c>
      <c r="LZ56" s="84" t="str">
        <f ca="1">IFERROR(INDEX(TrichLuc!$A:$AD,LS56,23),"")</f>
        <v/>
      </c>
      <c r="MA56" s="94" t="str">
        <f ca="1">IFERROR(INDEX(TrichLuc!$A:$AD,LS56,25),"")</f>
        <v/>
      </c>
      <c r="MB56" s="94" t="str">
        <f ca="1">IFERROR(INDEX(TrichLuc!$A:$AD,LS56,26),"")</f>
        <v/>
      </c>
      <c r="MD56" s="4" t="str">
        <f ca="1">IFERROR(MATCH(MI$3,OFFSET(TrichLuc!$A$1,MD55,0,5000),0)+MD55,"")</f>
        <v/>
      </c>
      <c r="ME56" s="84" t="str">
        <f ca="1">IFERROR(INDEX(TrichLuc!$A:$AD,MD56,10),"")</f>
        <v/>
      </c>
      <c r="MF56" s="94" t="str">
        <f ca="1">IFERROR(INDEX(TrichLuc!$A:$AD,MD56,30),"")</f>
        <v/>
      </c>
      <c r="MG56" s="85" t="str">
        <f ca="1">IFERROR(VLOOKUP(MF56,Giadatvaheso!$C$24:$F$112,4,0)*MH56,"")</f>
        <v/>
      </c>
      <c r="MH56" s="84" t="str">
        <f t="shared" ca="1" si="31"/>
        <v/>
      </c>
      <c r="MI56" s="84" t="str">
        <f ca="1">IFERROR(INDEX(TrichLuc!$A:$AD,MD56,21),"")</f>
        <v/>
      </c>
      <c r="MJ56" s="84" t="str">
        <f ca="1">IFERROR(INDEX(TrichLuc!$A:$AD,MD56,22),"")</f>
        <v/>
      </c>
      <c r="MK56" s="84" t="str">
        <f ca="1">IFERROR(INDEX(TrichLuc!$A:$AD,MD56,23),"")</f>
        <v/>
      </c>
      <c r="ML56" s="94" t="str">
        <f ca="1">IFERROR(INDEX(TrichLuc!$A:$AD,MD56,25),"")</f>
        <v/>
      </c>
      <c r="MM56" s="94" t="str">
        <f ca="1">IFERROR(INDEX(TrichLuc!$A:$AD,MD56,26),"")</f>
        <v/>
      </c>
      <c r="MO56" s="4" t="str">
        <f ca="1">IFERROR(MATCH(MT$3,OFFSET(TrichLuc!$A$1,MO55,0,5000),0)+MO55,"")</f>
        <v/>
      </c>
      <c r="MP56" s="84" t="str">
        <f ca="1">IFERROR(INDEX(TrichLuc!$A:$AD,MO56,10),"")</f>
        <v/>
      </c>
      <c r="MQ56" s="94" t="str">
        <f ca="1">IFERROR(INDEX(TrichLuc!$A:$AD,MO56,30),"")</f>
        <v/>
      </c>
      <c r="MR56" s="85" t="str">
        <f ca="1">IFERROR(VLOOKUP(MQ56,Giadatvaheso!$C$24:$F$112,4,0)*MS56,"")</f>
        <v/>
      </c>
      <c r="MS56" s="84" t="str">
        <f t="shared" ca="1" si="32"/>
        <v/>
      </c>
      <c r="MT56" s="84" t="str">
        <f ca="1">IFERROR(INDEX(TrichLuc!$A:$AD,MO56,21),"")</f>
        <v/>
      </c>
      <c r="MU56" s="84" t="str">
        <f ca="1">IFERROR(INDEX(TrichLuc!$A:$AD,MO56,22),"")</f>
        <v/>
      </c>
      <c r="MV56" s="84" t="str">
        <f ca="1">IFERROR(INDEX(TrichLuc!$A:$AD,MO56,23),"")</f>
        <v/>
      </c>
      <c r="MW56" s="94" t="str">
        <f ca="1">IFERROR(INDEX(TrichLuc!$A:$AD,MO56,25),"")</f>
        <v/>
      </c>
      <c r="MX56" s="94" t="str">
        <f ca="1">IFERROR(INDEX(TrichLuc!$A:$AD,MO56,26),"")</f>
        <v/>
      </c>
      <c r="MZ56" s="4" t="str">
        <f ca="1">IFERROR(MATCH(NE$3,OFFSET(TrichLuc!$A$1,MZ55,0,5000),0)+MZ55,"")</f>
        <v/>
      </c>
      <c r="NA56" s="84" t="str">
        <f ca="1">IFERROR(INDEX(TrichLuc!$A:$AD,MZ56,10),"")</f>
        <v/>
      </c>
      <c r="NB56" s="94" t="str">
        <f ca="1">IFERROR(INDEX(TrichLuc!$A:$AD,MZ56,30),"")</f>
        <v/>
      </c>
      <c r="NC56" s="85" t="str">
        <f ca="1">IFERROR(VLOOKUP(NB56,Giadatvaheso!$C$24:$F$112,4,0)*ND56,"")</f>
        <v/>
      </c>
      <c r="ND56" s="84" t="str">
        <f t="shared" ca="1" si="33"/>
        <v/>
      </c>
      <c r="NE56" s="84" t="str">
        <f ca="1">IFERROR(INDEX(TrichLuc!$A:$AD,MZ56,21),"")</f>
        <v/>
      </c>
      <c r="NF56" s="84" t="str">
        <f ca="1">IFERROR(INDEX(TrichLuc!$A:$AD,MZ56,22),"")</f>
        <v/>
      </c>
      <c r="NG56" s="84" t="str">
        <f ca="1">IFERROR(INDEX(TrichLuc!$A:$AD,MZ56,23),"")</f>
        <v/>
      </c>
      <c r="NH56" s="94" t="str">
        <f ca="1">IFERROR(INDEX(TrichLuc!$A:$AD,MZ56,25),"")</f>
        <v/>
      </c>
      <c r="NI56" s="94" t="str">
        <f ca="1">IFERROR(INDEX(TrichLuc!$A:$AD,MZ56,26),"")</f>
        <v/>
      </c>
      <c r="NK56" s="4" t="str">
        <f ca="1">IFERROR(MATCH(NP$3,OFFSET(TrichLuc!$A$1,NK55,0,5000),0)+NK55,"")</f>
        <v/>
      </c>
      <c r="NL56" s="84" t="str">
        <f ca="1">IFERROR(INDEX(TrichLuc!$A:$AD,NK56,10),"")</f>
        <v/>
      </c>
      <c r="NM56" s="94" t="str">
        <f ca="1">IFERROR(INDEX(TrichLuc!$A:$AD,NK56,30),"")</f>
        <v/>
      </c>
      <c r="NN56" s="85" t="str">
        <f ca="1">IFERROR(VLOOKUP(NM56,Giadatvaheso!$C$24:$F$112,4,0)*NO56,"")</f>
        <v/>
      </c>
      <c r="NO56" s="84" t="str">
        <f t="shared" ca="1" si="34"/>
        <v/>
      </c>
      <c r="NP56" s="84" t="str">
        <f ca="1">IFERROR(INDEX(TrichLuc!$A:$AD,NK56,21),"")</f>
        <v/>
      </c>
      <c r="NQ56" s="84" t="str">
        <f ca="1">IFERROR(INDEX(TrichLuc!$A:$AD,NK56,22),"")</f>
        <v/>
      </c>
      <c r="NR56" s="84" t="str">
        <f ca="1">IFERROR(INDEX(TrichLuc!$A:$AD,NK56,23),"")</f>
        <v/>
      </c>
      <c r="NS56" s="94" t="str">
        <f ca="1">IFERROR(INDEX(TrichLuc!$A:$AD,NK56,25),"")</f>
        <v/>
      </c>
      <c r="NT56" s="94" t="str">
        <f ca="1">IFERROR(INDEX(TrichLuc!$A:$AD,NK56,26),"")</f>
        <v/>
      </c>
      <c r="NV56" s="4" t="str">
        <f ca="1">IFERROR(MATCH(OA$3,OFFSET(TrichLuc!$A$1,NV55,0,5000),0)+NV55,"")</f>
        <v/>
      </c>
      <c r="NW56" s="84" t="str">
        <f ca="1">IFERROR(INDEX(TrichLuc!$A:$AD,NV56,10),"")</f>
        <v/>
      </c>
      <c r="NX56" s="94" t="str">
        <f ca="1">IFERROR(INDEX(TrichLuc!$A:$AD,NV56,30),"")</f>
        <v/>
      </c>
      <c r="NY56" s="85" t="str">
        <f ca="1">IFERROR(VLOOKUP(NX56,Giadatvaheso!$C$24:$F$112,4,0)*NZ56,"")</f>
        <v/>
      </c>
      <c r="NZ56" s="84" t="str">
        <f t="shared" ca="1" si="35"/>
        <v/>
      </c>
      <c r="OA56" s="84" t="str">
        <f ca="1">IFERROR(INDEX(TrichLuc!$A:$AD,NV56,21),"")</f>
        <v/>
      </c>
      <c r="OB56" s="84" t="str">
        <f ca="1">IFERROR(INDEX(TrichLuc!$A:$AD,NV56,22),"")</f>
        <v/>
      </c>
      <c r="OC56" s="84" t="str">
        <f ca="1">IFERROR(INDEX(TrichLuc!$A:$AD,NV56,23),"")</f>
        <v/>
      </c>
      <c r="OD56" s="94" t="str">
        <f ca="1">IFERROR(INDEX(TrichLuc!$A:$AD,NV56,25),"")</f>
        <v/>
      </c>
      <c r="OE56" s="94" t="str">
        <f ca="1">IFERROR(INDEX(TrichLuc!$A:$AD,NV56,26),"")</f>
        <v/>
      </c>
      <c r="OG56" s="4" t="str">
        <f ca="1">IFERROR(MATCH(OL$3,OFFSET(TrichLuc!$A$1,OG55,0,5000),0)+OG55,"")</f>
        <v/>
      </c>
      <c r="OH56" s="84" t="str">
        <f ca="1">IFERROR(INDEX(TrichLuc!$A:$AD,OG56,10),"")</f>
        <v/>
      </c>
      <c r="OI56" s="94" t="str">
        <f ca="1">IFERROR(INDEX(TrichLuc!$A:$AD,OG56,30),"")</f>
        <v/>
      </c>
      <c r="OJ56" s="85" t="str">
        <f ca="1">IFERROR(VLOOKUP(OI56,Giadatvaheso!$C$24:$F$112,4,0)*OK56,"")</f>
        <v/>
      </c>
      <c r="OK56" s="84" t="str">
        <f t="shared" ca="1" si="36"/>
        <v/>
      </c>
      <c r="OL56" s="84" t="str">
        <f ca="1">IFERROR(INDEX(TrichLuc!$A:$AD,OG56,21),"")</f>
        <v/>
      </c>
      <c r="OM56" s="84" t="str">
        <f ca="1">IFERROR(INDEX(TrichLuc!$A:$AD,OG56,22),"")</f>
        <v/>
      </c>
      <c r="ON56" s="84" t="str">
        <f ca="1">IFERROR(INDEX(TrichLuc!$A:$AD,OG56,23),"")</f>
        <v/>
      </c>
      <c r="OO56" s="94" t="str">
        <f ca="1">IFERROR(INDEX(TrichLuc!$A:$AD,OG56,25),"")</f>
        <v/>
      </c>
      <c r="OP56" s="94" t="str">
        <f ca="1">IFERROR(INDEX(TrichLuc!$A:$AD,OG56,26),"")</f>
        <v/>
      </c>
      <c r="OR56" s="4" t="str">
        <f ca="1">IFERROR(MATCH(OW$3,OFFSET(TrichLuc!$A$1,OR55,0,5000),0)+OR55,"")</f>
        <v/>
      </c>
      <c r="OS56" s="84" t="str">
        <f ca="1">IFERROR(INDEX(TrichLuc!$A:$AD,OR56,10),"")</f>
        <v/>
      </c>
      <c r="OT56" s="94" t="str">
        <f ca="1">IFERROR(INDEX(TrichLuc!$A:$AD,OR56,30),"")</f>
        <v/>
      </c>
      <c r="OU56" s="85" t="str">
        <f ca="1">IFERROR(VLOOKUP(OT56,Giadatvaheso!$C$24:$F$112,4,0)*OV56,"")</f>
        <v/>
      </c>
      <c r="OV56" s="84" t="str">
        <f t="shared" ca="1" si="37"/>
        <v/>
      </c>
      <c r="OW56" s="84" t="str">
        <f ca="1">IFERROR(INDEX(TrichLuc!$A:$AD,OR56,21),"")</f>
        <v/>
      </c>
      <c r="OX56" s="84" t="str">
        <f ca="1">IFERROR(INDEX(TrichLuc!$A:$AD,OR56,22),"")</f>
        <v/>
      </c>
      <c r="OY56" s="84" t="str">
        <f ca="1">IFERROR(INDEX(TrichLuc!$A:$AD,OR56,23),"")</f>
        <v/>
      </c>
      <c r="OZ56" s="94" t="str">
        <f ca="1">IFERROR(INDEX(TrichLuc!$A:$AD,OR56,25),"")</f>
        <v/>
      </c>
      <c r="PA56" s="94" t="str">
        <f ca="1">IFERROR(INDEX(TrichLuc!$A:$AD,OR56,26),"")</f>
        <v/>
      </c>
      <c r="PC56" s="4" t="str">
        <f ca="1">IFERROR(MATCH(PH$3,OFFSET(TrichLuc!$A$1,PC55,0,5000),0)+PC55,"")</f>
        <v/>
      </c>
      <c r="PD56" s="84" t="str">
        <f ca="1">IFERROR(INDEX(TrichLuc!$A:$AD,PC56,10),"")</f>
        <v/>
      </c>
      <c r="PE56" s="94" t="str">
        <f ca="1">IFERROR(INDEX(TrichLuc!$A:$AD,PC56,30),"")</f>
        <v/>
      </c>
      <c r="PF56" s="85" t="str">
        <f ca="1">IFERROR(VLOOKUP(PE56,Giadatvaheso!$C$24:$F$112,4,0)*PG56,"")</f>
        <v/>
      </c>
      <c r="PG56" s="84" t="str">
        <f t="shared" ca="1" si="38"/>
        <v/>
      </c>
      <c r="PH56" s="84" t="str">
        <f ca="1">IFERROR(INDEX(TrichLuc!$A:$AD,PC56,21),"")</f>
        <v/>
      </c>
      <c r="PI56" s="84" t="str">
        <f ca="1">IFERROR(INDEX(TrichLuc!$A:$AD,PC56,22),"")</f>
        <v/>
      </c>
      <c r="PJ56" s="84" t="str">
        <f ca="1">IFERROR(INDEX(TrichLuc!$A:$AD,PC56,23),"")</f>
        <v/>
      </c>
      <c r="PK56" s="94" t="str">
        <f ca="1">IFERROR(INDEX(TrichLuc!$A:$AD,PC56,25),"")</f>
        <v/>
      </c>
      <c r="PL56" s="94" t="str">
        <f ca="1">IFERROR(INDEX(TrichLuc!$A:$AD,PC56,26),"")</f>
        <v/>
      </c>
      <c r="PN56" s="4" t="str">
        <f ca="1">IFERROR(MATCH(PS$3,OFFSET(TrichLuc!$A$1,PN55,0,5000),0)+PN55,"")</f>
        <v/>
      </c>
      <c r="PO56" s="84" t="str">
        <f ca="1">IFERROR(INDEX(TrichLuc!$A:$AD,PN56,10),"")</f>
        <v/>
      </c>
      <c r="PP56" s="94" t="str">
        <f ca="1">IFERROR(INDEX(TrichLuc!$A:$AD,PN56,30),"")</f>
        <v/>
      </c>
      <c r="PQ56" s="85" t="str">
        <f ca="1">IFERROR(VLOOKUP(PP56,Giadatvaheso!$C$24:$F$112,4,0)*PR56,"")</f>
        <v/>
      </c>
      <c r="PR56" s="84" t="str">
        <f t="shared" ca="1" si="39"/>
        <v/>
      </c>
      <c r="PS56" s="84" t="str">
        <f ca="1">IFERROR(INDEX(TrichLuc!$A:$AD,PN56,21),"")</f>
        <v/>
      </c>
      <c r="PT56" s="84" t="str">
        <f ca="1">IFERROR(INDEX(TrichLuc!$A:$AD,PN56,22),"")</f>
        <v/>
      </c>
      <c r="PU56" s="84" t="str">
        <f ca="1">IFERROR(INDEX(TrichLuc!$A:$AD,PN56,23),"")</f>
        <v/>
      </c>
      <c r="PV56" s="94" t="str">
        <f ca="1">IFERROR(INDEX(TrichLuc!$A:$AD,PN56,25),"")</f>
        <v/>
      </c>
      <c r="PW56" s="94" t="str">
        <f ca="1">IFERROR(INDEX(TrichLuc!$A:$AD,PN56,26),"")</f>
        <v/>
      </c>
      <c r="PY56" s="4" t="str">
        <f ca="1">IFERROR(MATCH(QD$3,OFFSET(TrichLuc!$A$1,PY55,0,5000),0)+PY55,"")</f>
        <v/>
      </c>
      <c r="PZ56" s="84" t="str">
        <f ca="1">IFERROR(INDEX(TrichLuc!$A:$AD,PY56,10),"")</f>
        <v/>
      </c>
      <c r="QA56" s="94" t="str">
        <f ca="1">IFERROR(INDEX(TrichLuc!$A:$AD,PY56,30),"")</f>
        <v/>
      </c>
      <c r="QB56" s="85" t="str">
        <f ca="1">IFERROR(VLOOKUP(QA56,Giadatvaheso!$C$24:$F$112,4,0)*QC56,"")</f>
        <v/>
      </c>
      <c r="QC56" s="84" t="str">
        <f t="shared" ca="1" si="40"/>
        <v/>
      </c>
      <c r="QD56" s="84" t="str">
        <f ca="1">IFERROR(INDEX(TrichLuc!$A:$AD,PY56,21),"")</f>
        <v/>
      </c>
      <c r="QE56" s="84" t="str">
        <f ca="1">IFERROR(INDEX(TrichLuc!$A:$AD,PY56,22),"")</f>
        <v/>
      </c>
      <c r="QF56" s="84" t="str">
        <f ca="1">IFERROR(INDEX(TrichLuc!$A:$AD,PY56,23),"")</f>
        <v/>
      </c>
      <c r="QG56" s="94" t="str">
        <f ca="1">IFERROR(INDEX(TrichLuc!$A:$AD,PY56,25),"")</f>
        <v/>
      </c>
      <c r="QH56" s="94" t="str">
        <f ca="1">IFERROR(INDEX(TrichLuc!$A:$AD,PY56,26),"")</f>
        <v/>
      </c>
      <c r="QJ56" s="4" t="str">
        <f ca="1">IFERROR(MATCH(QO$3,OFFSET(TrichLuc!$A$1,QJ55,0,5000),0)+QJ55,"")</f>
        <v/>
      </c>
      <c r="QK56" s="84" t="str">
        <f ca="1">IFERROR(INDEX(TrichLuc!$A:$AD,QJ56,10),"")</f>
        <v/>
      </c>
      <c r="QL56" s="94" t="str">
        <f ca="1">IFERROR(INDEX(TrichLuc!$A:$AD,QJ56,30),"")</f>
        <v/>
      </c>
      <c r="QM56" s="85" t="str">
        <f ca="1">IFERROR(VLOOKUP(QL56,Giadatvaheso!$C$24:$F$112,4,0)*QN56,"")</f>
        <v/>
      </c>
      <c r="QN56" s="84" t="str">
        <f t="shared" ca="1" si="41"/>
        <v/>
      </c>
      <c r="QO56" s="84" t="str">
        <f ca="1">IFERROR(INDEX(TrichLuc!$A:$AD,QJ56,21),"")</f>
        <v/>
      </c>
      <c r="QP56" s="84" t="str">
        <f ca="1">IFERROR(INDEX(TrichLuc!$A:$AD,QJ56,22),"")</f>
        <v/>
      </c>
      <c r="QQ56" s="84" t="str">
        <f ca="1">IFERROR(INDEX(TrichLuc!$A:$AD,QJ56,23),"")</f>
        <v/>
      </c>
      <c r="QR56" s="94" t="str">
        <f ca="1">IFERROR(INDEX(TrichLuc!$A:$AD,QJ56,25),"")</f>
        <v/>
      </c>
      <c r="QS56" s="94" t="str">
        <f ca="1">IFERROR(INDEX(TrichLuc!$A:$AD,QJ56,26),"")</f>
        <v/>
      </c>
      <c r="QU56" s="4" t="str">
        <f ca="1">IFERROR(MATCH(QZ$3,OFFSET(TrichLuc!$A$1,QU55,0,5000),0)+QU55,"")</f>
        <v/>
      </c>
      <c r="QV56" s="84" t="str">
        <f ca="1">IFERROR(INDEX(TrichLuc!$A:$AD,QU56,10),"")</f>
        <v/>
      </c>
      <c r="QW56" s="94" t="str">
        <f ca="1">IFERROR(INDEX(TrichLuc!$A:$AD,QU56,30),"")</f>
        <v/>
      </c>
      <c r="QX56" s="85" t="str">
        <f ca="1">IFERROR(VLOOKUP(QW56,Giadatvaheso!$C$24:$F$112,4,0)*QY56,"")</f>
        <v/>
      </c>
      <c r="QY56" s="84" t="str">
        <f t="shared" ca="1" si="42"/>
        <v/>
      </c>
      <c r="QZ56" s="84" t="str">
        <f ca="1">IFERROR(INDEX(TrichLuc!$A:$AD,QU56,21),"")</f>
        <v/>
      </c>
      <c r="RA56" s="84" t="str">
        <f ca="1">IFERROR(INDEX(TrichLuc!$A:$AD,QU56,22),"")</f>
        <v/>
      </c>
      <c r="RB56" s="84" t="str">
        <f ca="1">IFERROR(INDEX(TrichLuc!$A:$AD,QU56,23),"")</f>
        <v/>
      </c>
      <c r="RC56" s="94" t="str">
        <f ca="1">IFERROR(INDEX(TrichLuc!$A:$AD,QU56,25),"")</f>
        <v/>
      </c>
      <c r="RD56" s="94" t="str">
        <f ca="1">IFERROR(INDEX(TrichLuc!$A:$AD,QU56,26),"")</f>
        <v/>
      </c>
      <c r="RF56" s="4" t="str">
        <f ca="1">IFERROR(MATCH(RK$3,OFFSET(TrichLuc!$A$1,RF55,0,5000),0)+RF55,"")</f>
        <v/>
      </c>
      <c r="RG56" s="84" t="str">
        <f ca="1">IFERROR(INDEX(TrichLuc!$A:$AD,RF56,10),"")</f>
        <v/>
      </c>
      <c r="RH56" s="94" t="str">
        <f ca="1">IFERROR(INDEX(TrichLuc!$A:$AD,RF56,30),"")</f>
        <v/>
      </c>
      <c r="RI56" s="85" t="str">
        <f ca="1">IFERROR(VLOOKUP(RH56,Giadatvaheso!$C$24:$F$112,4,0)*RJ56,"")</f>
        <v/>
      </c>
      <c r="RJ56" s="84" t="str">
        <f t="shared" ca="1" si="43"/>
        <v/>
      </c>
      <c r="RK56" s="84" t="str">
        <f ca="1">IFERROR(INDEX(TrichLuc!$A:$AD,RF56,21),"")</f>
        <v/>
      </c>
      <c r="RL56" s="84" t="str">
        <f ca="1">IFERROR(INDEX(TrichLuc!$A:$AD,RF56,22),"")</f>
        <v/>
      </c>
      <c r="RM56" s="84" t="str">
        <f ca="1">IFERROR(INDEX(TrichLuc!$A:$AD,RF56,23),"")</f>
        <v/>
      </c>
      <c r="RN56" s="94" t="str">
        <f ca="1">IFERROR(INDEX(TrichLuc!$A:$AD,RF56,25),"")</f>
        <v/>
      </c>
      <c r="RO56" s="94" t="str">
        <f ca="1">IFERROR(INDEX(TrichLuc!$A:$AD,RF56,26),"")</f>
        <v/>
      </c>
      <c r="RQ56" s="4" t="str">
        <f ca="1">IFERROR(MATCH(RV$3,OFFSET(TrichLuc!$A$1,RQ55,0,5000),0)+RQ55,"")</f>
        <v/>
      </c>
      <c r="RR56" s="84" t="str">
        <f ca="1">IFERROR(INDEX(TrichLuc!$A:$AD,RQ56,10),"")</f>
        <v/>
      </c>
      <c r="RS56" s="94" t="str">
        <f ca="1">IFERROR(INDEX(TrichLuc!$A:$AD,RQ56,30),"")</f>
        <v/>
      </c>
      <c r="RT56" s="85" t="str">
        <f ca="1">IFERROR(VLOOKUP(RS56,Giadatvaheso!$C$24:$F$112,4,0)*RU56,"")</f>
        <v/>
      </c>
      <c r="RU56" s="84" t="str">
        <f t="shared" ca="1" si="44"/>
        <v/>
      </c>
      <c r="RV56" s="84" t="str">
        <f ca="1">IFERROR(INDEX(TrichLuc!$A:$AD,RQ56,21),"")</f>
        <v/>
      </c>
      <c r="RW56" s="84" t="str">
        <f ca="1">IFERROR(INDEX(TrichLuc!$A:$AD,RQ56,22),"")</f>
        <v/>
      </c>
      <c r="RX56" s="84" t="str">
        <f ca="1">IFERROR(INDEX(TrichLuc!$A:$AD,RQ56,23),"")</f>
        <v/>
      </c>
      <c r="RY56" s="94" t="str">
        <f ca="1">IFERROR(INDEX(TrichLuc!$A:$AD,RQ56,25),"")</f>
        <v/>
      </c>
      <c r="RZ56" s="94" t="str">
        <f ca="1">IFERROR(INDEX(TrichLuc!$A:$AD,RQ56,26),"")</f>
        <v/>
      </c>
      <c r="SB56" s="4" t="str">
        <f ca="1">IFERROR(MATCH(SG$3,OFFSET(TrichLuc!$A$1,SB55,0,5000),0)+SB55,"")</f>
        <v/>
      </c>
      <c r="SC56" s="84" t="str">
        <f ca="1">IFERROR(INDEX(TrichLuc!$A:$AD,SB56,10),"")</f>
        <v/>
      </c>
      <c r="SD56" s="94" t="str">
        <f ca="1">IFERROR(INDEX(TrichLuc!$A:$AD,SB56,30),"")</f>
        <v/>
      </c>
      <c r="SE56" s="85" t="str">
        <f ca="1">IFERROR(VLOOKUP(SD56,Giadatvaheso!$C$24:$F$112,4,0)*SF56,"")</f>
        <v/>
      </c>
      <c r="SF56" s="84" t="str">
        <f t="shared" ca="1" si="45"/>
        <v/>
      </c>
      <c r="SG56" s="84" t="str">
        <f ca="1">IFERROR(INDEX(TrichLuc!$A:$AD,SB56,21),"")</f>
        <v/>
      </c>
      <c r="SH56" s="84" t="str">
        <f ca="1">IFERROR(INDEX(TrichLuc!$A:$AD,SB56,22),"")</f>
        <v/>
      </c>
      <c r="SI56" s="84" t="str">
        <f ca="1">IFERROR(INDEX(TrichLuc!$A:$AD,SB56,23),"")</f>
        <v/>
      </c>
      <c r="SJ56" s="94" t="str">
        <f ca="1">IFERROR(INDEX(TrichLuc!$A:$AD,SB56,25),"")</f>
        <v/>
      </c>
      <c r="SK56" s="94" t="str">
        <f ca="1">IFERROR(INDEX(TrichLuc!$A:$AD,SB56,26),"")</f>
        <v/>
      </c>
      <c r="SM56" s="4" t="str">
        <f ca="1">IFERROR(MATCH(SR$3,OFFSET(TrichLuc!$A$1,SM55,0,5000),0)+SM55,"")</f>
        <v/>
      </c>
      <c r="SN56" s="84" t="str">
        <f ca="1">IFERROR(INDEX(TrichLuc!$A:$AD,SM56,10),"")</f>
        <v/>
      </c>
      <c r="SO56" s="94" t="str">
        <f ca="1">IFERROR(INDEX(TrichLuc!$A:$AD,SM56,30),"")</f>
        <v/>
      </c>
      <c r="SP56" s="85" t="str">
        <f ca="1">IFERROR(VLOOKUP(SO56,Giadatvaheso!$C$24:$F$112,4,0)*SQ56,"")</f>
        <v/>
      </c>
      <c r="SQ56" s="84" t="str">
        <f t="shared" ca="1" si="46"/>
        <v/>
      </c>
      <c r="SR56" s="84" t="str">
        <f ca="1">IFERROR(INDEX(TrichLuc!$A:$AD,SM56,21),"")</f>
        <v/>
      </c>
      <c r="SS56" s="84" t="str">
        <f ca="1">IFERROR(INDEX(TrichLuc!$A:$AD,SM56,22),"")</f>
        <v/>
      </c>
      <c r="ST56" s="84" t="str">
        <f ca="1">IFERROR(INDEX(TrichLuc!$A:$AD,SM56,23),"")</f>
        <v/>
      </c>
      <c r="SU56" s="94" t="str">
        <f ca="1">IFERROR(INDEX(TrichLuc!$A:$AD,SM56,25),"")</f>
        <v/>
      </c>
      <c r="SV56" s="94" t="str">
        <f ca="1">IFERROR(INDEX(TrichLuc!$A:$AD,SM56,26),"")</f>
        <v/>
      </c>
      <c r="SX56" s="4" t="str">
        <f ca="1">IFERROR(MATCH(TC$3,OFFSET(TrichLuc!$A$1,SX55,0,5000),0)+SX55,"")</f>
        <v/>
      </c>
      <c r="SY56" s="84" t="str">
        <f ca="1">IFERROR(INDEX(TrichLuc!$A:$AD,SX56,10),"")</f>
        <v/>
      </c>
      <c r="SZ56" s="94" t="str">
        <f ca="1">IFERROR(INDEX(TrichLuc!$A:$AD,SX56,30),"")</f>
        <v/>
      </c>
      <c r="TA56" s="85" t="str">
        <f ca="1">IFERROR(VLOOKUP(SZ56,Giadatvaheso!$C$24:$F$112,4,0)*TB56,"")</f>
        <v/>
      </c>
      <c r="TB56" s="84" t="str">
        <f t="shared" ca="1" si="47"/>
        <v/>
      </c>
      <c r="TC56" s="84" t="str">
        <f ca="1">IFERROR(INDEX(TrichLuc!$A:$AD,SX56,21),"")</f>
        <v/>
      </c>
      <c r="TD56" s="84" t="str">
        <f ca="1">IFERROR(INDEX(TrichLuc!$A:$AD,SX56,22),"")</f>
        <v/>
      </c>
      <c r="TE56" s="84" t="str">
        <f ca="1">IFERROR(INDEX(TrichLuc!$A:$AD,SX56,23),"")</f>
        <v/>
      </c>
      <c r="TF56" s="94" t="str">
        <f ca="1">IFERROR(INDEX(TrichLuc!$A:$AD,SX56,25),"")</f>
        <v/>
      </c>
      <c r="TG56" s="94" t="str">
        <f ca="1">IFERROR(INDEX(TrichLuc!$A:$AD,SX56,26),"")</f>
        <v/>
      </c>
      <c r="TI56" s="4" t="str">
        <f ca="1">IFERROR(MATCH(TN$3,OFFSET(TrichLuc!$A$1,TI55,0,5000),0)+TI55,"")</f>
        <v/>
      </c>
      <c r="TJ56" s="84" t="str">
        <f ca="1">IFERROR(INDEX(TrichLuc!$A:$AD,TI56,10),"")</f>
        <v/>
      </c>
      <c r="TK56" s="94" t="str">
        <f ca="1">IFERROR(INDEX(TrichLuc!$A:$AD,TI56,30),"")</f>
        <v/>
      </c>
      <c r="TL56" s="85" t="str">
        <f ca="1">IFERROR(VLOOKUP(TK56,Giadatvaheso!$C$24:$F$112,4,0)*TM56,"")</f>
        <v/>
      </c>
      <c r="TM56" s="84" t="str">
        <f t="shared" ca="1" si="48"/>
        <v/>
      </c>
      <c r="TN56" s="84" t="str">
        <f ca="1">IFERROR(INDEX(TrichLuc!$A:$AD,TI56,21),"")</f>
        <v/>
      </c>
      <c r="TO56" s="84" t="str">
        <f ca="1">IFERROR(INDEX(TrichLuc!$A:$AD,TI56,22),"")</f>
        <v/>
      </c>
      <c r="TP56" s="84" t="str">
        <f ca="1">IFERROR(INDEX(TrichLuc!$A:$AD,TI56,23),"")</f>
        <v/>
      </c>
      <c r="TQ56" s="94" t="str">
        <f ca="1">IFERROR(INDEX(TrichLuc!$A:$AD,TI56,25),"")</f>
        <v/>
      </c>
      <c r="TR56" s="94" t="str">
        <f ca="1">IFERROR(INDEX(TrichLuc!$A:$AD,TI56,26),"")</f>
        <v/>
      </c>
      <c r="TT56" s="4" t="str">
        <f ca="1">IFERROR(MATCH(TY$3,OFFSET(TrichLuc!$A$1,TT55,0,5000),0)+TT55,"")</f>
        <v/>
      </c>
      <c r="TU56" s="84" t="str">
        <f ca="1">IFERROR(INDEX(TrichLuc!$A:$AD,TT56,10),"")</f>
        <v/>
      </c>
      <c r="TV56" s="94" t="str">
        <f ca="1">IFERROR(INDEX(TrichLuc!$A:$AD,TT56,30),"")</f>
        <v/>
      </c>
      <c r="TW56" s="85" t="str">
        <f ca="1">IFERROR(VLOOKUP(TV56,Giadatvaheso!$C$24:$F$112,4,0)*TX56,"")</f>
        <v/>
      </c>
      <c r="TX56" s="84" t="str">
        <f t="shared" ca="1" si="49"/>
        <v/>
      </c>
      <c r="TY56" s="84" t="str">
        <f ca="1">IFERROR(INDEX(TrichLuc!$A:$AD,TT56,21),"")</f>
        <v/>
      </c>
      <c r="TZ56" s="84" t="str">
        <f ca="1">IFERROR(INDEX(TrichLuc!$A:$AD,TT56,22),"")</f>
        <v/>
      </c>
      <c r="UA56" s="84" t="str">
        <f ca="1">IFERROR(INDEX(TrichLuc!$A:$AD,TT56,23),"")</f>
        <v/>
      </c>
      <c r="UB56" s="94" t="str">
        <f ca="1">IFERROR(INDEX(TrichLuc!$A:$AD,TT56,25),"")</f>
        <v/>
      </c>
      <c r="UC56" s="94" t="str">
        <f ca="1">IFERROR(INDEX(TrichLuc!$A:$AD,TT56,26),"")</f>
        <v/>
      </c>
      <c r="UE56" s="4" t="str">
        <f ca="1">IFERROR(MATCH(UJ$3,OFFSET(TrichLuc!$A$1,UE55,0,5000),0)+UE55,"")</f>
        <v/>
      </c>
      <c r="UF56" s="84" t="str">
        <f ca="1">IFERROR(INDEX(TrichLuc!$A:$AD,UE56,10),"")</f>
        <v/>
      </c>
      <c r="UG56" s="94" t="str">
        <f ca="1">IFERROR(INDEX(TrichLuc!$A:$AD,UE56,30),"")</f>
        <v/>
      </c>
      <c r="UH56" s="85" t="str">
        <f ca="1">IFERROR(VLOOKUP(UG56,Giadatvaheso!$C$24:$F$112,4,0)*UI56,"")</f>
        <v/>
      </c>
      <c r="UI56" s="84" t="str">
        <f t="shared" ca="1" si="50"/>
        <v/>
      </c>
      <c r="UJ56" s="84" t="str">
        <f ca="1">IFERROR(INDEX(TrichLuc!$A:$AD,UE56,21),"")</f>
        <v/>
      </c>
      <c r="UK56" s="84" t="str">
        <f ca="1">IFERROR(INDEX(TrichLuc!$A:$AD,UE56,22),"")</f>
        <v/>
      </c>
      <c r="UL56" s="84" t="str">
        <f ca="1">IFERROR(INDEX(TrichLuc!$A:$AD,UE56,23),"")</f>
        <v/>
      </c>
      <c r="UM56" s="94" t="str">
        <f ca="1">IFERROR(INDEX(TrichLuc!$A:$AD,UE56,25),"")</f>
        <v/>
      </c>
      <c r="UN56" s="94" t="str">
        <f ca="1">IFERROR(INDEX(TrichLuc!$A:$AD,UE56,26),"")</f>
        <v/>
      </c>
      <c r="UP56" s="4" t="str">
        <f ca="1">IFERROR(MATCH(UU$3,OFFSET(TrichLuc!$A$1,UP55,0,5000),0)+UP55,"")</f>
        <v/>
      </c>
      <c r="UQ56" s="84" t="str">
        <f ca="1">IFERROR(INDEX(TrichLuc!$A:$AD,UP56,10),"")</f>
        <v/>
      </c>
      <c r="UR56" s="94" t="str">
        <f ca="1">IFERROR(INDEX(TrichLuc!$A:$AD,UP56,30),"")</f>
        <v/>
      </c>
      <c r="US56" s="85" t="str">
        <f ca="1">IFERROR(VLOOKUP(UR56,Giadatvaheso!$C$24:$F$112,4,0)*UT56,"")</f>
        <v/>
      </c>
      <c r="UT56" s="84" t="str">
        <f t="shared" ca="1" si="51"/>
        <v/>
      </c>
      <c r="UU56" s="84" t="str">
        <f ca="1">IFERROR(INDEX(TrichLuc!$A:$AD,UP56,21),"")</f>
        <v/>
      </c>
      <c r="UV56" s="84" t="str">
        <f ca="1">IFERROR(INDEX(TrichLuc!$A:$AD,UP56,22),"")</f>
        <v/>
      </c>
      <c r="UW56" s="84" t="str">
        <f ca="1">IFERROR(INDEX(TrichLuc!$A:$AD,UP56,23),"")</f>
        <v/>
      </c>
      <c r="UX56" s="94" t="str">
        <f ca="1">IFERROR(INDEX(TrichLuc!$A:$AD,UP56,25),"")</f>
        <v/>
      </c>
      <c r="UY56" s="94" t="str">
        <f ca="1">IFERROR(INDEX(TrichLuc!$A:$AD,UP56,26),"")</f>
        <v/>
      </c>
      <c r="VA56" s="4" t="str">
        <f ca="1">IFERROR(MATCH(VF$3,OFFSET(TrichLuc!$A$1,VA55,0,5000),0)+VA55,"")</f>
        <v/>
      </c>
      <c r="VB56" s="84" t="str">
        <f ca="1">IFERROR(INDEX(TrichLuc!$A:$AD,VA56,10),"")</f>
        <v/>
      </c>
      <c r="VC56" s="94" t="str">
        <f ca="1">IFERROR(INDEX(TrichLuc!$A:$AD,VA56,30),"")</f>
        <v/>
      </c>
      <c r="VD56" s="85" t="str">
        <f ca="1">IFERROR(VLOOKUP(VC56,Giadatvaheso!$C$24:$F$112,4,0)*VE56,"")</f>
        <v/>
      </c>
      <c r="VE56" s="84" t="str">
        <f t="shared" ca="1" si="52"/>
        <v/>
      </c>
      <c r="VF56" s="84" t="str">
        <f ca="1">IFERROR(INDEX(TrichLuc!$A:$AD,VA56,21),"")</f>
        <v/>
      </c>
      <c r="VG56" s="84" t="str">
        <f ca="1">IFERROR(INDEX(TrichLuc!$A:$AD,VA56,22),"")</f>
        <v/>
      </c>
      <c r="VH56" s="84" t="str">
        <f ca="1">IFERROR(INDEX(TrichLuc!$A:$AD,VA56,23),"")</f>
        <v/>
      </c>
      <c r="VI56" s="94" t="str">
        <f ca="1">IFERROR(INDEX(TrichLuc!$A:$AD,VA56,25),"")</f>
        <v/>
      </c>
      <c r="VJ56" s="94" t="str">
        <f ca="1">IFERROR(INDEX(TrichLuc!$A:$AD,VA56,26),"")</f>
        <v/>
      </c>
      <c r="VL56" s="4" t="str">
        <f ca="1">IFERROR(MATCH(VQ$3,OFFSET(TrichLuc!$A$1,VL55,0,5000),0)+VL55,"")</f>
        <v/>
      </c>
      <c r="VM56" s="84" t="str">
        <f ca="1">IFERROR(INDEX(TrichLuc!$A:$AD,VL56,10),"")</f>
        <v/>
      </c>
      <c r="VN56" s="94" t="str">
        <f ca="1">IFERROR(INDEX(TrichLuc!$A:$AD,VL56,30),"")</f>
        <v/>
      </c>
      <c r="VO56" s="85" t="str">
        <f ca="1">IFERROR(VLOOKUP(VN56,Giadatvaheso!$C$24:$F$112,4,0)*VP56,"")</f>
        <v/>
      </c>
      <c r="VP56" s="84" t="str">
        <f t="shared" ca="1" si="53"/>
        <v/>
      </c>
      <c r="VQ56" s="84" t="str">
        <f ca="1">IFERROR(INDEX(TrichLuc!$A:$AD,VL56,21),"")</f>
        <v/>
      </c>
      <c r="VR56" s="84" t="str">
        <f ca="1">IFERROR(INDEX(TrichLuc!$A:$AD,VL56,22),"")</f>
        <v/>
      </c>
      <c r="VS56" s="84" t="str">
        <f ca="1">IFERROR(INDEX(TrichLuc!$A:$AD,VL56,23),"")</f>
        <v/>
      </c>
      <c r="VT56" s="94" t="str">
        <f ca="1">IFERROR(INDEX(TrichLuc!$A:$AD,VL56,25),"")</f>
        <v/>
      </c>
      <c r="VU56" s="94" t="str">
        <f ca="1">IFERROR(INDEX(TrichLuc!$A:$AD,VL56,26),"")</f>
        <v/>
      </c>
      <c r="VW56" s="4" t="str">
        <f ca="1">IFERROR(MATCH(WB$3,OFFSET(TrichLuc!$A$1,VW55,0,5000),0)+VW55,"")</f>
        <v/>
      </c>
      <c r="VX56" s="84" t="str">
        <f ca="1">IFERROR(INDEX(TrichLuc!$A:$AD,VW56,10),"")</f>
        <v/>
      </c>
      <c r="VY56" s="94" t="str">
        <f ca="1">IFERROR(INDEX(TrichLuc!$A:$AD,VW56,30),"")</f>
        <v/>
      </c>
      <c r="VZ56" s="85" t="str">
        <f ca="1">IFERROR(VLOOKUP(VY56,Giadatvaheso!$C$24:$F$112,4,0)*WA56,"")</f>
        <v/>
      </c>
      <c r="WA56" s="84" t="str">
        <f t="shared" ca="1" si="54"/>
        <v/>
      </c>
      <c r="WB56" s="84" t="str">
        <f ca="1">IFERROR(INDEX(TrichLuc!$A:$AD,VW56,21),"")</f>
        <v/>
      </c>
      <c r="WC56" s="84" t="str">
        <f ca="1">IFERROR(INDEX(TrichLuc!$A:$AD,VW56,22),"")</f>
        <v/>
      </c>
      <c r="WD56" s="84" t="str">
        <f ca="1">IFERROR(INDEX(TrichLuc!$A:$AD,VW56,23),"")</f>
        <v/>
      </c>
      <c r="WE56" s="94" t="str">
        <f ca="1">IFERROR(INDEX(TrichLuc!$A:$AD,VW56,25),"")</f>
        <v/>
      </c>
      <c r="WF56" s="94" t="str">
        <f ca="1">IFERROR(INDEX(TrichLuc!$A:$AD,VW56,26),"")</f>
        <v/>
      </c>
      <c r="WH56" s="4" t="str">
        <f ca="1">IFERROR(MATCH(WM$3,OFFSET(TrichLuc!$A$1,WH55,0,5000),0)+WH55,"")</f>
        <v/>
      </c>
      <c r="WI56" s="84" t="str">
        <f ca="1">IFERROR(INDEX(TrichLuc!$A:$AD,WH56,10),"")</f>
        <v/>
      </c>
      <c r="WJ56" s="94" t="str">
        <f ca="1">IFERROR(INDEX(TrichLuc!$A:$AD,WH56,30),"")</f>
        <v/>
      </c>
      <c r="WK56" s="85" t="str">
        <f ca="1">IFERROR(VLOOKUP(WJ56,Giadatvaheso!$C$24:$F$112,4,0)*WL56,"")</f>
        <v/>
      </c>
      <c r="WL56" s="84" t="str">
        <f t="shared" ca="1" si="55"/>
        <v/>
      </c>
      <c r="WM56" s="84" t="str">
        <f ca="1">IFERROR(INDEX(TrichLuc!$A:$AD,WH56,21),"")</f>
        <v/>
      </c>
      <c r="WN56" s="84" t="str">
        <f ca="1">IFERROR(INDEX(TrichLuc!$A:$AD,WH56,22),"")</f>
        <v/>
      </c>
      <c r="WO56" s="84" t="str">
        <f ca="1">IFERROR(INDEX(TrichLuc!$A:$AD,WH56,23),"")</f>
        <v/>
      </c>
      <c r="WP56" s="94" t="str">
        <f ca="1">IFERROR(INDEX(TrichLuc!$A:$AD,WH56,25),"")</f>
        <v/>
      </c>
      <c r="WQ56" s="94" t="str">
        <f ca="1">IFERROR(INDEX(TrichLuc!$A:$AD,WH56,26),"")</f>
        <v/>
      </c>
      <c r="WS56" s="4" t="str">
        <f ca="1">IFERROR(MATCH(WX$3,OFFSET(TrichLuc!$A$1,WS55,0,5000),0)+WS55,"")</f>
        <v/>
      </c>
      <c r="WT56" s="84" t="str">
        <f ca="1">IFERROR(INDEX(TrichLuc!$A:$AD,WS56,10),"")</f>
        <v/>
      </c>
      <c r="WU56" s="94" t="str">
        <f ca="1">IFERROR(INDEX(TrichLuc!$A:$AD,WS56,30),"")</f>
        <v/>
      </c>
      <c r="WV56" s="85" t="str">
        <f ca="1">IFERROR(VLOOKUP(WU56,Giadatvaheso!$C$24:$F$112,4,0)*WW56,"")</f>
        <v/>
      </c>
      <c r="WW56" s="84" t="str">
        <f t="shared" ca="1" si="56"/>
        <v/>
      </c>
      <c r="WX56" s="84" t="str">
        <f ca="1">IFERROR(INDEX(TrichLuc!$A:$AD,WS56,21),"")</f>
        <v/>
      </c>
      <c r="WY56" s="84" t="str">
        <f ca="1">IFERROR(INDEX(TrichLuc!$A:$AD,WS56,22),"")</f>
        <v/>
      </c>
      <c r="WZ56" s="84" t="str">
        <f ca="1">IFERROR(INDEX(TrichLuc!$A:$AD,WS56,23),"")</f>
        <v/>
      </c>
      <c r="XA56" s="94" t="str">
        <f ca="1">IFERROR(INDEX(TrichLuc!$A:$AD,WS56,25),"")</f>
        <v/>
      </c>
      <c r="XB56" s="94" t="str">
        <f ca="1">IFERROR(INDEX(TrichLuc!$A:$AD,WS56,26),"")</f>
        <v/>
      </c>
      <c r="XD56" s="4" t="str">
        <f ca="1">IFERROR(MATCH(XI$3,OFFSET(TrichLuc!$A$1,XD55,0,5000),0)+XD55,"")</f>
        <v/>
      </c>
      <c r="XE56" s="84" t="str">
        <f ca="1">IFERROR(INDEX(TrichLuc!$A:$AD,XD56,10),"")</f>
        <v/>
      </c>
      <c r="XF56" s="94" t="str">
        <f ca="1">IFERROR(INDEX(TrichLuc!$A:$AD,XD56,30),"")</f>
        <v/>
      </c>
      <c r="XG56" s="85" t="str">
        <f ca="1">IFERROR(VLOOKUP(XF56,Giadatvaheso!$C$24:$F$112,4,0)*XH56,"")</f>
        <v/>
      </c>
      <c r="XH56" s="84" t="str">
        <f t="shared" ca="1" si="57"/>
        <v/>
      </c>
      <c r="XI56" s="84" t="str">
        <f ca="1">IFERROR(INDEX(TrichLuc!$A:$AD,XD56,21),"")</f>
        <v/>
      </c>
      <c r="XJ56" s="84" t="str">
        <f ca="1">IFERROR(INDEX(TrichLuc!$A:$AD,XD56,22),"")</f>
        <v/>
      </c>
      <c r="XK56" s="84" t="str">
        <f ca="1">IFERROR(INDEX(TrichLuc!$A:$AD,XD56,23),"")</f>
        <v/>
      </c>
      <c r="XL56" s="94" t="str">
        <f ca="1">IFERROR(INDEX(TrichLuc!$A:$AD,XD56,25),"")</f>
        <v/>
      </c>
      <c r="XM56" s="94" t="str">
        <f ca="1">IFERROR(INDEX(TrichLuc!$A:$AD,XD56,26),"")</f>
        <v/>
      </c>
      <c r="XO56" s="4" t="str">
        <f ca="1">IFERROR(MATCH(XT$3,OFFSET(TrichLuc!$A$1,XO55,0,5000),0)+XO55,"")</f>
        <v/>
      </c>
      <c r="XP56" s="84" t="str">
        <f ca="1">IFERROR(INDEX(TrichLuc!$A:$AD,XO56,10),"")</f>
        <v/>
      </c>
      <c r="XQ56" s="94" t="str">
        <f ca="1">IFERROR(INDEX(TrichLuc!$A:$AD,XO56,30),"")</f>
        <v/>
      </c>
      <c r="XR56" s="85" t="str">
        <f ca="1">IFERROR(VLOOKUP(XQ56,Giadatvaheso!$C$24:$F$112,4,0)*XS56,"")</f>
        <v/>
      </c>
      <c r="XS56" s="84" t="str">
        <f t="shared" ca="1" si="58"/>
        <v/>
      </c>
      <c r="XT56" s="84" t="str">
        <f ca="1">IFERROR(INDEX(TrichLuc!$A:$AD,XO56,21),"")</f>
        <v/>
      </c>
      <c r="XU56" s="84" t="str">
        <f ca="1">IFERROR(INDEX(TrichLuc!$A:$AD,XO56,22),"")</f>
        <v/>
      </c>
      <c r="XV56" s="84" t="str">
        <f ca="1">IFERROR(INDEX(TrichLuc!$A:$AD,XO56,23),"")</f>
        <v/>
      </c>
      <c r="XW56" s="94" t="str">
        <f ca="1">IFERROR(INDEX(TrichLuc!$A:$AD,XO56,25),"")</f>
        <v/>
      </c>
      <c r="XX56" s="94" t="str">
        <f ca="1">IFERROR(INDEX(TrichLuc!$A:$AD,XO56,26),"")</f>
        <v/>
      </c>
      <c r="XZ56" s="4" t="str">
        <f ca="1">IFERROR(MATCH(YE$3,OFFSET(TrichLuc!$A$1,XZ55,0,5000),0)+XZ55,"")</f>
        <v/>
      </c>
      <c r="YA56" s="84" t="str">
        <f ca="1">IFERROR(INDEX(TrichLuc!$A:$AD,XZ56,10),"")</f>
        <v/>
      </c>
      <c r="YB56" s="94" t="str">
        <f ca="1">IFERROR(INDEX(TrichLuc!$A:$AD,XZ56,30),"")</f>
        <v/>
      </c>
      <c r="YC56" s="85" t="str">
        <f ca="1">IFERROR(VLOOKUP(YB56,Giadatvaheso!$C$24:$F$112,4,0)*YD56,"")</f>
        <v/>
      </c>
      <c r="YD56" s="84" t="str">
        <f t="shared" ca="1" si="59"/>
        <v/>
      </c>
      <c r="YE56" s="84" t="str">
        <f ca="1">IFERROR(INDEX(TrichLuc!$A:$AD,XZ56,21),"")</f>
        <v/>
      </c>
      <c r="YF56" s="84" t="str">
        <f ca="1">IFERROR(INDEX(TrichLuc!$A:$AD,XZ56,22),"")</f>
        <v/>
      </c>
      <c r="YG56" s="84" t="str">
        <f ca="1">IFERROR(INDEX(TrichLuc!$A:$AD,XZ56,23),"")</f>
        <v/>
      </c>
      <c r="YH56" s="94" t="str">
        <f ca="1">IFERROR(INDEX(TrichLuc!$A:$AD,XZ56,25),"")</f>
        <v/>
      </c>
      <c r="YI56" s="94" t="str">
        <f ca="1">IFERROR(INDEX(TrichLuc!$A:$AD,XZ56,26),"")</f>
        <v/>
      </c>
      <c r="YK56" s="4" t="str">
        <f ca="1">IFERROR(MATCH(YP$3,OFFSET(TrichLuc!$A$1,YK55,0,5000),0)+YK55,"")</f>
        <v/>
      </c>
      <c r="YL56" s="84" t="str">
        <f ca="1">IFERROR(INDEX(TrichLuc!$A:$AD,YK56,10),"")</f>
        <v/>
      </c>
      <c r="YM56" s="94" t="str">
        <f ca="1">IFERROR(INDEX(TrichLuc!$A:$AD,YK56,30),"")</f>
        <v/>
      </c>
      <c r="YN56" s="85" t="str">
        <f ca="1">IFERROR(VLOOKUP(YM56,Giadatvaheso!$C$24:$F$112,4,0)*YO56,"")</f>
        <v/>
      </c>
      <c r="YO56" s="84" t="str">
        <f t="shared" ca="1" si="60"/>
        <v/>
      </c>
      <c r="YP56" s="84" t="str">
        <f ca="1">IFERROR(INDEX(TrichLuc!$A:$AD,YK56,21),"")</f>
        <v/>
      </c>
      <c r="YQ56" s="84" t="str">
        <f ca="1">IFERROR(INDEX(TrichLuc!$A:$AD,YK56,22),"")</f>
        <v/>
      </c>
      <c r="YR56" s="84" t="str">
        <f ca="1">IFERROR(INDEX(TrichLuc!$A:$AD,YK56,23),"")</f>
        <v/>
      </c>
      <c r="YS56" s="94" t="str">
        <f ca="1">IFERROR(INDEX(TrichLuc!$A:$AD,YK56,25),"")</f>
        <v/>
      </c>
      <c r="YT56" s="94" t="str">
        <f ca="1">IFERROR(INDEX(TrichLuc!$A:$AD,YK56,26),"")</f>
        <v/>
      </c>
      <c r="YV56" s="4" t="str">
        <f ca="1">IFERROR(MATCH(ZA$3,OFFSET(TrichLuc!$A$1,YV55,0,5000),0)+YV55,"")</f>
        <v/>
      </c>
      <c r="YW56" s="84" t="str">
        <f ca="1">IFERROR(INDEX(TrichLuc!$A:$AD,YV56,10),"")</f>
        <v/>
      </c>
      <c r="YX56" s="94" t="str">
        <f ca="1">IFERROR(INDEX(TrichLuc!$A:$AD,YV56,30),"")</f>
        <v/>
      </c>
      <c r="YY56" s="85" t="str">
        <f ca="1">IFERROR(VLOOKUP(YX56,Giadatvaheso!$C$24:$F$112,4,0)*YZ56,"")</f>
        <v/>
      </c>
      <c r="YZ56" s="84" t="str">
        <f t="shared" ca="1" si="61"/>
        <v/>
      </c>
      <c r="ZA56" s="84" t="str">
        <f ca="1">IFERROR(INDEX(TrichLuc!$A:$AD,YV56,21),"")</f>
        <v/>
      </c>
      <c r="ZB56" s="84" t="str">
        <f ca="1">IFERROR(INDEX(TrichLuc!$A:$AD,YV56,22),"")</f>
        <v/>
      </c>
      <c r="ZC56" s="84" t="str">
        <f ca="1">IFERROR(INDEX(TrichLuc!$A:$AD,YV56,23),"")</f>
        <v/>
      </c>
      <c r="ZD56" s="94" t="str">
        <f ca="1">IFERROR(INDEX(TrichLuc!$A:$AD,YV56,25),"")</f>
        <v/>
      </c>
      <c r="ZE56" s="94" t="str">
        <f ca="1">IFERROR(INDEX(TrichLuc!$A:$AD,YV56,26),"")</f>
        <v/>
      </c>
      <c r="ZG56" s="4" t="str">
        <f ca="1">IFERROR(MATCH(ZL$3,OFFSET(TrichLuc!$A$1,ZG55,0,5000),0)+ZG55,"")</f>
        <v/>
      </c>
      <c r="ZH56" s="84" t="str">
        <f ca="1">IFERROR(INDEX(TrichLuc!$A:$AD,ZG56,10),"")</f>
        <v/>
      </c>
      <c r="ZI56" s="94" t="str">
        <f ca="1">IFERROR(INDEX(TrichLuc!$A:$AD,ZG56,30),"")</f>
        <v/>
      </c>
      <c r="ZJ56" s="85" t="str">
        <f ca="1">IFERROR(VLOOKUP(ZI56,Giadatvaheso!$C$24:$F$112,4,0)*ZK56,"")</f>
        <v/>
      </c>
      <c r="ZK56" s="84" t="str">
        <f t="shared" ca="1" si="62"/>
        <v/>
      </c>
      <c r="ZL56" s="84" t="str">
        <f ca="1">IFERROR(INDEX(TrichLuc!$A:$AD,ZG56,21),"")</f>
        <v/>
      </c>
      <c r="ZM56" s="84" t="str">
        <f ca="1">IFERROR(INDEX(TrichLuc!$A:$AD,ZG56,22),"")</f>
        <v/>
      </c>
      <c r="ZN56" s="84" t="str">
        <f ca="1">IFERROR(INDEX(TrichLuc!$A:$AD,ZG56,23),"")</f>
        <v/>
      </c>
      <c r="ZO56" s="94" t="str">
        <f ca="1">IFERROR(INDEX(TrichLuc!$A:$AD,ZG56,25),"")</f>
        <v/>
      </c>
      <c r="ZP56" s="94" t="str">
        <f ca="1">IFERROR(INDEX(TrichLuc!$A:$AD,ZG56,26),"")</f>
        <v/>
      </c>
      <c r="ZR56" s="4" t="str">
        <f ca="1">IFERROR(MATCH(ZW$3,OFFSET(TrichLuc!$A$1,ZR55,0,5000),0)+ZR55,"")</f>
        <v/>
      </c>
      <c r="ZS56" s="84" t="str">
        <f ca="1">IFERROR(INDEX(TrichLuc!$A:$AD,ZR56,10),"")</f>
        <v/>
      </c>
      <c r="ZT56" s="94" t="str">
        <f ca="1">IFERROR(INDEX(TrichLuc!$A:$AD,ZR56,30),"")</f>
        <v/>
      </c>
      <c r="ZU56" s="85" t="str">
        <f ca="1">IFERROR(VLOOKUP(ZT56,Giadatvaheso!$C$24:$F$112,4,0)*ZV56,"")</f>
        <v/>
      </c>
      <c r="ZV56" s="84" t="str">
        <f t="shared" ca="1" si="63"/>
        <v/>
      </c>
      <c r="ZW56" s="84" t="str">
        <f ca="1">IFERROR(INDEX(TrichLuc!$A:$AD,ZR56,21),"")</f>
        <v/>
      </c>
      <c r="ZX56" s="84" t="str">
        <f ca="1">IFERROR(INDEX(TrichLuc!$A:$AD,ZR56,22),"")</f>
        <v/>
      </c>
      <c r="ZY56" s="84" t="str">
        <f ca="1">IFERROR(INDEX(TrichLuc!$A:$AD,ZR56,23),"")</f>
        <v/>
      </c>
      <c r="ZZ56" s="94" t="str">
        <f ca="1">IFERROR(INDEX(TrichLuc!$A:$AD,ZR56,25),"")</f>
        <v/>
      </c>
      <c r="AAA56" s="94" t="str">
        <f ca="1">IFERROR(INDEX(TrichLuc!$A:$AD,ZR56,26),"")</f>
        <v/>
      </c>
      <c r="AAC56" s="4" t="str">
        <f ca="1">IFERROR(MATCH(AAH$3,OFFSET(TrichLuc!$A$1,AAC55,0,5000),0)+AAC55,"")</f>
        <v/>
      </c>
      <c r="AAD56" s="84" t="str">
        <f ca="1">IFERROR(INDEX(TrichLuc!$A:$AD,AAC56,10),"")</f>
        <v/>
      </c>
      <c r="AAE56" s="94" t="str">
        <f ca="1">IFERROR(INDEX(TrichLuc!$A:$AD,AAC56,30),"")</f>
        <v/>
      </c>
      <c r="AAF56" s="85" t="str">
        <f ca="1">IFERROR(VLOOKUP(AAE56,Giadatvaheso!$C$24:$F$112,4,0)*AAG56,"")</f>
        <v/>
      </c>
      <c r="AAG56" s="84" t="str">
        <f t="shared" ca="1" si="64"/>
        <v/>
      </c>
      <c r="AAH56" s="84" t="str">
        <f ca="1">IFERROR(INDEX(TrichLuc!$A:$AD,AAC56,21),"")</f>
        <v/>
      </c>
      <c r="AAI56" s="84" t="str">
        <f ca="1">IFERROR(INDEX(TrichLuc!$A:$AD,AAC56,22),"")</f>
        <v/>
      </c>
      <c r="AAJ56" s="84" t="str">
        <f ca="1">IFERROR(INDEX(TrichLuc!$A:$AD,AAC56,23),"")</f>
        <v/>
      </c>
      <c r="AAK56" s="94" t="str">
        <f ca="1">IFERROR(INDEX(TrichLuc!$A:$AD,AAC56,25),"")</f>
        <v/>
      </c>
      <c r="AAL56" s="94" t="str">
        <f ca="1">IFERROR(INDEX(TrichLuc!$A:$AD,AAC56,26),"")</f>
        <v/>
      </c>
      <c r="AAN56" s="4" t="str">
        <f ca="1">IFERROR(MATCH(AAS$3,OFFSET(TrichLuc!$A$1,AAN55,0,5000),0)+AAN55,"")</f>
        <v/>
      </c>
      <c r="AAO56" s="84" t="str">
        <f ca="1">IFERROR(INDEX(TrichLuc!$A:$AD,AAN56,10),"")</f>
        <v/>
      </c>
      <c r="AAP56" s="94" t="str">
        <f ca="1">IFERROR(INDEX(TrichLuc!$A:$AD,AAN56,30),"")</f>
        <v/>
      </c>
      <c r="AAQ56" s="85" t="str">
        <f ca="1">IFERROR(VLOOKUP(AAP56,Giadatvaheso!$C$24:$F$112,4,0)*AAR56,"")</f>
        <v/>
      </c>
      <c r="AAR56" s="84" t="str">
        <f t="shared" ca="1" si="65"/>
        <v/>
      </c>
      <c r="AAS56" s="84" t="str">
        <f ca="1">IFERROR(INDEX(TrichLuc!$A:$AD,AAN56,21),"")</f>
        <v/>
      </c>
      <c r="AAT56" s="84" t="str">
        <f ca="1">IFERROR(INDEX(TrichLuc!$A:$AD,AAN56,22),"")</f>
        <v/>
      </c>
      <c r="AAU56" s="84" t="str">
        <f ca="1">IFERROR(INDEX(TrichLuc!$A:$AD,AAN56,23),"")</f>
        <v/>
      </c>
      <c r="AAV56" s="94" t="str">
        <f ca="1">IFERROR(INDEX(TrichLuc!$A:$AD,AAN56,25),"")</f>
        <v/>
      </c>
      <c r="AAW56" s="94" t="str">
        <f ca="1">IFERROR(INDEX(TrichLuc!$A:$AD,AAN56,26),"")</f>
        <v/>
      </c>
      <c r="AAY56" s="4" t="str">
        <f ca="1">IFERROR(MATCH(ABD$3,OFFSET(TrichLuc!$A$1,AAY55,0,5000),0)+AAY55,"")</f>
        <v/>
      </c>
      <c r="AAZ56" s="84" t="str">
        <f ca="1">IFERROR(INDEX(TrichLuc!$A:$AD,AAY56,10),"")</f>
        <v/>
      </c>
      <c r="ABA56" s="94" t="str">
        <f ca="1">IFERROR(INDEX(TrichLuc!$A:$AD,AAY56,30),"")</f>
        <v/>
      </c>
      <c r="ABB56" s="85" t="str">
        <f ca="1">IFERROR(VLOOKUP(ABA56,Giadatvaheso!$C$24:$F$112,4,0)*ABC56,"")</f>
        <v/>
      </c>
      <c r="ABC56" s="84" t="str">
        <f t="shared" ca="1" si="66"/>
        <v/>
      </c>
      <c r="ABD56" s="84" t="str">
        <f ca="1">IFERROR(INDEX(TrichLuc!$A:$AD,AAY56,21),"")</f>
        <v/>
      </c>
      <c r="ABE56" s="84" t="str">
        <f ca="1">IFERROR(INDEX(TrichLuc!$A:$AD,AAY56,22),"")</f>
        <v/>
      </c>
      <c r="ABF56" s="84" t="str">
        <f ca="1">IFERROR(INDEX(TrichLuc!$A:$AD,AAY56,23),"")</f>
        <v/>
      </c>
      <c r="ABG56" s="94" t="str">
        <f ca="1">IFERROR(INDEX(TrichLuc!$A:$AD,AAY56,25),"")</f>
        <v/>
      </c>
      <c r="ABH56" s="94" t="str">
        <f ca="1">IFERROR(INDEX(TrichLuc!$A:$AD,AAY56,26),"")</f>
        <v/>
      </c>
      <c r="ABJ56" s="4" t="str">
        <f ca="1">IFERROR(MATCH(ABO$3,OFFSET(TrichLuc!$A$1,ABJ55,0,5000),0)+ABJ55,"")</f>
        <v/>
      </c>
      <c r="ABK56" s="84" t="str">
        <f ca="1">IFERROR(INDEX(TrichLuc!$A:$AD,ABJ56,10),"")</f>
        <v/>
      </c>
      <c r="ABL56" s="94" t="str">
        <f ca="1">IFERROR(INDEX(TrichLuc!$A:$AD,ABJ56,30),"")</f>
        <v/>
      </c>
      <c r="ABM56" s="85" t="str">
        <f ca="1">IFERROR(VLOOKUP(ABL56,Giadatvaheso!$C$24:$F$112,4,0)*ABN56,"")</f>
        <v/>
      </c>
      <c r="ABN56" s="84" t="str">
        <f t="shared" ca="1" si="67"/>
        <v/>
      </c>
      <c r="ABO56" s="84" t="str">
        <f ca="1">IFERROR(INDEX(TrichLuc!$A:$AD,ABJ56,21),"")</f>
        <v/>
      </c>
      <c r="ABP56" s="84" t="str">
        <f ca="1">IFERROR(INDEX(TrichLuc!$A:$AD,ABJ56,22),"")</f>
        <v/>
      </c>
      <c r="ABQ56" s="84" t="str">
        <f ca="1">IFERROR(INDEX(TrichLuc!$A:$AD,ABJ56,23),"")</f>
        <v/>
      </c>
      <c r="ABR56" s="94" t="str">
        <f ca="1">IFERROR(INDEX(TrichLuc!$A:$AD,ABJ56,25),"")</f>
        <v/>
      </c>
      <c r="ABS56" s="94" t="str">
        <f ca="1">IFERROR(INDEX(TrichLuc!$A:$AD,ABJ56,26),"")</f>
        <v/>
      </c>
      <c r="ABU56" s="4" t="str">
        <f ca="1">IFERROR(MATCH(ABZ$3,OFFSET(TrichLuc!$A$1,ABU55,0,5000),0)+ABU55,"")</f>
        <v/>
      </c>
      <c r="ABV56" s="84" t="str">
        <f ca="1">IFERROR(INDEX(TrichLuc!$A:$AD,ABU56,10),"")</f>
        <v/>
      </c>
      <c r="ABW56" s="94" t="str">
        <f ca="1">IFERROR(INDEX(TrichLuc!$A:$AD,ABU56,30),"")</f>
        <v/>
      </c>
      <c r="ABX56" s="85" t="str">
        <f ca="1">IFERROR(VLOOKUP(ABW56,Giadatvaheso!$C$24:$F$112,4,0)*ABY56,"")</f>
        <v/>
      </c>
      <c r="ABY56" s="84" t="str">
        <f t="shared" ca="1" si="68"/>
        <v/>
      </c>
      <c r="ABZ56" s="84" t="str">
        <f ca="1">IFERROR(INDEX(TrichLuc!$A:$AD,ABU56,21),"")</f>
        <v/>
      </c>
      <c r="ACA56" s="84" t="str">
        <f ca="1">IFERROR(INDEX(TrichLuc!$A:$AD,ABU56,22),"")</f>
        <v/>
      </c>
      <c r="ACB56" s="84" t="str">
        <f ca="1">IFERROR(INDEX(TrichLuc!$A:$AD,ABU56,23),"")</f>
        <v/>
      </c>
      <c r="ACC56" s="94" t="str">
        <f ca="1">IFERROR(INDEX(TrichLuc!$A:$AD,ABU56,25),"")</f>
        <v/>
      </c>
      <c r="ACD56" s="94" t="str">
        <f ca="1">IFERROR(INDEX(TrichLuc!$A:$AD,ABU56,26),"")</f>
        <v/>
      </c>
      <c r="ACF56" s="4" t="str">
        <f ca="1">IFERROR(MATCH(ACK$3,OFFSET(TrichLuc!$A$1,ACF55,0,5000),0)+ACF55,"")</f>
        <v/>
      </c>
      <c r="ACG56" s="84" t="str">
        <f ca="1">IFERROR(INDEX(TrichLuc!$A:$AD,ACF56,10),"")</f>
        <v/>
      </c>
      <c r="ACH56" s="94" t="str">
        <f ca="1">IFERROR(INDEX(TrichLuc!$A:$AD,ACF56,30),"")</f>
        <v/>
      </c>
      <c r="ACI56" s="85" t="str">
        <f ca="1">IFERROR(VLOOKUP(ACH56,Giadatvaheso!$C$24:$F$112,4,0)*ACJ56,"")</f>
        <v/>
      </c>
      <c r="ACJ56" s="84" t="str">
        <f t="shared" ca="1" si="69"/>
        <v/>
      </c>
      <c r="ACK56" s="84" t="str">
        <f ca="1">IFERROR(INDEX(TrichLuc!$A:$AD,ACF56,21),"")</f>
        <v/>
      </c>
      <c r="ACL56" s="84" t="str">
        <f ca="1">IFERROR(INDEX(TrichLuc!$A:$AD,ACF56,22),"")</f>
        <v/>
      </c>
      <c r="ACM56" s="84" t="str">
        <f ca="1">IFERROR(INDEX(TrichLuc!$A:$AD,ACF56,23),"")</f>
        <v/>
      </c>
      <c r="ACN56" s="94" t="str">
        <f ca="1">IFERROR(INDEX(TrichLuc!$A:$AD,ACF56,25),"")</f>
        <v/>
      </c>
      <c r="ACO56" s="94" t="str">
        <f ca="1">IFERROR(INDEX(TrichLuc!$A:$AD,ACF56,26),"")</f>
        <v/>
      </c>
      <c r="ACQ56" s="4" t="str">
        <f ca="1">IFERROR(MATCH(ACV$3,OFFSET(TrichLuc!$A$1,ACQ55,0,5000),0)+ACQ55,"")</f>
        <v/>
      </c>
      <c r="ACR56" s="84" t="str">
        <f ca="1">IFERROR(INDEX(TrichLuc!$A:$AD,ACQ56,10),"")</f>
        <v/>
      </c>
      <c r="ACS56" s="94" t="str">
        <f ca="1">IFERROR(INDEX(TrichLuc!$A:$AD,ACQ56,30),"")</f>
        <v/>
      </c>
      <c r="ACT56" s="85" t="str">
        <f ca="1">IFERROR(VLOOKUP(ACS56,Giadatvaheso!$C$24:$F$112,4,0)*ACU56,"")</f>
        <v/>
      </c>
      <c r="ACU56" s="84" t="str">
        <f t="shared" ca="1" si="70"/>
        <v/>
      </c>
      <c r="ACV56" s="84" t="str">
        <f ca="1">IFERROR(INDEX(TrichLuc!$A:$AD,ACQ56,21),"")</f>
        <v/>
      </c>
      <c r="ACW56" s="84" t="str">
        <f ca="1">IFERROR(INDEX(TrichLuc!$A:$AD,ACQ56,22),"")</f>
        <v/>
      </c>
      <c r="ACX56" s="84" t="str">
        <f ca="1">IFERROR(INDEX(TrichLuc!$A:$AD,ACQ56,23),"")</f>
        <v/>
      </c>
      <c r="ACY56" s="94" t="str">
        <f ca="1">IFERROR(INDEX(TrichLuc!$A:$AD,ACQ56,25),"")</f>
        <v/>
      </c>
      <c r="ACZ56" s="94" t="str">
        <f ca="1">IFERROR(INDEX(TrichLuc!$A:$AD,ACQ56,26),"")</f>
        <v/>
      </c>
      <c r="ADB56" s="4" t="str">
        <f ca="1">IFERROR(MATCH(ADG$3,OFFSET(TrichLuc!$A$1,ADB55,0,5000),0)+ADB55,"")</f>
        <v/>
      </c>
      <c r="ADC56" s="84" t="str">
        <f ca="1">IFERROR(INDEX(TrichLuc!$A:$AD,ADB56,10),"")</f>
        <v/>
      </c>
      <c r="ADD56" s="94" t="str">
        <f ca="1">IFERROR(INDEX(TrichLuc!$A:$AD,ADB56,30),"")</f>
        <v/>
      </c>
      <c r="ADE56" s="85" t="str">
        <f ca="1">IFERROR(VLOOKUP(ADD56,Giadatvaheso!$C$24:$F$112,4,0)*ADF56,"")</f>
        <v/>
      </c>
      <c r="ADF56" s="84" t="str">
        <f t="shared" ca="1" si="71"/>
        <v/>
      </c>
      <c r="ADG56" s="84" t="str">
        <f ca="1">IFERROR(INDEX(TrichLuc!$A:$AD,ADB56,21),"")</f>
        <v/>
      </c>
      <c r="ADH56" s="84" t="str">
        <f ca="1">IFERROR(INDEX(TrichLuc!$A:$AD,ADB56,22),"")</f>
        <v/>
      </c>
      <c r="ADI56" s="84" t="str">
        <f ca="1">IFERROR(INDEX(TrichLuc!$A:$AD,ADB56,23),"")</f>
        <v/>
      </c>
      <c r="ADJ56" s="94" t="str">
        <f ca="1">IFERROR(INDEX(TrichLuc!$A:$AD,ADB56,25),"")</f>
        <v/>
      </c>
      <c r="ADK56" s="94" t="str">
        <f ca="1">IFERROR(INDEX(TrichLuc!$A:$AD,ADB56,26),"")</f>
        <v/>
      </c>
      <c r="ADM56" s="4" t="str">
        <f ca="1">IFERROR(MATCH(ADR$3,OFFSET(TrichLuc!$A$1,ADM55,0,5000),0)+ADM55,"")</f>
        <v/>
      </c>
      <c r="ADN56" s="84" t="str">
        <f ca="1">IFERROR(INDEX(TrichLuc!$A:$AD,ADM56,10),"")</f>
        <v/>
      </c>
      <c r="ADO56" s="94" t="str">
        <f ca="1">IFERROR(INDEX(TrichLuc!$A:$AD,ADM56,30),"")</f>
        <v/>
      </c>
      <c r="ADP56" s="85" t="str">
        <f ca="1">IFERROR(VLOOKUP(ADO56,Giadatvaheso!$C$24:$F$112,4,0)*ADQ56,"")</f>
        <v/>
      </c>
      <c r="ADQ56" s="84" t="str">
        <f t="shared" ca="1" si="72"/>
        <v/>
      </c>
      <c r="ADR56" s="84" t="str">
        <f ca="1">IFERROR(INDEX(TrichLuc!$A:$AD,ADM56,21),"")</f>
        <v/>
      </c>
      <c r="ADS56" s="84" t="str">
        <f ca="1">IFERROR(INDEX(TrichLuc!$A:$AD,ADM56,22),"")</f>
        <v/>
      </c>
      <c r="ADT56" s="84" t="str">
        <f ca="1">IFERROR(INDEX(TrichLuc!$A:$AD,ADM56,23),"")</f>
        <v/>
      </c>
      <c r="ADU56" s="94" t="str">
        <f ca="1">IFERROR(INDEX(TrichLuc!$A:$AD,ADM56,25),"")</f>
        <v/>
      </c>
      <c r="ADV56" s="94" t="str">
        <f ca="1">IFERROR(INDEX(TrichLuc!$A:$AD,ADM56,26),"")</f>
        <v/>
      </c>
      <c r="ADX56" s="4" t="str">
        <f ca="1">IFERROR(MATCH(AEC$3,OFFSET(TrichLuc!$A$1,ADX55,0,5000),0)+ADX55,"")</f>
        <v/>
      </c>
      <c r="ADY56" s="84" t="str">
        <f ca="1">IFERROR(INDEX(TrichLuc!$A:$AD,ADX56,10),"")</f>
        <v/>
      </c>
      <c r="ADZ56" s="94" t="str">
        <f ca="1">IFERROR(INDEX(TrichLuc!$A:$AD,ADX56,30),"")</f>
        <v/>
      </c>
      <c r="AEA56" s="85" t="str">
        <f ca="1">IFERROR(VLOOKUP(ADZ56,Giadatvaheso!$C$24:$F$112,4,0)*AEB56,"")</f>
        <v/>
      </c>
      <c r="AEB56" s="84" t="str">
        <f t="shared" ca="1" si="73"/>
        <v/>
      </c>
      <c r="AEC56" s="84" t="str">
        <f ca="1">IFERROR(INDEX(TrichLuc!$A:$AD,ADX56,21),"")</f>
        <v/>
      </c>
      <c r="AED56" s="84" t="str">
        <f ca="1">IFERROR(INDEX(TrichLuc!$A:$AD,ADX56,22),"")</f>
        <v/>
      </c>
      <c r="AEE56" s="84" t="str">
        <f ca="1">IFERROR(INDEX(TrichLuc!$A:$AD,ADX56,23),"")</f>
        <v/>
      </c>
      <c r="AEF56" s="94" t="str">
        <f ca="1">IFERROR(INDEX(TrichLuc!$A:$AD,ADX56,25),"")</f>
        <v/>
      </c>
      <c r="AEG56" s="94" t="str">
        <f ca="1">IFERROR(INDEX(TrichLuc!$A:$AD,ADX56,26),"")</f>
        <v/>
      </c>
      <c r="AEI56" s="4" t="str">
        <f ca="1">IFERROR(MATCH(AEN$3,OFFSET(TrichLuc!$A$1,AEI55,0,5000),0)+AEI55,"")</f>
        <v/>
      </c>
      <c r="AEJ56" s="84" t="str">
        <f ca="1">IFERROR(INDEX(TrichLuc!$A:$AD,AEI56,10),"")</f>
        <v/>
      </c>
      <c r="AEK56" s="94" t="str">
        <f ca="1">IFERROR(INDEX(TrichLuc!$A:$AD,AEI56,30),"")</f>
        <v/>
      </c>
      <c r="AEL56" s="85" t="str">
        <f ca="1">IFERROR(VLOOKUP(AEK56,Giadatvaheso!$C$24:$F$112,4,0)*AEM56,"")</f>
        <v/>
      </c>
      <c r="AEM56" s="84" t="str">
        <f t="shared" ca="1" si="74"/>
        <v/>
      </c>
      <c r="AEN56" s="84" t="str">
        <f ca="1">IFERROR(INDEX(TrichLuc!$A:$AD,AEI56,21),"")</f>
        <v/>
      </c>
      <c r="AEO56" s="84" t="str">
        <f ca="1">IFERROR(INDEX(TrichLuc!$A:$AD,AEI56,22),"")</f>
        <v/>
      </c>
      <c r="AEP56" s="84" t="str">
        <f ca="1">IFERROR(INDEX(TrichLuc!$A:$AD,AEI56,23),"")</f>
        <v/>
      </c>
      <c r="AEQ56" s="94" t="str">
        <f ca="1">IFERROR(INDEX(TrichLuc!$A:$AD,AEI56,25),"")</f>
        <v/>
      </c>
      <c r="AER56" s="94" t="str">
        <f ca="1">IFERROR(INDEX(TrichLuc!$A:$AD,AEI56,26),"")</f>
        <v/>
      </c>
      <c r="AET56" s="4" t="str">
        <f ca="1">IFERROR(MATCH(AEY$3,OFFSET(TrichLuc!$A$1,AET55,0,5000),0)+AET55,"")</f>
        <v/>
      </c>
      <c r="AEU56" s="84" t="str">
        <f ca="1">IFERROR(INDEX(TrichLuc!$A:$AD,AET56,10),"")</f>
        <v/>
      </c>
      <c r="AEV56" s="94" t="str">
        <f ca="1">IFERROR(INDEX(TrichLuc!$A:$AD,AET56,30),"")</f>
        <v/>
      </c>
      <c r="AEW56" s="85" t="str">
        <f ca="1">IFERROR(VLOOKUP(AEV56,Giadatvaheso!$C$24:$F$112,4,0)*AEX56,"")</f>
        <v/>
      </c>
      <c r="AEX56" s="84" t="str">
        <f t="shared" ca="1" si="75"/>
        <v/>
      </c>
      <c r="AEY56" s="84" t="str">
        <f ca="1">IFERROR(INDEX(TrichLuc!$A:$AD,AET56,21),"")</f>
        <v/>
      </c>
      <c r="AEZ56" s="84" t="str">
        <f ca="1">IFERROR(INDEX(TrichLuc!$A:$AD,AET56,22),"")</f>
        <v/>
      </c>
      <c r="AFA56" s="84" t="str">
        <f ca="1">IFERROR(INDEX(TrichLuc!$A:$AD,AET56,23),"")</f>
        <v/>
      </c>
      <c r="AFB56" s="94" t="str">
        <f ca="1">IFERROR(INDEX(TrichLuc!$A:$AD,AET56,25),"")</f>
        <v/>
      </c>
      <c r="AFC56" s="94" t="str">
        <f ca="1">IFERROR(INDEX(TrichLuc!$A:$AD,AET56,26),"")</f>
        <v/>
      </c>
      <c r="AFE56" s="4" t="str">
        <f ca="1">IFERROR(MATCH(AFJ$3,OFFSET(TrichLuc!$A$1,AFE55,0,5000),0)+AFE55,"")</f>
        <v/>
      </c>
      <c r="AFF56" s="84" t="str">
        <f ca="1">IFERROR(INDEX(TrichLuc!$A:$AD,AFE56,10),"")</f>
        <v/>
      </c>
      <c r="AFG56" s="94" t="str">
        <f ca="1">IFERROR(INDEX(TrichLuc!$A:$AD,AFE56,30),"")</f>
        <v/>
      </c>
      <c r="AFH56" s="85" t="str">
        <f ca="1">IFERROR(VLOOKUP(AFG56,Giadatvaheso!$C$24:$F$112,4,0)*AFI56,"")</f>
        <v/>
      </c>
      <c r="AFI56" s="84" t="str">
        <f t="shared" ca="1" si="76"/>
        <v/>
      </c>
      <c r="AFJ56" s="84" t="str">
        <f ca="1">IFERROR(INDEX(TrichLuc!$A:$AD,AFE56,21),"")</f>
        <v/>
      </c>
      <c r="AFK56" s="84" t="str">
        <f ca="1">IFERROR(INDEX(TrichLuc!$A:$AD,AFE56,22),"")</f>
        <v/>
      </c>
      <c r="AFL56" s="84" t="str">
        <f ca="1">IFERROR(INDEX(TrichLuc!$A:$AD,AFE56,23),"")</f>
        <v/>
      </c>
      <c r="AFM56" s="94" t="str">
        <f ca="1">IFERROR(INDEX(TrichLuc!$A:$AD,AFE56,25),"")</f>
        <v/>
      </c>
      <c r="AFN56" s="94" t="str">
        <f ca="1">IFERROR(INDEX(TrichLuc!$A:$AD,AFE56,26),"")</f>
        <v/>
      </c>
      <c r="AFP56" s="4" t="str">
        <f ca="1">IFERROR(MATCH(AFU$3,OFFSET(TrichLuc!$A$1,AFP55,0,5000),0)+AFP55,"")</f>
        <v/>
      </c>
      <c r="AFQ56" s="84" t="str">
        <f ca="1">IFERROR(INDEX(TrichLuc!$A:$AD,AFP56,10),"")</f>
        <v/>
      </c>
      <c r="AFR56" s="94" t="str">
        <f ca="1">IFERROR(INDEX(TrichLuc!$A:$AD,AFP56,30),"")</f>
        <v/>
      </c>
      <c r="AFS56" s="85" t="str">
        <f ca="1">IFERROR(VLOOKUP(AFR56,Giadatvaheso!$C$24:$F$112,4,0)*AFT56,"")</f>
        <v/>
      </c>
      <c r="AFT56" s="84" t="str">
        <f t="shared" ca="1" si="77"/>
        <v/>
      </c>
      <c r="AFU56" s="84" t="str">
        <f ca="1">IFERROR(INDEX(TrichLuc!$A:$AD,AFP56,21),"")</f>
        <v/>
      </c>
      <c r="AFV56" s="84" t="str">
        <f ca="1">IFERROR(INDEX(TrichLuc!$A:$AD,AFP56,22),"")</f>
        <v/>
      </c>
      <c r="AFW56" s="84" t="str">
        <f ca="1">IFERROR(INDEX(TrichLuc!$A:$AD,AFP56,23),"")</f>
        <v/>
      </c>
      <c r="AFX56" s="94" t="str">
        <f ca="1">IFERROR(INDEX(TrichLuc!$A:$AD,AFP56,25),"")</f>
        <v/>
      </c>
      <c r="AFY56" s="94" t="str">
        <f ca="1">IFERROR(INDEX(TrichLuc!$A:$AD,AFP56,26),"")</f>
        <v/>
      </c>
      <c r="AGA56" s="4" t="str">
        <f ca="1">IFERROR(MATCH(AGF$3,OFFSET(TrichLuc!$A$1,AGA55,0,5000),0)+AGA55,"")</f>
        <v/>
      </c>
      <c r="AGB56" s="84" t="str">
        <f ca="1">IFERROR(INDEX(TrichLuc!$A:$AD,AGA56,10),"")</f>
        <v/>
      </c>
      <c r="AGC56" s="94" t="str">
        <f ca="1">IFERROR(INDEX(TrichLuc!$A:$AD,AGA56,30),"")</f>
        <v/>
      </c>
      <c r="AGD56" s="85" t="str">
        <f ca="1">IFERROR(VLOOKUP(AGC56,Giadatvaheso!$C$24:$F$112,4,0)*AGE56,"")</f>
        <v/>
      </c>
      <c r="AGE56" s="84" t="str">
        <f t="shared" ca="1" si="78"/>
        <v/>
      </c>
      <c r="AGF56" s="84" t="str">
        <f ca="1">IFERROR(INDEX(TrichLuc!$A:$AD,AGA56,21),"")</f>
        <v/>
      </c>
      <c r="AGG56" s="84" t="str">
        <f ca="1">IFERROR(INDEX(TrichLuc!$A:$AD,AGA56,22),"")</f>
        <v/>
      </c>
      <c r="AGH56" s="84" t="str">
        <f ca="1">IFERROR(INDEX(TrichLuc!$A:$AD,AGA56,23),"")</f>
        <v/>
      </c>
      <c r="AGI56" s="94" t="str">
        <f ca="1">IFERROR(INDEX(TrichLuc!$A:$AD,AGA56,25),"")</f>
        <v/>
      </c>
      <c r="AGJ56" s="94" t="str">
        <f ca="1">IFERROR(INDEX(TrichLuc!$A:$AD,AGA56,26),"")</f>
        <v/>
      </c>
      <c r="AGL56" s="4" t="str">
        <f ca="1">IFERROR(MATCH(AGQ$3,OFFSET(TrichLuc!$A$1,AGL55,0,5000),0)+AGL55,"")</f>
        <v/>
      </c>
      <c r="AGM56" s="84" t="str">
        <f ca="1">IFERROR(INDEX(TrichLuc!$A:$AD,AGL56,10),"")</f>
        <v/>
      </c>
      <c r="AGN56" s="94" t="str">
        <f ca="1">IFERROR(INDEX(TrichLuc!$A:$AD,AGL56,30),"")</f>
        <v/>
      </c>
      <c r="AGO56" s="85" t="str">
        <f ca="1">IFERROR(VLOOKUP(AGN56,Giadatvaheso!$C$24:$F$112,4,0)*AGP56,"")</f>
        <v/>
      </c>
      <c r="AGP56" s="84" t="str">
        <f t="shared" ca="1" si="79"/>
        <v/>
      </c>
      <c r="AGQ56" s="84" t="str">
        <f ca="1">IFERROR(INDEX(TrichLuc!$A:$AD,AGL56,21),"")</f>
        <v/>
      </c>
      <c r="AGR56" s="84" t="str">
        <f ca="1">IFERROR(INDEX(TrichLuc!$A:$AD,AGL56,22),"")</f>
        <v/>
      </c>
      <c r="AGS56" s="84" t="str">
        <f ca="1">IFERROR(INDEX(TrichLuc!$A:$AD,AGL56,23),"")</f>
        <v/>
      </c>
      <c r="AGT56" s="94" t="str">
        <f ca="1">IFERROR(INDEX(TrichLuc!$A:$AD,AGL56,25),"")</f>
        <v/>
      </c>
      <c r="AGU56" s="94" t="str">
        <f ca="1">IFERROR(INDEX(TrichLuc!$A:$AD,AGL56,26),"")</f>
        <v/>
      </c>
      <c r="AGW56" s="4" t="str">
        <f ca="1">IFERROR(MATCH(AHB$3,OFFSET(TrichLuc!$A$1,AGW55,0,5000),0)+AGW55,"")</f>
        <v/>
      </c>
      <c r="AGX56" s="84" t="str">
        <f ca="1">IFERROR(INDEX(TrichLuc!$A:$AD,AGW56,10),"")</f>
        <v/>
      </c>
      <c r="AGY56" s="94" t="str">
        <f ca="1">IFERROR(INDEX(TrichLuc!$A:$AD,AGW56,30),"")</f>
        <v/>
      </c>
      <c r="AGZ56" s="85" t="str">
        <f ca="1">IFERROR(VLOOKUP(AGY56,Giadatvaheso!$C$24:$F$112,4,0)*AHA56,"")</f>
        <v/>
      </c>
      <c r="AHA56" s="84" t="str">
        <f t="shared" ca="1" si="80"/>
        <v/>
      </c>
      <c r="AHB56" s="84" t="str">
        <f ca="1">IFERROR(INDEX(TrichLuc!$A:$AD,AGW56,21),"")</f>
        <v/>
      </c>
      <c r="AHC56" s="84" t="str">
        <f ca="1">IFERROR(INDEX(TrichLuc!$A:$AD,AGW56,22),"")</f>
        <v/>
      </c>
      <c r="AHD56" s="84" t="str">
        <f ca="1">IFERROR(INDEX(TrichLuc!$A:$AD,AGW56,23),"")</f>
        <v/>
      </c>
      <c r="AHE56" s="94" t="str">
        <f ca="1">IFERROR(INDEX(TrichLuc!$A:$AD,AGW56,25),"")</f>
        <v/>
      </c>
      <c r="AHF56" s="94" t="str">
        <f ca="1">IFERROR(INDEX(TrichLuc!$A:$AD,AGW56,26),"")</f>
        <v/>
      </c>
      <c r="AHH56" s="4" t="str">
        <f ca="1">IFERROR(MATCH(AHM$3,OFFSET(TrichLuc!$A$1,AHH55,0,5000),0)+AHH55,"")</f>
        <v/>
      </c>
      <c r="AHI56" s="84" t="str">
        <f ca="1">IFERROR(INDEX(TrichLuc!$A:$AD,AHH56,10),"")</f>
        <v/>
      </c>
      <c r="AHJ56" s="94" t="str">
        <f ca="1">IFERROR(INDEX(TrichLuc!$A:$AD,AHH56,30),"")</f>
        <v/>
      </c>
      <c r="AHK56" s="85" t="str">
        <f ca="1">IFERROR(VLOOKUP(AHJ56,Giadatvaheso!$C$24:$F$112,4,0)*AHL56,"")</f>
        <v/>
      </c>
      <c r="AHL56" s="84" t="str">
        <f t="shared" ca="1" si="81"/>
        <v/>
      </c>
      <c r="AHM56" s="84" t="str">
        <f ca="1">IFERROR(INDEX(TrichLuc!$A:$AD,AHH56,21),"")</f>
        <v/>
      </c>
      <c r="AHN56" s="84" t="str">
        <f ca="1">IFERROR(INDEX(TrichLuc!$A:$AD,AHH56,22),"")</f>
        <v/>
      </c>
      <c r="AHO56" s="84" t="str">
        <f ca="1">IFERROR(INDEX(TrichLuc!$A:$AD,AHH56,23),"")</f>
        <v/>
      </c>
      <c r="AHP56" s="94" t="str">
        <f ca="1">IFERROR(INDEX(TrichLuc!$A:$AD,AHH56,25),"")</f>
        <v/>
      </c>
      <c r="AHQ56" s="94" t="str">
        <f ca="1">IFERROR(INDEX(TrichLuc!$A:$AD,AHH56,26),"")</f>
        <v/>
      </c>
      <c r="AHS56" s="4" t="str">
        <f ca="1">IFERROR(MATCH(AHX$3,OFFSET(TrichLuc!$A$1,AHS55,0,5000),0)+AHS55,"")</f>
        <v/>
      </c>
      <c r="AHT56" s="84" t="str">
        <f ca="1">IFERROR(INDEX(TrichLuc!$A:$AD,AHS56,10),"")</f>
        <v/>
      </c>
      <c r="AHU56" s="94" t="str">
        <f ca="1">IFERROR(INDEX(TrichLuc!$A:$AD,AHS56,30),"")</f>
        <v/>
      </c>
      <c r="AHV56" s="85" t="str">
        <f ca="1">IFERROR(VLOOKUP(AHU56,Giadatvaheso!$C$24:$F$112,4,0)*AHW56,"")</f>
        <v/>
      </c>
      <c r="AHW56" s="84" t="str">
        <f t="shared" ca="1" si="82"/>
        <v/>
      </c>
      <c r="AHX56" s="84" t="str">
        <f ca="1">IFERROR(INDEX(TrichLuc!$A:$AD,AHS56,21),"")</f>
        <v/>
      </c>
      <c r="AHY56" s="84" t="str">
        <f ca="1">IFERROR(INDEX(TrichLuc!$A:$AD,AHS56,22),"")</f>
        <v/>
      </c>
      <c r="AHZ56" s="84" t="str">
        <f ca="1">IFERROR(INDEX(TrichLuc!$A:$AD,AHS56,23),"")</f>
        <v/>
      </c>
      <c r="AIA56" s="94" t="str">
        <f ca="1">IFERROR(INDEX(TrichLuc!$A:$AD,AHS56,25),"")</f>
        <v/>
      </c>
      <c r="AIB56" s="94" t="str">
        <f ca="1">IFERROR(INDEX(TrichLuc!$A:$AD,AHS56,26),"")</f>
        <v/>
      </c>
      <c r="AID56" s="4" t="str">
        <f ca="1">IFERROR(MATCH(AII$3,OFFSET(TrichLuc!$A$1,AID55,0,5000),0)+AID55,"")</f>
        <v/>
      </c>
      <c r="AIE56" s="84" t="str">
        <f ca="1">IFERROR(INDEX(TrichLuc!$A:$AD,AID56,10),"")</f>
        <v/>
      </c>
      <c r="AIF56" s="94" t="str">
        <f ca="1">IFERROR(INDEX(TrichLuc!$A:$AD,AID56,30),"")</f>
        <v/>
      </c>
      <c r="AIG56" s="85" t="str">
        <f ca="1">IFERROR(VLOOKUP(AIF56,Giadatvaheso!$C$24:$F$112,4,0)*AIH56,"")</f>
        <v/>
      </c>
      <c r="AIH56" s="84" t="str">
        <f t="shared" ca="1" si="83"/>
        <v/>
      </c>
      <c r="AII56" s="84" t="str">
        <f ca="1">IFERROR(INDEX(TrichLuc!$A:$AD,AID56,21),"")</f>
        <v/>
      </c>
      <c r="AIJ56" s="84" t="str">
        <f ca="1">IFERROR(INDEX(TrichLuc!$A:$AD,AID56,22),"")</f>
        <v/>
      </c>
      <c r="AIK56" s="84" t="str">
        <f ca="1">IFERROR(INDEX(TrichLuc!$A:$AD,AID56,23),"")</f>
        <v/>
      </c>
      <c r="AIL56" s="94" t="str">
        <f ca="1">IFERROR(INDEX(TrichLuc!$A:$AD,AID56,25),"")</f>
        <v/>
      </c>
      <c r="AIM56" s="94" t="str">
        <f ca="1">IFERROR(INDEX(TrichLuc!$A:$AD,AID56,26),"")</f>
        <v/>
      </c>
      <c r="AIO56" s="4" t="str">
        <f ca="1">IFERROR(MATCH(AIT$3,OFFSET(TrichLuc!$A$1,AIO55,0,5000),0)+AIO55,"")</f>
        <v/>
      </c>
      <c r="AIP56" s="84" t="str">
        <f ca="1">IFERROR(INDEX(TrichLuc!$A:$AD,AIO56,10),"")</f>
        <v/>
      </c>
      <c r="AIQ56" s="94" t="str">
        <f ca="1">IFERROR(INDEX(TrichLuc!$A:$AD,AIO56,30),"")</f>
        <v/>
      </c>
      <c r="AIR56" s="85" t="str">
        <f ca="1">IFERROR(VLOOKUP(AIQ56,Giadatvaheso!$C$24:$F$112,4,0)*AIS56,"")</f>
        <v/>
      </c>
      <c r="AIS56" s="84" t="str">
        <f t="shared" ca="1" si="84"/>
        <v/>
      </c>
      <c r="AIT56" s="84" t="str">
        <f ca="1">IFERROR(INDEX(TrichLuc!$A:$AD,AIO56,21),"")</f>
        <v/>
      </c>
      <c r="AIU56" s="84" t="str">
        <f ca="1">IFERROR(INDEX(TrichLuc!$A:$AD,AIO56,22),"")</f>
        <v/>
      </c>
      <c r="AIV56" s="84" t="str">
        <f ca="1">IFERROR(INDEX(TrichLuc!$A:$AD,AIO56,23),"")</f>
        <v/>
      </c>
      <c r="AIW56" s="94" t="str">
        <f ca="1">IFERROR(INDEX(TrichLuc!$A:$AD,AIO56,25),"")</f>
        <v/>
      </c>
      <c r="AIX56" s="94" t="str">
        <f ca="1">IFERROR(INDEX(TrichLuc!$A:$AD,AIO56,26),"")</f>
        <v/>
      </c>
      <c r="AIZ56" s="4" t="str">
        <f ca="1">IFERROR(MATCH(AJE$3,OFFSET(TrichLuc!$A$1,AIZ55,0,5000),0)+AIZ55,"")</f>
        <v/>
      </c>
      <c r="AJA56" s="84" t="str">
        <f ca="1">IFERROR(INDEX(TrichLuc!$A:$AD,AIZ56,10),"")</f>
        <v/>
      </c>
      <c r="AJB56" s="94" t="str">
        <f ca="1">IFERROR(INDEX(TrichLuc!$A:$AD,AIZ56,30),"")</f>
        <v/>
      </c>
      <c r="AJC56" s="85" t="str">
        <f ca="1">IFERROR(VLOOKUP(AJB56,Giadatvaheso!$C$24:$F$112,4,0)*AJD56,"")</f>
        <v/>
      </c>
      <c r="AJD56" s="84" t="str">
        <f t="shared" ca="1" si="85"/>
        <v/>
      </c>
      <c r="AJE56" s="84" t="str">
        <f ca="1">IFERROR(INDEX(TrichLuc!$A:$AD,AIZ56,21),"")</f>
        <v/>
      </c>
      <c r="AJF56" s="84" t="str">
        <f ca="1">IFERROR(INDEX(TrichLuc!$A:$AD,AIZ56,22),"")</f>
        <v/>
      </c>
      <c r="AJG56" s="84" t="str">
        <f ca="1">IFERROR(INDEX(TrichLuc!$A:$AD,AIZ56,23),"")</f>
        <v/>
      </c>
      <c r="AJH56" s="94" t="str">
        <f ca="1">IFERROR(INDEX(TrichLuc!$A:$AD,AIZ56,25),"")</f>
        <v/>
      </c>
      <c r="AJI56" s="94" t="str">
        <f ca="1">IFERROR(INDEX(TrichLuc!$A:$AD,AIZ56,26),"")</f>
        <v/>
      </c>
      <c r="AJK56" s="4" t="str">
        <f ca="1">IFERROR(MATCH(AJP$3,OFFSET(TrichLuc!$A$1,AJK55,0,5000),0)+AJK55,"")</f>
        <v/>
      </c>
      <c r="AJL56" s="84" t="str">
        <f ca="1">IFERROR(INDEX(TrichLuc!$A:$AD,AJK56,10),"")</f>
        <v/>
      </c>
      <c r="AJM56" s="94" t="str">
        <f ca="1">IFERROR(INDEX(TrichLuc!$A:$AD,AJK56,30),"")</f>
        <v/>
      </c>
      <c r="AJN56" s="85" t="str">
        <f ca="1">IFERROR(VLOOKUP(AJM56,Giadatvaheso!$C$24:$F$112,4,0)*AJO56,"")</f>
        <v/>
      </c>
      <c r="AJO56" s="84" t="str">
        <f t="shared" ca="1" si="86"/>
        <v/>
      </c>
      <c r="AJP56" s="84" t="str">
        <f ca="1">IFERROR(INDEX(TrichLuc!$A:$AD,AJK56,21),"")</f>
        <v/>
      </c>
      <c r="AJQ56" s="84" t="str">
        <f ca="1">IFERROR(INDEX(TrichLuc!$A:$AD,AJK56,22),"")</f>
        <v/>
      </c>
      <c r="AJR56" s="84" t="str">
        <f ca="1">IFERROR(INDEX(TrichLuc!$A:$AD,AJK56,23),"")</f>
        <v/>
      </c>
      <c r="AJS56" s="94" t="str">
        <f ca="1">IFERROR(INDEX(TrichLuc!$A:$AD,AJK56,25),"")</f>
        <v/>
      </c>
      <c r="AJT56" s="94" t="str">
        <f ca="1">IFERROR(INDEX(TrichLuc!$A:$AD,AJK56,26),"")</f>
        <v/>
      </c>
      <c r="AJV56" s="4" t="str">
        <f ca="1">IFERROR(MATCH(AKA$3,OFFSET(TrichLuc!$A$1,AJV55,0,5000),0)+AJV55,"")</f>
        <v/>
      </c>
      <c r="AJW56" s="84" t="str">
        <f ca="1">IFERROR(INDEX(TrichLuc!$A:$AD,AJV56,10),"")</f>
        <v/>
      </c>
      <c r="AJX56" s="94" t="str">
        <f ca="1">IFERROR(INDEX(TrichLuc!$A:$AD,AJV56,30),"")</f>
        <v/>
      </c>
      <c r="AJY56" s="85" t="str">
        <f ca="1">IFERROR(VLOOKUP(AJX56,Giadatvaheso!$C$24:$F$112,4,0)*AJZ56,"")</f>
        <v/>
      </c>
      <c r="AJZ56" s="84" t="str">
        <f t="shared" ca="1" si="87"/>
        <v/>
      </c>
      <c r="AKA56" s="84" t="str">
        <f ca="1">IFERROR(INDEX(TrichLuc!$A:$AD,AJV56,21),"")</f>
        <v/>
      </c>
      <c r="AKB56" s="84" t="str">
        <f ca="1">IFERROR(INDEX(TrichLuc!$A:$AD,AJV56,22),"")</f>
        <v/>
      </c>
      <c r="AKC56" s="84" t="str">
        <f ca="1">IFERROR(INDEX(TrichLuc!$A:$AD,AJV56,23),"")</f>
        <v/>
      </c>
      <c r="AKD56" s="94" t="str">
        <f ca="1">IFERROR(INDEX(TrichLuc!$A:$AD,AJV56,25),"")</f>
        <v/>
      </c>
      <c r="AKE56" s="94" t="str">
        <f ca="1">IFERROR(INDEX(TrichLuc!$A:$AD,AJV56,26),"")</f>
        <v/>
      </c>
      <c r="AKG56" s="4" t="str">
        <f ca="1">IFERROR(MATCH(AKL$3,OFFSET(TrichLuc!$A$1,AKG55,0,5000),0)+AKG55,"")</f>
        <v/>
      </c>
      <c r="AKH56" s="84" t="str">
        <f ca="1">IFERROR(INDEX(TrichLuc!$A:$AD,AKG56,10),"")</f>
        <v/>
      </c>
      <c r="AKI56" s="94" t="str">
        <f ca="1">IFERROR(INDEX(TrichLuc!$A:$AD,AKG56,30),"")</f>
        <v/>
      </c>
      <c r="AKJ56" s="85" t="str">
        <f ca="1">IFERROR(VLOOKUP(AKI56,Giadatvaheso!$C$24:$F$112,4,0)*AKK56,"")</f>
        <v/>
      </c>
      <c r="AKK56" s="84" t="str">
        <f t="shared" ca="1" si="88"/>
        <v/>
      </c>
      <c r="AKL56" s="84" t="str">
        <f ca="1">IFERROR(INDEX(TrichLuc!$A:$AD,AKG56,21),"")</f>
        <v/>
      </c>
      <c r="AKM56" s="84" t="str">
        <f ca="1">IFERROR(INDEX(TrichLuc!$A:$AD,AKG56,22),"")</f>
        <v/>
      </c>
      <c r="AKN56" s="84" t="str">
        <f ca="1">IFERROR(INDEX(TrichLuc!$A:$AD,AKG56,23),"")</f>
        <v/>
      </c>
      <c r="AKO56" s="94" t="str">
        <f ca="1">IFERROR(INDEX(TrichLuc!$A:$AD,AKG56,25),"")</f>
        <v/>
      </c>
      <c r="AKP56" s="94" t="str">
        <f ca="1">IFERROR(INDEX(TrichLuc!$A:$AD,AKG56,26),"")</f>
        <v/>
      </c>
      <c r="AKR56" s="4" t="str">
        <f ca="1">IFERROR(MATCH(AKW$3,OFFSET(TrichLuc!$A$1,AKR55,0,5000),0)+AKR55,"")</f>
        <v/>
      </c>
      <c r="AKS56" s="84" t="str">
        <f ca="1">IFERROR(INDEX(TrichLuc!$A:$AD,AKR56,10),"")</f>
        <v/>
      </c>
      <c r="AKT56" s="94" t="str">
        <f ca="1">IFERROR(INDEX(TrichLuc!$A:$AD,AKR56,30),"")</f>
        <v/>
      </c>
      <c r="AKU56" s="85" t="str">
        <f ca="1">IFERROR(VLOOKUP(AKT56,Giadatvaheso!$C$24:$F$112,4,0)*AKV56,"")</f>
        <v/>
      </c>
      <c r="AKV56" s="84" t="str">
        <f t="shared" ca="1" si="89"/>
        <v/>
      </c>
      <c r="AKW56" s="84" t="str">
        <f ca="1">IFERROR(INDEX(TrichLuc!$A:$AD,AKR56,21),"")</f>
        <v/>
      </c>
      <c r="AKX56" s="84" t="str">
        <f ca="1">IFERROR(INDEX(TrichLuc!$A:$AD,AKR56,22),"")</f>
        <v/>
      </c>
      <c r="AKY56" s="84" t="str">
        <f ca="1">IFERROR(INDEX(TrichLuc!$A:$AD,AKR56,23),"")</f>
        <v/>
      </c>
      <c r="AKZ56" s="94" t="str">
        <f ca="1">IFERROR(INDEX(TrichLuc!$A:$AD,AKR56,25),"")</f>
        <v/>
      </c>
      <c r="ALA56" s="94" t="str">
        <f ca="1">IFERROR(INDEX(TrichLuc!$A:$AD,AKR56,26),"")</f>
        <v/>
      </c>
      <c r="ALC56" s="4" t="str">
        <f ca="1">IFERROR(MATCH(ALH$3,OFFSET(TrichLuc!$A$1,ALC55,0,5000),0)+ALC55,"")</f>
        <v/>
      </c>
      <c r="ALD56" s="84" t="str">
        <f ca="1">IFERROR(INDEX(TrichLuc!$A:$AD,ALC56,10),"")</f>
        <v/>
      </c>
      <c r="ALE56" s="94" t="str">
        <f ca="1">IFERROR(INDEX(TrichLuc!$A:$AD,ALC56,30),"")</f>
        <v/>
      </c>
      <c r="ALF56" s="85" t="str">
        <f ca="1">IFERROR(VLOOKUP(ALE56,Giadatvaheso!$C$24:$F$112,4,0)*ALG56,"")</f>
        <v/>
      </c>
      <c r="ALG56" s="84" t="str">
        <f t="shared" ca="1" si="90"/>
        <v/>
      </c>
      <c r="ALH56" s="84" t="str">
        <f ca="1">IFERROR(INDEX(TrichLuc!$A:$AD,ALC56,21),"")</f>
        <v/>
      </c>
      <c r="ALI56" s="84" t="str">
        <f ca="1">IFERROR(INDEX(TrichLuc!$A:$AD,ALC56,22),"")</f>
        <v/>
      </c>
      <c r="ALJ56" s="84" t="str">
        <f ca="1">IFERROR(INDEX(TrichLuc!$A:$AD,ALC56,23),"")</f>
        <v/>
      </c>
      <c r="ALK56" s="94" t="str">
        <f ca="1">IFERROR(INDEX(TrichLuc!$A:$AD,ALC56,25),"")</f>
        <v/>
      </c>
      <c r="ALL56" s="94" t="str">
        <f ca="1">IFERROR(INDEX(TrichLuc!$A:$AD,ALC56,26),"")</f>
        <v/>
      </c>
      <c r="ALN56" s="4" t="str">
        <f ca="1">IFERROR(MATCH(ALS$3,OFFSET(TrichLuc!$A$1,ALN55,0,5000),0)+ALN55,"")</f>
        <v/>
      </c>
      <c r="ALO56" s="84" t="str">
        <f ca="1">IFERROR(INDEX(TrichLuc!$A:$AD,ALN56,10),"")</f>
        <v/>
      </c>
      <c r="ALP56" s="94" t="str">
        <f ca="1">IFERROR(INDEX(TrichLuc!$A:$AD,ALN56,30),"")</f>
        <v/>
      </c>
      <c r="ALQ56" s="85" t="str">
        <f ca="1">IFERROR(VLOOKUP(ALP56,Giadatvaheso!$C$24:$F$112,4,0)*ALR56,"")</f>
        <v/>
      </c>
      <c r="ALR56" s="84" t="str">
        <f t="shared" ca="1" si="91"/>
        <v/>
      </c>
      <c r="ALS56" s="84" t="str">
        <f ca="1">IFERROR(INDEX(TrichLuc!$A:$AD,ALN56,21),"")</f>
        <v/>
      </c>
      <c r="ALT56" s="84" t="str">
        <f ca="1">IFERROR(INDEX(TrichLuc!$A:$AD,ALN56,22),"")</f>
        <v/>
      </c>
      <c r="ALU56" s="84" t="str">
        <f ca="1">IFERROR(INDEX(TrichLuc!$A:$AD,ALN56,23),"")</f>
        <v/>
      </c>
      <c r="ALV56" s="94" t="str">
        <f ca="1">IFERROR(INDEX(TrichLuc!$A:$AD,ALN56,25),"")</f>
        <v/>
      </c>
      <c r="ALW56" s="94" t="str">
        <f ca="1">IFERROR(INDEX(TrichLuc!$A:$AD,ALN56,26),"")</f>
        <v/>
      </c>
      <c r="ALY56" s="4" t="str">
        <f ca="1">IFERROR(MATCH(AMD$3,OFFSET(TrichLuc!$A$1,ALY55,0,5000),0)+ALY55,"")</f>
        <v/>
      </c>
      <c r="ALZ56" s="84" t="str">
        <f ca="1">IFERROR(INDEX(TrichLuc!$A:$AD,ALY56,10),"")</f>
        <v/>
      </c>
      <c r="AMA56" s="94" t="str">
        <f ca="1">IFERROR(INDEX(TrichLuc!$A:$AD,ALY56,30),"")</f>
        <v/>
      </c>
      <c r="AMB56" s="85" t="str">
        <f ca="1">IFERROR(VLOOKUP(AMA56,Giadatvaheso!$C$24:$F$112,4,0)*AMC56,"")</f>
        <v/>
      </c>
      <c r="AMC56" s="84" t="str">
        <f t="shared" ca="1" si="92"/>
        <v/>
      </c>
      <c r="AMD56" s="84" t="str">
        <f ca="1">IFERROR(INDEX(TrichLuc!$A:$AD,ALY56,21),"")</f>
        <v/>
      </c>
      <c r="AME56" s="84" t="str">
        <f ca="1">IFERROR(INDEX(TrichLuc!$A:$AD,ALY56,22),"")</f>
        <v/>
      </c>
      <c r="AMF56" s="84" t="str">
        <f ca="1">IFERROR(INDEX(TrichLuc!$A:$AD,ALY56,23),"")</f>
        <v/>
      </c>
      <c r="AMG56" s="94" t="str">
        <f ca="1">IFERROR(INDEX(TrichLuc!$A:$AD,ALY56,25),"")</f>
        <v/>
      </c>
      <c r="AMH56" s="94" t="str">
        <f ca="1">IFERROR(INDEX(TrichLuc!$A:$AD,ALY56,26),"")</f>
        <v/>
      </c>
      <c r="AMJ56" s="4" t="str">
        <f ca="1">IFERROR(MATCH(AMO$3,OFFSET(TrichLuc!$A$1,AMJ55,0,5000),0)+AMJ55,"")</f>
        <v/>
      </c>
      <c r="AMK56" s="84" t="str">
        <f ca="1">IFERROR(INDEX(TrichLuc!$A:$AD,AMJ56,10),"")</f>
        <v/>
      </c>
      <c r="AML56" s="94" t="str">
        <f ca="1">IFERROR(INDEX(TrichLuc!$A:$AD,AMJ56,30),"")</f>
        <v/>
      </c>
      <c r="AMM56" s="85" t="str">
        <f ca="1">IFERROR(VLOOKUP(AML56,Giadatvaheso!$C$24:$F$112,4,0)*AMN56,"")</f>
        <v/>
      </c>
      <c r="AMN56" s="84" t="str">
        <f t="shared" ca="1" si="93"/>
        <v/>
      </c>
      <c r="AMO56" s="84" t="str">
        <f ca="1">IFERROR(INDEX(TrichLuc!$A:$AD,AMJ56,21),"")</f>
        <v/>
      </c>
      <c r="AMP56" s="84" t="str">
        <f ca="1">IFERROR(INDEX(TrichLuc!$A:$AD,AMJ56,22),"")</f>
        <v/>
      </c>
      <c r="AMQ56" s="84" t="str">
        <f ca="1">IFERROR(INDEX(TrichLuc!$A:$AD,AMJ56,23),"")</f>
        <v/>
      </c>
      <c r="AMR56" s="94" t="str">
        <f ca="1">IFERROR(INDEX(TrichLuc!$A:$AD,AMJ56,25),"")</f>
        <v/>
      </c>
      <c r="AMS56" s="94" t="str">
        <f ca="1">IFERROR(INDEX(TrichLuc!$A:$AD,AMJ56,26),"")</f>
        <v/>
      </c>
      <c r="AMU56" s="4" t="str">
        <f ca="1">IFERROR(MATCH(AMZ$3,OFFSET(TrichLuc!$A$1,AMU55,0,5000),0)+AMU55,"")</f>
        <v/>
      </c>
      <c r="AMV56" s="84" t="str">
        <f ca="1">IFERROR(INDEX(TrichLuc!$A:$AD,AMU56,10),"")</f>
        <v/>
      </c>
      <c r="AMW56" s="94" t="str">
        <f ca="1">IFERROR(INDEX(TrichLuc!$A:$AD,AMU56,30),"")</f>
        <v/>
      </c>
      <c r="AMX56" s="85" t="str">
        <f ca="1">IFERROR(VLOOKUP(AMW56,Giadatvaheso!$C$24:$F$112,4,0)*AMY56,"")</f>
        <v/>
      </c>
      <c r="AMY56" s="84" t="str">
        <f t="shared" ca="1" si="94"/>
        <v/>
      </c>
      <c r="AMZ56" s="84" t="str">
        <f ca="1">IFERROR(INDEX(TrichLuc!$A:$AD,AMU56,21),"")</f>
        <v/>
      </c>
      <c r="ANA56" s="84" t="str">
        <f ca="1">IFERROR(INDEX(TrichLuc!$A:$AD,AMU56,22),"")</f>
        <v/>
      </c>
      <c r="ANB56" s="84" t="str">
        <f ca="1">IFERROR(INDEX(TrichLuc!$A:$AD,AMU56,23),"")</f>
        <v/>
      </c>
      <c r="ANC56" s="94" t="str">
        <f ca="1">IFERROR(INDEX(TrichLuc!$A:$AD,AMU56,25),"")</f>
        <v/>
      </c>
      <c r="AND56" s="94" t="str">
        <f ca="1">IFERROR(INDEX(TrichLuc!$A:$AD,AMU56,26),"")</f>
        <v/>
      </c>
      <c r="ANF56" s="4" t="str">
        <f ca="1">IFERROR(MATCH(ANK$3,OFFSET(TrichLuc!$A$1,ANF55,0,5000),0)+ANF55,"")</f>
        <v/>
      </c>
      <c r="ANG56" s="84" t="str">
        <f ca="1">IFERROR(INDEX(TrichLuc!$A:$AD,ANF56,10),"")</f>
        <v/>
      </c>
      <c r="ANH56" s="94" t="str">
        <f ca="1">IFERROR(INDEX(TrichLuc!$A:$AD,ANF56,30),"")</f>
        <v/>
      </c>
      <c r="ANI56" s="85" t="str">
        <f ca="1">IFERROR(VLOOKUP(ANH56,Giadatvaheso!$C$24:$F$112,4,0)*ANJ56,"")</f>
        <v/>
      </c>
      <c r="ANJ56" s="84" t="str">
        <f t="shared" ca="1" si="95"/>
        <v/>
      </c>
      <c r="ANK56" s="84" t="str">
        <f ca="1">IFERROR(INDEX(TrichLuc!$A:$AD,ANF56,21),"")</f>
        <v/>
      </c>
      <c r="ANL56" s="84" t="str">
        <f ca="1">IFERROR(INDEX(TrichLuc!$A:$AD,ANF56,22),"")</f>
        <v/>
      </c>
      <c r="ANM56" s="84" t="str">
        <f ca="1">IFERROR(INDEX(TrichLuc!$A:$AD,ANF56,23),"")</f>
        <v/>
      </c>
      <c r="ANN56" s="94" t="str">
        <f ca="1">IFERROR(INDEX(TrichLuc!$A:$AD,ANF56,25),"")</f>
        <v/>
      </c>
      <c r="ANO56" s="94" t="str">
        <f ca="1">IFERROR(INDEX(TrichLuc!$A:$AD,ANF56,26),"")</f>
        <v/>
      </c>
      <c r="ANQ56" s="4" t="str">
        <f ca="1">IFERROR(MATCH(ANV$3,OFFSET(TrichLuc!$A$1,ANQ55,0,5000),0)+ANQ55,"")</f>
        <v/>
      </c>
      <c r="ANR56" s="84" t="str">
        <f ca="1">IFERROR(INDEX(TrichLuc!$A:$AD,ANQ56,10),"")</f>
        <v/>
      </c>
      <c r="ANS56" s="94" t="str">
        <f ca="1">IFERROR(INDEX(TrichLuc!$A:$AD,ANQ56,30),"")</f>
        <v/>
      </c>
      <c r="ANT56" s="85" t="str">
        <f ca="1">IFERROR(VLOOKUP(ANS56,Giadatvaheso!$C$24:$F$112,4,0)*ANU56,"")</f>
        <v/>
      </c>
      <c r="ANU56" s="84" t="str">
        <f t="shared" ca="1" si="96"/>
        <v/>
      </c>
      <c r="ANV56" s="84" t="str">
        <f ca="1">IFERROR(INDEX(TrichLuc!$A:$AD,ANQ56,21),"")</f>
        <v/>
      </c>
      <c r="ANW56" s="84" t="str">
        <f ca="1">IFERROR(INDEX(TrichLuc!$A:$AD,ANQ56,22),"")</f>
        <v/>
      </c>
      <c r="ANX56" s="84" t="str">
        <f ca="1">IFERROR(INDEX(TrichLuc!$A:$AD,ANQ56,23),"")</f>
        <v/>
      </c>
      <c r="ANY56" s="94" t="str">
        <f ca="1">IFERROR(INDEX(TrichLuc!$A:$AD,ANQ56,25),"")</f>
        <v/>
      </c>
      <c r="ANZ56" s="94" t="str">
        <f ca="1">IFERROR(INDEX(TrichLuc!$A:$AD,ANQ56,26),"")</f>
        <v/>
      </c>
      <c r="AOB56" s="4" t="str">
        <f ca="1">IFERROR(MATCH(AOG$3,OFFSET(TrichLuc!$A$1,AOB55,0,5000),0)+AOB55,"")</f>
        <v/>
      </c>
      <c r="AOC56" s="84" t="str">
        <f ca="1">IFERROR(INDEX(TrichLuc!$A:$AD,AOB56,10),"")</f>
        <v/>
      </c>
      <c r="AOD56" s="94" t="str">
        <f ca="1">IFERROR(INDEX(TrichLuc!$A:$AD,AOB56,30),"")</f>
        <v/>
      </c>
      <c r="AOE56" s="85" t="str">
        <f ca="1">IFERROR(VLOOKUP(AOD56,Giadatvaheso!$C$24:$F$112,4,0)*AOF56,"")</f>
        <v/>
      </c>
      <c r="AOF56" s="84" t="str">
        <f t="shared" ca="1" si="97"/>
        <v/>
      </c>
      <c r="AOG56" s="84" t="str">
        <f ca="1">IFERROR(INDEX(TrichLuc!$A:$AD,AOB56,21),"")</f>
        <v/>
      </c>
      <c r="AOH56" s="84" t="str">
        <f ca="1">IFERROR(INDEX(TrichLuc!$A:$AD,AOB56,22),"")</f>
        <v/>
      </c>
      <c r="AOI56" s="84" t="str">
        <f ca="1">IFERROR(INDEX(TrichLuc!$A:$AD,AOB56,23),"")</f>
        <v/>
      </c>
      <c r="AOJ56" s="94" t="str">
        <f ca="1">IFERROR(INDEX(TrichLuc!$A:$AD,AOB56,25),"")</f>
        <v/>
      </c>
      <c r="AOK56" s="94" t="str">
        <f ca="1">IFERROR(INDEX(TrichLuc!$A:$AD,AOB56,26),"")</f>
        <v/>
      </c>
      <c r="AOM56" s="4" t="str">
        <f ca="1">IFERROR(MATCH(AOR$3,OFFSET(TrichLuc!$A$1,AOM55,0,5000),0)+AOM55,"")</f>
        <v/>
      </c>
      <c r="AON56" s="84" t="str">
        <f ca="1">IFERROR(INDEX(TrichLuc!$A:$AD,AOM56,10),"")</f>
        <v/>
      </c>
      <c r="AOO56" s="94" t="str">
        <f ca="1">IFERROR(INDEX(TrichLuc!$A:$AD,AOM56,30),"")</f>
        <v/>
      </c>
      <c r="AOP56" s="85" t="str">
        <f ca="1">IFERROR(VLOOKUP(AOO56,Giadatvaheso!$C$24:$F$112,4,0)*AOQ56,"")</f>
        <v/>
      </c>
      <c r="AOQ56" s="84" t="str">
        <f t="shared" ca="1" si="98"/>
        <v/>
      </c>
      <c r="AOR56" s="84" t="str">
        <f ca="1">IFERROR(INDEX(TrichLuc!$A:$AD,AOM56,21),"")</f>
        <v/>
      </c>
      <c r="AOS56" s="84" t="str">
        <f ca="1">IFERROR(INDEX(TrichLuc!$A:$AD,AOM56,22),"")</f>
        <v/>
      </c>
      <c r="AOT56" s="84" t="str">
        <f ca="1">IFERROR(INDEX(TrichLuc!$A:$AD,AOM56,23),"")</f>
        <v/>
      </c>
      <c r="AOU56" s="94" t="str">
        <f ca="1">IFERROR(INDEX(TrichLuc!$A:$AD,AOM56,25),"")</f>
        <v/>
      </c>
      <c r="AOV56" s="94" t="str">
        <f ca="1">IFERROR(INDEX(TrichLuc!$A:$AD,AOM56,26),"")</f>
        <v/>
      </c>
      <c r="AOX56" s="4" t="str">
        <f ca="1">IFERROR(MATCH(APC$3,OFFSET(TrichLuc!$A$1,AOX55,0,5000),0)+AOX55,"")</f>
        <v/>
      </c>
      <c r="AOY56" s="84" t="str">
        <f ca="1">IFERROR(INDEX(TrichLuc!$A:$AD,AOX56,10),"")</f>
        <v/>
      </c>
      <c r="AOZ56" s="94" t="str">
        <f ca="1">IFERROR(INDEX(TrichLuc!$A:$AD,AOX56,30),"")</f>
        <v/>
      </c>
      <c r="APA56" s="85" t="str">
        <f ca="1">IFERROR(VLOOKUP(AOZ56,Giadatvaheso!$C$24:$F$112,4,0)*APB56,"")</f>
        <v/>
      </c>
      <c r="APB56" s="84" t="str">
        <f t="shared" ca="1" si="99"/>
        <v/>
      </c>
      <c r="APC56" s="84" t="str">
        <f ca="1">IFERROR(INDEX(TrichLuc!$A:$AD,AOX56,21),"")</f>
        <v/>
      </c>
      <c r="APD56" s="84" t="str">
        <f ca="1">IFERROR(INDEX(TrichLuc!$A:$AD,AOX56,22),"")</f>
        <v/>
      </c>
      <c r="APE56" s="84" t="str">
        <f ca="1">IFERROR(INDEX(TrichLuc!$A:$AD,AOX56,23),"")</f>
        <v/>
      </c>
      <c r="APF56" s="94" t="str">
        <f ca="1">IFERROR(INDEX(TrichLuc!$A:$AD,AOX56,25),"")</f>
        <v/>
      </c>
      <c r="APG56" s="94" t="str">
        <f ca="1">IFERROR(INDEX(TrichLuc!$A:$AD,AOX56,26),"")</f>
        <v/>
      </c>
      <c r="API56" s="4" t="str">
        <f ca="1">IFERROR(MATCH(APN$3,OFFSET(TrichLuc!$A$1,API55,0,5000),0)+API55,"")</f>
        <v/>
      </c>
      <c r="APJ56" s="84" t="str">
        <f ca="1">IFERROR(INDEX(TrichLuc!$A:$AD,API56,10),"")</f>
        <v/>
      </c>
      <c r="APK56" s="94" t="str">
        <f ca="1">IFERROR(INDEX(TrichLuc!$A:$AD,API56,30),"")</f>
        <v/>
      </c>
      <c r="APL56" s="85" t="str">
        <f ca="1">IFERROR(VLOOKUP(APK56,Giadatvaheso!$C$24:$F$112,4,0)*APM56,"")</f>
        <v/>
      </c>
      <c r="APM56" s="84" t="str">
        <f t="shared" ca="1" si="100"/>
        <v/>
      </c>
      <c r="APN56" s="84" t="str">
        <f ca="1">IFERROR(INDEX(TrichLuc!$A:$AD,API56,21),"")</f>
        <v/>
      </c>
      <c r="APO56" s="84" t="str">
        <f ca="1">IFERROR(INDEX(TrichLuc!$A:$AD,API56,22),"")</f>
        <v/>
      </c>
      <c r="APP56" s="84" t="str">
        <f ca="1">IFERROR(INDEX(TrichLuc!$A:$AD,API56,23),"")</f>
        <v/>
      </c>
      <c r="APQ56" s="94" t="str">
        <f ca="1">IFERROR(INDEX(TrichLuc!$A:$AD,API56,25),"")</f>
        <v/>
      </c>
      <c r="APR56" s="94" t="str">
        <f ca="1">IFERROR(INDEX(TrichLuc!$A:$AD,API56,26),"")</f>
        <v/>
      </c>
      <c r="APT56" s="4" t="str">
        <f ca="1">IFERROR(MATCH(APY$3,OFFSET(TrichLuc!$A$1,APT55,0,5000),0)+APT55,"")</f>
        <v/>
      </c>
      <c r="APU56" s="84" t="str">
        <f ca="1">IFERROR(INDEX(TrichLuc!$A:$AD,APT56,10),"")</f>
        <v/>
      </c>
      <c r="APV56" s="94" t="str">
        <f ca="1">IFERROR(INDEX(TrichLuc!$A:$AD,APT56,30),"")</f>
        <v/>
      </c>
      <c r="APW56" s="85" t="str">
        <f ca="1">IFERROR(VLOOKUP(APV56,Giadatvaheso!$C$24:$F$112,4,0)*APX56,"")</f>
        <v/>
      </c>
      <c r="APX56" s="84" t="str">
        <f t="shared" ca="1" si="101"/>
        <v/>
      </c>
      <c r="APY56" s="84" t="str">
        <f ca="1">IFERROR(INDEX(TrichLuc!$A:$AD,APT56,21),"")</f>
        <v/>
      </c>
      <c r="APZ56" s="84" t="str">
        <f ca="1">IFERROR(INDEX(TrichLuc!$A:$AD,APT56,22),"")</f>
        <v/>
      </c>
      <c r="AQA56" s="84" t="str">
        <f ca="1">IFERROR(INDEX(TrichLuc!$A:$AD,APT56,23),"")</f>
        <v/>
      </c>
      <c r="AQB56" s="94" t="str">
        <f ca="1">IFERROR(INDEX(TrichLuc!$A:$AD,APT56,25),"")</f>
        <v/>
      </c>
      <c r="AQC56" s="94" t="str">
        <f ca="1">IFERROR(INDEX(TrichLuc!$A:$AD,APT56,26),"")</f>
        <v/>
      </c>
      <c r="AQE56" s="4" t="str">
        <f ca="1">IFERROR(MATCH(AQJ$3,OFFSET(TrichLuc!$A$1,AQE55,0,5000),0)+AQE55,"")</f>
        <v/>
      </c>
      <c r="AQF56" s="84" t="str">
        <f ca="1">IFERROR(INDEX(TrichLuc!$A:$AD,AQE56,10),"")</f>
        <v/>
      </c>
      <c r="AQG56" s="94" t="str">
        <f ca="1">IFERROR(INDEX(TrichLuc!$A:$AD,AQE56,30),"")</f>
        <v/>
      </c>
      <c r="AQH56" s="85" t="str">
        <f ca="1">IFERROR(VLOOKUP(AQG56,Giadatvaheso!$C$24:$F$112,4,0)*AQI56,"")</f>
        <v/>
      </c>
      <c r="AQI56" s="84" t="str">
        <f t="shared" ca="1" si="102"/>
        <v/>
      </c>
      <c r="AQJ56" s="84" t="str">
        <f ca="1">IFERROR(INDEX(TrichLuc!$A:$AD,AQE56,21),"")</f>
        <v/>
      </c>
      <c r="AQK56" s="84" t="str">
        <f ca="1">IFERROR(INDEX(TrichLuc!$A:$AD,AQE56,22),"")</f>
        <v/>
      </c>
      <c r="AQL56" s="84" t="str">
        <f ca="1">IFERROR(INDEX(TrichLuc!$A:$AD,AQE56,23),"")</f>
        <v/>
      </c>
      <c r="AQM56" s="94" t="str">
        <f ca="1">IFERROR(INDEX(TrichLuc!$A:$AD,AQE56,25),"")</f>
        <v/>
      </c>
      <c r="AQN56" s="94" t="str">
        <f ca="1">IFERROR(INDEX(TrichLuc!$A:$AD,AQE56,26),"")</f>
        <v/>
      </c>
      <c r="AQP56" s="4" t="str">
        <f ca="1">IFERROR(MATCH(AQU$3,OFFSET(TrichLuc!$A$1,AQP55,0,5000),0)+AQP55,"")</f>
        <v/>
      </c>
      <c r="AQQ56" s="84" t="str">
        <f ca="1">IFERROR(INDEX(TrichLuc!$A:$AD,AQP56,10),"")</f>
        <v/>
      </c>
      <c r="AQR56" s="94" t="str">
        <f ca="1">IFERROR(INDEX(TrichLuc!$A:$AD,AQP56,30),"")</f>
        <v/>
      </c>
      <c r="AQS56" s="85" t="str">
        <f ca="1">IFERROR(VLOOKUP(AQR56,Giadatvaheso!$C$24:$F$112,4,0)*AQT56,"")</f>
        <v/>
      </c>
      <c r="AQT56" s="84" t="str">
        <f t="shared" ca="1" si="103"/>
        <v/>
      </c>
      <c r="AQU56" s="84" t="str">
        <f ca="1">IFERROR(INDEX(TrichLuc!$A:$AD,AQP56,21),"")</f>
        <v/>
      </c>
      <c r="AQV56" s="84" t="str">
        <f ca="1">IFERROR(INDEX(TrichLuc!$A:$AD,AQP56,22),"")</f>
        <v/>
      </c>
      <c r="AQW56" s="84" t="str">
        <f ca="1">IFERROR(INDEX(TrichLuc!$A:$AD,AQP56,23),"")</f>
        <v/>
      </c>
      <c r="AQX56" s="94" t="str">
        <f ca="1">IFERROR(INDEX(TrichLuc!$A:$AD,AQP56,25),"")</f>
        <v/>
      </c>
      <c r="AQY56" s="94" t="str">
        <f ca="1">IFERROR(INDEX(TrichLuc!$A:$AD,AQP56,26),"")</f>
        <v/>
      </c>
      <c r="ARA56" s="4" t="str">
        <f ca="1">IFERROR(MATCH(ARF$3,OFFSET(TrichLuc!$A$1,ARA55,0,5000),0)+ARA55,"")</f>
        <v/>
      </c>
      <c r="ARB56" s="84" t="str">
        <f ca="1">IFERROR(INDEX(TrichLuc!$A:$AD,ARA56,10),"")</f>
        <v/>
      </c>
      <c r="ARC56" s="94" t="str">
        <f ca="1">IFERROR(INDEX(TrichLuc!$A:$AD,ARA56,30),"")</f>
        <v/>
      </c>
      <c r="ARD56" s="85" t="str">
        <f ca="1">IFERROR(VLOOKUP(ARC56,Giadatvaheso!$C$24:$F$112,4,0)*ARE56,"")</f>
        <v/>
      </c>
      <c r="ARE56" s="84" t="str">
        <f t="shared" ca="1" si="104"/>
        <v/>
      </c>
      <c r="ARF56" s="84" t="str">
        <f ca="1">IFERROR(INDEX(TrichLuc!$A:$AD,ARA56,21),"")</f>
        <v/>
      </c>
      <c r="ARG56" s="84" t="str">
        <f ca="1">IFERROR(INDEX(TrichLuc!$A:$AD,ARA56,22),"")</f>
        <v/>
      </c>
      <c r="ARH56" s="84" t="str">
        <f ca="1">IFERROR(INDEX(TrichLuc!$A:$AD,ARA56,23),"")</f>
        <v/>
      </c>
      <c r="ARI56" s="94" t="str">
        <f ca="1">IFERROR(INDEX(TrichLuc!$A:$AD,ARA56,25),"")</f>
        <v/>
      </c>
      <c r="ARJ56" s="94" t="str">
        <f ca="1">IFERROR(INDEX(TrichLuc!$A:$AD,ARA56,26),"")</f>
        <v/>
      </c>
      <c r="ARL56" s="4" t="str">
        <f ca="1">IFERROR(MATCH(ARQ$3,OFFSET(TrichLuc!$A$1,ARL55,0,5000),0)+ARL55,"")</f>
        <v/>
      </c>
      <c r="ARM56" s="84" t="str">
        <f ca="1">IFERROR(INDEX(TrichLuc!$A:$AD,ARL56,10),"")</f>
        <v/>
      </c>
      <c r="ARN56" s="94" t="str">
        <f ca="1">IFERROR(INDEX(TrichLuc!$A:$AD,ARL56,30),"")</f>
        <v/>
      </c>
      <c r="ARO56" s="85" t="str">
        <f ca="1">IFERROR(VLOOKUP(ARN56,Giadatvaheso!$C$24:$F$112,4,0)*ARP56,"")</f>
        <v/>
      </c>
      <c r="ARP56" s="84" t="str">
        <f t="shared" ca="1" si="105"/>
        <v/>
      </c>
      <c r="ARQ56" s="84" t="str">
        <f ca="1">IFERROR(INDEX(TrichLuc!$A:$AD,ARL56,21),"")</f>
        <v/>
      </c>
      <c r="ARR56" s="84" t="str">
        <f ca="1">IFERROR(INDEX(TrichLuc!$A:$AD,ARL56,22),"")</f>
        <v/>
      </c>
      <c r="ARS56" s="84" t="str">
        <f ca="1">IFERROR(INDEX(TrichLuc!$A:$AD,ARL56,23),"")</f>
        <v/>
      </c>
      <c r="ART56" s="94" t="str">
        <f ca="1">IFERROR(INDEX(TrichLuc!$A:$AD,ARL56,25),"")</f>
        <v/>
      </c>
      <c r="ARU56" s="94" t="str">
        <f ca="1">IFERROR(INDEX(TrichLuc!$A:$AD,ARL56,26),"")</f>
        <v/>
      </c>
      <c r="ARW56" s="4" t="str">
        <f ca="1">IFERROR(MATCH(ASB$3,OFFSET(TrichLuc!$A$1,ARW55,0,5000),0)+ARW55,"")</f>
        <v/>
      </c>
      <c r="ARX56" s="84" t="str">
        <f ca="1">IFERROR(INDEX(TrichLuc!$A:$AD,ARW56,10),"")</f>
        <v/>
      </c>
      <c r="ARY56" s="94" t="str">
        <f ca="1">IFERROR(INDEX(TrichLuc!$A:$AD,ARW56,30),"")</f>
        <v/>
      </c>
      <c r="ARZ56" s="85" t="str">
        <f ca="1">IFERROR(VLOOKUP(ARY56,Giadatvaheso!$C$24:$F$112,4,0)*ASA56,"")</f>
        <v/>
      </c>
      <c r="ASA56" s="84" t="str">
        <f t="shared" ca="1" si="106"/>
        <v/>
      </c>
      <c r="ASB56" s="84" t="str">
        <f ca="1">IFERROR(INDEX(TrichLuc!$A:$AD,ARW56,21),"")</f>
        <v/>
      </c>
      <c r="ASC56" s="84" t="str">
        <f ca="1">IFERROR(INDEX(TrichLuc!$A:$AD,ARW56,22),"")</f>
        <v/>
      </c>
      <c r="ASD56" s="84" t="str">
        <f ca="1">IFERROR(INDEX(TrichLuc!$A:$AD,ARW56,23),"")</f>
        <v/>
      </c>
      <c r="ASE56" s="94" t="str">
        <f ca="1">IFERROR(INDEX(TrichLuc!$A:$AD,ARW56,25),"")</f>
        <v/>
      </c>
      <c r="ASF56" s="94" t="str">
        <f ca="1">IFERROR(INDEX(TrichLuc!$A:$AD,ARW56,26),"")</f>
        <v/>
      </c>
      <c r="ASH56" s="4" t="str">
        <f ca="1">IFERROR(MATCH(ASM$3,OFFSET(TrichLuc!$A$1,ASH55,0,5000),0)+ASH55,"")</f>
        <v/>
      </c>
      <c r="ASI56" s="84" t="str">
        <f ca="1">IFERROR(INDEX(TrichLuc!$A:$AD,ASH56,10),"")</f>
        <v/>
      </c>
      <c r="ASJ56" s="94" t="str">
        <f ca="1">IFERROR(INDEX(TrichLuc!$A:$AD,ASH56,30),"")</f>
        <v/>
      </c>
      <c r="ASK56" s="85" t="str">
        <f ca="1">IFERROR(VLOOKUP(ASJ56,Giadatvaheso!$C$24:$F$112,4,0)*ASL56,"")</f>
        <v/>
      </c>
      <c r="ASL56" s="84" t="str">
        <f t="shared" ca="1" si="107"/>
        <v/>
      </c>
      <c r="ASM56" s="84" t="str">
        <f ca="1">IFERROR(INDEX(TrichLuc!$A:$AD,ASH56,21),"")</f>
        <v/>
      </c>
      <c r="ASN56" s="84" t="str">
        <f ca="1">IFERROR(INDEX(TrichLuc!$A:$AD,ASH56,22),"")</f>
        <v/>
      </c>
      <c r="ASO56" s="84" t="str">
        <f ca="1">IFERROR(INDEX(TrichLuc!$A:$AD,ASH56,23),"")</f>
        <v/>
      </c>
      <c r="ASP56" s="94" t="str">
        <f ca="1">IFERROR(INDEX(TrichLuc!$A:$AD,ASH56,25),"")</f>
        <v/>
      </c>
      <c r="ASQ56" s="94" t="str">
        <f ca="1">IFERROR(INDEX(TrichLuc!$A:$AD,ASH56,26),"")</f>
        <v/>
      </c>
      <c r="ASS56" s="4" t="str">
        <f ca="1">IFERROR(MATCH(ASX$3,OFFSET(TrichLuc!$A$1,ASS55,0,5000),0)+ASS55,"")</f>
        <v/>
      </c>
      <c r="AST56" s="84" t="str">
        <f ca="1">IFERROR(INDEX(TrichLuc!$A:$AD,ASS56,10),"")</f>
        <v/>
      </c>
      <c r="ASU56" s="94" t="str">
        <f ca="1">IFERROR(INDEX(TrichLuc!$A:$AD,ASS56,30),"")</f>
        <v/>
      </c>
      <c r="ASV56" s="85" t="str">
        <f ca="1">IFERROR(VLOOKUP(ASU56,Giadatvaheso!$C$24:$F$112,4,0)*ASW56,"")</f>
        <v/>
      </c>
      <c r="ASW56" s="84" t="str">
        <f t="shared" ca="1" si="108"/>
        <v/>
      </c>
      <c r="ASX56" s="84" t="str">
        <f ca="1">IFERROR(INDEX(TrichLuc!$A:$AD,ASS56,21),"")</f>
        <v/>
      </c>
      <c r="ASY56" s="84" t="str">
        <f ca="1">IFERROR(INDEX(TrichLuc!$A:$AD,ASS56,22),"")</f>
        <v/>
      </c>
      <c r="ASZ56" s="84" t="str">
        <f ca="1">IFERROR(INDEX(TrichLuc!$A:$AD,ASS56,23),"")</f>
        <v/>
      </c>
      <c r="ATA56" s="94" t="str">
        <f ca="1">IFERROR(INDEX(TrichLuc!$A:$AD,ASS56,25),"")</f>
        <v/>
      </c>
      <c r="ATB56" s="94" t="str">
        <f ca="1">IFERROR(INDEX(TrichLuc!$A:$AD,ASS56,26),"")</f>
        <v/>
      </c>
      <c r="ATD56" s="4" t="str">
        <f ca="1">IFERROR(MATCH(ATI$3,OFFSET(TrichLuc!$A$1,ATD55,0,5000),0)+ATD55,"")</f>
        <v/>
      </c>
      <c r="ATE56" s="84" t="str">
        <f ca="1">IFERROR(INDEX(TrichLuc!$A:$AD,ATD56,10),"")</f>
        <v/>
      </c>
      <c r="ATF56" s="94" t="str">
        <f ca="1">IFERROR(INDEX(TrichLuc!$A:$AD,ATD56,30),"")</f>
        <v/>
      </c>
      <c r="ATG56" s="85" t="str">
        <f ca="1">IFERROR(VLOOKUP(ATF56,Giadatvaheso!$C$24:$F$112,4,0)*ATH56,"")</f>
        <v/>
      </c>
      <c r="ATH56" s="84" t="str">
        <f t="shared" ca="1" si="109"/>
        <v/>
      </c>
      <c r="ATI56" s="84" t="str">
        <f ca="1">IFERROR(INDEX(TrichLuc!$A:$AD,ATD56,21),"")</f>
        <v/>
      </c>
      <c r="ATJ56" s="84" t="str">
        <f ca="1">IFERROR(INDEX(TrichLuc!$A:$AD,ATD56,22),"")</f>
        <v/>
      </c>
      <c r="ATK56" s="84" t="str">
        <f ca="1">IFERROR(INDEX(TrichLuc!$A:$AD,ATD56,23),"")</f>
        <v/>
      </c>
      <c r="ATL56" s="94" t="str">
        <f ca="1">IFERROR(INDEX(TrichLuc!$A:$AD,ATD56,25),"")</f>
        <v/>
      </c>
      <c r="ATM56" s="94" t="str">
        <f ca="1">IFERROR(INDEX(TrichLuc!$A:$AD,ATD56,26),"")</f>
        <v/>
      </c>
      <c r="ATO56" s="4" t="str">
        <f ca="1">IFERROR(MATCH(ATT$3,OFFSET(TrichLuc!$A$1,ATO55,0,5000),0)+ATO55,"")</f>
        <v/>
      </c>
      <c r="ATP56" s="84" t="str">
        <f ca="1">IFERROR(INDEX(TrichLuc!$A:$AD,ATO56,10),"")</f>
        <v/>
      </c>
      <c r="ATQ56" s="94" t="str">
        <f ca="1">IFERROR(INDEX(TrichLuc!$A:$AD,ATO56,30),"")</f>
        <v/>
      </c>
      <c r="ATR56" s="85" t="str">
        <f ca="1">IFERROR(VLOOKUP(ATQ56,Giadatvaheso!$C$24:$F$112,4,0)*ATS56,"")</f>
        <v/>
      </c>
      <c r="ATS56" s="84" t="str">
        <f t="shared" ca="1" si="110"/>
        <v/>
      </c>
      <c r="ATT56" s="84" t="str">
        <f ca="1">IFERROR(INDEX(TrichLuc!$A:$AD,ATO56,21),"")</f>
        <v/>
      </c>
      <c r="ATU56" s="84" t="str">
        <f ca="1">IFERROR(INDEX(TrichLuc!$A:$AD,ATO56,22),"")</f>
        <v/>
      </c>
      <c r="ATV56" s="84" t="str">
        <f ca="1">IFERROR(INDEX(TrichLuc!$A:$AD,ATO56,23),"")</f>
        <v/>
      </c>
      <c r="ATW56" s="94" t="str">
        <f ca="1">IFERROR(INDEX(TrichLuc!$A:$AD,ATO56,25),"")</f>
        <v/>
      </c>
      <c r="ATX56" s="94" t="str">
        <f ca="1">IFERROR(INDEX(TrichLuc!$A:$AD,ATO56,26),"")</f>
        <v/>
      </c>
      <c r="ATZ56" s="4" t="str">
        <f ca="1">IFERROR(MATCH(AUE$3,OFFSET(TrichLuc!$A$1,ATZ55,0,5000),0)+ATZ55,"")</f>
        <v/>
      </c>
      <c r="AUA56" s="84" t="str">
        <f ca="1">IFERROR(INDEX(TrichLuc!$A:$AD,ATZ56,10),"")</f>
        <v/>
      </c>
      <c r="AUB56" s="94" t="str">
        <f ca="1">IFERROR(INDEX(TrichLuc!$A:$AD,ATZ56,30),"")</f>
        <v/>
      </c>
      <c r="AUC56" s="85" t="str">
        <f ca="1">IFERROR(VLOOKUP(AUB56,Giadatvaheso!$C$24:$F$112,4,0)*AUD56,"")</f>
        <v/>
      </c>
      <c r="AUD56" s="84" t="str">
        <f t="shared" ca="1" si="111"/>
        <v/>
      </c>
      <c r="AUE56" s="84" t="str">
        <f ca="1">IFERROR(INDEX(TrichLuc!$A:$AD,ATZ56,21),"")</f>
        <v/>
      </c>
      <c r="AUF56" s="84" t="str">
        <f ca="1">IFERROR(INDEX(TrichLuc!$A:$AD,ATZ56,22),"")</f>
        <v/>
      </c>
      <c r="AUG56" s="84" t="str">
        <f ca="1">IFERROR(INDEX(TrichLuc!$A:$AD,ATZ56,23),"")</f>
        <v/>
      </c>
      <c r="AUH56" s="94" t="str">
        <f ca="1">IFERROR(INDEX(TrichLuc!$A:$AD,ATZ56,25),"")</f>
        <v/>
      </c>
      <c r="AUI56" s="94" t="str">
        <f ca="1">IFERROR(INDEX(TrichLuc!$A:$AD,ATZ56,26),"")</f>
        <v/>
      </c>
      <c r="AUK56" s="4" t="str">
        <f ca="1">IFERROR(MATCH(AUP$3,OFFSET(TrichLuc!$A$1,AUK55,0,5000),0)+AUK55,"")</f>
        <v/>
      </c>
      <c r="AUL56" s="84" t="str">
        <f ca="1">IFERROR(INDEX(TrichLuc!$A:$AD,AUK56,10),"")</f>
        <v/>
      </c>
      <c r="AUM56" s="94" t="str">
        <f ca="1">IFERROR(INDEX(TrichLuc!$A:$AD,AUK56,30),"")</f>
        <v/>
      </c>
      <c r="AUN56" s="85" t="str">
        <f ca="1">IFERROR(VLOOKUP(AUM56,Giadatvaheso!$C$24:$F$112,4,0)*AUO56,"")</f>
        <v/>
      </c>
      <c r="AUO56" s="84" t="str">
        <f t="shared" ca="1" si="112"/>
        <v/>
      </c>
      <c r="AUP56" s="84" t="str">
        <f ca="1">IFERROR(INDEX(TrichLuc!$A:$AD,AUK56,21),"")</f>
        <v/>
      </c>
      <c r="AUQ56" s="84" t="str">
        <f ca="1">IFERROR(INDEX(TrichLuc!$A:$AD,AUK56,22),"")</f>
        <v/>
      </c>
      <c r="AUR56" s="84" t="str">
        <f ca="1">IFERROR(INDEX(TrichLuc!$A:$AD,AUK56,23),"")</f>
        <v/>
      </c>
      <c r="AUS56" s="94" t="str">
        <f ca="1">IFERROR(INDEX(TrichLuc!$A:$AD,AUK56,25),"")</f>
        <v/>
      </c>
      <c r="AUT56" s="94" t="str">
        <f ca="1">IFERROR(INDEX(TrichLuc!$A:$AD,AUK56,26),"")</f>
        <v/>
      </c>
      <c r="AUV56" s="4" t="str">
        <f ca="1">IFERROR(MATCH(AVA$3,OFFSET(TrichLuc!$A$1,AUV55,0,5000),0)+AUV55,"")</f>
        <v/>
      </c>
      <c r="AUW56" s="84" t="str">
        <f ca="1">IFERROR(INDEX(TrichLuc!$A:$AD,AUV56,10),"")</f>
        <v/>
      </c>
      <c r="AUX56" s="94" t="str">
        <f ca="1">IFERROR(INDEX(TrichLuc!$A:$AD,AUV56,30),"")</f>
        <v/>
      </c>
      <c r="AUY56" s="85" t="str">
        <f ca="1">IFERROR(VLOOKUP(AUX56,Giadatvaheso!$C$24:$F$112,4,0)*AUZ56,"")</f>
        <v/>
      </c>
      <c r="AUZ56" s="84" t="str">
        <f t="shared" ca="1" si="113"/>
        <v/>
      </c>
      <c r="AVA56" s="84" t="str">
        <f ca="1">IFERROR(INDEX(TrichLuc!$A:$AD,AUV56,21),"")</f>
        <v/>
      </c>
      <c r="AVB56" s="84" t="str">
        <f ca="1">IFERROR(INDEX(TrichLuc!$A:$AD,AUV56,22),"")</f>
        <v/>
      </c>
      <c r="AVC56" s="84" t="str">
        <f ca="1">IFERROR(INDEX(TrichLuc!$A:$AD,AUV56,23),"")</f>
        <v/>
      </c>
      <c r="AVD56" s="94" t="str">
        <f ca="1">IFERROR(INDEX(TrichLuc!$A:$AD,AUV56,25),"")</f>
        <v/>
      </c>
      <c r="AVE56" s="94" t="str">
        <f ca="1">IFERROR(INDEX(TrichLuc!$A:$AD,AUV56,26),"")</f>
        <v/>
      </c>
      <c r="AVG56" s="4" t="str">
        <f ca="1">IFERROR(MATCH(AVL$3,OFFSET(TrichLuc!$A$1,AVG55,0,5000),0)+AVG55,"")</f>
        <v/>
      </c>
      <c r="AVH56" s="84" t="str">
        <f ca="1">IFERROR(INDEX(TrichLuc!$A:$AD,AVG56,10),"")</f>
        <v/>
      </c>
      <c r="AVI56" s="94" t="str">
        <f ca="1">IFERROR(INDEX(TrichLuc!$A:$AD,AVG56,30),"")</f>
        <v/>
      </c>
      <c r="AVJ56" s="85" t="str">
        <f ca="1">IFERROR(VLOOKUP(AVI56,Giadatvaheso!$C$24:$F$112,4,0)*AVK56,"")</f>
        <v/>
      </c>
      <c r="AVK56" s="84" t="str">
        <f t="shared" ca="1" si="114"/>
        <v/>
      </c>
      <c r="AVL56" s="84" t="str">
        <f ca="1">IFERROR(INDEX(TrichLuc!$A:$AD,AVG56,21),"")</f>
        <v/>
      </c>
      <c r="AVM56" s="84" t="str">
        <f ca="1">IFERROR(INDEX(TrichLuc!$A:$AD,AVG56,22),"")</f>
        <v/>
      </c>
      <c r="AVN56" s="84" t="str">
        <f ca="1">IFERROR(INDEX(TrichLuc!$A:$AD,AVG56,23),"")</f>
        <v/>
      </c>
      <c r="AVO56" s="94" t="str">
        <f ca="1">IFERROR(INDEX(TrichLuc!$A:$AD,AVG56,25),"")</f>
        <v/>
      </c>
      <c r="AVP56" s="94" t="str">
        <f ca="1">IFERROR(INDEX(TrichLuc!$A:$AD,AVG56,26),"")</f>
        <v/>
      </c>
      <c r="AVR56" s="4" t="str">
        <f ca="1">IFERROR(MATCH(AVW$3,OFFSET(TrichLuc!$A$1,AVR55,0,5000),0)+AVR55,"")</f>
        <v/>
      </c>
      <c r="AVS56" s="84" t="str">
        <f ca="1">IFERROR(INDEX(TrichLuc!$A:$AD,AVR56,10),"")</f>
        <v/>
      </c>
      <c r="AVT56" s="94" t="str">
        <f ca="1">IFERROR(INDEX(TrichLuc!$A:$AD,AVR56,30),"")</f>
        <v/>
      </c>
      <c r="AVU56" s="85" t="str">
        <f ca="1">IFERROR(VLOOKUP(AVT56,Giadatvaheso!$C$24:$F$112,4,0)*AVV56,"")</f>
        <v/>
      </c>
      <c r="AVV56" s="84" t="str">
        <f t="shared" ca="1" si="115"/>
        <v/>
      </c>
      <c r="AVW56" s="84" t="str">
        <f ca="1">IFERROR(INDEX(TrichLuc!$A:$AD,AVR56,21),"")</f>
        <v/>
      </c>
      <c r="AVX56" s="84" t="str">
        <f ca="1">IFERROR(INDEX(TrichLuc!$A:$AD,AVR56,22),"")</f>
        <v/>
      </c>
      <c r="AVY56" s="84" t="str">
        <f ca="1">IFERROR(INDEX(TrichLuc!$A:$AD,AVR56,23),"")</f>
        <v/>
      </c>
      <c r="AVZ56" s="94" t="str">
        <f ca="1">IFERROR(INDEX(TrichLuc!$A:$AD,AVR56,25),"")</f>
        <v/>
      </c>
      <c r="AWA56" s="94" t="str">
        <f ca="1">IFERROR(INDEX(TrichLuc!$A:$AD,AVR56,26),"")</f>
        <v/>
      </c>
    </row>
    <row r="57" spans="1:1275">
      <c r="A57" s="4" t="str">
        <f ca="1">IFERROR(MATCH(F$3,OFFSET(TrichLuc!$A$1,A56,0,5000),0)+A56,"")</f>
        <v/>
      </c>
      <c r="B57" s="84" t="str">
        <f ca="1">IFERROR(INDEX(TrichLuc!$A:$AD,A57,10),"")</f>
        <v/>
      </c>
      <c r="C57" s="94" t="str">
        <f ca="1">IFERROR(INDEX(TrichLuc!$A:$AD,A57,30),"")</f>
        <v/>
      </c>
      <c r="D57" s="85" t="str">
        <f ca="1">IFERROR(VLOOKUP(C57,Giadatvaheso!$C$24:$F$112,4,0)*E57,"")</f>
        <v/>
      </c>
      <c r="E57" s="84" t="str">
        <f t="shared" ref="E57" ca="1" si="126">IFERROR(F57+G57,"")</f>
        <v/>
      </c>
      <c r="F57" s="84" t="str">
        <f ca="1">IFERROR(INDEX(TrichLuc!$A:$AD,A57,21),"")</f>
        <v/>
      </c>
      <c r="G57" s="84" t="str">
        <f ca="1">IFERROR(INDEX(TrichLuc!$A:$AD,A57,22),"")</f>
        <v/>
      </c>
      <c r="H57" s="84" t="str">
        <f ca="1">IFERROR(INDEX(TrichLuc!$A:$AD,A57,23),"")</f>
        <v/>
      </c>
      <c r="I57" s="94" t="str">
        <f ca="1">IFERROR(INDEX(TrichLuc!$A:$AD,A57,25),"")</f>
        <v/>
      </c>
      <c r="J57" s="94" t="str">
        <f ca="1">IFERROR(INDEX(TrichLuc!$A:$AD,A57,26),"")</f>
        <v/>
      </c>
      <c r="L57" s="4" t="str">
        <f ca="1">IFERROR(MATCH(Q$3,OFFSET(TrichLuc!$A$1,L56,0,5000),0)+L56,"")</f>
        <v/>
      </c>
      <c r="M57" s="84" t="str">
        <f ca="1">IFERROR(INDEX(TrichLuc!$A:$AD,L57,10),"")</f>
        <v/>
      </c>
      <c r="N57" s="94" t="str">
        <f ca="1">IFERROR(INDEX(TrichLuc!$A:$AD,L57,30),"")</f>
        <v/>
      </c>
      <c r="O57" s="85" t="str">
        <f ca="1">IFERROR(VLOOKUP(N57,Giadatvaheso!$C$24:$F$112,4,0)*P57,"")</f>
        <v/>
      </c>
      <c r="P57" s="84" t="str">
        <f t="shared" ref="P57" ca="1" si="127">IFERROR(Q57+R57,"")</f>
        <v/>
      </c>
      <c r="Q57" s="84" t="str">
        <f ca="1">IFERROR(INDEX(TrichLuc!$A:$AD,L57,21),"")</f>
        <v/>
      </c>
      <c r="R57" s="84" t="str">
        <f ca="1">IFERROR(INDEX(TrichLuc!$A:$AD,L57,22),"")</f>
        <v/>
      </c>
      <c r="S57" s="84" t="str">
        <f ca="1">IFERROR(INDEX(TrichLuc!$A:$AD,L57,23),"")</f>
        <v/>
      </c>
      <c r="T57" s="94" t="str">
        <f ca="1">IFERROR(INDEX(TrichLuc!$A:$AD,L57,25),"")</f>
        <v/>
      </c>
      <c r="U57" s="94" t="str">
        <f ca="1">IFERROR(INDEX(TrichLuc!$A:$AD,L57,26),"")</f>
        <v/>
      </c>
      <c r="W57" s="4" t="str">
        <f ca="1">IFERROR(MATCH(AB$3,OFFSET(TrichLuc!$A$1,W56,0,5000),0)+W56,"")</f>
        <v/>
      </c>
      <c r="X57" s="84" t="str">
        <f ca="1">IFERROR(INDEX(TrichLuc!$A:$AD,W57,10),"")</f>
        <v/>
      </c>
      <c r="Y57" s="94" t="str">
        <f ca="1">IFERROR(INDEX(TrichLuc!$A:$AD,W57,30),"")</f>
        <v/>
      </c>
      <c r="Z57" s="85" t="str">
        <f ca="1">IFERROR(VLOOKUP(Y57,Giadatvaheso!$C$24:$F$112,4,0)*AA57,"")</f>
        <v/>
      </c>
      <c r="AA57" s="84" t="str">
        <f t="shared" ca="1" si="2"/>
        <v/>
      </c>
      <c r="AB57" s="84" t="str">
        <f ca="1">IFERROR(INDEX(TrichLuc!$A:$AD,W57,21),"")</f>
        <v/>
      </c>
      <c r="AC57" s="84" t="str">
        <f ca="1">IFERROR(INDEX(TrichLuc!$A:$AD,W57,22),"")</f>
        <v/>
      </c>
      <c r="AD57" s="84" t="str">
        <f ca="1">IFERROR(INDEX(TrichLuc!$A:$AD,W57,23),"")</f>
        <v/>
      </c>
      <c r="AE57" s="94" t="str">
        <f ca="1">IFERROR(INDEX(TrichLuc!$A:$AD,W57,25),"")</f>
        <v/>
      </c>
      <c r="AF57" s="94" t="str">
        <f ca="1">IFERROR(INDEX(TrichLuc!$A:$AD,W57,26),"")</f>
        <v/>
      </c>
      <c r="AH57" s="4" t="str">
        <f ca="1">IFERROR(MATCH(AM$3,OFFSET(TrichLuc!$A$1,AH56,0,5000),0)+AH56,"")</f>
        <v/>
      </c>
      <c r="AI57" s="84" t="str">
        <f ca="1">IFERROR(INDEX(TrichLuc!$A:$AD,AH57,10),"")</f>
        <v/>
      </c>
      <c r="AJ57" s="94" t="str">
        <f ca="1">IFERROR(INDEX(TrichLuc!$A:$AD,AH57,30),"")</f>
        <v/>
      </c>
      <c r="AK57" s="85" t="str">
        <f ca="1">IFERROR(VLOOKUP(AJ57,Giadatvaheso!$C$24:$F$112,4,0)*AL57,"")</f>
        <v/>
      </c>
      <c r="AL57" s="84" t="str">
        <f t="shared" ca="1" si="3"/>
        <v/>
      </c>
      <c r="AM57" s="84" t="str">
        <f ca="1">IFERROR(INDEX(TrichLuc!$A:$AD,AH57,21),"")</f>
        <v/>
      </c>
      <c r="AN57" s="84" t="str">
        <f ca="1">IFERROR(INDEX(TrichLuc!$A:$AD,AH57,22),"")</f>
        <v/>
      </c>
      <c r="AO57" s="84" t="str">
        <f ca="1">IFERROR(INDEX(TrichLuc!$A:$AD,AH57,23),"")</f>
        <v/>
      </c>
      <c r="AP57" s="94" t="str">
        <f ca="1">IFERROR(INDEX(TrichLuc!$A:$AD,AH57,25),"")</f>
        <v/>
      </c>
      <c r="AQ57" s="94" t="str">
        <f ca="1">IFERROR(INDEX(TrichLuc!$A:$AD,AH57,26),"")</f>
        <v/>
      </c>
      <c r="AS57" s="4" t="str">
        <f ca="1">IFERROR(MATCH(AX$3,OFFSET(TrichLuc!$A$1,AS56,0,5000),0)+AS56,"")</f>
        <v/>
      </c>
      <c r="AT57" s="84" t="str">
        <f ca="1">IFERROR(INDEX(TrichLuc!$A:$AD,AS57,10),"")</f>
        <v/>
      </c>
      <c r="AU57" s="94" t="str">
        <f ca="1">IFERROR(INDEX(TrichLuc!$A:$AD,AS57,30),"")</f>
        <v/>
      </c>
      <c r="AV57" s="85" t="str">
        <f ca="1">IFERROR(VLOOKUP(AU57,Giadatvaheso!$C$24:$F$112,4,0)*AW57,"")</f>
        <v/>
      </c>
      <c r="AW57" s="84" t="str">
        <f t="shared" ca="1" si="4"/>
        <v/>
      </c>
      <c r="AX57" s="84" t="str">
        <f ca="1">IFERROR(INDEX(TrichLuc!$A:$AD,AS57,21),"")</f>
        <v/>
      </c>
      <c r="AY57" s="84" t="str">
        <f ca="1">IFERROR(INDEX(TrichLuc!$A:$AD,AS57,22),"")</f>
        <v/>
      </c>
      <c r="AZ57" s="84" t="str">
        <f ca="1">IFERROR(INDEX(TrichLuc!$A:$AD,AS57,23),"")</f>
        <v/>
      </c>
      <c r="BA57" s="94" t="str">
        <f ca="1">IFERROR(INDEX(TrichLuc!$A:$AD,AS57,25),"")</f>
        <v/>
      </c>
      <c r="BB57" s="94" t="str">
        <f ca="1">IFERROR(INDEX(TrichLuc!$A:$AD,AS57,26),"")</f>
        <v/>
      </c>
      <c r="BD57" s="4" t="str">
        <f ca="1">IFERROR(MATCH(BI$3,OFFSET(TrichLuc!$A$1,BD56,0,5000),0)+BD56,"")</f>
        <v/>
      </c>
      <c r="BE57" s="84" t="str">
        <f ca="1">IFERROR(INDEX(TrichLuc!$A:$AD,BD57,10),"")</f>
        <v/>
      </c>
      <c r="BF57" s="94" t="str">
        <f ca="1">IFERROR(INDEX(TrichLuc!$A:$AD,BD57,30),"")</f>
        <v/>
      </c>
      <c r="BG57" s="85" t="str">
        <f ca="1">IFERROR(VLOOKUP(BF57,Giadatvaheso!$C$24:$F$112,4,0)*BH57,"")</f>
        <v/>
      </c>
      <c r="BH57" s="84" t="str">
        <f t="shared" ca="1" si="5"/>
        <v/>
      </c>
      <c r="BI57" s="84" t="str">
        <f ca="1">IFERROR(INDEX(TrichLuc!$A:$AD,BD57,21),"")</f>
        <v/>
      </c>
      <c r="BJ57" s="84" t="str">
        <f ca="1">IFERROR(INDEX(TrichLuc!$A:$AD,BD57,22),"")</f>
        <v/>
      </c>
      <c r="BK57" s="84" t="str">
        <f ca="1">IFERROR(INDEX(TrichLuc!$A:$AD,BD57,23),"")</f>
        <v/>
      </c>
      <c r="BL57" s="94" t="str">
        <f ca="1">IFERROR(INDEX(TrichLuc!$A:$AD,BD57,25),"")</f>
        <v/>
      </c>
      <c r="BM57" s="94" t="str">
        <f ca="1">IFERROR(INDEX(TrichLuc!$A:$AD,BD57,26),"")</f>
        <v/>
      </c>
      <c r="BO57" s="4" t="str">
        <f ca="1">IFERROR(MATCH(BT$3,OFFSET(TrichLuc!$A$1,BO56,0,5000),0)+BO56,"")</f>
        <v/>
      </c>
      <c r="BP57" s="84" t="str">
        <f ca="1">IFERROR(INDEX(TrichLuc!$A:$AD,BO57,10),"")</f>
        <v/>
      </c>
      <c r="BQ57" s="94" t="str">
        <f ca="1">IFERROR(INDEX(TrichLuc!$A:$AD,BO57,30),"")</f>
        <v/>
      </c>
      <c r="BR57" s="85" t="str">
        <f ca="1">IFERROR(VLOOKUP(BQ57,Giadatvaheso!$C$24:$F$112,4,0)*BS57,"")</f>
        <v/>
      </c>
      <c r="BS57" s="84" t="str">
        <f t="shared" ca="1" si="6"/>
        <v/>
      </c>
      <c r="BT57" s="84" t="str">
        <f ca="1">IFERROR(INDEX(TrichLuc!$A:$AD,BO57,21),"")</f>
        <v/>
      </c>
      <c r="BU57" s="84" t="str">
        <f ca="1">IFERROR(INDEX(TrichLuc!$A:$AD,BO57,22),"")</f>
        <v/>
      </c>
      <c r="BV57" s="84" t="str">
        <f ca="1">IFERROR(INDEX(TrichLuc!$A:$AD,BO57,23),"")</f>
        <v/>
      </c>
      <c r="BW57" s="94" t="str">
        <f ca="1">IFERROR(INDEX(TrichLuc!$A:$AD,BO57,25),"")</f>
        <v/>
      </c>
      <c r="BX57" s="94" t="str">
        <f ca="1">IFERROR(INDEX(TrichLuc!$A:$AD,BO57,26),"")</f>
        <v/>
      </c>
      <c r="BZ57" s="4" t="str">
        <f ca="1">IFERROR(MATCH(CE$3,OFFSET(TrichLuc!$A$1,BZ56,0,5000),0)+BZ56,"")</f>
        <v/>
      </c>
      <c r="CA57" s="84" t="str">
        <f ca="1">IFERROR(INDEX(TrichLuc!$A:$AD,BZ57,10),"")</f>
        <v/>
      </c>
      <c r="CB57" s="94" t="str">
        <f ca="1">IFERROR(INDEX(TrichLuc!$A:$AD,BZ57,30),"")</f>
        <v/>
      </c>
      <c r="CC57" s="85" t="str">
        <f ca="1">IFERROR(VLOOKUP(CB57,Giadatvaheso!$C$24:$F$112,4,0)*CD57,"")</f>
        <v/>
      </c>
      <c r="CD57" s="84" t="str">
        <f t="shared" ca="1" si="7"/>
        <v/>
      </c>
      <c r="CE57" s="84" t="str">
        <f ca="1">IFERROR(INDEX(TrichLuc!$A:$AD,BZ57,21),"")</f>
        <v/>
      </c>
      <c r="CF57" s="84" t="str">
        <f ca="1">IFERROR(INDEX(TrichLuc!$A:$AD,BZ57,22),"")</f>
        <v/>
      </c>
      <c r="CG57" s="84" t="str">
        <f ca="1">IFERROR(INDEX(TrichLuc!$A:$AD,BZ57,23),"")</f>
        <v/>
      </c>
      <c r="CH57" s="94" t="str">
        <f ca="1">IFERROR(INDEX(TrichLuc!$A:$AD,BZ57,25),"")</f>
        <v/>
      </c>
      <c r="CI57" s="94" t="str">
        <f ca="1">IFERROR(INDEX(TrichLuc!$A:$AD,BZ57,26),"")</f>
        <v/>
      </c>
      <c r="CK57" s="4" t="str">
        <f ca="1">IFERROR(MATCH(CP$3,OFFSET(TrichLuc!$A$1,CK56,0,5000),0)+CK56,"")</f>
        <v/>
      </c>
      <c r="CL57" s="84" t="str">
        <f ca="1">IFERROR(INDEX(TrichLuc!$A:$AD,CK57,10),"")</f>
        <v/>
      </c>
      <c r="CM57" s="94" t="str">
        <f ca="1">IFERROR(INDEX(TrichLuc!$A:$AD,CK57,30),"")</f>
        <v/>
      </c>
      <c r="CN57" s="85" t="str">
        <f ca="1">IFERROR(VLOOKUP(CM57,Giadatvaheso!$C$24:$F$112,4,0)*CO57,"")</f>
        <v/>
      </c>
      <c r="CO57" s="84" t="str">
        <f t="shared" ca="1" si="8"/>
        <v/>
      </c>
      <c r="CP57" s="84" t="str">
        <f ca="1">IFERROR(INDEX(TrichLuc!$A:$AD,CK57,21),"")</f>
        <v/>
      </c>
      <c r="CQ57" s="84" t="str">
        <f ca="1">IFERROR(INDEX(TrichLuc!$A:$AD,CK57,22),"")</f>
        <v/>
      </c>
      <c r="CR57" s="84" t="str">
        <f ca="1">IFERROR(INDEX(TrichLuc!$A:$AD,CK57,23),"")</f>
        <v/>
      </c>
      <c r="CS57" s="94" t="str">
        <f ca="1">IFERROR(INDEX(TrichLuc!$A:$AD,CK57,25),"")</f>
        <v/>
      </c>
      <c r="CT57" s="94" t="str">
        <f ca="1">IFERROR(INDEX(TrichLuc!$A:$AD,CK57,26),"")</f>
        <v/>
      </c>
      <c r="CV57" s="4" t="str">
        <f ca="1">IFERROR(MATCH(DA$3,OFFSET(TrichLuc!$A$1,CV56,0,5000),0)+CV56,"")</f>
        <v/>
      </c>
      <c r="CW57" s="84" t="str">
        <f ca="1">IFERROR(INDEX(TrichLuc!$A:$AD,CV57,10),"")</f>
        <v/>
      </c>
      <c r="CX57" s="94" t="str">
        <f ca="1">IFERROR(INDEX(TrichLuc!$A:$AD,CV57,30),"")</f>
        <v/>
      </c>
      <c r="CY57" s="85" t="str">
        <f ca="1">IFERROR(VLOOKUP(CX57,Giadatvaheso!$C$24:$F$112,4,0)*CZ57,"")</f>
        <v/>
      </c>
      <c r="CZ57" s="84" t="str">
        <f t="shared" ca="1" si="9"/>
        <v/>
      </c>
      <c r="DA57" s="84" t="str">
        <f ca="1">IFERROR(INDEX(TrichLuc!$A:$AD,CV57,21),"")</f>
        <v/>
      </c>
      <c r="DB57" s="84" t="str">
        <f ca="1">IFERROR(INDEX(TrichLuc!$A:$AD,CV57,22),"")</f>
        <v/>
      </c>
      <c r="DC57" s="84" t="str">
        <f ca="1">IFERROR(INDEX(TrichLuc!$A:$AD,CV57,23),"")</f>
        <v/>
      </c>
      <c r="DD57" s="94" t="str">
        <f ca="1">IFERROR(INDEX(TrichLuc!$A:$AD,CV57,25),"")</f>
        <v/>
      </c>
      <c r="DE57" s="94" t="str">
        <f ca="1">IFERROR(INDEX(TrichLuc!$A:$AD,CV57,26),"")</f>
        <v/>
      </c>
      <c r="DG57" s="4" t="str">
        <f ca="1">IFERROR(MATCH(DL$3,OFFSET(TrichLuc!$A$1,DG56,0,5000),0)+DG56,"")</f>
        <v/>
      </c>
      <c r="DH57" s="84" t="str">
        <f ca="1">IFERROR(INDEX(TrichLuc!$A:$AD,DG57,10),"")</f>
        <v/>
      </c>
      <c r="DI57" s="94" t="str">
        <f ca="1">IFERROR(INDEX(TrichLuc!$A:$AD,DG57,30),"")</f>
        <v/>
      </c>
      <c r="DJ57" s="85" t="str">
        <f ca="1">IFERROR(VLOOKUP(DI57,Giadatvaheso!$C$24:$F$112,4,0)*DK57,"")</f>
        <v/>
      </c>
      <c r="DK57" s="84" t="str">
        <f t="shared" ca="1" si="10"/>
        <v/>
      </c>
      <c r="DL57" s="84" t="str">
        <f ca="1">IFERROR(INDEX(TrichLuc!$A:$AD,DG57,21),"")</f>
        <v/>
      </c>
      <c r="DM57" s="84" t="str">
        <f ca="1">IFERROR(INDEX(TrichLuc!$A:$AD,DG57,22),"")</f>
        <v/>
      </c>
      <c r="DN57" s="84" t="str">
        <f ca="1">IFERROR(INDEX(TrichLuc!$A:$AD,DG57,23),"")</f>
        <v/>
      </c>
      <c r="DO57" s="94" t="str">
        <f ca="1">IFERROR(INDEX(TrichLuc!$A:$AD,DG57,25),"")</f>
        <v/>
      </c>
      <c r="DP57" s="94" t="str">
        <f ca="1">IFERROR(INDEX(TrichLuc!$A:$AD,DG57,26),"")</f>
        <v/>
      </c>
      <c r="DR57" s="4" t="str">
        <f ca="1">IFERROR(MATCH(DW$3,OFFSET(TrichLuc!$A$1,DR56,0,5000),0)+DR56,"")</f>
        <v/>
      </c>
      <c r="DS57" s="84" t="str">
        <f ca="1">IFERROR(INDEX(TrichLuc!$A:$AD,DR57,10),"")</f>
        <v/>
      </c>
      <c r="DT57" s="94" t="str">
        <f ca="1">IFERROR(INDEX(TrichLuc!$A:$AD,DR57,30),"")</f>
        <v/>
      </c>
      <c r="DU57" s="85" t="str">
        <f ca="1">IFERROR(VLOOKUP(DT57,Giadatvaheso!$C$24:$F$112,4,0)*DV57,"")</f>
        <v/>
      </c>
      <c r="DV57" s="84" t="str">
        <f t="shared" ca="1" si="11"/>
        <v/>
      </c>
      <c r="DW57" s="84" t="str">
        <f ca="1">IFERROR(INDEX(TrichLuc!$A:$AD,DR57,21),"")</f>
        <v/>
      </c>
      <c r="DX57" s="84" t="str">
        <f ca="1">IFERROR(INDEX(TrichLuc!$A:$AD,DR57,22),"")</f>
        <v/>
      </c>
      <c r="DY57" s="84" t="str">
        <f ca="1">IFERROR(INDEX(TrichLuc!$A:$AD,DR57,23),"")</f>
        <v/>
      </c>
      <c r="DZ57" s="94" t="str">
        <f ca="1">IFERROR(INDEX(TrichLuc!$A:$AD,DR57,25),"")</f>
        <v/>
      </c>
      <c r="EA57" s="94" t="str">
        <f ca="1">IFERROR(INDEX(TrichLuc!$A:$AD,DR57,26),"")</f>
        <v/>
      </c>
      <c r="EC57" s="4" t="str">
        <f ca="1">IFERROR(MATCH(EH$3,OFFSET(TrichLuc!$A$1,EC56,0,5000),0)+EC56,"")</f>
        <v/>
      </c>
      <c r="ED57" s="84" t="str">
        <f ca="1">IFERROR(INDEX(TrichLuc!$A:$AD,EC57,10),"")</f>
        <v/>
      </c>
      <c r="EE57" s="94" t="str">
        <f ca="1">IFERROR(INDEX(TrichLuc!$A:$AD,EC57,30),"")</f>
        <v/>
      </c>
      <c r="EF57" s="85" t="str">
        <f ca="1">IFERROR(VLOOKUP(EE57,Giadatvaheso!$C$24:$F$112,4,0)*EG57,"")</f>
        <v/>
      </c>
      <c r="EG57" s="84" t="str">
        <f t="shared" ca="1" si="12"/>
        <v/>
      </c>
      <c r="EH57" s="84" t="str">
        <f ca="1">IFERROR(INDEX(TrichLuc!$A:$AD,EC57,21),"")</f>
        <v/>
      </c>
      <c r="EI57" s="84" t="str">
        <f ca="1">IFERROR(INDEX(TrichLuc!$A:$AD,EC57,22),"")</f>
        <v/>
      </c>
      <c r="EJ57" s="84" t="str">
        <f ca="1">IFERROR(INDEX(TrichLuc!$A:$AD,EC57,23),"")</f>
        <v/>
      </c>
      <c r="EK57" s="94" t="str">
        <f ca="1">IFERROR(INDEX(TrichLuc!$A:$AD,EC57,25),"")</f>
        <v/>
      </c>
      <c r="EL57" s="94" t="str">
        <f ca="1">IFERROR(INDEX(TrichLuc!$A:$AD,EC57,26),"")</f>
        <v/>
      </c>
      <c r="EN57" s="4" t="str">
        <f ca="1">IFERROR(MATCH(ES$3,OFFSET(TrichLuc!$A$1,EN56,0,5000),0)+EN56,"")</f>
        <v/>
      </c>
      <c r="EO57" s="84" t="str">
        <f ca="1">IFERROR(INDEX(TrichLuc!$A:$AD,EN57,10),"")</f>
        <v/>
      </c>
      <c r="EP57" s="94" t="str">
        <f ca="1">IFERROR(INDEX(TrichLuc!$A:$AD,EN57,30),"")</f>
        <v/>
      </c>
      <c r="EQ57" s="85" t="str">
        <f ca="1">IFERROR(VLOOKUP(EP57,Giadatvaheso!$C$24:$F$112,4,0)*ER57,"")</f>
        <v/>
      </c>
      <c r="ER57" s="84" t="str">
        <f t="shared" ca="1" si="13"/>
        <v/>
      </c>
      <c r="ES57" s="84" t="str">
        <f ca="1">IFERROR(INDEX(TrichLuc!$A:$AD,EN57,21),"")</f>
        <v/>
      </c>
      <c r="ET57" s="84" t="str">
        <f ca="1">IFERROR(INDEX(TrichLuc!$A:$AD,EN57,22),"")</f>
        <v/>
      </c>
      <c r="EU57" s="84" t="str">
        <f ca="1">IFERROR(INDEX(TrichLuc!$A:$AD,EN57,23),"")</f>
        <v/>
      </c>
      <c r="EV57" s="94" t="str">
        <f ca="1">IFERROR(INDEX(TrichLuc!$A:$AD,EN57,25),"")</f>
        <v/>
      </c>
      <c r="EW57" s="94" t="str">
        <f ca="1">IFERROR(INDEX(TrichLuc!$A:$AD,EN57,26),"")</f>
        <v/>
      </c>
      <c r="EY57" s="4" t="str">
        <f ca="1">IFERROR(MATCH(FD$3,OFFSET(TrichLuc!$A$1,EY56,0,5000),0)+EY56,"")</f>
        <v/>
      </c>
      <c r="EZ57" s="84" t="str">
        <f ca="1">IFERROR(INDEX(TrichLuc!$A:$AD,EY57,10),"")</f>
        <v/>
      </c>
      <c r="FA57" s="94" t="str">
        <f ca="1">IFERROR(INDEX(TrichLuc!$A:$AD,EY57,30),"")</f>
        <v/>
      </c>
      <c r="FB57" s="85" t="str">
        <f ca="1">IFERROR(VLOOKUP(FA57,Giadatvaheso!$C$24:$F$112,4,0)*FC57,"")</f>
        <v/>
      </c>
      <c r="FC57" s="84" t="str">
        <f t="shared" ca="1" si="14"/>
        <v/>
      </c>
      <c r="FD57" s="84" t="str">
        <f ca="1">IFERROR(INDEX(TrichLuc!$A:$AD,EY57,21),"")</f>
        <v/>
      </c>
      <c r="FE57" s="84" t="str">
        <f ca="1">IFERROR(INDEX(TrichLuc!$A:$AD,EY57,22),"")</f>
        <v/>
      </c>
      <c r="FF57" s="84" t="str">
        <f ca="1">IFERROR(INDEX(TrichLuc!$A:$AD,EY57,23),"")</f>
        <v/>
      </c>
      <c r="FG57" s="94" t="str">
        <f ca="1">IFERROR(INDEX(TrichLuc!$A:$AD,EY57,25),"")</f>
        <v/>
      </c>
      <c r="FH57" s="94" t="str">
        <f ca="1">IFERROR(INDEX(TrichLuc!$A:$AD,EY57,26),"")</f>
        <v/>
      </c>
      <c r="FJ57" s="4" t="str">
        <f ca="1">IFERROR(MATCH(FO$3,OFFSET(TrichLuc!$A$1,FJ56,0,5000),0)+FJ56,"")</f>
        <v/>
      </c>
      <c r="FK57" s="84" t="str">
        <f ca="1">IFERROR(INDEX(TrichLuc!$A:$AD,FJ57,10),"")</f>
        <v/>
      </c>
      <c r="FL57" s="94" t="str">
        <f ca="1">IFERROR(INDEX(TrichLuc!$A:$AD,FJ57,30),"")</f>
        <v/>
      </c>
      <c r="FM57" s="85" t="str">
        <f ca="1">IFERROR(VLOOKUP(FL57,Giadatvaheso!$C$24:$F$112,4,0)*FN57,"")</f>
        <v/>
      </c>
      <c r="FN57" s="84" t="str">
        <f t="shared" ca="1" si="15"/>
        <v/>
      </c>
      <c r="FO57" s="84" t="str">
        <f ca="1">IFERROR(INDEX(TrichLuc!$A:$AD,FJ57,21),"")</f>
        <v/>
      </c>
      <c r="FP57" s="84" t="str">
        <f ca="1">IFERROR(INDEX(TrichLuc!$A:$AD,FJ57,22),"")</f>
        <v/>
      </c>
      <c r="FQ57" s="84" t="str">
        <f ca="1">IFERROR(INDEX(TrichLuc!$A:$AD,FJ57,23),"")</f>
        <v/>
      </c>
      <c r="FR57" s="94" t="str">
        <f ca="1">IFERROR(INDEX(TrichLuc!$A:$AD,FJ57,25),"")</f>
        <v/>
      </c>
      <c r="FS57" s="94" t="str">
        <f ca="1">IFERROR(INDEX(TrichLuc!$A:$AD,FJ57,26),"")</f>
        <v/>
      </c>
      <c r="FU57" s="4" t="str">
        <f ca="1">IFERROR(MATCH(FZ$3,OFFSET(TrichLuc!$A$1,FU56,0,5000),0)+FU56,"")</f>
        <v/>
      </c>
      <c r="FV57" s="84" t="str">
        <f ca="1">IFERROR(INDEX(TrichLuc!$A:$AD,FU57,10),"")</f>
        <v/>
      </c>
      <c r="FW57" s="94" t="str">
        <f ca="1">IFERROR(INDEX(TrichLuc!$A:$AD,FU57,30),"")</f>
        <v/>
      </c>
      <c r="FX57" s="85" t="str">
        <f ca="1">IFERROR(VLOOKUP(FW57,Giadatvaheso!$C$24:$F$112,4,0)*FY57,"")</f>
        <v/>
      </c>
      <c r="FY57" s="84" t="str">
        <f t="shared" ca="1" si="16"/>
        <v/>
      </c>
      <c r="FZ57" s="84" t="str">
        <f ca="1">IFERROR(INDEX(TrichLuc!$A:$AD,FU57,21),"")</f>
        <v/>
      </c>
      <c r="GA57" s="84" t="str">
        <f ca="1">IFERROR(INDEX(TrichLuc!$A:$AD,FU57,22),"")</f>
        <v/>
      </c>
      <c r="GB57" s="84" t="str">
        <f ca="1">IFERROR(INDEX(TrichLuc!$A:$AD,FU57,23),"")</f>
        <v/>
      </c>
      <c r="GC57" s="94" t="str">
        <f ca="1">IFERROR(INDEX(TrichLuc!$A:$AD,FU57,25),"")</f>
        <v/>
      </c>
      <c r="GD57" s="94" t="str">
        <f ca="1">IFERROR(INDEX(TrichLuc!$A:$AD,FU57,26),"")</f>
        <v/>
      </c>
      <c r="GF57" s="4" t="str">
        <f ca="1">IFERROR(MATCH(GK$3,OFFSET(TrichLuc!$A$1,GF56,0,5000),0)+GF56,"")</f>
        <v/>
      </c>
      <c r="GG57" s="84" t="str">
        <f ca="1">IFERROR(INDEX(TrichLuc!$A:$AD,GF57,10),"")</f>
        <v/>
      </c>
      <c r="GH57" s="94" t="str">
        <f ca="1">IFERROR(INDEX(TrichLuc!$A:$AD,GF57,30),"")</f>
        <v/>
      </c>
      <c r="GI57" s="85" t="str">
        <f ca="1">IFERROR(VLOOKUP(GH57,Giadatvaheso!$C$24:$F$112,4,0)*GJ57,"")</f>
        <v/>
      </c>
      <c r="GJ57" s="84" t="str">
        <f t="shared" ca="1" si="17"/>
        <v/>
      </c>
      <c r="GK57" s="84" t="str">
        <f ca="1">IFERROR(INDEX(TrichLuc!$A:$AD,GF57,21),"")</f>
        <v/>
      </c>
      <c r="GL57" s="84" t="str">
        <f ca="1">IFERROR(INDEX(TrichLuc!$A:$AD,GF57,22),"")</f>
        <v/>
      </c>
      <c r="GM57" s="84" t="str">
        <f ca="1">IFERROR(INDEX(TrichLuc!$A:$AD,GF57,23),"")</f>
        <v/>
      </c>
      <c r="GN57" s="94" t="str">
        <f ca="1">IFERROR(INDEX(TrichLuc!$A:$AD,GF57,25),"")</f>
        <v/>
      </c>
      <c r="GO57" s="94" t="str">
        <f ca="1">IFERROR(INDEX(TrichLuc!$A:$AD,GF57,26),"")</f>
        <v/>
      </c>
      <c r="GQ57" s="4" t="str">
        <f ca="1">IFERROR(MATCH(GV$3,OFFSET(TrichLuc!$A$1,GQ56,0,5000),0)+GQ56,"")</f>
        <v/>
      </c>
      <c r="GR57" s="84" t="str">
        <f ca="1">IFERROR(INDEX(TrichLuc!$A:$AD,GQ57,10),"")</f>
        <v/>
      </c>
      <c r="GS57" s="94" t="str">
        <f ca="1">IFERROR(INDEX(TrichLuc!$A:$AD,GQ57,30),"")</f>
        <v/>
      </c>
      <c r="GT57" s="85" t="str">
        <f ca="1">IFERROR(VLOOKUP(GS57,Giadatvaheso!$C$24:$F$112,4,0)*GU57,"")</f>
        <v/>
      </c>
      <c r="GU57" s="84" t="str">
        <f t="shared" ca="1" si="18"/>
        <v/>
      </c>
      <c r="GV57" s="84" t="str">
        <f ca="1">IFERROR(INDEX(TrichLuc!$A:$AD,GQ57,21),"")</f>
        <v/>
      </c>
      <c r="GW57" s="84" t="str">
        <f ca="1">IFERROR(INDEX(TrichLuc!$A:$AD,GQ57,22),"")</f>
        <v/>
      </c>
      <c r="GX57" s="84" t="str">
        <f ca="1">IFERROR(INDEX(TrichLuc!$A:$AD,GQ57,23),"")</f>
        <v/>
      </c>
      <c r="GY57" s="94" t="str">
        <f ca="1">IFERROR(INDEX(TrichLuc!$A:$AD,GQ57,25),"")</f>
        <v/>
      </c>
      <c r="GZ57" s="94" t="str">
        <f ca="1">IFERROR(INDEX(TrichLuc!$A:$AD,GQ57,26),"")</f>
        <v/>
      </c>
      <c r="HB57" s="4" t="str">
        <f ca="1">IFERROR(MATCH(HG$3,OFFSET(TrichLuc!$A$1,HB56,0,5000),0)+HB56,"")</f>
        <v/>
      </c>
      <c r="HC57" s="84" t="str">
        <f ca="1">IFERROR(INDEX(TrichLuc!$A:$AD,HB57,10),"")</f>
        <v/>
      </c>
      <c r="HD57" s="94" t="str">
        <f ca="1">IFERROR(INDEX(TrichLuc!$A:$AD,HB57,30),"")</f>
        <v/>
      </c>
      <c r="HE57" s="85" t="str">
        <f ca="1">IFERROR(VLOOKUP(HD57,Giadatvaheso!$C$24:$F$112,4,0)*HF57,"")</f>
        <v/>
      </c>
      <c r="HF57" s="84" t="str">
        <f t="shared" ca="1" si="19"/>
        <v/>
      </c>
      <c r="HG57" s="84" t="str">
        <f ca="1">IFERROR(INDEX(TrichLuc!$A:$AD,HB57,21),"")</f>
        <v/>
      </c>
      <c r="HH57" s="84" t="str">
        <f ca="1">IFERROR(INDEX(TrichLuc!$A:$AD,HB57,22),"")</f>
        <v/>
      </c>
      <c r="HI57" s="84" t="str">
        <f ca="1">IFERROR(INDEX(TrichLuc!$A:$AD,HB57,23),"")</f>
        <v/>
      </c>
      <c r="HJ57" s="94" t="str">
        <f ca="1">IFERROR(INDEX(TrichLuc!$A:$AD,HB57,25),"")</f>
        <v/>
      </c>
      <c r="HK57" s="94" t="str">
        <f ca="1">IFERROR(INDEX(TrichLuc!$A:$AD,HB57,26),"")</f>
        <v/>
      </c>
      <c r="HM57" s="4" t="str">
        <f ca="1">IFERROR(MATCH(HR$3,OFFSET(TrichLuc!$A$1,HM56,0,5000),0)+HM56,"")</f>
        <v/>
      </c>
      <c r="HN57" s="84" t="str">
        <f ca="1">IFERROR(INDEX(TrichLuc!$A:$AD,HM57,10),"")</f>
        <v/>
      </c>
      <c r="HO57" s="94" t="str">
        <f ca="1">IFERROR(INDEX(TrichLuc!$A:$AD,HM57,30),"")</f>
        <v/>
      </c>
      <c r="HP57" s="85" t="str">
        <f ca="1">IFERROR(VLOOKUP(HO57,Giadatvaheso!$C$24:$F$112,4,0)*HQ57,"")</f>
        <v/>
      </c>
      <c r="HQ57" s="84" t="str">
        <f t="shared" ca="1" si="20"/>
        <v/>
      </c>
      <c r="HR57" s="84" t="str">
        <f ca="1">IFERROR(INDEX(TrichLuc!$A:$AD,HM57,21),"")</f>
        <v/>
      </c>
      <c r="HS57" s="84" t="str">
        <f ca="1">IFERROR(INDEX(TrichLuc!$A:$AD,HM57,22),"")</f>
        <v/>
      </c>
      <c r="HT57" s="84" t="str">
        <f ca="1">IFERROR(INDEX(TrichLuc!$A:$AD,HM57,23),"")</f>
        <v/>
      </c>
      <c r="HU57" s="94" t="str">
        <f ca="1">IFERROR(INDEX(TrichLuc!$A:$AD,HM57,25),"")</f>
        <v/>
      </c>
      <c r="HV57" s="94" t="str">
        <f ca="1">IFERROR(INDEX(TrichLuc!$A:$AD,HM57,26),"")</f>
        <v/>
      </c>
      <c r="HX57" s="4" t="str">
        <f ca="1">IFERROR(MATCH(IC$3,OFFSET(TrichLuc!$A$1,HX56,0,5000),0)+HX56,"")</f>
        <v/>
      </c>
      <c r="HY57" s="84" t="str">
        <f ca="1">IFERROR(INDEX(TrichLuc!$A:$AD,HX57,10),"")</f>
        <v/>
      </c>
      <c r="HZ57" s="94" t="str">
        <f ca="1">IFERROR(INDEX(TrichLuc!$A:$AD,HX57,30),"")</f>
        <v/>
      </c>
      <c r="IA57" s="85" t="str">
        <f ca="1">IFERROR(VLOOKUP(HZ57,Giadatvaheso!$C$24:$F$112,4,0)*IB57,"")</f>
        <v/>
      </c>
      <c r="IB57" s="84" t="str">
        <f t="shared" ca="1" si="21"/>
        <v/>
      </c>
      <c r="IC57" s="84" t="str">
        <f ca="1">IFERROR(INDEX(TrichLuc!$A:$AD,HX57,21),"")</f>
        <v/>
      </c>
      <c r="ID57" s="84" t="str">
        <f ca="1">IFERROR(INDEX(TrichLuc!$A:$AD,HX57,22),"")</f>
        <v/>
      </c>
      <c r="IE57" s="84" t="str">
        <f ca="1">IFERROR(INDEX(TrichLuc!$A:$AD,HX57,23),"")</f>
        <v/>
      </c>
      <c r="IF57" s="94" t="str">
        <f ca="1">IFERROR(INDEX(TrichLuc!$A:$AD,HX57,25),"")</f>
        <v/>
      </c>
      <c r="IG57" s="94" t="str">
        <f ca="1">IFERROR(INDEX(TrichLuc!$A:$AD,HX57,26),"")</f>
        <v/>
      </c>
      <c r="II57" s="4" t="str">
        <f ca="1">IFERROR(MATCH(IN$3,OFFSET(TrichLuc!$A$1,II56,0,5000),0)+II56,"")</f>
        <v/>
      </c>
      <c r="IJ57" s="84" t="str">
        <f ca="1">IFERROR(INDEX(TrichLuc!$A:$AD,II57,10),"")</f>
        <v/>
      </c>
      <c r="IK57" s="94" t="str">
        <f ca="1">IFERROR(INDEX(TrichLuc!$A:$AD,II57,30),"")</f>
        <v/>
      </c>
      <c r="IL57" s="85" t="str">
        <f ca="1">IFERROR(VLOOKUP(IK57,Giadatvaheso!$C$24:$F$112,4,0)*IM57,"")</f>
        <v/>
      </c>
      <c r="IM57" s="84" t="str">
        <f t="shared" ca="1" si="22"/>
        <v/>
      </c>
      <c r="IN57" s="84" t="str">
        <f ca="1">IFERROR(INDEX(TrichLuc!$A:$AD,II57,21),"")</f>
        <v/>
      </c>
      <c r="IO57" s="84" t="str">
        <f ca="1">IFERROR(INDEX(TrichLuc!$A:$AD,II57,22),"")</f>
        <v/>
      </c>
      <c r="IP57" s="84" t="str">
        <f ca="1">IFERROR(INDEX(TrichLuc!$A:$AD,II57,23),"")</f>
        <v/>
      </c>
      <c r="IQ57" s="94" t="str">
        <f ca="1">IFERROR(INDEX(TrichLuc!$A:$AD,II57,25),"")</f>
        <v/>
      </c>
      <c r="IR57" s="94" t="str">
        <f ca="1">IFERROR(INDEX(TrichLuc!$A:$AD,II57,26),"")</f>
        <v/>
      </c>
      <c r="IT57" s="4" t="str">
        <f ca="1">IFERROR(MATCH(IY$3,OFFSET(TrichLuc!$A$1,IT56,0,5000),0)+IT56,"")</f>
        <v/>
      </c>
      <c r="IU57" s="84" t="str">
        <f ca="1">IFERROR(INDEX(TrichLuc!$A:$AD,IT57,10),"")</f>
        <v/>
      </c>
      <c r="IV57" s="94" t="str">
        <f ca="1">IFERROR(INDEX(TrichLuc!$A:$AD,IT57,30),"")</f>
        <v/>
      </c>
      <c r="IW57" s="85" t="str">
        <f ca="1">IFERROR(VLOOKUP(IV57,Giadatvaheso!$C$24:$F$112,4,0)*IX57,"")</f>
        <v/>
      </c>
      <c r="IX57" s="84" t="str">
        <f t="shared" ca="1" si="23"/>
        <v/>
      </c>
      <c r="IY57" s="84" t="str">
        <f ca="1">IFERROR(INDEX(TrichLuc!$A:$AD,IT57,21),"")</f>
        <v/>
      </c>
      <c r="IZ57" s="84" t="str">
        <f ca="1">IFERROR(INDEX(TrichLuc!$A:$AD,IT57,22),"")</f>
        <v/>
      </c>
      <c r="JA57" s="84" t="str">
        <f ca="1">IFERROR(INDEX(TrichLuc!$A:$AD,IT57,23),"")</f>
        <v/>
      </c>
      <c r="JB57" s="94" t="str">
        <f ca="1">IFERROR(INDEX(TrichLuc!$A:$AD,IT57,25),"")</f>
        <v/>
      </c>
      <c r="JC57" s="94" t="str">
        <f ca="1">IFERROR(INDEX(TrichLuc!$A:$AD,IT57,26),"")</f>
        <v/>
      </c>
      <c r="JE57" s="4" t="str">
        <f ca="1">IFERROR(MATCH(JJ$3,OFFSET(TrichLuc!$A$1,JE56,0,5000),0)+JE56,"")</f>
        <v/>
      </c>
      <c r="JF57" s="84" t="str">
        <f ca="1">IFERROR(INDEX(TrichLuc!$A:$AD,JE57,10),"")</f>
        <v/>
      </c>
      <c r="JG57" s="94" t="str">
        <f ca="1">IFERROR(INDEX(TrichLuc!$A:$AD,JE57,30),"")</f>
        <v/>
      </c>
      <c r="JH57" s="85" t="str">
        <f ca="1">IFERROR(VLOOKUP(JG57,Giadatvaheso!$C$24:$F$112,4,0)*JI57,"")</f>
        <v/>
      </c>
      <c r="JI57" s="84" t="str">
        <f t="shared" ca="1" si="24"/>
        <v/>
      </c>
      <c r="JJ57" s="84" t="str">
        <f ca="1">IFERROR(INDEX(TrichLuc!$A:$AD,JE57,21),"")</f>
        <v/>
      </c>
      <c r="JK57" s="84" t="str">
        <f ca="1">IFERROR(INDEX(TrichLuc!$A:$AD,JE57,22),"")</f>
        <v/>
      </c>
      <c r="JL57" s="84" t="str">
        <f ca="1">IFERROR(INDEX(TrichLuc!$A:$AD,JE57,23),"")</f>
        <v/>
      </c>
      <c r="JM57" s="94" t="str">
        <f ca="1">IFERROR(INDEX(TrichLuc!$A:$AD,JE57,25),"")</f>
        <v/>
      </c>
      <c r="JN57" s="94" t="str">
        <f ca="1">IFERROR(INDEX(TrichLuc!$A:$AD,JE57,26),"")</f>
        <v/>
      </c>
      <c r="JP57" s="4" t="str">
        <f ca="1">IFERROR(MATCH(JU$3,OFFSET(TrichLuc!$A$1,JP56,0,5000),0)+JP56,"")</f>
        <v/>
      </c>
      <c r="JQ57" s="84" t="str">
        <f ca="1">IFERROR(INDEX(TrichLuc!$A:$AD,JP57,10),"")</f>
        <v/>
      </c>
      <c r="JR57" s="94" t="str">
        <f ca="1">IFERROR(INDEX(TrichLuc!$A:$AD,JP57,30),"")</f>
        <v/>
      </c>
      <c r="JS57" s="85" t="str">
        <f ca="1">IFERROR(VLOOKUP(JR57,Giadatvaheso!$C$24:$F$112,4,0)*JT57,"")</f>
        <v/>
      </c>
      <c r="JT57" s="84" t="str">
        <f t="shared" ca="1" si="25"/>
        <v/>
      </c>
      <c r="JU57" s="84" t="str">
        <f ca="1">IFERROR(INDEX(TrichLuc!$A:$AD,JP57,21),"")</f>
        <v/>
      </c>
      <c r="JV57" s="84" t="str">
        <f ca="1">IFERROR(INDEX(TrichLuc!$A:$AD,JP57,22),"")</f>
        <v/>
      </c>
      <c r="JW57" s="84" t="str">
        <f ca="1">IFERROR(INDEX(TrichLuc!$A:$AD,JP57,23),"")</f>
        <v/>
      </c>
      <c r="JX57" s="94" t="str">
        <f ca="1">IFERROR(INDEX(TrichLuc!$A:$AD,JP57,25),"")</f>
        <v/>
      </c>
      <c r="JY57" s="94" t="str">
        <f ca="1">IFERROR(INDEX(TrichLuc!$A:$AD,JP57,26),"")</f>
        <v/>
      </c>
      <c r="KA57" s="4" t="str">
        <f ca="1">IFERROR(MATCH(KF$3,OFFSET(TrichLuc!$A$1,KA56,0,5000),0)+KA56,"")</f>
        <v/>
      </c>
      <c r="KB57" s="84" t="str">
        <f ca="1">IFERROR(INDEX(TrichLuc!$A:$AD,KA57,10),"")</f>
        <v/>
      </c>
      <c r="KC57" s="94" t="str">
        <f ca="1">IFERROR(INDEX(TrichLuc!$A:$AD,KA57,30),"")</f>
        <v/>
      </c>
      <c r="KD57" s="85" t="str">
        <f ca="1">IFERROR(VLOOKUP(KC57,Giadatvaheso!$C$24:$F$112,4,0)*KE57,"")</f>
        <v/>
      </c>
      <c r="KE57" s="84" t="str">
        <f t="shared" ca="1" si="26"/>
        <v/>
      </c>
      <c r="KF57" s="84" t="str">
        <f ca="1">IFERROR(INDEX(TrichLuc!$A:$AD,KA57,21),"")</f>
        <v/>
      </c>
      <c r="KG57" s="84" t="str">
        <f ca="1">IFERROR(INDEX(TrichLuc!$A:$AD,KA57,22),"")</f>
        <v/>
      </c>
      <c r="KH57" s="84" t="str">
        <f ca="1">IFERROR(INDEX(TrichLuc!$A:$AD,KA57,23),"")</f>
        <v/>
      </c>
      <c r="KI57" s="94" t="str">
        <f ca="1">IFERROR(INDEX(TrichLuc!$A:$AD,KA57,25),"")</f>
        <v/>
      </c>
      <c r="KJ57" s="94" t="str">
        <f ca="1">IFERROR(INDEX(TrichLuc!$A:$AD,KA57,26),"")</f>
        <v/>
      </c>
      <c r="KL57" s="4" t="str">
        <f ca="1">IFERROR(MATCH(KQ$3,OFFSET(TrichLuc!$A$1,KL56,0,5000),0)+KL56,"")</f>
        <v/>
      </c>
      <c r="KM57" s="84" t="str">
        <f ca="1">IFERROR(INDEX(TrichLuc!$A:$AD,KL57,10),"")</f>
        <v/>
      </c>
      <c r="KN57" s="94" t="str">
        <f ca="1">IFERROR(INDEX(TrichLuc!$A:$AD,KL57,30),"")</f>
        <v/>
      </c>
      <c r="KO57" s="85" t="str">
        <f ca="1">IFERROR(VLOOKUP(KN57,Giadatvaheso!$C$24:$F$112,4,0)*KP57,"")</f>
        <v/>
      </c>
      <c r="KP57" s="84" t="str">
        <f t="shared" ca="1" si="27"/>
        <v/>
      </c>
      <c r="KQ57" s="84" t="str">
        <f ca="1">IFERROR(INDEX(TrichLuc!$A:$AD,KL57,21),"")</f>
        <v/>
      </c>
      <c r="KR57" s="84" t="str">
        <f ca="1">IFERROR(INDEX(TrichLuc!$A:$AD,KL57,22),"")</f>
        <v/>
      </c>
      <c r="KS57" s="84" t="str">
        <f ca="1">IFERROR(INDEX(TrichLuc!$A:$AD,KL57,23),"")</f>
        <v/>
      </c>
      <c r="KT57" s="94" t="str">
        <f ca="1">IFERROR(INDEX(TrichLuc!$A:$AD,KL57,25),"")</f>
        <v/>
      </c>
      <c r="KU57" s="94" t="str">
        <f ca="1">IFERROR(INDEX(TrichLuc!$A:$AD,KL57,26),"")</f>
        <v/>
      </c>
      <c r="KW57" s="4" t="str">
        <f ca="1">IFERROR(MATCH(LB$3,OFFSET(TrichLuc!$A$1,KW56,0,5000),0)+KW56,"")</f>
        <v/>
      </c>
      <c r="KX57" s="84" t="str">
        <f ca="1">IFERROR(INDEX(TrichLuc!$A:$AD,KW57,10),"")</f>
        <v/>
      </c>
      <c r="KY57" s="94" t="str">
        <f ca="1">IFERROR(INDEX(TrichLuc!$A:$AD,KW57,30),"")</f>
        <v/>
      </c>
      <c r="KZ57" s="85" t="str">
        <f ca="1">IFERROR(VLOOKUP(KY57,Giadatvaheso!$C$24:$F$112,4,0)*LA57,"")</f>
        <v/>
      </c>
      <c r="LA57" s="84" t="str">
        <f t="shared" ca="1" si="28"/>
        <v/>
      </c>
      <c r="LB57" s="84" t="str">
        <f ca="1">IFERROR(INDEX(TrichLuc!$A:$AD,KW57,21),"")</f>
        <v/>
      </c>
      <c r="LC57" s="84" t="str">
        <f ca="1">IFERROR(INDEX(TrichLuc!$A:$AD,KW57,22),"")</f>
        <v/>
      </c>
      <c r="LD57" s="84" t="str">
        <f ca="1">IFERROR(INDEX(TrichLuc!$A:$AD,KW57,23),"")</f>
        <v/>
      </c>
      <c r="LE57" s="94" t="str">
        <f ca="1">IFERROR(INDEX(TrichLuc!$A:$AD,KW57,25),"")</f>
        <v/>
      </c>
      <c r="LF57" s="94" t="str">
        <f ca="1">IFERROR(INDEX(TrichLuc!$A:$AD,KW57,26),"")</f>
        <v/>
      </c>
      <c r="LH57" s="4" t="str">
        <f ca="1">IFERROR(MATCH(LM$3,OFFSET(TrichLuc!$A$1,LH56,0,5000),0)+LH56,"")</f>
        <v/>
      </c>
      <c r="LI57" s="84" t="str">
        <f ca="1">IFERROR(INDEX(TrichLuc!$A:$AD,LH57,10),"")</f>
        <v/>
      </c>
      <c r="LJ57" s="94" t="str">
        <f ca="1">IFERROR(INDEX(TrichLuc!$A:$AD,LH57,30),"")</f>
        <v/>
      </c>
      <c r="LK57" s="85" t="str">
        <f ca="1">IFERROR(VLOOKUP(LJ57,Giadatvaheso!$C$24:$F$112,4,0)*LL57,"")</f>
        <v/>
      </c>
      <c r="LL57" s="84" t="str">
        <f t="shared" ca="1" si="29"/>
        <v/>
      </c>
      <c r="LM57" s="84" t="str">
        <f ca="1">IFERROR(INDEX(TrichLuc!$A:$AD,LH57,21),"")</f>
        <v/>
      </c>
      <c r="LN57" s="84" t="str">
        <f ca="1">IFERROR(INDEX(TrichLuc!$A:$AD,LH57,22),"")</f>
        <v/>
      </c>
      <c r="LO57" s="84" t="str">
        <f ca="1">IFERROR(INDEX(TrichLuc!$A:$AD,LH57,23),"")</f>
        <v/>
      </c>
      <c r="LP57" s="94" t="str">
        <f ca="1">IFERROR(INDEX(TrichLuc!$A:$AD,LH57,25),"")</f>
        <v/>
      </c>
      <c r="LQ57" s="94" t="str">
        <f ca="1">IFERROR(INDEX(TrichLuc!$A:$AD,LH57,26),"")</f>
        <v/>
      </c>
      <c r="LS57" s="4" t="str">
        <f ca="1">IFERROR(MATCH(LX$3,OFFSET(TrichLuc!$A$1,LS56,0,5000),0)+LS56,"")</f>
        <v/>
      </c>
      <c r="LT57" s="84" t="str">
        <f ca="1">IFERROR(INDEX(TrichLuc!$A:$AD,LS57,10),"")</f>
        <v/>
      </c>
      <c r="LU57" s="94" t="str">
        <f ca="1">IFERROR(INDEX(TrichLuc!$A:$AD,LS57,30),"")</f>
        <v/>
      </c>
      <c r="LV57" s="85" t="str">
        <f ca="1">IFERROR(VLOOKUP(LU57,Giadatvaheso!$C$24:$F$112,4,0)*LW57,"")</f>
        <v/>
      </c>
      <c r="LW57" s="84" t="str">
        <f t="shared" ca="1" si="30"/>
        <v/>
      </c>
      <c r="LX57" s="84" t="str">
        <f ca="1">IFERROR(INDEX(TrichLuc!$A:$AD,LS57,21),"")</f>
        <v/>
      </c>
      <c r="LY57" s="84" t="str">
        <f ca="1">IFERROR(INDEX(TrichLuc!$A:$AD,LS57,22),"")</f>
        <v/>
      </c>
      <c r="LZ57" s="84" t="str">
        <f ca="1">IFERROR(INDEX(TrichLuc!$A:$AD,LS57,23),"")</f>
        <v/>
      </c>
      <c r="MA57" s="94" t="str">
        <f ca="1">IFERROR(INDEX(TrichLuc!$A:$AD,LS57,25),"")</f>
        <v/>
      </c>
      <c r="MB57" s="94" t="str">
        <f ca="1">IFERROR(INDEX(TrichLuc!$A:$AD,LS57,26),"")</f>
        <v/>
      </c>
      <c r="MD57" s="4" t="str">
        <f ca="1">IFERROR(MATCH(MI$3,OFFSET(TrichLuc!$A$1,MD56,0,5000),0)+MD56,"")</f>
        <v/>
      </c>
      <c r="ME57" s="84" t="str">
        <f ca="1">IFERROR(INDEX(TrichLuc!$A:$AD,MD57,10),"")</f>
        <v/>
      </c>
      <c r="MF57" s="94" t="str">
        <f ca="1">IFERROR(INDEX(TrichLuc!$A:$AD,MD57,30),"")</f>
        <v/>
      </c>
      <c r="MG57" s="85" t="str">
        <f ca="1">IFERROR(VLOOKUP(MF57,Giadatvaheso!$C$24:$F$112,4,0)*MH57,"")</f>
        <v/>
      </c>
      <c r="MH57" s="84" t="str">
        <f t="shared" ca="1" si="31"/>
        <v/>
      </c>
      <c r="MI57" s="84" t="str">
        <f ca="1">IFERROR(INDEX(TrichLuc!$A:$AD,MD57,21),"")</f>
        <v/>
      </c>
      <c r="MJ57" s="84" t="str">
        <f ca="1">IFERROR(INDEX(TrichLuc!$A:$AD,MD57,22),"")</f>
        <v/>
      </c>
      <c r="MK57" s="84" t="str">
        <f ca="1">IFERROR(INDEX(TrichLuc!$A:$AD,MD57,23),"")</f>
        <v/>
      </c>
      <c r="ML57" s="94" t="str">
        <f ca="1">IFERROR(INDEX(TrichLuc!$A:$AD,MD57,25),"")</f>
        <v/>
      </c>
      <c r="MM57" s="94" t="str">
        <f ca="1">IFERROR(INDEX(TrichLuc!$A:$AD,MD57,26),"")</f>
        <v/>
      </c>
      <c r="MO57" s="4" t="str">
        <f ca="1">IFERROR(MATCH(MT$3,OFFSET(TrichLuc!$A$1,MO56,0,5000),0)+MO56,"")</f>
        <v/>
      </c>
      <c r="MP57" s="84" t="str">
        <f ca="1">IFERROR(INDEX(TrichLuc!$A:$AD,MO57,10),"")</f>
        <v/>
      </c>
      <c r="MQ57" s="94" t="str">
        <f ca="1">IFERROR(INDEX(TrichLuc!$A:$AD,MO57,30),"")</f>
        <v/>
      </c>
      <c r="MR57" s="85" t="str">
        <f ca="1">IFERROR(VLOOKUP(MQ57,Giadatvaheso!$C$24:$F$112,4,0)*MS57,"")</f>
        <v/>
      </c>
      <c r="MS57" s="84" t="str">
        <f t="shared" ca="1" si="32"/>
        <v/>
      </c>
      <c r="MT57" s="84" t="str">
        <f ca="1">IFERROR(INDEX(TrichLuc!$A:$AD,MO57,21),"")</f>
        <v/>
      </c>
      <c r="MU57" s="84" t="str">
        <f ca="1">IFERROR(INDEX(TrichLuc!$A:$AD,MO57,22),"")</f>
        <v/>
      </c>
      <c r="MV57" s="84" t="str">
        <f ca="1">IFERROR(INDEX(TrichLuc!$A:$AD,MO57,23),"")</f>
        <v/>
      </c>
      <c r="MW57" s="94" t="str">
        <f ca="1">IFERROR(INDEX(TrichLuc!$A:$AD,MO57,25),"")</f>
        <v/>
      </c>
      <c r="MX57" s="94" t="str">
        <f ca="1">IFERROR(INDEX(TrichLuc!$A:$AD,MO57,26),"")</f>
        <v/>
      </c>
      <c r="MZ57" s="4" t="str">
        <f ca="1">IFERROR(MATCH(NE$3,OFFSET(TrichLuc!$A$1,MZ56,0,5000),0)+MZ56,"")</f>
        <v/>
      </c>
      <c r="NA57" s="84" t="str">
        <f ca="1">IFERROR(INDEX(TrichLuc!$A:$AD,MZ57,10),"")</f>
        <v/>
      </c>
      <c r="NB57" s="94" t="str">
        <f ca="1">IFERROR(INDEX(TrichLuc!$A:$AD,MZ57,30),"")</f>
        <v/>
      </c>
      <c r="NC57" s="85" t="str">
        <f ca="1">IFERROR(VLOOKUP(NB57,Giadatvaheso!$C$24:$F$112,4,0)*ND57,"")</f>
        <v/>
      </c>
      <c r="ND57" s="84" t="str">
        <f t="shared" ca="1" si="33"/>
        <v/>
      </c>
      <c r="NE57" s="84" t="str">
        <f ca="1">IFERROR(INDEX(TrichLuc!$A:$AD,MZ57,21),"")</f>
        <v/>
      </c>
      <c r="NF57" s="84" t="str">
        <f ca="1">IFERROR(INDEX(TrichLuc!$A:$AD,MZ57,22),"")</f>
        <v/>
      </c>
      <c r="NG57" s="84" t="str">
        <f ca="1">IFERROR(INDEX(TrichLuc!$A:$AD,MZ57,23),"")</f>
        <v/>
      </c>
      <c r="NH57" s="94" t="str">
        <f ca="1">IFERROR(INDEX(TrichLuc!$A:$AD,MZ57,25),"")</f>
        <v/>
      </c>
      <c r="NI57" s="94" t="str">
        <f ca="1">IFERROR(INDEX(TrichLuc!$A:$AD,MZ57,26),"")</f>
        <v/>
      </c>
      <c r="NK57" s="4" t="str">
        <f ca="1">IFERROR(MATCH(NP$3,OFFSET(TrichLuc!$A$1,NK56,0,5000),0)+NK56,"")</f>
        <v/>
      </c>
      <c r="NL57" s="84" t="str">
        <f ca="1">IFERROR(INDEX(TrichLuc!$A:$AD,NK57,10),"")</f>
        <v/>
      </c>
      <c r="NM57" s="94" t="str">
        <f ca="1">IFERROR(INDEX(TrichLuc!$A:$AD,NK57,30),"")</f>
        <v/>
      </c>
      <c r="NN57" s="85" t="str">
        <f ca="1">IFERROR(VLOOKUP(NM57,Giadatvaheso!$C$24:$F$112,4,0)*NO57,"")</f>
        <v/>
      </c>
      <c r="NO57" s="84" t="str">
        <f t="shared" ca="1" si="34"/>
        <v/>
      </c>
      <c r="NP57" s="84" t="str">
        <f ca="1">IFERROR(INDEX(TrichLuc!$A:$AD,NK57,21),"")</f>
        <v/>
      </c>
      <c r="NQ57" s="84" t="str">
        <f ca="1">IFERROR(INDEX(TrichLuc!$A:$AD,NK57,22),"")</f>
        <v/>
      </c>
      <c r="NR57" s="84" t="str">
        <f ca="1">IFERROR(INDEX(TrichLuc!$A:$AD,NK57,23),"")</f>
        <v/>
      </c>
      <c r="NS57" s="94" t="str">
        <f ca="1">IFERROR(INDEX(TrichLuc!$A:$AD,NK57,25),"")</f>
        <v/>
      </c>
      <c r="NT57" s="94" t="str">
        <f ca="1">IFERROR(INDEX(TrichLuc!$A:$AD,NK57,26),"")</f>
        <v/>
      </c>
      <c r="NV57" s="4" t="str">
        <f ca="1">IFERROR(MATCH(OA$3,OFFSET(TrichLuc!$A$1,NV56,0,5000),0)+NV56,"")</f>
        <v/>
      </c>
      <c r="NW57" s="84" t="str">
        <f ca="1">IFERROR(INDEX(TrichLuc!$A:$AD,NV57,10),"")</f>
        <v/>
      </c>
      <c r="NX57" s="94" t="str">
        <f ca="1">IFERROR(INDEX(TrichLuc!$A:$AD,NV57,30),"")</f>
        <v/>
      </c>
      <c r="NY57" s="85" t="str">
        <f ca="1">IFERROR(VLOOKUP(NX57,Giadatvaheso!$C$24:$F$112,4,0)*NZ57,"")</f>
        <v/>
      </c>
      <c r="NZ57" s="84" t="str">
        <f t="shared" ca="1" si="35"/>
        <v/>
      </c>
      <c r="OA57" s="84" t="str">
        <f ca="1">IFERROR(INDEX(TrichLuc!$A:$AD,NV57,21),"")</f>
        <v/>
      </c>
      <c r="OB57" s="84" t="str">
        <f ca="1">IFERROR(INDEX(TrichLuc!$A:$AD,NV57,22),"")</f>
        <v/>
      </c>
      <c r="OC57" s="84" t="str">
        <f ca="1">IFERROR(INDEX(TrichLuc!$A:$AD,NV57,23),"")</f>
        <v/>
      </c>
      <c r="OD57" s="94" t="str">
        <f ca="1">IFERROR(INDEX(TrichLuc!$A:$AD,NV57,25),"")</f>
        <v/>
      </c>
      <c r="OE57" s="94" t="str">
        <f ca="1">IFERROR(INDEX(TrichLuc!$A:$AD,NV57,26),"")</f>
        <v/>
      </c>
      <c r="OG57" s="4" t="str">
        <f ca="1">IFERROR(MATCH(OL$3,OFFSET(TrichLuc!$A$1,OG56,0,5000),0)+OG56,"")</f>
        <v/>
      </c>
      <c r="OH57" s="84" t="str">
        <f ca="1">IFERROR(INDEX(TrichLuc!$A:$AD,OG57,10),"")</f>
        <v/>
      </c>
      <c r="OI57" s="94" t="str">
        <f ca="1">IFERROR(INDEX(TrichLuc!$A:$AD,OG57,30),"")</f>
        <v/>
      </c>
      <c r="OJ57" s="85" t="str">
        <f ca="1">IFERROR(VLOOKUP(OI57,Giadatvaheso!$C$24:$F$112,4,0)*OK57,"")</f>
        <v/>
      </c>
      <c r="OK57" s="84" t="str">
        <f t="shared" ca="1" si="36"/>
        <v/>
      </c>
      <c r="OL57" s="84" t="str">
        <f ca="1">IFERROR(INDEX(TrichLuc!$A:$AD,OG57,21),"")</f>
        <v/>
      </c>
      <c r="OM57" s="84" t="str">
        <f ca="1">IFERROR(INDEX(TrichLuc!$A:$AD,OG57,22),"")</f>
        <v/>
      </c>
      <c r="ON57" s="84" t="str">
        <f ca="1">IFERROR(INDEX(TrichLuc!$A:$AD,OG57,23),"")</f>
        <v/>
      </c>
      <c r="OO57" s="94" t="str">
        <f ca="1">IFERROR(INDEX(TrichLuc!$A:$AD,OG57,25),"")</f>
        <v/>
      </c>
      <c r="OP57" s="94" t="str">
        <f ca="1">IFERROR(INDEX(TrichLuc!$A:$AD,OG57,26),"")</f>
        <v/>
      </c>
      <c r="OR57" s="4" t="str">
        <f ca="1">IFERROR(MATCH(OW$3,OFFSET(TrichLuc!$A$1,OR56,0,5000),0)+OR56,"")</f>
        <v/>
      </c>
      <c r="OS57" s="84" t="str">
        <f ca="1">IFERROR(INDEX(TrichLuc!$A:$AD,OR57,10),"")</f>
        <v/>
      </c>
      <c r="OT57" s="94" t="str">
        <f ca="1">IFERROR(INDEX(TrichLuc!$A:$AD,OR57,30),"")</f>
        <v/>
      </c>
      <c r="OU57" s="85" t="str">
        <f ca="1">IFERROR(VLOOKUP(OT57,Giadatvaheso!$C$24:$F$112,4,0)*OV57,"")</f>
        <v/>
      </c>
      <c r="OV57" s="84" t="str">
        <f t="shared" ca="1" si="37"/>
        <v/>
      </c>
      <c r="OW57" s="84" t="str">
        <f ca="1">IFERROR(INDEX(TrichLuc!$A:$AD,OR57,21),"")</f>
        <v/>
      </c>
      <c r="OX57" s="84" t="str">
        <f ca="1">IFERROR(INDEX(TrichLuc!$A:$AD,OR57,22),"")</f>
        <v/>
      </c>
      <c r="OY57" s="84" t="str">
        <f ca="1">IFERROR(INDEX(TrichLuc!$A:$AD,OR57,23),"")</f>
        <v/>
      </c>
      <c r="OZ57" s="94" t="str">
        <f ca="1">IFERROR(INDEX(TrichLuc!$A:$AD,OR57,25),"")</f>
        <v/>
      </c>
      <c r="PA57" s="94" t="str">
        <f ca="1">IFERROR(INDEX(TrichLuc!$A:$AD,OR57,26),"")</f>
        <v/>
      </c>
      <c r="PC57" s="4" t="str">
        <f ca="1">IFERROR(MATCH(PH$3,OFFSET(TrichLuc!$A$1,PC56,0,5000),0)+PC56,"")</f>
        <v/>
      </c>
      <c r="PD57" s="84" t="str">
        <f ca="1">IFERROR(INDEX(TrichLuc!$A:$AD,PC57,10),"")</f>
        <v/>
      </c>
      <c r="PE57" s="94" t="str">
        <f ca="1">IFERROR(INDEX(TrichLuc!$A:$AD,PC57,30),"")</f>
        <v/>
      </c>
      <c r="PF57" s="85" t="str">
        <f ca="1">IFERROR(VLOOKUP(PE57,Giadatvaheso!$C$24:$F$112,4,0)*PG57,"")</f>
        <v/>
      </c>
      <c r="PG57" s="84" t="str">
        <f t="shared" ca="1" si="38"/>
        <v/>
      </c>
      <c r="PH57" s="84" t="str">
        <f ca="1">IFERROR(INDEX(TrichLuc!$A:$AD,PC57,21),"")</f>
        <v/>
      </c>
      <c r="PI57" s="84" t="str">
        <f ca="1">IFERROR(INDEX(TrichLuc!$A:$AD,PC57,22),"")</f>
        <v/>
      </c>
      <c r="PJ57" s="84" t="str">
        <f ca="1">IFERROR(INDEX(TrichLuc!$A:$AD,PC57,23),"")</f>
        <v/>
      </c>
      <c r="PK57" s="94" t="str">
        <f ca="1">IFERROR(INDEX(TrichLuc!$A:$AD,PC57,25),"")</f>
        <v/>
      </c>
      <c r="PL57" s="94" t="str">
        <f ca="1">IFERROR(INDEX(TrichLuc!$A:$AD,PC57,26),"")</f>
        <v/>
      </c>
      <c r="PN57" s="4" t="str">
        <f ca="1">IFERROR(MATCH(PS$3,OFFSET(TrichLuc!$A$1,PN56,0,5000),0)+PN56,"")</f>
        <v/>
      </c>
      <c r="PO57" s="84" t="str">
        <f ca="1">IFERROR(INDEX(TrichLuc!$A:$AD,PN57,10),"")</f>
        <v/>
      </c>
      <c r="PP57" s="94" t="str">
        <f ca="1">IFERROR(INDEX(TrichLuc!$A:$AD,PN57,30),"")</f>
        <v/>
      </c>
      <c r="PQ57" s="85" t="str">
        <f ca="1">IFERROR(VLOOKUP(PP57,Giadatvaheso!$C$24:$F$112,4,0)*PR57,"")</f>
        <v/>
      </c>
      <c r="PR57" s="84" t="str">
        <f t="shared" ca="1" si="39"/>
        <v/>
      </c>
      <c r="PS57" s="84" t="str">
        <f ca="1">IFERROR(INDEX(TrichLuc!$A:$AD,PN57,21),"")</f>
        <v/>
      </c>
      <c r="PT57" s="84" t="str">
        <f ca="1">IFERROR(INDEX(TrichLuc!$A:$AD,PN57,22),"")</f>
        <v/>
      </c>
      <c r="PU57" s="84" t="str">
        <f ca="1">IFERROR(INDEX(TrichLuc!$A:$AD,PN57,23),"")</f>
        <v/>
      </c>
      <c r="PV57" s="94" t="str">
        <f ca="1">IFERROR(INDEX(TrichLuc!$A:$AD,PN57,25),"")</f>
        <v/>
      </c>
      <c r="PW57" s="94" t="str">
        <f ca="1">IFERROR(INDEX(TrichLuc!$A:$AD,PN57,26),"")</f>
        <v/>
      </c>
      <c r="PY57" s="4" t="str">
        <f ca="1">IFERROR(MATCH(QD$3,OFFSET(TrichLuc!$A$1,PY56,0,5000),0)+PY56,"")</f>
        <v/>
      </c>
      <c r="PZ57" s="84" t="str">
        <f ca="1">IFERROR(INDEX(TrichLuc!$A:$AD,PY57,10),"")</f>
        <v/>
      </c>
      <c r="QA57" s="94" t="str">
        <f ca="1">IFERROR(INDEX(TrichLuc!$A:$AD,PY57,30),"")</f>
        <v/>
      </c>
      <c r="QB57" s="85" t="str">
        <f ca="1">IFERROR(VLOOKUP(QA57,Giadatvaheso!$C$24:$F$112,4,0)*QC57,"")</f>
        <v/>
      </c>
      <c r="QC57" s="84" t="str">
        <f t="shared" ca="1" si="40"/>
        <v/>
      </c>
      <c r="QD57" s="84" t="str">
        <f ca="1">IFERROR(INDEX(TrichLuc!$A:$AD,PY57,21),"")</f>
        <v/>
      </c>
      <c r="QE57" s="84" t="str">
        <f ca="1">IFERROR(INDEX(TrichLuc!$A:$AD,PY57,22),"")</f>
        <v/>
      </c>
      <c r="QF57" s="84" t="str">
        <f ca="1">IFERROR(INDEX(TrichLuc!$A:$AD,PY57,23),"")</f>
        <v/>
      </c>
      <c r="QG57" s="94" t="str">
        <f ca="1">IFERROR(INDEX(TrichLuc!$A:$AD,PY57,25),"")</f>
        <v/>
      </c>
      <c r="QH57" s="94" t="str">
        <f ca="1">IFERROR(INDEX(TrichLuc!$A:$AD,PY57,26),"")</f>
        <v/>
      </c>
      <c r="QJ57" s="4" t="str">
        <f ca="1">IFERROR(MATCH(QO$3,OFFSET(TrichLuc!$A$1,QJ56,0,5000),0)+QJ56,"")</f>
        <v/>
      </c>
      <c r="QK57" s="84" t="str">
        <f ca="1">IFERROR(INDEX(TrichLuc!$A:$AD,QJ57,10),"")</f>
        <v/>
      </c>
      <c r="QL57" s="94" t="str">
        <f ca="1">IFERROR(INDEX(TrichLuc!$A:$AD,QJ57,30),"")</f>
        <v/>
      </c>
      <c r="QM57" s="85" t="str">
        <f ca="1">IFERROR(VLOOKUP(QL57,Giadatvaheso!$C$24:$F$112,4,0)*QN57,"")</f>
        <v/>
      </c>
      <c r="QN57" s="84" t="str">
        <f t="shared" ca="1" si="41"/>
        <v/>
      </c>
      <c r="QO57" s="84" t="str">
        <f ca="1">IFERROR(INDEX(TrichLuc!$A:$AD,QJ57,21),"")</f>
        <v/>
      </c>
      <c r="QP57" s="84" t="str">
        <f ca="1">IFERROR(INDEX(TrichLuc!$A:$AD,QJ57,22),"")</f>
        <v/>
      </c>
      <c r="QQ57" s="84" t="str">
        <f ca="1">IFERROR(INDEX(TrichLuc!$A:$AD,QJ57,23),"")</f>
        <v/>
      </c>
      <c r="QR57" s="94" t="str">
        <f ca="1">IFERROR(INDEX(TrichLuc!$A:$AD,QJ57,25),"")</f>
        <v/>
      </c>
      <c r="QS57" s="94" t="str">
        <f ca="1">IFERROR(INDEX(TrichLuc!$A:$AD,QJ57,26),"")</f>
        <v/>
      </c>
      <c r="QU57" s="4" t="str">
        <f ca="1">IFERROR(MATCH(QZ$3,OFFSET(TrichLuc!$A$1,QU56,0,5000),0)+QU56,"")</f>
        <v/>
      </c>
      <c r="QV57" s="84" t="str">
        <f ca="1">IFERROR(INDEX(TrichLuc!$A:$AD,QU57,10),"")</f>
        <v/>
      </c>
      <c r="QW57" s="94" t="str">
        <f ca="1">IFERROR(INDEX(TrichLuc!$A:$AD,QU57,30),"")</f>
        <v/>
      </c>
      <c r="QX57" s="85" t="str">
        <f ca="1">IFERROR(VLOOKUP(QW57,Giadatvaheso!$C$24:$F$112,4,0)*QY57,"")</f>
        <v/>
      </c>
      <c r="QY57" s="84" t="str">
        <f t="shared" ca="1" si="42"/>
        <v/>
      </c>
      <c r="QZ57" s="84" t="str">
        <f ca="1">IFERROR(INDEX(TrichLuc!$A:$AD,QU57,21),"")</f>
        <v/>
      </c>
      <c r="RA57" s="84" t="str">
        <f ca="1">IFERROR(INDEX(TrichLuc!$A:$AD,QU57,22),"")</f>
        <v/>
      </c>
      <c r="RB57" s="84" t="str">
        <f ca="1">IFERROR(INDEX(TrichLuc!$A:$AD,QU57,23),"")</f>
        <v/>
      </c>
      <c r="RC57" s="94" t="str">
        <f ca="1">IFERROR(INDEX(TrichLuc!$A:$AD,QU57,25),"")</f>
        <v/>
      </c>
      <c r="RD57" s="94" t="str">
        <f ca="1">IFERROR(INDEX(TrichLuc!$A:$AD,QU57,26),"")</f>
        <v/>
      </c>
      <c r="RF57" s="4" t="str">
        <f ca="1">IFERROR(MATCH(RK$3,OFFSET(TrichLuc!$A$1,RF56,0,5000),0)+RF56,"")</f>
        <v/>
      </c>
      <c r="RG57" s="84" t="str">
        <f ca="1">IFERROR(INDEX(TrichLuc!$A:$AD,RF57,10),"")</f>
        <v/>
      </c>
      <c r="RH57" s="94" t="str">
        <f ca="1">IFERROR(INDEX(TrichLuc!$A:$AD,RF57,30),"")</f>
        <v/>
      </c>
      <c r="RI57" s="85" t="str">
        <f ca="1">IFERROR(VLOOKUP(RH57,Giadatvaheso!$C$24:$F$112,4,0)*RJ57,"")</f>
        <v/>
      </c>
      <c r="RJ57" s="84" t="str">
        <f t="shared" ca="1" si="43"/>
        <v/>
      </c>
      <c r="RK57" s="84" t="str">
        <f ca="1">IFERROR(INDEX(TrichLuc!$A:$AD,RF57,21),"")</f>
        <v/>
      </c>
      <c r="RL57" s="84" t="str">
        <f ca="1">IFERROR(INDEX(TrichLuc!$A:$AD,RF57,22),"")</f>
        <v/>
      </c>
      <c r="RM57" s="84" t="str">
        <f ca="1">IFERROR(INDEX(TrichLuc!$A:$AD,RF57,23),"")</f>
        <v/>
      </c>
      <c r="RN57" s="94" t="str">
        <f ca="1">IFERROR(INDEX(TrichLuc!$A:$AD,RF57,25),"")</f>
        <v/>
      </c>
      <c r="RO57" s="94" t="str">
        <f ca="1">IFERROR(INDEX(TrichLuc!$A:$AD,RF57,26),"")</f>
        <v/>
      </c>
      <c r="RQ57" s="4" t="str">
        <f ca="1">IFERROR(MATCH(RV$3,OFFSET(TrichLuc!$A$1,RQ56,0,5000),0)+RQ56,"")</f>
        <v/>
      </c>
      <c r="RR57" s="84" t="str">
        <f ca="1">IFERROR(INDEX(TrichLuc!$A:$AD,RQ57,10),"")</f>
        <v/>
      </c>
      <c r="RS57" s="94" t="str">
        <f ca="1">IFERROR(INDEX(TrichLuc!$A:$AD,RQ57,30),"")</f>
        <v/>
      </c>
      <c r="RT57" s="85" t="str">
        <f ca="1">IFERROR(VLOOKUP(RS57,Giadatvaheso!$C$24:$F$112,4,0)*RU57,"")</f>
        <v/>
      </c>
      <c r="RU57" s="84" t="str">
        <f t="shared" ca="1" si="44"/>
        <v/>
      </c>
      <c r="RV57" s="84" t="str">
        <f ca="1">IFERROR(INDEX(TrichLuc!$A:$AD,RQ57,21),"")</f>
        <v/>
      </c>
      <c r="RW57" s="84" t="str">
        <f ca="1">IFERROR(INDEX(TrichLuc!$A:$AD,RQ57,22),"")</f>
        <v/>
      </c>
      <c r="RX57" s="84" t="str">
        <f ca="1">IFERROR(INDEX(TrichLuc!$A:$AD,RQ57,23),"")</f>
        <v/>
      </c>
      <c r="RY57" s="94" t="str">
        <f ca="1">IFERROR(INDEX(TrichLuc!$A:$AD,RQ57,25),"")</f>
        <v/>
      </c>
      <c r="RZ57" s="94" t="str">
        <f ca="1">IFERROR(INDEX(TrichLuc!$A:$AD,RQ57,26),"")</f>
        <v/>
      </c>
      <c r="SB57" s="4" t="str">
        <f ca="1">IFERROR(MATCH(SG$3,OFFSET(TrichLuc!$A$1,SB56,0,5000),0)+SB56,"")</f>
        <v/>
      </c>
      <c r="SC57" s="84" t="str">
        <f ca="1">IFERROR(INDEX(TrichLuc!$A:$AD,SB57,10),"")</f>
        <v/>
      </c>
      <c r="SD57" s="94" t="str">
        <f ca="1">IFERROR(INDEX(TrichLuc!$A:$AD,SB57,30),"")</f>
        <v/>
      </c>
      <c r="SE57" s="85" t="str">
        <f ca="1">IFERROR(VLOOKUP(SD57,Giadatvaheso!$C$24:$F$112,4,0)*SF57,"")</f>
        <v/>
      </c>
      <c r="SF57" s="84" t="str">
        <f t="shared" ca="1" si="45"/>
        <v/>
      </c>
      <c r="SG57" s="84" t="str">
        <f ca="1">IFERROR(INDEX(TrichLuc!$A:$AD,SB57,21),"")</f>
        <v/>
      </c>
      <c r="SH57" s="84" t="str">
        <f ca="1">IFERROR(INDEX(TrichLuc!$A:$AD,SB57,22),"")</f>
        <v/>
      </c>
      <c r="SI57" s="84" t="str">
        <f ca="1">IFERROR(INDEX(TrichLuc!$A:$AD,SB57,23),"")</f>
        <v/>
      </c>
      <c r="SJ57" s="94" t="str">
        <f ca="1">IFERROR(INDEX(TrichLuc!$A:$AD,SB57,25),"")</f>
        <v/>
      </c>
      <c r="SK57" s="94" t="str">
        <f ca="1">IFERROR(INDEX(TrichLuc!$A:$AD,SB57,26),"")</f>
        <v/>
      </c>
      <c r="SM57" s="4" t="str">
        <f ca="1">IFERROR(MATCH(SR$3,OFFSET(TrichLuc!$A$1,SM56,0,5000),0)+SM56,"")</f>
        <v/>
      </c>
      <c r="SN57" s="84" t="str">
        <f ca="1">IFERROR(INDEX(TrichLuc!$A:$AD,SM57,10),"")</f>
        <v/>
      </c>
      <c r="SO57" s="94" t="str">
        <f ca="1">IFERROR(INDEX(TrichLuc!$A:$AD,SM57,30),"")</f>
        <v/>
      </c>
      <c r="SP57" s="85" t="str">
        <f ca="1">IFERROR(VLOOKUP(SO57,Giadatvaheso!$C$24:$F$112,4,0)*SQ57,"")</f>
        <v/>
      </c>
      <c r="SQ57" s="84" t="str">
        <f t="shared" ca="1" si="46"/>
        <v/>
      </c>
      <c r="SR57" s="84" t="str">
        <f ca="1">IFERROR(INDEX(TrichLuc!$A:$AD,SM57,21),"")</f>
        <v/>
      </c>
      <c r="SS57" s="84" t="str">
        <f ca="1">IFERROR(INDEX(TrichLuc!$A:$AD,SM57,22),"")</f>
        <v/>
      </c>
      <c r="ST57" s="84" t="str">
        <f ca="1">IFERROR(INDEX(TrichLuc!$A:$AD,SM57,23),"")</f>
        <v/>
      </c>
      <c r="SU57" s="94" t="str">
        <f ca="1">IFERROR(INDEX(TrichLuc!$A:$AD,SM57,25),"")</f>
        <v/>
      </c>
      <c r="SV57" s="94" t="str">
        <f ca="1">IFERROR(INDEX(TrichLuc!$A:$AD,SM57,26),"")</f>
        <v/>
      </c>
      <c r="SX57" s="4" t="str">
        <f ca="1">IFERROR(MATCH(TC$3,OFFSET(TrichLuc!$A$1,SX56,0,5000),0)+SX56,"")</f>
        <v/>
      </c>
      <c r="SY57" s="84" t="str">
        <f ca="1">IFERROR(INDEX(TrichLuc!$A:$AD,SX57,10),"")</f>
        <v/>
      </c>
      <c r="SZ57" s="94" t="str">
        <f ca="1">IFERROR(INDEX(TrichLuc!$A:$AD,SX57,30),"")</f>
        <v/>
      </c>
      <c r="TA57" s="85" t="str">
        <f ca="1">IFERROR(VLOOKUP(SZ57,Giadatvaheso!$C$24:$F$112,4,0)*TB57,"")</f>
        <v/>
      </c>
      <c r="TB57" s="84" t="str">
        <f t="shared" ca="1" si="47"/>
        <v/>
      </c>
      <c r="TC57" s="84" t="str">
        <f ca="1">IFERROR(INDEX(TrichLuc!$A:$AD,SX57,21),"")</f>
        <v/>
      </c>
      <c r="TD57" s="84" t="str">
        <f ca="1">IFERROR(INDEX(TrichLuc!$A:$AD,SX57,22),"")</f>
        <v/>
      </c>
      <c r="TE57" s="84" t="str">
        <f ca="1">IFERROR(INDEX(TrichLuc!$A:$AD,SX57,23),"")</f>
        <v/>
      </c>
      <c r="TF57" s="94" t="str">
        <f ca="1">IFERROR(INDEX(TrichLuc!$A:$AD,SX57,25),"")</f>
        <v/>
      </c>
      <c r="TG57" s="94" t="str">
        <f ca="1">IFERROR(INDEX(TrichLuc!$A:$AD,SX57,26),"")</f>
        <v/>
      </c>
      <c r="TI57" s="4" t="str">
        <f ca="1">IFERROR(MATCH(TN$3,OFFSET(TrichLuc!$A$1,TI56,0,5000),0)+TI56,"")</f>
        <v/>
      </c>
      <c r="TJ57" s="84" t="str">
        <f ca="1">IFERROR(INDEX(TrichLuc!$A:$AD,TI57,10),"")</f>
        <v/>
      </c>
      <c r="TK57" s="94" t="str">
        <f ca="1">IFERROR(INDEX(TrichLuc!$A:$AD,TI57,30),"")</f>
        <v/>
      </c>
      <c r="TL57" s="85" t="str">
        <f ca="1">IFERROR(VLOOKUP(TK57,Giadatvaheso!$C$24:$F$112,4,0)*TM57,"")</f>
        <v/>
      </c>
      <c r="TM57" s="84" t="str">
        <f t="shared" ca="1" si="48"/>
        <v/>
      </c>
      <c r="TN57" s="84" t="str">
        <f ca="1">IFERROR(INDEX(TrichLuc!$A:$AD,TI57,21),"")</f>
        <v/>
      </c>
      <c r="TO57" s="84" t="str">
        <f ca="1">IFERROR(INDEX(TrichLuc!$A:$AD,TI57,22),"")</f>
        <v/>
      </c>
      <c r="TP57" s="84" t="str">
        <f ca="1">IFERROR(INDEX(TrichLuc!$A:$AD,TI57,23),"")</f>
        <v/>
      </c>
      <c r="TQ57" s="94" t="str">
        <f ca="1">IFERROR(INDEX(TrichLuc!$A:$AD,TI57,25),"")</f>
        <v/>
      </c>
      <c r="TR57" s="94" t="str">
        <f ca="1">IFERROR(INDEX(TrichLuc!$A:$AD,TI57,26),"")</f>
        <v/>
      </c>
      <c r="TT57" s="4" t="str">
        <f ca="1">IFERROR(MATCH(TY$3,OFFSET(TrichLuc!$A$1,TT56,0,5000),0)+TT56,"")</f>
        <v/>
      </c>
      <c r="TU57" s="84" t="str">
        <f ca="1">IFERROR(INDEX(TrichLuc!$A:$AD,TT57,10),"")</f>
        <v/>
      </c>
      <c r="TV57" s="94" t="str">
        <f ca="1">IFERROR(INDEX(TrichLuc!$A:$AD,TT57,30),"")</f>
        <v/>
      </c>
      <c r="TW57" s="85" t="str">
        <f ca="1">IFERROR(VLOOKUP(TV57,Giadatvaheso!$C$24:$F$112,4,0)*TX57,"")</f>
        <v/>
      </c>
      <c r="TX57" s="84" t="str">
        <f t="shared" ca="1" si="49"/>
        <v/>
      </c>
      <c r="TY57" s="84" t="str">
        <f ca="1">IFERROR(INDEX(TrichLuc!$A:$AD,TT57,21),"")</f>
        <v/>
      </c>
      <c r="TZ57" s="84" t="str">
        <f ca="1">IFERROR(INDEX(TrichLuc!$A:$AD,TT57,22),"")</f>
        <v/>
      </c>
      <c r="UA57" s="84" t="str">
        <f ca="1">IFERROR(INDEX(TrichLuc!$A:$AD,TT57,23),"")</f>
        <v/>
      </c>
      <c r="UB57" s="94" t="str">
        <f ca="1">IFERROR(INDEX(TrichLuc!$A:$AD,TT57,25),"")</f>
        <v/>
      </c>
      <c r="UC57" s="94" t="str">
        <f ca="1">IFERROR(INDEX(TrichLuc!$A:$AD,TT57,26),"")</f>
        <v/>
      </c>
      <c r="UE57" s="4" t="str">
        <f ca="1">IFERROR(MATCH(UJ$3,OFFSET(TrichLuc!$A$1,UE56,0,5000),0)+UE56,"")</f>
        <v/>
      </c>
      <c r="UF57" s="84" t="str">
        <f ca="1">IFERROR(INDEX(TrichLuc!$A:$AD,UE57,10),"")</f>
        <v/>
      </c>
      <c r="UG57" s="94" t="str">
        <f ca="1">IFERROR(INDEX(TrichLuc!$A:$AD,UE57,30),"")</f>
        <v/>
      </c>
      <c r="UH57" s="85" t="str">
        <f ca="1">IFERROR(VLOOKUP(UG57,Giadatvaheso!$C$24:$F$112,4,0)*UI57,"")</f>
        <v/>
      </c>
      <c r="UI57" s="84" t="str">
        <f t="shared" ca="1" si="50"/>
        <v/>
      </c>
      <c r="UJ57" s="84" t="str">
        <f ca="1">IFERROR(INDEX(TrichLuc!$A:$AD,UE57,21),"")</f>
        <v/>
      </c>
      <c r="UK57" s="84" t="str">
        <f ca="1">IFERROR(INDEX(TrichLuc!$A:$AD,UE57,22),"")</f>
        <v/>
      </c>
      <c r="UL57" s="84" t="str">
        <f ca="1">IFERROR(INDEX(TrichLuc!$A:$AD,UE57,23),"")</f>
        <v/>
      </c>
      <c r="UM57" s="94" t="str">
        <f ca="1">IFERROR(INDEX(TrichLuc!$A:$AD,UE57,25),"")</f>
        <v/>
      </c>
      <c r="UN57" s="94" t="str">
        <f ca="1">IFERROR(INDEX(TrichLuc!$A:$AD,UE57,26),"")</f>
        <v/>
      </c>
      <c r="UP57" s="4" t="str">
        <f ca="1">IFERROR(MATCH(UU$3,OFFSET(TrichLuc!$A$1,UP56,0,5000),0)+UP56,"")</f>
        <v/>
      </c>
      <c r="UQ57" s="84" t="str">
        <f ca="1">IFERROR(INDEX(TrichLuc!$A:$AD,UP57,10),"")</f>
        <v/>
      </c>
      <c r="UR57" s="94" t="str">
        <f ca="1">IFERROR(INDEX(TrichLuc!$A:$AD,UP57,30),"")</f>
        <v/>
      </c>
      <c r="US57" s="85" t="str">
        <f ca="1">IFERROR(VLOOKUP(UR57,Giadatvaheso!$C$24:$F$112,4,0)*UT57,"")</f>
        <v/>
      </c>
      <c r="UT57" s="84" t="str">
        <f t="shared" ca="1" si="51"/>
        <v/>
      </c>
      <c r="UU57" s="84" t="str">
        <f ca="1">IFERROR(INDEX(TrichLuc!$A:$AD,UP57,21),"")</f>
        <v/>
      </c>
      <c r="UV57" s="84" t="str">
        <f ca="1">IFERROR(INDEX(TrichLuc!$A:$AD,UP57,22),"")</f>
        <v/>
      </c>
      <c r="UW57" s="84" t="str">
        <f ca="1">IFERROR(INDEX(TrichLuc!$A:$AD,UP57,23),"")</f>
        <v/>
      </c>
      <c r="UX57" s="94" t="str">
        <f ca="1">IFERROR(INDEX(TrichLuc!$A:$AD,UP57,25),"")</f>
        <v/>
      </c>
      <c r="UY57" s="94" t="str">
        <f ca="1">IFERROR(INDEX(TrichLuc!$A:$AD,UP57,26),"")</f>
        <v/>
      </c>
      <c r="VA57" s="4" t="str">
        <f ca="1">IFERROR(MATCH(VF$3,OFFSET(TrichLuc!$A$1,VA56,0,5000),0)+VA56,"")</f>
        <v/>
      </c>
      <c r="VB57" s="84" t="str">
        <f ca="1">IFERROR(INDEX(TrichLuc!$A:$AD,VA57,10),"")</f>
        <v/>
      </c>
      <c r="VC57" s="94" t="str">
        <f ca="1">IFERROR(INDEX(TrichLuc!$A:$AD,VA57,30),"")</f>
        <v/>
      </c>
      <c r="VD57" s="85" t="str">
        <f ca="1">IFERROR(VLOOKUP(VC57,Giadatvaheso!$C$24:$F$112,4,0)*VE57,"")</f>
        <v/>
      </c>
      <c r="VE57" s="84" t="str">
        <f t="shared" ca="1" si="52"/>
        <v/>
      </c>
      <c r="VF57" s="84" t="str">
        <f ca="1">IFERROR(INDEX(TrichLuc!$A:$AD,VA57,21),"")</f>
        <v/>
      </c>
      <c r="VG57" s="84" t="str">
        <f ca="1">IFERROR(INDEX(TrichLuc!$A:$AD,VA57,22),"")</f>
        <v/>
      </c>
      <c r="VH57" s="84" t="str">
        <f ca="1">IFERROR(INDEX(TrichLuc!$A:$AD,VA57,23),"")</f>
        <v/>
      </c>
      <c r="VI57" s="94" t="str">
        <f ca="1">IFERROR(INDEX(TrichLuc!$A:$AD,VA57,25),"")</f>
        <v/>
      </c>
      <c r="VJ57" s="94" t="str">
        <f ca="1">IFERROR(INDEX(TrichLuc!$A:$AD,VA57,26),"")</f>
        <v/>
      </c>
      <c r="VL57" s="4" t="str">
        <f ca="1">IFERROR(MATCH(VQ$3,OFFSET(TrichLuc!$A$1,VL56,0,5000),0)+VL56,"")</f>
        <v/>
      </c>
      <c r="VM57" s="84" t="str">
        <f ca="1">IFERROR(INDEX(TrichLuc!$A:$AD,VL57,10),"")</f>
        <v/>
      </c>
      <c r="VN57" s="94" t="str">
        <f ca="1">IFERROR(INDEX(TrichLuc!$A:$AD,VL57,30),"")</f>
        <v/>
      </c>
      <c r="VO57" s="85" t="str">
        <f ca="1">IFERROR(VLOOKUP(VN57,Giadatvaheso!$C$24:$F$112,4,0)*VP57,"")</f>
        <v/>
      </c>
      <c r="VP57" s="84" t="str">
        <f t="shared" ca="1" si="53"/>
        <v/>
      </c>
      <c r="VQ57" s="84" t="str">
        <f ca="1">IFERROR(INDEX(TrichLuc!$A:$AD,VL57,21),"")</f>
        <v/>
      </c>
      <c r="VR57" s="84" t="str">
        <f ca="1">IFERROR(INDEX(TrichLuc!$A:$AD,VL57,22),"")</f>
        <v/>
      </c>
      <c r="VS57" s="84" t="str">
        <f ca="1">IFERROR(INDEX(TrichLuc!$A:$AD,VL57,23),"")</f>
        <v/>
      </c>
      <c r="VT57" s="94" t="str">
        <f ca="1">IFERROR(INDEX(TrichLuc!$A:$AD,VL57,25),"")</f>
        <v/>
      </c>
      <c r="VU57" s="94" t="str">
        <f ca="1">IFERROR(INDEX(TrichLuc!$A:$AD,VL57,26),"")</f>
        <v/>
      </c>
      <c r="VW57" s="4" t="str">
        <f ca="1">IFERROR(MATCH(WB$3,OFFSET(TrichLuc!$A$1,VW56,0,5000),0)+VW56,"")</f>
        <v/>
      </c>
      <c r="VX57" s="84" t="str">
        <f ca="1">IFERROR(INDEX(TrichLuc!$A:$AD,VW57,10),"")</f>
        <v/>
      </c>
      <c r="VY57" s="94" t="str">
        <f ca="1">IFERROR(INDEX(TrichLuc!$A:$AD,VW57,30),"")</f>
        <v/>
      </c>
      <c r="VZ57" s="85" t="str">
        <f ca="1">IFERROR(VLOOKUP(VY57,Giadatvaheso!$C$24:$F$112,4,0)*WA57,"")</f>
        <v/>
      </c>
      <c r="WA57" s="84" t="str">
        <f t="shared" ca="1" si="54"/>
        <v/>
      </c>
      <c r="WB57" s="84" t="str">
        <f ca="1">IFERROR(INDEX(TrichLuc!$A:$AD,VW57,21),"")</f>
        <v/>
      </c>
      <c r="WC57" s="84" t="str">
        <f ca="1">IFERROR(INDEX(TrichLuc!$A:$AD,VW57,22),"")</f>
        <v/>
      </c>
      <c r="WD57" s="84" t="str">
        <f ca="1">IFERROR(INDEX(TrichLuc!$A:$AD,VW57,23),"")</f>
        <v/>
      </c>
      <c r="WE57" s="94" t="str">
        <f ca="1">IFERROR(INDEX(TrichLuc!$A:$AD,VW57,25),"")</f>
        <v/>
      </c>
      <c r="WF57" s="94" t="str">
        <f ca="1">IFERROR(INDEX(TrichLuc!$A:$AD,VW57,26),"")</f>
        <v/>
      </c>
      <c r="WH57" s="4" t="str">
        <f ca="1">IFERROR(MATCH(WM$3,OFFSET(TrichLuc!$A$1,WH56,0,5000),0)+WH56,"")</f>
        <v/>
      </c>
      <c r="WI57" s="84" t="str">
        <f ca="1">IFERROR(INDEX(TrichLuc!$A:$AD,WH57,10),"")</f>
        <v/>
      </c>
      <c r="WJ57" s="94" t="str">
        <f ca="1">IFERROR(INDEX(TrichLuc!$A:$AD,WH57,30),"")</f>
        <v/>
      </c>
      <c r="WK57" s="85" t="str">
        <f ca="1">IFERROR(VLOOKUP(WJ57,Giadatvaheso!$C$24:$F$112,4,0)*WL57,"")</f>
        <v/>
      </c>
      <c r="WL57" s="84" t="str">
        <f t="shared" ca="1" si="55"/>
        <v/>
      </c>
      <c r="WM57" s="84" t="str">
        <f ca="1">IFERROR(INDEX(TrichLuc!$A:$AD,WH57,21),"")</f>
        <v/>
      </c>
      <c r="WN57" s="84" t="str">
        <f ca="1">IFERROR(INDEX(TrichLuc!$A:$AD,WH57,22),"")</f>
        <v/>
      </c>
      <c r="WO57" s="84" t="str">
        <f ca="1">IFERROR(INDEX(TrichLuc!$A:$AD,WH57,23),"")</f>
        <v/>
      </c>
      <c r="WP57" s="94" t="str">
        <f ca="1">IFERROR(INDEX(TrichLuc!$A:$AD,WH57,25),"")</f>
        <v/>
      </c>
      <c r="WQ57" s="94" t="str">
        <f ca="1">IFERROR(INDEX(TrichLuc!$A:$AD,WH57,26),"")</f>
        <v/>
      </c>
      <c r="WS57" s="4" t="str">
        <f ca="1">IFERROR(MATCH(WX$3,OFFSET(TrichLuc!$A$1,WS56,0,5000),0)+WS56,"")</f>
        <v/>
      </c>
      <c r="WT57" s="84" t="str">
        <f ca="1">IFERROR(INDEX(TrichLuc!$A:$AD,WS57,10),"")</f>
        <v/>
      </c>
      <c r="WU57" s="94" t="str">
        <f ca="1">IFERROR(INDEX(TrichLuc!$A:$AD,WS57,30),"")</f>
        <v/>
      </c>
      <c r="WV57" s="85" t="str">
        <f ca="1">IFERROR(VLOOKUP(WU57,Giadatvaheso!$C$24:$F$112,4,0)*WW57,"")</f>
        <v/>
      </c>
      <c r="WW57" s="84" t="str">
        <f t="shared" ca="1" si="56"/>
        <v/>
      </c>
      <c r="WX57" s="84" t="str">
        <f ca="1">IFERROR(INDEX(TrichLuc!$A:$AD,WS57,21),"")</f>
        <v/>
      </c>
      <c r="WY57" s="84" t="str">
        <f ca="1">IFERROR(INDEX(TrichLuc!$A:$AD,WS57,22),"")</f>
        <v/>
      </c>
      <c r="WZ57" s="84" t="str">
        <f ca="1">IFERROR(INDEX(TrichLuc!$A:$AD,WS57,23),"")</f>
        <v/>
      </c>
      <c r="XA57" s="94" t="str">
        <f ca="1">IFERROR(INDEX(TrichLuc!$A:$AD,WS57,25),"")</f>
        <v/>
      </c>
      <c r="XB57" s="94" t="str">
        <f ca="1">IFERROR(INDEX(TrichLuc!$A:$AD,WS57,26),"")</f>
        <v/>
      </c>
      <c r="XD57" s="4" t="str">
        <f ca="1">IFERROR(MATCH(XI$3,OFFSET(TrichLuc!$A$1,XD56,0,5000),0)+XD56,"")</f>
        <v/>
      </c>
      <c r="XE57" s="84" t="str">
        <f ca="1">IFERROR(INDEX(TrichLuc!$A:$AD,XD57,10),"")</f>
        <v/>
      </c>
      <c r="XF57" s="94" t="str">
        <f ca="1">IFERROR(INDEX(TrichLuc!$A:$AD,XD57,30),"")</f>
        <v/>
      </c>
      <c r="XG57" s="85" t="str">
        <f ca="1">IFERROR(VLOOKUP(XF57,Giadatvaheso!$C$24:$F$112,4,0)*XH57,"")</f>
        <v/>
      </c>
      <c r="XH57" s="84" t="str">
        <f t="shared" ca="1" si="57"/>
        <v/>
      </c>
      <c r="XI57" s="84" t="str">
        <f ca="1">IFERROR(INDEX(TrichLuc!$A:$AD,XD57,21),"")</f>
        <v/>
      </c>
      <c r="XJ57" s="84" t="str">
        <f ca="1">IFERROR(INDEX(TrichLuc!$A:$AD,XD57,22),"")</f>
        <v/>
      </c>
      <c r="XK57" s="84" t="str">
        <f ca="1">IFERROR(INDEX(TrichLuc!$A:$AD,XD57,23),"")</f>
        <v/>
      </c>
      <c r="XL57" s="94" t="str">
        <f ca="1">IFERROR(INDEX(TrichLuc!$A:$AD,XD57,25),"")</f>
        <v/>
      </c>
      <c r="XM57" s="94" t="str">
        <f ca="1">IFERROR(INDEX(TrichLuc!$A:$AD,XD57,26),"")</f>
        <v/>
      </c>
      <c r="XO57" s="4" t="str">
        <f ca="1">IFERROR(MATCH(XT$3,OFFSET(TrichLuc!$A$1,XO56,0,5000),0)+XO56,"")</f>
        <v/>
      </c>
      <c r="XP57" s="84" t="str">
        <f ca="1">IFERROR(INDEX(TrichLuc!$A:$AD,XO57,10),"")</f>
        <v/>
      </c>
      <c r="XQ57" s="94" t="str">
        <f ca="1">IFERROR(INDEX(TrichLuc!$A:$AD,XO57,30),"")</f>
        <v/>
      </c>
      <c r="XR57" s="85" t="str">
        <f ca="1">IFERROR(VLOOKUP(XQ57,Giadatvaheso!$C$24:$F$112,4,0)*XS57,"")</f>
        <v/>
      </c>
      <c r="XS57" s="84" t="str">
        <f t="shared" ca="1" si="58"/>
        <v/>
      </c>
      <c r="XT57" s="84" t="str">
        <f ca="1">IFERROR(INDEX(TrichLuc!$A:$AD,XO57,21),"")</f>
        <v/>
      </c>
      <c r="XU57" s="84" t="str">
        <f ca="1">IFERROR(INDEX(TrichLuc!$A:$AD,XO57,22),"")</f>
        <v/>
      </c>
      <c r="XV57" s="84" t="str">
        <f ca="1">IFERROR(INDEX(TrichLuc!$A:$AD,XO57,23),"")</f>
        <v/>
      </c>
      <c r="XW57" s="94" t="str">
        <f ca="1">IFERROR(INDEX(TrichLuc!$A:$AD,XO57,25),"")</f>
        <v/>
      </c>
      <c r="XX57" s="94" t="str">
        <f ca="1">IFERROR(INDEX(TrichLuc!$A:$AD,XO57,26),"")</f>
        <v/>
      </c>
      <c r="XZ57" s="4" t="str">
        <f ca="1">IFERROR(MATCH(YE$3,OFFSET(TrichLuc!$A$1,XZ56,0,5000),0)+XZ56,"")</f>
        <v/>
      </c>
      <c r="YA57" s="84" t="str">
        <f ca="1">IFERROR(INDEX(TrichLuc!$A:$AD,XZ57,10),"")</f>
        <v/>
      </c>
      <c r="YB57" s="94" t="str">
        <f ca="1">IFERROR(INDEX(TrichLuc!$A:$AD,XZ57,30),"")</f>
        <v/>
      </c>
      <c r="YC57" s="85" t="str">
        <f ca="1">IFERROR(VLOOKUP(YB57,Giadatvaheso!$C$24:$F$112,4,0)*YD57,"")</f>
        <v/>
      </c>
      <c r="YD57" s="84" t="str">
        <f t="shared" ca="1" si="59"/>
        <v/>
      </c>
      <c r="YE57" s="84" t="str">
        <f ca="1">IFERROR(INDEX(TrichLuc!$A:$AD,XZ57,21),"")</f>
        <v/>
      </c>
      <c r="YF57" s="84" t="str">
        <f ca="1">IFERROR(INDEX(TrichLuc!$A:$AD,XZ57,22),"")</f>
        <v/>
      </c>
      <c r="YG57" s="84" t="str">
        <f ca="1">IFERROR(INDEX(TrichLuc!$A:$AD,XZ57,23),"")</f>
        <v/>
      </c>
      <c r="YH57" s="94" t="str">
        <f ca="1">IFERROR(INDEX(TrichLuc!$A:$AD,XZ57,25),"")</f>
        <v/>
      </c>
      <c r="YI57" s="94" t="str">
        <f ca="1">IFERROR(INDEX(TrichLuc!$A:$AD,XZ57,26),"")</f>
        <v/>
      </c>
      <c r="YK57" s="4" t="str">
        <f ca="1">IFERROR(MATCH(YP$3,OFFSET(TrichLuc!$A$1,YK56,0,5000),0)+YK56,"")</f>
        <v/>
      </c>
      <c r="YL57" s="84" t="str">
        <f ca="1">IFERROR(INDEX(TrichLuc!$A:$AD,YK57,10),"")</f>
        <v/>
      </c>
      <c r="YM57" s="94" t="str">
        <f ca="1">IFERROR(INDEX(TrichLuc!$A:$AD,YK57,30),"")</f>
        <v/>
      </c>
      <c r="YN57" s="85" t="str">
        <f ca="1">IFERROR(VLOOKUP(YM57,Giadatvaheso!$C$24:$F$112,4,0)*YO57,"")</f>
        <v/>
      </c>
      <c r="YO57" s="84" t="str">
        <f t="shared" ca="1" si="60"/>
        <v/>
      </c>
      <c r="YP57" s="84" t="str">
        <f ca="1">IFERROR(INDEX(TrichLuc!$A:$AD,YK57,21),"")</f>
        <v/>
      </c>
      <c r="YQ57" s="84" t="str">
        <f ca="1">IFERROR(INDEX(TrichLuc!$A:$AD,YK57,22),"")</f>
        <v/>
      </c>
      <c r="YR57" s="84" t="str">
        <f ca="1">IFERROR(INDEX(TrichLuc!$A:$AD,YK57,23),"")</f>
        <v/>
      </c>
      <c r="YS57" s="94" t="str">
        <f ca="1">IFERROR(INDEX(TrichLuc!$A:$AD,YK57,25),"")</f>
        <v/>
      </c>
      <c r="YT57" s="94" t="str">
        <f ca="1">IFERROR(INDEX(TrichLuc!$A:$AD,YK57,26),"")</f>
        <v/>
      </c>
      <c r="YV57" s="4" t="str">
        <f ca="1">IFERROR(MATCH(ZA$3,OFFSET(TrichLuc!$A$1,YV56,0,5000),0)+YV56,"")</f>
        <v/>
      </c>
      <c r="YW57" s="84" t="str">
        <f ca="1">IFERROR(INDEX(TrichLuc!$A:$AD,YV57,10),"")</f>
        <v/>
      </c>
      <c r="YX57" s="94" t="str">
        <f ca="1">IFERROR(INDEX(TrichLuc!$A:$AD,YV57,30),"")</f>
        <v/>
      </c>
      <c r="YY57" s="85" t="str">
        <f ca="1">IFERROR(VLOOKUP(YX57,Giadatvaheso!$C$24:$F$112,4,0)*YZ57,"")</f>
        <v/>
      </c>
      <c r="YZ57" s="84" t="str">
        <f t="shared" ca="1" si="61"/>
        <v/>
      </c>
      <c r="ZA57" s="84" t="str">
        <f ca="1">IFERROR(INDEX(TrichLuc!$A:$AD,YV57,21),"")</f>
        <v/>
      </c>
      <c r="ZB57" s="84" t="str">
        <f ca="1">IFERROR(INDEX(TrichLuc!$A:$AD,YV57,22),"")</f>
        <v/>
      </c>
      <c r="ZC57" s="84" t="str">
        <f ca="1">IFERROR(INDEX(TrichLuc!$A:$AD,YV57,23),"")</f>
        <v/>
      </c>
      <c r="ZD57" s="94" t="str">
        <f ca="1">IFERROR(INDEX(TrichLuc!$A:$AD,YV57,25),"")</f>
        <v/>
      </c>
      <c r="ZE57" s="94" t="str">
        <f ca="1">IFERROR(INDEX(TrichLuc!$A:$AD,YV57,26),"")</f>
        <v/>
      </c>
      <c r="ZG57" s="4" t="str">
        <f ca="1">IFERROR(MATCH(ZL$3,OFFSET(TrichLuc!$A$1,ZG56,0,5000),0)+ZG56,"")</f>
        <v/>
      </c>
      <c r="ZH57" s="84" t="str">
        <f ca="1">IFERROR(INDEX(TrichLuc!$A:$AD,ZG57,10),"")</f>
        <v/>
      </c>
      <c r="ZI57" s="94" t="str">
        <f ca="1">IFERROR(INDEX(TrichLuc!$A:$AD,ZG57,30),"")</f>
        <v/>
      </c>
      <c r="ZJ57" s="85" t="str">
        <f ca="1">IFERROR(VLOOKUP(ZI57,Giadatvaheso!$C$24:$F$112,4,0)*ZK57,"")</f>
        <v/>
      </c>
      <c r="ZK57" s="84" t="str">
        <f t="shared" ca="1" si="62"/>
        <v/>
      </c>
      <c r="ZL57" s="84" t="str">
        <f ca="1">IFERROR(INDEX(TrichLuc!$A:$AD,ZG57,21),"")</f>
        <v/>
      </c>
      <c r="ZM57" s="84" t="str">
        <f ca="1">IFERROR(INDEX(TrichLuc!$A:$AD,ZG57,22),"")</f>
        <v/>
      </c>
      <c r="ZN57" s="84" t="str">
        <f ca="1">IFERROR(INDEX(TrichLuc!$A:$AD,ZG57,23),"")</f>
        <v/>
      </c>
      <c r="ZO57" s="94" t="str">
        <f ca="1">IFERROR(INDEX(TrichLuc!$A:$AD,ZG57,25),"")</f>
        <v/>
      </c>
      <c r="ZP57" s="94" t="str">
        <f ca="1">IFERROR(INDEX(TrichLuc!$A:$AD,ZG57,26),"")</f>
        <v/>
      </c>
      <c r="ZR57" s="4" t="str">
        <f ca="1">IFERROR(MATCH(ZW$3,OFFSET(TrichLuc!$A$1,ZR56,0,5000),0)+ZR56,"")</f>
        <v/>
      </c>
      <c r="ZS57" s="84" t="str">
        <f ca="1">IFERROR(INDEX(TrichLuc!$A:$AD,ZR57,10),"")</f>
        <v/>
      </c>
      <c r="ZT57" s="94" t="str">
        <f ca="1">IFERROR(INDEX(TrichLuc!$A:$AD,ZR57,30),"")</f>
        <v/>
      </c>
      <c r="ZU57" s="85" t="str">
        <f ca="1">IFERROR(VLOOKUP(ZT57,Giadatvaheso!$C$24:$F$112,4,0)*ZV57,"")</f>
        <v/>
      </c>
      <c r="ZV57" s="84" t="str">
        <f t="shared" ca="1" si="63"/>
        <v/>
      </c>
      <c r="ZW57" s="84" t="str">
        <f ca="1">IFERROR(INDEX(TrichLuc!$A:$AD,ZR57,21),"")</f>
        <v/>
      </c>
      <c r="ZX57" s="84" t="str">
        <f ca="1">IFERROR(INDEX(TrichLuc!$A:$AD,ZR57,22),"")</f>
        <v/>
      </c>
      <c r="ZY57" s="84" t="str">
        <f ca="1">IFERROR(INDEX(TrichLuc!$A:$AD,ZR57,23),"")</f>
        <v/>
      </c>
      <c r="ZZ57" s="94" t="str">
        <f ca="1">IFERROR(INDEX(TrichLuc!$A:$AD,ZR57,25),"")</f>
        <v/>
      </c>
      <c r="AAA57" s="94" t="str">
        <f ca="1">IFERROR(INDEX(TrichLuc!$A:$AD,ZR57,26),"")</f>
        <v/>
      </c>
      <c r="AAC57" s="4" t="str">
        <f ca="1">IFERROR(MATCH(AAH$3,OFFSET(TrichLuc!$A$1,AAC56,0,5000),0)+AAC56,"")</f>
        <v/>
      </c>
      <c r="AAD57" s="84" t="str">
        <f ca="1">IFERROR(INDEX(TrichLuc!$A:$AD,AAC57,10),"")</f>
        <v/>
      </c>
      <c r="AAE57" s="94" t="str">
        <f ca="1">IFERROR(INDEX(TrichLuc!$A:$AD,AAC57,30),"")</f>
        <v/>
      </c>
      <c r="AAF57" s="85" t="str">
        <f ca="1">IFERROR(VLOOKUP(AAE57,Giadatvaheso!$C$24:$F$112,4,0)*AAG57,"")</f>
        <v/>
      </c>
      <c r="AAG57" s="84" t="str">
        <f t="shared" ca="1" si="64"/>
        <v/>
      </c>
      <c r="AAH57" s="84" t="str">
        <f ca="1">IFERROR(INDEX(TrichLuc!$A:$AD,AAC57,21),"")</f>
        <v/>
      </c>
      <c r="AAI57" s="84" t="str">
        <f ca="1">IFERROR(INDEX(TrichLuc!$A:$AD,AAC57,22),"")</f>
        <v/>
      </c>
      <c r="AAJ57" s="84" t="str">
        <f ca="1">IFERROR(INDEX(TrichLuc!$A:$AD,AAC57,23),"")</f>
        <v/>
      </c>
      <c r="AAK57" s="94" t="str">
        <f ca="1">IFERROR(INDEX(TrichLuc!$A:$AD,AAC57,25),"")</f>
        <v/>
      </c>
      <c r="AAL57" s="94" t="str">
        <f ca="1">IFERROR(INDEX(TrichLuc!$A:$AD,AAC57,26),"")</f>
        <v/>
      </c>
      <c r="AAN57" s="4" t="str">
        <f ca="1">IFERROR(MATCH(AAS$3,OFFSET(TrichLuc!$A$1,AAN56,0,5000),0)+AAN56,"")</f>
        <v/>
      </c>
      <c r="AAO57" s="84" t="str">
        <f ca="1">IFERROR(INDEX(TrichLuc!$A:$AD,AAN57,10),"")</f>
        <v/>
      </c>
      <c r="AAP57" s="94" t="str">
        <f ca="1">IFERROR(INDEX(TrichLuc!$A:$AD,AAN57,30),"")</f>
        <v/>
      </c>
      <c r="AAQ57" s="85" t="str">
        <f ca="1">IFERROR(VLOOKUP(AAP57,Giadatvaheso!$C$24:$F$112,4,0)*AAR57,"")</f>
        <v/>
      </c>
      <c r="AAR57" s="84" t="str">
        <f t="shared" ca="1" si="65"/>
        <v/>
      </c>
      <c r="AAS57" s="84" t="str">
        <f ca="1">IFERROR(INDEX(TrichLuc!$A:$AD,AAN57,21),"")</f>
        <v/>
      </c>
      <c r="AAT57" s="84" t="str">
        <f ca="1">IFERROR(INDEX(TrichLuc!$A:$AD,AAN57,22),"")</f>
        <v/>
      </c>
      <c r="AAU57" s="84" t="str">
        <f ca="1">IFERROR(INDEX(TrichLuc!$A:$AD,AAN57,23),"")</f>
        <v/>
      </c>
      <c r="AAV57" s="94" t="str">
        <f ca="1">IFERROR(INDEX(TrichLuc!$A:$AD,AAN57,25),"")</f>
        <v/>
      </c>
      <c r="AAW57" s="94" t="str">
        <f ca="1">IFERROR(INDEX(TrichLuc!$A:$AD,AAN57,26),"")</f>
        <v/>
      </c>
      <c r="AAY57" s="4" t="str">
        <f ca="1">IFERROR(MATCH(ABD$3,OFFSET(TrichLuc!$A$1,AAY56,0,5000),0)+AAY56,"")</f>
        <v/>
      </c>
      <c r="AAZ57" s="84" t="str">
        <f ca="1">IFERROR(INDEX(TrichLuc!$A:$AD,AAY57,10),"")</f>
        <v/>
      </c>
      <c r="ABA57" s="94" t="str">
        <f ca="1">IFERROR(INDEX(TrichLuc!$A:$AD,AAY57,30),"")</f>
        <v/>
      </c>
      <c r="ABB57" s="85" t="str">
        <f ca="1">IFERROR(VLOOKUP(ABA57,Giadatvaheso!$C$24:$F$112,4,0)*ABC57,"")</f>
        <v/>
      </c>
      <c r="ABC57" s="84" t="str">
        <f t="shared" ca="1" si="66"/>
        <v/>
      </c>
      <c r="ABD57" s="84" t="str">
        <f ca="1">IFERROR(INDEX(TrichLuc!$A:$AD,AAY57,21),"")</f>
        <v/>
      </c>
      <c r="ABE57" s="84" t="str">
        <f ca="1">IFERROR(INDEX(TrichLuc!$A:$AD,AAY57,22),"")</f>
        <v/>
      </c>
      <c r="ABF57" s="84" t="str">
        <f ca="1">IFERROR(INDEX(TrichLuc!$A:$AD,AAY57,23),"")</f>
        <v/>
      </c>
      <c r="ABG57" s="94" t="str">
        <f ca="1">IFERROR(INDEX(TrichLuc!$A:$AD,AAY57,25),"")</f>
        <v/>
      </c>
      <c r="ABH57" s="94" t="str">
        <f ca="1">IFERROR(INDEX(TrichLuc!$A:$AD,AAY57,26),"")</f>
        <v/>
      </c>
      <c r="ABJ57" s="4" t="str">
        <f ca="1">IFERROR(MATCH(ABO$3,OFFSET(TrichLuc!$A$1,ABJ56,0,5000),0)+ABJ56,"")</f>
        <v/>
      </c>
      <c r="ABK57" s="84" t="str">
        <f ca="1">IFERROR(INDEX(TrichLuc!$A:$AD,ABJ57,10),"")</f>
        <v/>
      </c>
      <c r="ABL57" s="94" t="str">
        <f ca="1">IFERROR(INDEX(TrichLuc!$A:$AD,ABJ57,30),"")</f>
        <v/>
      </c>
      <c r="ABM57" s="85" t="str">
        <f ca="1">IFERROR(VLOOKUP(ABL57,Giadatvaheso!$C$24:$F$112,4,0)*ABN57,"")</f>
        <v/>
      </c>
      <c r="ABN57" s="84" t="str">
        <f t="shared" ca="1" si="67"/>
        <v/>
      </c>
      <c r="ABO57" s="84" t="str">
        <f ca="1">IFERROR(INDEX(TrichLuc!$A:$AD,ABJ57,21),"")</f>
        <v/>
      </c>
      <c r="ABP57" s="84" t="str">
        <f ca="1">IFERROR(INDEX(TrichLuc!$A:$AD,ABJ57,22),"")</f>
        <v/>
      </c>
      <c r="ABQ57" s="84" t="str">
        <f ca="1">IFERROR(INDEX(TrichLuc!$A:$AD,ABJ57,23),"")</f>
        <v/>
      </c>
      <c r="ABR57" s="94" t="str">
        <f ca="1">IFERROR(INDEX(TrichLuc!$A:$AD,ABJ57,25),"")</f>
        <v/>
      </c>
      <c r="ABS57" s="94" t="str">
        <f ca="1">IFERROR(INDEX(TrichLuc!$A:$AD,ABJ57,26),"")</f>
        <v/>
      </c>
      <c r="ABU57" s="4" t="str">
        <f ca="1">IFERROR(MATCH(ABZ$3,OFFSET(TrichLuc!$A$1,ABU56,0,5000),0)+ABU56,"")</f>
        <v/>
      </c>
      <c r="ABV57" s="84" t="str">
        <f ca="1">IFERROR(INDEX(TrichLuc!$A:$AD,ABU57,10),"")</f>
        <v/>
      </c>
      <c r="ABW57" s="94" t="str">
        <f ca="1">IFERROR(INDEX(TrichLuc!$A:$AD,ABU57,30),"")</f>
        <v/>
      </c>
      <c r="ABX57" s="85" t="str">
        <f ca="1">IFERROR(VLOOKUP(ABW57,Giadatvaheso!$C$24:$F$112,4,0)*ABY57,"")</f>
        <v/>
      </c>
      <c r="ABY57" s="84" t="str">
        <f t="shared" ca="1" si="68"/>
        <v/>
      </c>
      <c r="ABZ57" s="84" t="str">
        <f ca="1">IFERROR(INDEX(TrichLuc!$A:$AD,ABU57,21),"")</f>
        <v/>
      </c>
      <c r="ACA57" s="84" t="str">
        <f ca="1">IFERROR(INDEX(TrichLuc!$A:$AD,ABU57,22),"")</f>
        <v/>
      </c>
      <c r="ACB57" s="84" t="str">
        <f ca="1">IFERROR(INDEX(TrichLuc!$A:$AD,ABU57,23),"")</f>
        <v/>
      </c>
      <c r="ACC57" s="94" t="str">
        <f ca="1">IFERROR(INDEX(TrichLuc!$A:$AD,ABU57,25),"")</f>
        <v/>
      </c>
      <c r="ACD57" s="94" t="str">
        <f ca="1">IFERROR(INDEX(TrichLuc!$A:$AD,ABU57,26),"")</f>
        <v/>
      </c>
      <c r="ACF57" s="4" t="str">
        <f ca="1">IFERROR(MATCH(ACK$3,OFFSET(TrichLuc!$A$1,ACF56,0,5000),0)+ACF56,"")</f>
        <v/>
      </c>
      <c r="ACG57" s="84" t="str">
        <f ca="1">IFERROR(INDEX(TrichLuc!$A:$AD,ACF57,10),"")</f>
        <v/>
      </c>
      <c r="ACH57" s="94" t="str">
        <f ca="1">IFERROR(INDEX(TrichLuc!$A:$AD,ACF57,30),"")</f>
        <v/>
      </c>
      <c r="ACI57" s="85" t="str">
        <f ca="1">IFERROR(VLOOKUP(ACH57,Giadatvaheso!$C$24:$F$112,4,0)*ACJ57,"")</f>
        <v/>
      </c>
      <c r="ACJ57" s="84" t="str">
        <f t="shared" ca="1" si="69"/>
        <v/>
      </c>
      <c r="ACK57" s="84" t="str">
        <f ca="1">IFERROR(INDEX(TrichLuc!$A:$AD,ACF57,21),"")</f>
        <v/>
      </c>
      <c r="ACL57" s="84" t="str">
        <f ca="1">IFERROR(INDEX(TrichLuc!$A:$AD,ACF57,22),"")</f>
        <v/>
      </c>
      <c r="ACM57" s="84" t="str">
        <f ca="1">IFERROR(INDEX(TrichLuc!$A:$AD,ACF57,23),"")</f>
        <v/>
      </c>
      <c r="ACN57" s="94" t="str">
        <f ca="1">IFERROR(INDEX(TrichLuc!$A:$AD,ACF57,25),"")</f>
        <v/>
      </c>
      <c r="ACO57" s="94" t="str">
        <f ca="1">IFERROR(INDEX(TrichLuc!$A:$AD,ACF57,26),"")</f>
        <v/>
      </c>
      <c r="ACQ57" s="4" t="str">
        <f ca="1">IFERROR(MATCH(ACV$3,OFFSET(TrichLuc!$A$1,ACQ56,0,5000),0)+ACQ56,"")</f>
        <v/>
      </c>
      <c r="ACR57" s="84" t="str">
        <f ca="1">IFERROR(INDEX(TrichLuc!$A:$AD,ACQ57,10),"")</f>
        <v/>
      </c>
      <c r="ACS57" s="94" t="str">
        <f ca="1">IFERROR(INDEX(TrichLuc!$A:$AD,ACQ57,30),"")</f>
        <v/>
      </c>
      <c r="ACT57" s="85" t="str">
        <f ca="1">IFERROR(VLOOKUP(ACS57,Giadatvaheso!$C$24:$F$112,4,0)*ACU57,"")</f>
        <v/>
      </c>
      <c r="ACU57" s="84" t="str">
        <f t="shared" ca="1" si="70"/>
        <v/>
      </c>
      <c r="ACV57" s="84" t="str">
        <f ca="1">IFERROR(INDEX(TrichLuc!$A:$AD,ACQ57,21),"")</f>
        <v/>
      </c>
      <c r="ACW57" s="84" t="str">
        <f ca="1">IFERROR(INDEX(TrichLuc!$A:$AD,ACQ57,22),"")</f>
        <v/>
      </c>
      <c r="ACX57" s="84" t="str">
        <f ca="1">IFERROR(INDEX(TrichLuc!$A:$AD,ACQ57,23),"")</f>
        <v/>
      </c>
      <c r="ACY57" s="94" t="str">
        <f ca="1">IFERROR(INDEX(TrichLuc!$A:$AD,ACQ57,25),"")</f>
        <v/>
      </c>
      <c r="ACZ57" s="94" t="str">
        <f ca="1">IFERROR(INDEX(TrichLuc!$A:$AD,ACQ57,26),"")</f>
        <v/>
      </c>
      <c r="ADB57" s="4" t="str">
        <f ca="1">IFERROR(MATCH(ADG$3,OFFSET(TrichLuc!$A$1,ADB56,0,5000),0)+ADB56,"")</f>
        <v/>
      </c>
      <c r="ADC57" s="84" t="str">
        <f ca="1">IFERROR(INDEX(TrichLuc!$A:$AD,ADB57,10),"")</f>
        <v/>
      </c>
      <c r="ADD57" s="94" t="str">
        <f ca="1">IFERROR(INDEX(TrichLuc!$A:$AD,ADB57,30),"")</f>
        <v/>
      </c>
      <c r="ADE57" s="85" t="str">
        <f ca="1">IFERROR(VLOOKUP(ADD57,Giadatvaheso!$C$24:$F$112,4,0)*ADF57,"")</f>
        <v/>
      </c>
      <c r="ADF57" s="84" t="str">
        <f t="shared" ca="1" si="71"/>
        <v/>
      </c>
      <c r="ADG57" s="84" t="str">
        <f ca="1">IFERROR(INDEX(TrichLuc!$A:$AD,ADB57,21),"")</f>
        <v/>
      </c>
      <c r="ADH57" s="84" t="str">
        <f ca="1">IFERROR(INDEX(TrichLuc!$A:$AD,ADB57,22),"")</f>
        <v/>
      </c>
      <c r="ADI57" s="84" t="str">
        <f ca="1">IFERROR(INDEX(TrichLuc!$A:$AD,ADB57,23),"")</f>
        <v/>
      </c>
      <c r="ADJ57" s="94" t="str">
        <f ca="1">IFERROR(INDEX(TrichLuc!$A:$AD,ADB57,25),"")</f>
        <v/>
      </c>
      <c r="ADK57" s="94" t="str">
        <f ca="1">IFERROR(INDEX(TrichLuc!$A:$AD,ADB57,26),"")</f>
        <v/>
      </c>
      <c r="ADM57" s="4" t="str">
        <f ca="1">IFERROR(MATCH(ADR$3,OFFSET(TrichLuc!$A$1,ADM56,0,5000),0)+ADM56,"")</f>
        <v/>
      </c>
      <c r="ADN57" s="84" t="str">
        <f ca="1">IFERROR(INDEX(TrichLuc!$A:$AD,ADM57,10),"")</f>
        <v/>
      </c>
      <c r="ADO57" s="94" t="str">
        <f ca="1">IFERROR(INDEX(TrichLuc!$A:$AD,ADM57,30),"")</f>
        <v/>
      </c>
      <c r="ADP57" s="85" t="str">
        <f ca="1">IFERROR(VLOOKUP(ADO57,Giadatvaheso!$C$24:$F$112,4,0)*ADQ57,"")</f>
        <v/>
      </c>
      <c r="ADQ57" s="84" t="str">
        <f t="shared" ca="1" si="72"/>
        <v/>
      </c>
      <c r="ADR57" s="84" t="str">
        <f ca="1">IFERROR(INDEX(TrichLuc!$A:$AD,ADM57,21),"")</f>
        <v/>
      </c>
      <c r="ADS57" s="84" t="str">
        <f ca="1">IFERROR(INDEX(TrichLuc!$A:$AD,ADM57,22),"")</f>
        <v/>
      </c>
      <c r="ADT57" s="84" t="str">
        <f ca="1">IFERROR(INDEX(TrichLuc!$A:$AD,ADM57,23),"")</f>
        <v/>
      </c>
      <c r="ADU57" s="94" t="str">
        <f ca="1">IFERROR(INDEX(TrichLuc!$A:$AD,ADM57,25),"")</f>
        <v/>
      </c>
      <c r="ADV57" s="94" t="str">
        <f ca="1">IFERROR(INDEX(TrichLuc!$A:$AD,ADM57,26),"")</f>
        <v/>
      </c>
      <c r="ADX57" s="4" t="str">
        <f ca="1">IFERROR(MATCH(AEC$3,OFFSET(TrichLuc!$A$1,ADX56,0,5000),0)+ADX56,"")</f>
        <v/>
      </c>
      <c r="ADY57" s="84" t="str">
        <f ca="1">IFERROR(INDEX(TrichLuc!$A:$AD,ADX57,10),"")</f>
        <v/>
      </c>
      <c r="ADZ57" s="94" t="str">
        <f ca="1">IFERROR(INDEX(TrichLuc!$A:$AD,ADX57,30),"")</f>
        <v/>
      </c>
      <c r="AEA57" s="85" t="str">
        <f ca="1">IFERROR(VLOOKUP(ADZ57,Giadatvaheso!$C$24:$F$112,4,0)*AEB57,"")</f>
        <v/>
      </c>
      <c r="AEB57" s="84" t="str">
        <f t="shared" ca="1" si="73"/>
        <v/>
      </c>
      <c r="AEC57" s="84" t="str">
        <f ca="1">IFERROR(INDEX(TrichLuc!$A:$AD,ADX57,21),"")</f>
        <v/>
      </c>
      <c r="AED57" s="84" t="str">
        <f ca="1">IFERROR(INDEX(TrichLuc!$A:$AD,ADX57,22),"")</f>
        <v/>
      </c>
      <c r="AEE57" s="84" t="str">
        <f ca="1">IFERROR(INDEX(TrichLuc!$A:$AD,ADX57,23),"")</f>
        <v/>
      </c>
      <c r="AEF57" s="94" t="str">
        <f ca="1">IFERROR(INDEX(TrichLuc!$A:$AD,ADX57,25),"")</f>
        <v/>
      </c>
      <c r="AEG57" s="94" t="str">
        <f ca="1">IFERROR(INDEX(TrichLuc!$A:$AD,ADX57,26),"")</f>
        <v/>
      </c>
      <c r="AEI57" s="4" t="str">
        <f ca="1">IFERROR(MATCH(AEN$3,OFFSET(TrichLuc!$A$1,AEI56,0,5000),0)+AEI56,"")</f>
        <v/>
      </c>
      <c r="AEJ57" s="84" t="str">
        <f ca="1">IFERROR(INDEX(TrichLuc!$A:$AD,AEI57,10),"")</f>
        <v/>
      </c>
      <c r="AEK57" s="94" t="str">
        <f ca="1">IFERROR(INDEX(TrichLuc!$A:$AD,AEI57,30),"")</f>
        <v/>
      </c>
      <c r="AEL57" s="85" t="str">
        <f ca="1">IFERROR(VLOOKUP(AEK57,Giadatvaheso!$C$24:$F$112,4,0)*AEM57,"")</f>
        <v/>
      </c>
      <c r="AEM57" s="84" t="str">
        <f t="shared" ca="1" si="74"/>
        <v/>
      </c>
      <c r="AEN57" s="84" t="str">
        <f ca="1">IFERROR(INDEX(TrichLuc!$A:$AD,AEI57,21),"")</f>
        <v/>
      </c>
      <c r="AEO57" s="84" t="str">
        <f ca="1">IFERROR(INDEX(TrichLuc!$A:$AD,AEI57,22),"")</f>
        <v/>
      </c>
      <c r="AEP57" s="84" t="str">
        <f ca="1">IFERROR(INDEX(TrichLuc!$A:$AD,AEI57,23),"")</f>
        <v/>
      </c>
      <c r="AEQ57" s="94" t="str">
        <f ca="1">IFERROR(INDEX(TrichLuc!$A:$AD,AEI57,25),"")</f>
        <v/>
      </c>
      <c r="AER57" s="94" t="str">
        <f ca="1">IFERROR(INDEX(TrichLuc!$A:$AD,AEI57,26),"")</f>
        <v/>
      </c>
      <c r="AET57" s="4" t="str">
        <f ca="1">IFERROR(MATCH(AEY$3,OFFSET(TrichLuc!$A$1,AET56,0,5000),0)+AET56,"")</f>
        <v/>
      </c>
      <c r="AEU57" s="84" t="str">
        <f ca="1">IFERROR(INDEX(TrichLuc!$A:$AD,AET57,10),"")</f>
        <v/>
      </c>
      <c r="AEV57" s="94" t="str">
        <f ca="1">IFERROR(INDEX(TrichLuc!$A:$AD,AET57,30),"")</f>
        <v/>
      </c>
      <c r="AEW57" s="85" t="str">
        <f ca="1">IFERROR(VLOOKUP(AEV57,Giadatvaheso!$C$24:$F$112,4,0)*AEX57,"")</f>
        <v/>
      </c>
      <c r="AEX57" s="84" t="str">
        <f t="shared" ca="1" si="75"/>
        <v/>
      </c>
      <c r="AEY57" s="84" t="str">
        <f ca="1">IFERROR(INDEX(TrichLuc!$A:$AD,AET57,21),"")</f>
        <v/>
      </c>
      <c r="AEZ57" s="84" t="str">
        <f ca="1">IFERROR(INDEX(TrichLuc!$A:$AD,AET57,22),"")</f>
        <v/>
      </c>
      <c r="AFA57" s="84" t="str">
        <f ca="1">IFERROR(INDEX(TrichLuc!$A:$AD,AET57,23),"")</f>
        <v/>
      </c>
      <c r="AFB57" s="94" t="str">
        <f ca="1">IFERROR(INDEX(TrichLuc!$A:$AD,AET57,25),"")</f>
        <v/>
      </c>
      <c r="AFC57" s="94" t="str">
        <f ca="1">IFERROR(INDEX(TrichLuc!$A:$AD,AET57,26),"")</f>
        <v/>
      </c>
      <c r="AFE57" s="4" t="str">
        <f ca="1">IFERROR(MATCH(AFJ$3,OFFSET(TrichLuc!$A$1,AFE56,0,5000),0)+AFE56,"")</f>
        <v/>
      </c>
      <c r="AFF57" s="84" t="str">
        <f ca="1">IFERROR(INDEX(TrichLuc!$A:$AD,AFE57,10),"")</f>
        <v/>
      </c>
      <c r="AFG57" s="94" t="str">
        <f ca="1">IFERROR(INDEX(TrichLuc!$A:$AD,AFE57,30),"")</f>
        <v/>
      </c>
      <c r="AFH57" s="85" t="str">
        <f ca="1">IFERROR(VLOOKUP(AFG57,Giadatvaheso!$C$24:$F$112,4,0)*AFI57,"")</f>
        <v/>
      </c>
      <c r="AFI57" s="84" t="str">
        <f t="shared" ca="1" si="76"/>
        <v/>
      </c>
      <c r="AFJ57" s="84" t="str">
        <f ca="1">IFERROR(INDEX(TrichLuc!$A:$AD,AFE57,21),"")</f>
        <v/>
      </c>
      <c r="AFK57" s="84" t="str">
        <f ca="1">IFERROR(INDEX(TrichLuc!$A:$AD,AFE57,22),"")</f>
        <v/>
      </c>
      <c r="AFL57" s="84" t="str">
        <f ca="1">IFERROR(INDEX(TrichLuc!$A:$AD,AFE57,23),"")</f>
        <v/>
      </c>
      <c r="AFM57" s="94" t="str">
        <f ca="1">IFERROR(INDEX(TrichLuc!$A:$AD,AFE57,25),"")</f>
        <v/>
      </c>
      <c r="AFN57" s="94" t="str">
        <f ca="1">IFERROR(INDEX(TrichLuc!$A:$AD,AFE57,26),"")</f>
        <v/>
      </c>
      <c r="AFP57" s="4" t="str">
        <f ca="1">IFERROR(MATCH(AFU$3,OFFSET(TrichLuc!$A$1,AFP56,0,5000),0)+AFP56,"")</f>
        <v/>
      </c>
      <c r="AFQ57" s="84" t="str">
        <f ca="1">IFERROR(INDEX(TrichLuc!$A:$AD,AFP57,10),"")</f>
        <v/>
      </c>
      <c r="AFR57" s="94" t="str">
        <f ca="1">IFERROR(INDEX(TrichLuc!$A:$AD,AFP57,30),"")</f>
        <v/>
      </c>
      <c r="AFS57" s="85" t="str">
        <f ca="1">IFERROR(VLOOKUP(AFR57,Giadatvaheso!$C$24:$F$112,4,0)*AFT57,"")</f>
        <v/>
      </c>
      <c r="AFT57" s="84" t="str">
        <f t="shared" ca="1" si="77"/>
        <v/>
      </c>
      <c r="AFU57" s="84" t="str">
        <f ca="1">IFERROR(INDEX(TrichLuc!$A:$AD,AFP57,21),"")</f>
        <v/>
      </c>
      <c r="AFV57" s="84" t="str">
        <f ca="1">IFERROR(INDEX(TrichLuc!$A:$AD,AFP57,22),"")</f>
        <v/>
      </c>
      <c r="AFW57" s="84" t="str">
        <f ca="1">IFERROR(INDEX(TrichLuc!$A:$AD,AFP57,23),"")</f>
        <v/>
      </c>
      <c r="AFX57" s="94" t="str">
        <f ca="1">IFERROR(INDEX(TrichLuc!$A:$AD,AFP57,25),"")</f>
        <v/>
      </c>
      <c r="AFY57" s="94" t="str">
        <f ca="1">IFERROR(INDEX(TrichLuc!$A:$AD,AFP57,26),"")</f>
        <v/>
      </c>
      <c r="AGA57" s="4" t="str">
        <f ca="1">IFERROR(MATCH(AGF$3,OFFSET(TrichLuc!$A$1,AGA56,0,5000),0)+AGA56,"")</f>
        <v/>
      </c>
      <c r="AGB57" s="84" t="str">
        <f ca="1">IFERROR(INDEX(TrichLuc!$A:$AD,AGA57,10),"")</f>
        <v/>
      </c>
      <c r="AGC57" s="94" t="str">
        <f ca="1">IFERROR(INDEX(TrichLuc!$A:$AD,AGA57,30),"")</f>
        <v/>
      </c>
      <c r="AGD57" s="85" t="str">
        <f ca="1">IFERROR(VLOOKUP(AGC57,Giadatvaheso!$C$24:$F$112,4,0)*AGE57,"")</f>
        <v/>
      </c>
      <c r="AGE57" s="84" t="str">
        <f t="shared" ca="1" si="78"/>
        <v/>
      </c>
      <c r="AGF57" s="84" t="str">
        <f ca="1">IFERROR(INDEX(TrichLuc!$A:$AD,AGA57,21),"")</f>
        <v/>
      </c>
      <c r="AGG57" s="84" t="str">
        <f ca="1">IFERROR(INDEX(TrichLuc!$A:$AD,AGA57,22),"")</f>
        <v/>
      </c>
      <c r="AGH57" s="84" t="str">
        <f ca="1">IFERROR(INDEX(TrichLuc!$A:$AD,AGA57,23),"")</f>
        <v/>
      </c>
      <c r="AGI57" s="94" t="str">
        <f ca="1">IFERROR(INDEX(TrichLuc!$A:$AD,AGA57,25),"")</f>
        <v/>
      </c>
      <c r="AGJ57" s="94" t="str">
        <f ca="1">IFERROR(INDEX(TrichLuc!$A:$AD,AGA57,26),"")</f>
        <v/>
      </c>
      <c r="AGL57" s="4" t="str">
        <f ca="1">IFERROR(MATCH(AGQ$3,OFFSET(TrichLuc!$A$1,AGL56,0,5000),0)+AGL56,"")</f>
        <v/>
      </c>
      <c r="AGM57" s="84" t="str">
        <f ca="1">IFERROR(INDEX(TrichLuc!$A:$AD,AGL57,10),"")</f>
        <v/>
      </c>
      <c r="AGN57" s="94" t="str">
        <f ca="1">IFERROR(INDEX(TrichLuc!$A:$AD,AGL57,30),"")</f>
        <v/>
      </c>
      <c r="AGO57" s="85" t="str">
        <f ca="1">IFERROR(VLOOKUP(AGN57,Giadatvaheso!$C$24:$F$112,4,0)*AGP57,"")</f>
        <v/>
      </c>
      <c r="AGP57" s="84" t="str">
        <f t="shared" ca="1" si="79"/>
        <v/>
      </c>
      <c r="AGQ57" s="84" t="str">
        <f ca="1">IFERROR(INDEX(TrichLuc!$A:$AD,AGL57,21),"")</f>
        <v/>
      </c>
      <c r="AGR57" s="84" t="str">
        <f ca="1">IFERROR(INDEX(TrichLuc!$A:$AD,AGL57,22),"")</f>
        <v/>
      </c>
      <c r="AGS57" s="84" t="str">
        <f ca="1">IFERROR(INDEX(TrichLuc!$A:$AD,AGL57,23),"")</f>
        <v/>
      </c>
      <c r="AGT57" s="94" t="str">
        <f ca="1">IFERROR(INDEX(TrichLuc!$A:$AD,AGL57,25),"")</f>
        <v/>
      </c>
      <c r="AGU57" s="94" t="str">
        <f ca="1">IFERROR(INDEX(TrichLuc!$A:$AD,AGL57,26),"")</f>
        <v/>
      </c>
      <c r="AGW57" s="4" t="str">
        <f ca="1">IFERROR(MATCH(AHB$3,OFFSET(TrichLuc!$A$1,AGW56,0,5000),0)+AGW56,"")</f>
        <v/>
      </c>
      <c r="AGX57" s="84" t="str">
        <f ca="1">IFERROR(INDEX(TrichLuc!$A:$AD,AGW57,10),"")</f>
        <v/>
      </c>
      <c r="AGY57" s="94" t="str">
        <f ca="1">IFERROR(INDEX(TrichLuc!$A:$AD,AGW57,30),"")</f>
        <v/>
      </c>
      <c r="AGZ57" s="85" t="str">
        <f ca="1">IFERROR(VLOOKUP(AGY57,Giadatvaheso!$C$24:$F$112,4,0)*AHA57,"")</f>
        <v/>
      </c>
      <c r="AHA57" s="84" t="str">
        <f t="shared" ca="1" si="80"/>
        <v/>
      </c>
      <c r="AHB57" s="84" t="str">
        <f ca="1">IFERROR(INDEX(TrichLuc!$A:$AD,AGW57,21),"")</f>
        <v/>
      </c>
      <c r="AHC57" s="84" t="str">
        <f ca="1">IFERROR(INDEX(TrichLuc!$A:$AD,AGW57,22),"")</f>
        <v/>
      </c>
      <c r="AHD57" s="84" t="str">
        <f ca="1">IFERROR(INDEX(TrichLuc!$A:$AD,AGW57,23),"")</f>
        <v/>
      </c>
      <c r="AHE57" s="94" t="str">
        <f ca="1">IFERROR(INDEX(TrichLuc!$A:$AD,AGW57,25),"")</f>
        <v/>
      </c>
      <c r="AHF57" s="94" t="str">
        <f ca="1">IFERROR(INDEX(TrichLuc!$A:$AD,AGW57,26),"")</f>
        <v/>
      </c>
      <c r="AHH57" s="4" t="str">
        <f ca="1">IFERROR(MATCH(AHM$3,OFFSET(TrichLuc!$A$1,AHH56,0,5000),0)+AHH56,"")</f>
        <v/>
      </c>
      <c r="AHI57" s="84" t="str">
        <f ca="1">IFERROR(INDEX(TrichLuc!$A:$AD,AHH57,10),"")</f>
        <v/>
      </c>
      <c r="AHJ57" s="94" t="str">
        <f ca="1">IFERROR(INDEX(TrichLuc!$A:$AD,AHH57,30),"")</f>
        <v/>
      </c>
      <c r="AHK57" s="85" t="str">
        <f ca="1">IFERROR(VLOOKUP(AHJ57,Giadatvaheso!$C$24:$F$112,4,0)*AHL57,"")</f>
        <v/>
      </c>
      <c r="AHL57" s="84" t="str">
        <f t="shared" ca="1" si="81"/>
        <v/>
      </c>
      <c r="AHM57" s="84" t="str">
        <f ca="1">IFERROR(INDEX(TrichLuc!$A:$AD,AHH57,21),"")</f>
        <v/>
      </c>
      <c r="AHN57" s="84" t="str">
        <f ca="1">IFERROR(INDEX(TrichLuc!$A:$AD,AHH57,22),"")</f>
        <v/>
      </c>
      <c r="AHO57" s="84" t="str">
        <f ca="1">IFERROR(INDEX(TrichLuc!$A:$AD,AHH57,23),"")</f>
        <v/>
      </c>
      <c r="AHP57" s="94" t="str">
        <f ca="1">IFERROR(INDEX(TrichLuc!$A:$AD,AHH57,25),"")</f>
        <v/>
      </c>
      <c r="AHQ57" s="94" t="str">
        <f ca="1">IFERROR(INDEX(TrichLuc!$A:$AD,AHH57,26),"")</f>
        <v/>
      </c>
      <c r="AHS57" s="4" t="str">
        <f ca="1">IFERROR(MATCH(AHX$3,OFFSET(TrichLuc!$A$1,AHS56,0,5000),0)+AHS56,"")</f>
        <v/>
      </c>
      <c r="AHT57" s="84" t="str">
        <f ca="1">IFERROR(INDEX(TrichLuc!$A:$AD,AHS57,10),"")</f>
        <v/>
      </c>
      <c r="AHU57" s="94" t="str">
        <f ca="1">IFERROR(INDEX(TrichLuc!$A:$AD,AHS57,30),"")</f>
        <v/>
      </c>
      <c r="AHV57" s="85" t="str">
        <f ca="1">IFERROR(VLOOKUP(AHU57,Giadatvaheso!$C$24:$F$112,4,0)*AHW57,"")</f>
        <v/>
      </c>
      <c r="AHW57" s="84" t="str">
        <f t="shared" ca="1" si="82"/>
        <v/>
      </c>
      <c r="AHX57" s="84" t="str">
        <f ca="1">IFERROR(INDEX(TrichLuc!$A:$AD,AHS57,21),"")</f>
        <v/>
      </c>
      <c r="AHY57" s="84" t="str">
        <f ca="1">IFERROR(INDEX(TrichLuc!$A:$AD,AHS57,22),"")</f>
        <v/>
      </c>
      <c r="AHZ57" s="84" t="str">
        <f ca="1">IFERROR(INDEX(TrichLuc!$A:$AD,AHS57,23),"")</f>
        <v/>
      </c>
      <c r="AIA57" s="94" t="str">
        <f ca="1">IFERROR(INDEX(TrichLuc!$A:$AD,AHS57,25),"")</f>
        <v/>
      </c>
      <c r="AIB57" s="94" t="str">
        <f ca="1">IFERROR(INDEX(TrichLuc!$A:$AD,AHS57,26),"")</f>
        <v/>
      </c>
      <c r="AID57" s="4" t="str">
        <f ca="1">IFERROR(MATCH(AII$3,OFFSET(TrichLuc!$A$1,AID56,0,5000),0)+AID56,"")</f>
        <v/>
      </c>
      <c r="AIE57" s="84" t="str">
        <f ca="1">IFERROR(INDEX(TrichLuc!$A:$AD,AID57,10),"")</f>
        <v/>
      </c>
      <c r="AIF57" s="94" t="str">
        <f ca="1">IFERROR(INDEX(TrichLuc!$A:$AD,AID57,30),"")</f>
        <v/>
      </c>
      <c r="AIG57" s="85" t="str">
        <f ca="1">IFERROR(VLOOKUP(AIF57,Giadatvaheso!$C$24:$F$112,4,0)*AIH57,"")</f>
        <v/>
      </c>
      <c r="AIH57" s="84" t="str">
        <f t="shared" ca="1" si="83"/>
        <v/>
      </c>
      <c r="AII57" s="84" t="str">
        <f ca="1">IFERROR(INDEX(TrichLuc!$A:$AD,AID57,21),"")</f>
        <v/>
      </c>
      <c r="AIJ57" s="84" t="str">
        <f ca="1">IFERROR(INDEX(TrichLuc!$A:$AD,AID57,22),"")</f>
        <v/>
      </c>
      <c r="AIK57" s="84" t="str">
        <f ca="1">IFERROR(INDEX(TrichLuc!$A:$AD,AID57,23),"")</f>
        <v/>
      </c>
      <c r="AIL57" s="94" t="str">
        <f ca="1">IFERROR(INDEX(TrichLuc!$A:$AD,AID57,25),"")</f>
        <v/>
      </c>
      <c r="AIM57" s="94" t="str">
        <f ca="1">IFERROR(INDEX(TrichLuc!$A:$AD,AID57,26),"")</f>
        <v/>
      </c>
      <c r="AIO57" s="4" t="str">
        <f ca="1">IFERROR(MATCH(AIT$3,OFFSET(TrichLuc!$A$1,AIO56,0,5000),0)+AIO56,"")</f>
        <v/>
      </c>
      <c r="AIP57" s="84" t="str">
        <f ca="1">IFERROR(INDEX(TrichLuc!$A:$AD,AIO57,10),"")</f>
        <v/>
      </c>
      <c r="AIQ57" s="94" t="str">
        <f ca="1">IFERROR(INDEX(TrichLuc!$A:$AD,AIO57,30),"")</f>
        <v/>
      </c>
      <c r="AIR57" s="85" t="str">
        <f ca="1">IFERROR(VLOOKUP(AIQ57,Giadatvaheso!$C$24:$F$112,4,0)*AIS57,"")</f>
        <v/>
      </c>
      <c r="AIS57" s="84" t="str">
        <f t="shared" ca="1" si="84"/>
        <v/>
      </c>
      <c r="AIT57" s="84" t="str">
        <f ca="1">IFERROR(INDEX(TrichLuc!$A:$AD,AIO57,21),"")</f>
        <v/>
      </c>
      <c r="AIU57" s="84" t="str">
        <f ca="1">IFERROR(INDEX(TrichLuc!$A:$AD,AIO57,22),"")</f>
        <v/>
      </c>
      <c r="AIV57" s="84" t="str">
        <f ca="1">IFERROR(INDEX(TrichLuc!$A:$AD,AIO57,23),"")</f>
        <v/>
      </c>
      <c r="AIW57" s="94" t="str">
        <f ca="1">IFERROR(INDEX(TrichLuc!$A:$AD,AIO57,25),"")</f>
        <v/>
      </c>
      <c r="AIX57" s="94" t="str">
        <f ca="1">IFERROR(INDEX(TrichLuc!$A:$AD,AIO57,26),"")</f>
        <v/>
      </c>
      <c r="AIZ57" s="4" t="str">
        <f ca="1">IFERROR(MATCH(AJE$3,OFFSET(TrichLuc!$A$1,AIZ56,0,5000),0)+AIZ56,"")</f>
        <v/>
      </c>
      <c r="AJA57" s="84" t="str">
        <f ca="1">IFERROR(INDEX(TrichLuc!$A:$AD,AIZ57,10),"")</f>
        <v/>
      </c>
      <c r="AJB57" s="94" t="str">
        <f ca="1">IFERROR(INDEX(TrichLuc!$A:$AD,AIZ57,30),"")</f>
        <v/>
      </c>
      <c r="AJC57" s="85" t="str">
        <f ca="1">IFERROR(VLOOKUP(AJB57,Giadatvaheso!$C$24:$F$112,4,0)*AJD57,"")</f>
        <v/>
      </c>
      <c r="AJD57" s="84" t="str">
        <f t="shared" ca="1" si="85"/>
        <v/>
      </c>
      <c r="AJE57" s="84" t="str">
        <f ca="1">IFERROR(INDEX(TrichLuc!$A:$AD,AIZ57,21),"")</f>
        <v/>
      </c>
      <c r="AJF57" s="84" t="str">
        <f ca="1">IFERROR(INDEX(TrichLuc!$A:$AD,AIZ57,22),"")</f>
        <v/>
      </c>
      <c r="AJG57" s="84" t="str">
        <f ca="1">IFERROR(INDEX(TrichLuc!$A:$AD,AIZ57,23),"")</f>
        <v/>
      </c>
      <c r="AJH57" s="94" t="str">
        <f ca="1">IFERROR(INDEX(TrichLuc!$A:$AD,AIZ57,25),"")</f>
        <v/>
      </c>
      <c r="AJI57" s="94" t="str">
        <f ca="1">IFERROR(INDEX(TrichLuc!$A:$AD,AIZ57,26),"")</f>
        <v/>
      </c>
      <c r="AJK57" s="4" t="str">
        <f ca="1">IFERROR(MATCH(AJP$3,OFFSET(TrichLuc!$A$1,AJK56,0,5000),0)+AJK56,"")</f>
        <v/>
      </c>
      <c r="AJL57" s="84" t="str">
        <f ca="1">IFERROR(INDEX(TrichLuc!$A:$AD,AJK57,10),"")</f>
        <v/>
      </c>
      <c r="AJM57" s="94" t="str">
        <f ca="1">IFERROR(INDEX(TrichLuc!$A:$AD,AJK57,30),"")</f>
        <v/>
      </c>
      <c r="AJN57" s="85" t="str">
        <f ca="1">IFERROR(VLOOKUP(AJM57,Giadatvaheso!$C$24:$F$112,4,0)*AJO57,"")</f>
        <v/>
      </c>
      <c r="AJO57" s="84" t="str">
        <f t="shared" ca="1" si="86"/>
        <v/>
      </c>
      <c r="AJP57" s="84" t="str">
        <f ca="1">IFERROR(INDEX(TrichLuc!$A:$AD,AJK57,21),"")</f>
        <v/>
      </c>
      <c r="AJQ57" s="84" t="str">
        <f ca="1">IFERROR(INDEX(TrichLuc!$A:$AD,AJK57,22),"")</f>
        <v/>
      </c>
      <c r="AJR57" s="84" t="str">
        <f ca="1">IFERROR(INDEX(TrichLuc!$A:$AD,AJK57,23),"")</f>
        <v/>
      </c>
      <c r="AJS57" s="94" t="str">
        <f ca="1">IFERROR(INDEX(TrichLuc!$A:$AD,AJK57,25),"")</f>
        <v/>
      </c>
      <c r="AJT57" s="94" t="str">
        <f ca="1">IFERROR(INDEX(TrichLuc!$A:$AD,AJK57,26),"")</f>
        <v/>
      </c>
      <c r="AJV57" s="4" t="str">
        <f ca="1">IFERROR(MATCH(AKA$3,OFFSET(TrichLuc!$A$1,AJV56,0,5000),0)+AJV56,"")</f>
        <v/>
      </c>
      <c r="AJW57" s="84" t="str">
        <f ca="1">IFERROR(INDEX(TrichLuc!$A:$AD,AJV57,10),"")</f>
        <v/>
      </c>
      <c r="AJX57" s="94" t="str">
        <f ca="1">IFERROR(INDEX(TrichLuc!$A:$AD,AJV57,30),"")</f>
        <v/>
      </c>
      <c r="AJY57" s="85" t="str">
        <f ca="1">IFERROR(VLOOKUP(AJX57,Giadatvaheso!$C$24:$F$112,4,0)*AJZ57,"")</f>
        <v/>
      </c>
      <c r="AJZ57" s="84" t="str">
        <f t="shared" ca="1" si="87"/>
        <v/>
      </c>
      <c r="AKA57" s="84" t="str">
        <f ca="1">IFERROR(INDEX(TrichLuc!$A:$AD,AJV57,21),"")</f>
        <v/>
      </c>
      <c r="AKB57" s="84" t="str">
        <f ca="1">IFERROR(INDEX(TrichLuc!$A:$AD,AJV57,22),"")</f>
        <v/>
      </c>
      <c r="AKC57" s="84" t="str">
        <f ca="1">IFERROR(INDEX(TrichLuc!$A:$AD,AJV57,23),"")</f>
        <v/>
      </c>
      <c r="AKD57" s="94" t="str">
        <f ca="1">IFERROR(INDEX(TrichLuc!$A:$AD,AJV57,25),"")</f>
        <v/>
      </c>
      <c r="AKE57" s="94" t="str">
        <f ca="1">IFERROR(INDEX(TrichLuc!$A:$AD,AJV57,26),"")</f>
        <v/>
      </c>
      <c r="AKG57" s="4" t="str">
        <f ca="1">IFERROR(MATCH(AKL$3,OFFSET(TrichLuc!$A$1,AKG56,0,5000),0)+AKG56,"")</f>
        <v/>
      </c>
      <c r="AKH57" s="84" t="str">
        <f ca="1">IFERROR(INDEX(TrichLuc!$A:$AD,AKG57,10),"")</f>
        <v/>
      </c>
      <c r="AKI57" s="94" t="str">
        <f ca="1">IFERROR(INDEX(TrichLuc!$A:$AD,AKG57,30),"")</f>
        <v/>
      </c>
      <c r="AKJ57" s="85" t="str">
        <f ca="1">IFERROR(VLOOKUP(AKI57,Giadatvaheso!$C$24:$F$112,4,0)*AKK57,"")</f>
        <v/>
      </c>
      <c r="AKK57" s="84" t="str">
        <f t="shared" ca="1" si="88"/>
        <v/>
      </c>
      <c r="AKL57" s="84" t="str">
        <f ca="1">IFERROR(INDEX(TrichLuc!$A:$AD,AKG57,21),"")</f>
        <v/>
      </c>
      <c r="AKM57" s="84" t="str">
        <f ca="1">IFERROR(INDEX(TrichLuc!$A:$AD,AKG57,22),"")</f>
        <v/>
      </c>
      <c r="AKN57" s="84" t="str">
        <f ca="1">IFERROR(INDEX(TrichLuc!$A:$AD,AKG57,23),"")</f>
        <v/>
      </c>
      <c r="AKO57" s="94" t="str">
        <f ca="1">IFERROR(INDEX(TrichLuc!$A:$AD,AKG57,25),"")</f>
        <v/>
      </c>
      <c r="AKP57" s="94" t="str">
        <f ca="1">IFERROR(INDEX(TrichLuc!$A:$AD,AKG57,26),"")</f>
        <v/>
      </c>
      <c r="AKR57" s="4" t="str">
        <f ca="1">IFERROR(MATCH(AKW$3,OFFSET(TrichLuc!$A$1,AKR56,0,5000),0)+AKR56,"")</f>
        <v/>
      </c>
      <c r="AKS57" s="84" t="str">
        <f ca="1">IFERROR(INDEX(TrichLuc!$A:$AD,AKR57,10),"")</f>
        <v/>
      </c>
      <c r="AKT57" s="94" t="str">
        <f ca="1">IFERROR(INDEX(TrichLuc!$A:$AD,AKR57,30),"")</f>
        <v/>
      </c>
      <c r="AKU57" s="85" t="str">
        <f ca="1">IFERROR(VLOOKUP(AKT57,Giadatvaheso!$C$24:$F$112,4,0)*AKV57,"")</f>
        <v/>
      </c>
      <c r="AKV57" s="84" t="str">
        <f t="shared" ca="1" si="89"/>
        <v/>
      </c>
      <c r="AKW57" s="84" t="str">
        <f ca="1">IFERROR(INDEX(TrichLuc!$A:$AD,AKR57,21),"")</f>
        <v/>
      </c>
      <c r="AKX57" s="84" t="str">
        <f ca="1">IFERROR(INDEX(TrichLuc!$A:$AD,AKR57,22),"")</f>
        <v/>
      </c>
      <c r="AKY57" s="84" t="str">
        <f ca="1">IFERROR(INDEX(TrichLuc!$A:$AD,AKR57,23),"")</f>
        <v/>
      </c>
      <c r="AKZ57" s="94" t="str">
        <f ca="1">IFERROR(INDEX(TrichLuc!$A:$AD,AKR57,25),"")</f>
        <v/>
      </c>
      <c r="ALA57" s="94" t="str">
        <f ca="1">IFERROR(INDEX(TrichLuc!$A:$AD,AKR57,26),"")</f>
        <v/>
      </c>
      <c r="ALC57" s="4" t="str">
        <f ca="1">IFERROR(MATCH(ALH$3,OFFSET(TrichLuc!$A$1,ALC56,0,5000),0)+ALC56,"")</f>
        <v/>
      </c>
      <c r="ALD57" s="84" t="str">
        <f ca="1">IFERROR(INDEX(TrichLuc!$A:$AD,ALC57,10),"")</f>
        <v/>
      </c>
      <c r="ALE57" s="94" t="str">
        <f ca="1">IFERROR(INDEX(TrichLuc!$A:$AD,ALC57,30),"")</f>
        <v/>
      </c>
      <c r="ALF57" s="85" t="str">
        <f ca="1">IFERROR(VLOOKUP(ALE57,Giadatvaheso!$C$24:$F$112,4,0)*ALG57,"")</f>
        <v/>
      </c>
      <c r="ALG57" s="84" t="str">
        <f t="shared" ca="1" si="90"/>
        <v/>
      </c>
      <c r="ALH57" s="84" t="str">
        <f ca="1">IFERROR(INDEX(TrichLuc!$A:$AD,ALC57,21),"")</f>
        <v/>
      </c>
      <c r="ALI57" s="84" t="str">
        <f ca="1">IFERROR(INDEX(TrichLuc!$A:$AD,ALC57,22),"")</f>
        <v/>
      </c>
      <c r="ALJ57" s="84" t="str">
        <f ca="1">IFERROR(INDEX(TrichLuc!$A:$AD,ALC57,23),"")</f>
        <v/>
      </c>
      <c r="ALK57" s="94" t="str">
        <f ca="1">IFERROR(INDEX(TrichLuc!$A:$AD,ALC57,25),"")</f>
        <v/>
      </c>
      <c r="ALL57" s="94" t="str">
        <f ca="1">IFERROR(INDEX(TrichLuc!$A:$AD,ALC57,26),"")</f>
        <v/>
      </c>
      <c r="ALN57" s="4" t="str">
        <f ca="1">IFERROR(MATCH(ALS$3,OFFSET(TrichLuc!$A$1,ALN56,0,5000),0)+ALN56,"")</f>
        <v/>
      </c>
      <c r="ALO57" s="84" t="str">
        <f ca="1">IFERROR(INDEX(TrichLuc!$A:$AD,ALN57,10),"")</f>
        <v/>
      </c>
      <c r="ALP57" s="94" t="str">
        <f ca="1">IFERROR(INDEX(TrichLuc!$A:$AD,ALN57,30),"")</f>
        <v/>
      </c>
      <c r="ALQ57" s="85" t="str">
        <f ca="1">IFERROR(VLOOKUP(ALP57,Giadatvaheso!$C$24:$F$112,4,0)*ALR57,"")</f>
        <v/>
      </c>
      <c r="ALR57" s="84" t="str">
        <f t="shared" ca="1" si="91"/>
        <v/>
      </c>
      <c r="ALS57" s="84" t="str">
        <f ca="1">IFERROR(INDEX(TrichLuc!$A:$AD,ALN57,21),"")</f>
        <v/>
      </c>
      <c r="ALT57" s="84" t="str">
        <f ca="1">IFERROR(INDEX(TrichLuc!$A:$AD,ALN57,22),"")</f>
        <v/>
      </c>
      <c r="ALU57" s="84" t="str">
        <f ca="1">IFERROR(INDEX(TrichLuc!$A:$AD,ALN57,23),"")</f>
        <v/>
      </c>
      <c r="ALV57" s="94" t="str">
        <f ca="1">IFERROR(INDEX(TrichLuc!$A:$AD,ALN57,25),"")</f>
        <v/>
      </c>
      <c r="ALW57" s="94" t="str">
        <f ca="1">IFERROR(INDEX(TrichLuc!$A:$AD,ALN57,26),"")</f>
        <v/>
      </c>
      <c r="ALY57" s="4" t="str">
        <f ca="1">IFERROR(MATCH(AMD$3,OFFSET(TrichLuc!$A$1,ALY56,0,5000),0)+ALY56,"")</f>
        <v/>
      </c>
      <c r="ALZ57" s="84" t="str">
        <f ca="1">IFERROR(INDEX(TrichLuc!$A:$AD,ALY57,10),"")</f>
        <v/>
      </c>
      <c r="AMA57" s="94" t="str">
        <f ca="1">IFERROR(INDEX(TrichLuc!$A:$AD,ALY57,30),"")</f>
        <v/>
      </c>
      <c r="AMB57" s="85" t="str">
        <f ca="1">IFERROR(VLOOKUP(AMA57,Giadatvaheso!$C$24:$F$112,4,0)*AMC57,"")</f>
        <v/>
      </c>
      <c r="AMC57" s="84" t="str">
        <f t="shared" ca="1" si="92"/>
        <v/>
      </c>
      <c r="AMD57" s="84" t="str">
        <f ca="1">IFERROR(INDEX(TrichLuc!$A:$AD,ALY57,21),"")</f>
        <v/>
      </c>
      <c r="AME57" s="84" t="str">
        <f ca="1">IFERROR(INDEX(TrichLuc!$A:$AD,ALY57,22),"")</f>
        <v/>
      </c>
      <c r="AMF57" s="84" t="str">
        <f ca="1">IFERROR(INDEX(TrichLuc!$A:$AD,ALY57,23),"")</f>
        <v/>
      </c>
      <c r="AMG57" s="94" t="str">
        <f ca="1">IFERROR(INDEX(TrichLuc!$A:$AD,ALY57,25),"")</f>
        <v/>
      </c>
      <c r="AMH57" s="94" t="str">
        <f ca="1">IFERROR(INDEX(TrichLuc!$A:$AD,ALY57,26),"")</f>
        <v/>
      </c>
      <c r="AMJ57" s="4" t="str">
        <f ca="1">IFERROR(MATCH(AMO$3,OFFSET(TrichLuc!$A$1,AMJ56,0,5000),0)+AMJ56,"")</f>
        <v/>
      </c>
      <c r="AMK57" s="84" t="str">
        <f ca="1">IFERROR(INDEX(TrichLuc!$A:$AD,AMJ57,10),"")</f>
        <v/>
      </c>
      <c r="AML57" s="94" t="str">
        <f ca="1">IFERROR(INDEX(TrichLuc!$A:$AD,AMJ57,30),"")</f>
        <v/>
      </c>
      <c r="AMM57" s="85" t="str">
        <f ca="1">IFERROR(VLOOKUP(AML57,Giadatvaheso!$C$24:$F$112,4,0)*AMN57,"")</f>
        <v/>
      </c>
      <c r="AMN57" s="84" t="str">
        <f t="shared" ca="1" si="93"/>
        <v/>
      </c>
      <c r="AMO57" s="84" t="str">
        <f ca="1">IFERROR(INDEX(TrichLuc!$A:$AD,AMJ57,21),"")</f>
        <v/>
      </c>
      <c r="AMP57" s="84" t="str">
        <f ca="1">IFERROR(INDEX(TrichLuc!$A:$AD,AMJ57,22),"")</f>
        <v/>
      </c>
      <c r="AMQ57" s="84" t="str">
        <f ca="1">IFERROR(INDEX(TrichLuc!$A:$AD,AMJ57,23),"")</f>
        <v/>
      </c>
      <c r="AMR57" s="94" t="str">
        <f ca="1">IFERROR(INDEX(TrichLuc!$A:$AD,AMJ57,25),"")</f>
        <v/>
      </c>
      <c r="AMS57" s="94" t="str">
        <f ca="1">IFERROR(INDEX(TrichLuc!$A:$AD,AMJ57,26),"")</f>
        <v/>
      </c>
      <c r="AMU57" s="4" t="str">
        <f ca="1">IFERROR(MATCH(AMZ$3,OFFSET(TrichLuc!$A$1,AMU56,0,5000),0)+AMU56,"")</f>
        <v/>
      </c>
      <c r="AMV57" s="84" t="str">
        <f ca="1">IFERROR(INDEX(TrichLuc!$A:$AD,AMU57,10),"")</f>
        <v/>
      </c>
      <c r="AMW57" s="94" t="str">
        <f ca="1">IFERROR(INDEX(TrichLuc!$A:$AD,AMU57,30),"")</f>
        <v/>
      </c>
      <c r="AMX57" s="85" t="str">
        <f ca="1">IFERROR(VLOOKUP(AMW57,Giadatvaheso!$C$24:$F$112,4,0)*AMY57,"")</f>
        <v/>
      </c>
      <c r="AMY57" s="84" t="str">
        <f t="shared" ca="1" si="94"/>
        <v/>
      </c>
      <c r="AMZ57" s="84" t="str">
        <f ca="1">IFERROR(INDEX(TrichLuc!$A:$AD,AMU57,21),"")</f>
        <v/>
      </c>
      <c r="ANA57" s="84" t="str">
        <f ca="1">IFERROR(INDEX(TrichLuc!$A:$AD,AMU57,22),"")</f>
        <v/>
      </c>
      <c r="ANB57" s="84" t="str">
        <f ca="1">IFERROR(INDEX(TrichLuc!$A:$AD,AMU57,23),"")</f>
        <v/>
      </c>
      <c r="ANC57" s="94" t="str">
        <f ca="1">IFERROR(INDEX(TrichLuc!$A:$AD,AMU57,25),"")</f>
        <v/>
      </c>
      <c r="AND57" s="94" t="str">
        <f ca="1">IFERROR(INDEX(TrichLuc!$A:$AD,AMU57,26),"")</f>
        <v/>
      </c>
      <c r="ANF57" s="4" t="str">
        <f ca="1">IFERROR(MATCH(ANK$3,OFFSET(TrichLuc!$A$1,ANF56,0,5000),0)+ANF56,"")</f>
        <v/>
      </c>
      <c r="ANG57" s="84" t="str">
        <f ca="1">IFERROR(INDEX(TrichLuc!$A:$AD,ANF57,10),"")</f>
        <v/>
      </c>
      <c r="ANH57" s="94" t="str">
        <f ca="1">IFERROR(INDEX(TrichLuc!$A:$AD,ANF57,30),"")</f>
        <v/>
      </c>
      <c r="ANI57" s="85" t="str">
        <f ca="1">IFERROR(VLOOKUP(ANH57,Giadatvaheso!$C$24:$F$112,4,0)*ANJ57,"")</f>
        <v/>
      </c>
      <c r="ANJ57" s="84" t="str">
        <f t="shared" ca="1" si="95"/>
        <v/>
      </c>
      <c r="ANK57" s="84" t="str">
        <f ca="1">IFERROR(INDEX(TrichLuc!$A:$AD,ANF57,21),"")</f>
        <v/>
      </c>
      <c r="ANL57" s="84" t="str">
        <f ca="1">IFERROR(INDEX(TrichLuc!$A:$AD,ANF57,22),"")</f>
        <v/>
      </c>
      <c r="ANM57" s="84" t="str">
        <f ca="1">IFERROR(INDEX(TrichLuc!$A:$AD,ANF57,23),"")</f>
        <v/>
      </c>
      <c r="ANN57" s="94" t="str">
        <f ca="1">IFERROR(INDEX(TrichLuc!$A:$AD,ANF57,25),"")</f>
        <v/>
      </c>
      <c r="ANO57" s="94" t="str">
        <f ca="1">IFERROR(INDEX(TrichLuc!$A:$AD,ANF57,26),"")</f>
        <v/>
      </c>
      <c r="ANQ57" s="4" t="str">
        <f ca="1">IFERROR(MATCH(ANV$3,OFFSET(TrichLuc!$A$1,ANQ56,0,5000),0)+ANQ56,"")</f>
        <v/>
      </c>
      <c r="ANR57" s="84" t="str">
        <f ca="1">IFERROR(INDEX(TrichLuc!$A:$AD,ANQ57,10),"")</f>
        <v/>
      </c>
      <c r="ANS57" s="94" t="str">
        <f ca="1">IFERROR(INDEX(TrichLuc!$A:$AD,ANQ57,30),"")</f>
        <v/>
      </c>
      <c r="ANT57" s="85" t="str">
        <f ca="1">IFERROR(VLOOKUP(ANS57,Giadatvaheso!$C$24:$F$112,4,0)*ANU57,"")</f>
        <v/>
      </c>
      <c r="ANU57" s="84" t="str">
        <f t="shared" ca="1" si="96"/>
        <v/>
      </c>
      <c r="ANV57" s="84" t="str">
        <f ca="1">IFERROR(INDEX(TrichLuc!$A:$AD,ANQ57,21),"")</f>
        <v/>
      </c>
      <c r="ANW57" s="84" t="str">
        <f ca="1">IFERROR(INDEX(TrichLuc!$A:$AD,ANQ57,22),"")</f>
        <v/>
      </c>
      <c r="ANX57" s="84" t="str">
        <f ca="1">IFERROR(INDEX(TrichLuc!$A:$AD,ANQ57,23),"")</f>
        <v/>
      </c>
      <c r="ANY57" s="94" t="str">
        <f ca="1">IFERROR(INDEX(TrichLuc!$A:$AD,ANQ57,25),"")</f>
        <v/>
      </c>
      <c r="ANZ57" s="94" t="str">
        <f ca="1">IFERROR(INDEX(TrichLuc!$A:$AD,ANQ57,26),"")</f>
        <v/>
      </c>
      <c r="AOB57" s="4" t="str">
        <f ca="1">IFERROR(MATCH(AOG$3,OFFSET(TrichLuc!$A$1,AOB56,0,5000),0)+AOB56,"")</f>
        <v/>
      </c>
      <c r="AOC57" s="84" t="str">
        <f ca="1">IFERROR(INDEX(TrichLuc!$A:$AD,AOB57,10),"")</f>
        <v/>
      </c>
      <c r="AOD57" s="94" t="str">
        <f ca="1">IFERROR(INDEX(TrichLuc!$A:$AD,AOB57,30),"")</f>
        <v/>
      </c>
      <c r="AOE57" s="85" t="str">
        <f ca="1">IFERROR(VLOOKUP(AOD57,Giadatvaheso!$C$24:$F$112,4,0)*AOF57,"")</f>
        <v/>
      </c>
      <c r="AOF57" s="84" t="str">
        <f t="shared" ca="1" si="97"/>
        <v/>
      </c>
      <c r="AOG57" s="84" t="str">
        <f ca="1">IFERROR(INDEX(TrichLuc!$A:$AD,AOB57,21),"")</f>
        <v/>
      </c>
      <c r="AOH57" s="84" t="str">
        <f ca="1">IFERROR(INDEX(TrichLuc!$A:$AD,AOB57,22),"")</f>
        <v/>
      </c>
      <c r="AOI57" s="84" t="str">
        <f ca="1">IFERROR(INDEX(TrichLuc!$A:$AD,AOB57,23),"")</f>
        <v/>
      </c>
      <c r="AOJ57" s="94" t="str">
        <f ca="1">IFERROR(INDEX(TrichLuc!$A:$AD,AOB57,25),"")</f>
        <v/>
      </c>
      <c r="AOK57" s="94" t="str">
        <f ca="1">IFERROR(INDEX(TrichLuc!$A:$AD,AOB57,26),"")</f>
        <v/>
      </c>
      <c r="AOM57" s="4" t="str">
        <f ca="1">IFERROR(MATCH(AOR$3,OFFSET(TrichLuc!$A$1,AOM56,0,5000),0)+AOM56,"")</f>
        <v/>
      </c>
      <c r="AON57" s="84" t="str">
        <f ca="1">IFERROR(INDEX(TrichLuc!$A:$AD,AOM57,10),"")</f>
        <v/>
      </c>
      <c r="AOO57" s="94" t="str">
        <f ca="1">IFERROR(INDEX(TrichLuc!$A:$AD,AOM57,30),"")</f>
        <v/>
      </c>
      <c r="AOP57" s="85" t="str">
        <f ca="1">IFERROR(VLOOKUP(AOO57,Giadatvaheso!$C$24:$F$112,4,0)*AOQ57,"")</f>
        <v/>
      </c>
      <c r="AOQ57" s="84" t="str">
        <f t="shared" ca="1" si="98"/>
        <v/>
      </c>
      <c r="AOR57" s="84" t="str">
        <f ca="1">IFERROR(INDEX(TrichLuc!$A:$AD,AOM57,21),"")</f>
        <v/>
      </c>
      <c r="AOS57" s="84" t="str">
        <f ca="1">IFERROR(INDEX(TrichLuc!$A:$AD,AOM57,22),"")</f>
        <v/>
      </c>
      <c r="AOT57" s="84" t="str">
        <f ca="1">IFERROR(INDEX(TrichLuc!$A:$AD,AOM57,23),"")</f>
        <v/>
      </c>
      <c r="AOU57" s="94" t="str">
        <f ca="1">IFERROR(INDEX(TrichLuc!$A:$AD,AOM57,25),"")</f>
        <v/>
      </c>
      <c r="AOV57" s="94" t="str">
        <f ca="1">IFERROR(INDEX(TrichLuc!$A:$AD,AOM57,26),"")</f>
        <v/>
      </c>
      <c r="AOX57" s="4" t="str">
        <f ca="1">IFERROR(MATCH(APC$3,OFFSET(TrichLuc!$A$1,AOX56,0,5000),0)+AOX56,"")</f>
        <v/>
      </c>
      <c r="AOY57" s="84" t="str">
        <f ca="1">IFERROR(INDEX(TrichLuc!$A:$AD,AOX57,10),"")</f>
        <v/>
      </c>
      <c r="AOZ57" s="94" t="str">
        <f ca="1">IFERROR(INDEX(TrichLuc!$A:$AD,AOX57,30),"")</f>
        <v/>
      </c>
      <c r="APA57" s="85" t="str">
        <f ca="1">IFERROR(VLOOKUP(AOZ57,Giadatvaheso!$C$24:$F$112,4,0)*APB57,"")</f>
        <v/>
      </c>
      <c r="APB57" s="84" t="str">
        <f t="shared" ca="1" si="99"/>
        <v/>
      </c>
      <c r="APC57" s="84" t="str">
        <f ca="1">IFERROR(INDEX(TrichLuc!$A:$AD,AOX57,21),"")</f>
        <v/>
      </c>
      <c r="APD57" s="84" t="str">
        <f ca="1">IFERROR(INDEX(TrichLuc!$A:$AD,AOX57,22),"")</f>
        <v/>
      </c>
      <c r="APE57" s="84" t="str">
        <f ca="1">IFERROR(INDEX(TrichLuc!$A:$AD,AOX57,23),"")</f>
        <v/>
      </c>
      <c r="APF57" s="94" t="str">
        <f ca="1">IFERROR(INDEX(TrichLuc!$A:$AD,AOX57,25),"")</f>
        <v/>
      </c>
      <c r="APG57" s="94" t="str">
        <f ca="1">IFERROR(INDEX(TrichLuc!$A:$AD,AOX57,26),"")</f>
        <v/>
      </c>
      <c r="API57" s="4" t="str">
        <f ca="1">IFERROR(MATCH(APN$3,OFFSET(TrichLuc!$A$1,API56,0,5000),0)+API56,"")</f>
        <v/>
      </c>
      <c r="APJ57" s="84" t="str">
        <f ca="1">IFERROR(INDEX(TrichLuc!$A:$AD,API57,10),"")</f>
        <v/>
      </c>
      <c r="APK57" s="94" t="str">
        <f ca="1">IFERROR(INDEX(TrichLuc!$A:$AD,API57,30),"")</f>
        <v/>
      </c>
      <c r="APL57" s="85" t="str">
        <f ca="1">IFERROR(VLOOKUP(APK57,Giadatvaheso!$C$24:$F$112,4,0)*APM57,"")</f>
        <v/>
      </c>
      <c r="APM57" s="84" t="str">
        <f t="shared" ca="1" si="100"/>
        <v/>
      </c>
      <c r="APN57" s="84" t="str">
        <f ca="1">IFERROR(INDEX(TrichLuc!$A:$AD,API57,21),"")</f>
        <v/>
      </c>
      <c r="APO57" s="84" t="str">
        <f ca="1">IFERROR(INDEX(TrichLuc!$A:$AD,API57,22),"")</f>
        <v/>
      </c>
      <c r="APP57" s="84" t="str">
        <f ca="1">IFERROR(INDEX(TrichLuc!$A:$AD,API57,23),"")</f>
        <v/>
      </c>
      <c r="APQ57" s="94" t="str">
        <f ca="1">IFERROR(INDEX(TrichLuc!$A:$AD,API57,25),"")</f>
        <v/>
      </c>
      <c r="APR57" s="94" t="str">
        <f ca="1">IFERROR(INDEX(TrichLuc!$A:$AD,API57,26),"")</f>
        <v/>
      </c>
      <c r="APT57" s="4" t="str">
        <f ca="1">IFERROR(MATCH(APY$3,OFFSET(TrichLuc!$A$1,APT56,0,5000),0)+APT56,"")</f>
        <v/>
      </c>
      <c r="APU57" s="84" t="str">
        <f ca="1">IFERROR(INDEX(TrichLuc!$A:$AD,APT57,10),"")</f>
        <v/>
      </c>
      <c r="APV57" s="94" t="str">
        <f ca="1">IFERROR(INDEX(TrichLuc!$A:$AD,APT57,30),"")</f>
        <v/>
      </c>
      <c r="APW57" s="85" t="str">
        <f ca="1">IFERROR(VLOOKUP(APV57,Giadatvaheso!$C$24:$F$112,4,0)*APX57,"")</f>
        <v/>
      </c>
      <c r="APX57" s="84" t="str">
        <f t="shared" ca="1" si="101"/>
        <v/>
      </c>
      <c r="APY57" s="84" t="str">
        <f ca="1">IFERROR(INDEX(TrichLuc!$A:$AD,APT57,21),"")</f>
        <v/>
      </c>
      <c r="APZ57" s="84" t="str">
        <f ca="1">IFERROR(INDEX(TrichLuc!$A:$AD,APT57,22),"")</f>
        <v/>
      </c>
      <c r="AQA57" s="84" t="str">
        <f ca="1">IFERROR(INDEX(TrichLuc!$A:$AD,APT57,23),"")</f>
        <v/>
      </c>
      <c r="AQB57" s="94" t="str">
        <f ca="1">IFERROR(INDEX(TrichLuc!$A:$AD,APT57,25),"")</f>
        <v/>
      </c>
      <c r="AQC57" s="94" t="str">
        <f ca="1">IFERROR(INDEX(TrichLuc!$A:$AD,APT57,26),"")</f>
        <v/>
      </c>
      <c r="AQE57" s="4" t="str">
        <f ca="1">IFERROR(MATCH(AQJ$3,OFFSET(TrichLuc!$A$1,AQE56,0,5000),0)+AQE56,"")</f>
        <v/>
      </c>
      <c r="AQF57" s="84" t="str">
        <f ca="1">IFERROR(INDEX(TrichLuc!$A:$AD,AQE57,10),"")</f>
        <v/>
      </c>
      <c r="AQG57" s="94" t="str">
        <f ca="1">IFERROR(INDEX(TrichLuc!$A:$AD,AQE57,30),"")</f>
        <v/>
      </c>
      <c r="AQH57" s="85" t="str">
        <f ca="1">IFERROR(VLOOKUP(AQG57,Giadatvaheso!$C$24:$F$112,4,0)*AQI57,"")</f>
        <v/>
      </c>
      <c r="AQI57" s="84" t="str">
        <f t="shared" ca="1" si="102"/>
        <v/>
      </c>
      <c r="AQJ57" s="84" t="str">
        <f ca="1">IFERROR(INDEX(TrichLuc!$A:$AD,AQE57,21),"")</f>
        <v/>
      </c>
      <c r="AQK57" s="84" t="str">
        <f ca="1">IFERROR(INDEX(TrichLuc!$A:$AD,AQE57,22),"")</f>
        <v/>
      </c>
      <c r="AQL57" s="84" t="str">
        <f ca="1">IFERROR(INDEX(TrichLuc!$A:$AD,AQE57,23),"")</f>
        <v/>
      </c>
      <c r="AQM57" s="94" t="str">
        <f ca="1">IFERROR(INDEX(TrichLuc!$A:$AD,AQE57,25),"")</f>
        <v/>
      </c>
      <c r="AQN57" s="94" t="str">
        <f ca="1">IFERROR(INDEX(TrichLuc!$A:$AD,AQE57,26),"")</f>
        <v/>
      </c>
      <c r="AQP57" s="4" t="str">
        <f ca="1">IFERROR(MATCH(AQU$3,OFFSET(TrichLuc!$A$1,AQP56,0,5000),0)+AQP56,"")</f>
        <v/>
      </c>
      <c r="AQQ57" s="84" t="str">
        <f ca="1">IFERROR(INDEX(TrichLuc!$A:$AD,AQP57,10),"")</f>
        <v/>
      </c>
      <c r="AQR57" s="94" t="str">
        <f ca="1">IFERROR(INDEX(TrichLuc!$A:$AD,AQP57,30),"")</f>
        <v/>
      </c>
      <c r="AQS57" s="85" t="str">
        <f ca="1">IFERROR(VLOOKUP(AQR57,Giadatvaheso!$C$24:$F$112,4,0)*AQT57,"")</f>
        <v/>
      </c>
      <c r="AQT57" s="84" t="str">
        <f t="shared" ca="1" si="103"/>
        <v/>
      </c>
      <c r="AQU57" s="84" t="str">
        <f ca="1">IFERROR(INDEX(TrichLuc!$A:$AD,AQP57,21),"")</f>
        <v/>
      </c>
      <c r="AQV57" s="84" t="str">
        <f ca="1">IFERROR(INDEX(TrichLuc!$A:$AD,AQP57,22),"")</f>
        <v/>
      </c>
      <c r="AQW57" s="84" t="str">
        <f ca="1">IFERROR(INDEX(TrichLuc!$A:$AD,AQP57,23),"")</f>
        <v/>
      </c>
      <c r="AQX57" s="94" t="str">
        <f ca="1">IFERROR(INDEX(TrichLuc!$A:$AD,AQP57,25),"")</f>
        <v/>
      </c>
      <c r="AQY57" s="94" t="str">
        <f ca="1">IFERROR(INDEX(TrichLuc!$A:$AD,AQP57,26),"")</f>
        <v/>
      </c>
      <c r="ARA57" s="4" t="str">
        <f ca="1">IFERROR(MATCH(ARF$3,OFFSET(TrichLuc!$A$1,ARA56,0,5000),0)+ARA56,"")</f>
        <v/>
      </c>
      <c r="ARB57" s="84" t="str">
        <f ca="1">IFERROR(INDEX(TrichLuc!$A:$AD,ARA57,10),"")</f>
        <v/>
      </c>
      <c r="ARC57" s="94" t="str">
        <f ca="1">IFERROR(INDEX(TrichLuc!$A:$AD,ARA57,30),"")</f>
        <v/>
      </c>
      <c r="ARD57" s="85" t="str">
        <f ca="1">IFERROR(VLOOKUP(ARC57,Giadatvaheso!$C$24:$F$112,4,0)*ARE57,"")</f>
        <v/>
      </c>
      <c r="ARE57" s="84" t="str">
        <f t="shared" ca="1" si="104"/>
        <v/>
      </c>
      <c r="ARF57" s="84" t="str">
        <f ca="1">IFERROR(INDEX(TrichLuc!$A:$AD,ARA57,21),"")</f>
        <v/>
      </c>
      <c r="ARG57" s="84" t="str">
        <f ca="1">IFERROR(INDEX(TrichLuc!$A:$AD,ARA57,22),"")</f>
        <v/>
      </c>
      <c r="ARH57" s="84" t="str">
        <f ca="1">IFERROR(INDEX(TrichLuc!$A:$AD,ARA57,23),"")</f>
        <v/>
      </c>
      <c r="ARI57" s="94" t="str">
        <f ca="1">IFERROR(INDEX(TrichLuc!$A:$AD,ARA57,25),"")</f>
        <v/>
      </c>
      <c r="ARJ57" s="94" t="str">
        <f ca="1">IFERROR(INDEX(TrichLuc!$A:$AD,ARA57,26),"")</f>
        <v/>
      </c>
      <c r="ARL57" s="4" t="str">
        <f ca="1">IFERROR(MATCH(ARQ$3,OFFSET(TrichLuc!$A$1,ARL56,0,5000),0)+ARL56,"")</f>
        <v/>
      </c>
      <c r="ARM57" s="84" t="str">
        <f ca="1">IFERROR(INDEX(TrichLuc!$A:$AD,ARL57,10),"")</f>
        <v/>
      </c>
      <c r="ARN57" s="94" t="str">
        <f ca="1">IFERROR(INDEX(TrichLuc!$A:$AD,ARL57,30),"")</f>
        <v/>
      </c>
      <c r="ARO57" s="85" t="str">
        <f ca="1">IFERROR(VLOOKUP(ARN57,Giadatvaheso!$C$24:$F$112,4,0)*ARP57,"")</f>
        <v/>
      </c>
      <c r="ARP57" s="84" t="str">
        <f t="shared" ca="1" si="105"/>
        <v/>
      </c>
      <c r="ARQ57" s="84" t="str">
        <f ca="1">IFERROR(INDEX(TrichLuc!$A:$AD,ARL57,21),"")</f>
        <v/>
      </c>
      <c r="ARR57" s="84" t="str">
        <f ca="1">IFERROR(INDEX(TrichLuc!$A:$AD,ARL57,22),"")</f>
        <v/>
      </c>
      <c r="ARS57" s="84" t="str">
        <f ca="1">IFERROR(INDEX(TrichLuc!$A:$AD,ARL57,23),"")</f>
        <v/>
      </c>
      <c r="ART57" s="94" t="str">
        <f ca="1">IFERROR(INDEX(TrichLuc!$A:$AD,ARL57,25),"")</f>
        <v/>
      </c>
      <c r="ARU57" s="94" t="str">
        <f ca="1">IFERROR(INDEX(TrichLuc!$A:$AD,ARL57,26),"")</f>
        <v/>
      </c>
      <c r="ARW57" s="4" t="str">
        <f ca="1">IFERROR(MATCH(ASB$3,OFFSET(TrichLuc!$A$1,ARW56,0,5000),0)+ARW56,"")</f>
        <v/>
      </c>
      <c r="ARX57" s="84" t="str">
        <f ca="1">IFERROR(INDEX(TrichLuc!$A:$AD,ARW57,10),"")</f>
        <v/>
      </c>
      <c r="ARY57" s="94" t="str">
        <f ca="1">IFERROR(INDEX(TrichLuc!$A:$AD,ARW57,30),"")</f>
        <v/>
      </c>
      <c r="ARZ57" s="85" t="str">
        <f ca="1">IFERROR(VLOOKUP(ARY57,Giadatvaheso!$C$24:$F$112,4,0)*ASA57,"")</f>
        <v/>
      </c>
      <c r="ASA57" s="84" t="str">
        <f t="shared" ca="1" si="106"/>
        <v/>
      </c>
      <c r="ASB57" s="84" t="str">
        <f ca="1">IFERROR(INDEX(TrichLuc!$A:$AD,ARW57,21),"")</f>
        <v/>
      </c>
      <c r="ASC57" s="84" t="str">
        <f ca="1">IFERROR(INDEX(TrichLuc!$A:$AD,ARW57,22),"")</f>
        <v/>
      </c>
      <c r="ASD57" s="84" t="str">
        <f ca="1">IFERROR(INDEX(TrichLuc!$A:$AD,ARW57,23),"")</f>
        <v/>
      </c>
      <c r="ASE57" s="94" t="str">
        <f ca="1">IFERROR(INDEX(TrichLuc!$A:$AD,ARW57,25),"")</f>
        <v/>
      </c>
      <c r="ASF57" s="94" t="str">
        <f ca="1">IFERROR(INDEX(TrichLuc!$A:$AD,ARW57,26),"")</f>
        <v/>
      </c>
      <c r="ASH57" s="4" t="str">
        <f ca="1">IFERROR(MATCH(ASM$3,OFFSET(TrichLuc!$A$1,ASH56,0,5000),0)+ASH56,"")</f>
        <v/>
      </c>
      <c r="ASI57" s="84" t="str">
        <f ca="1">IFERROR(INDEX(TrichLuc!$A:$AD,ASH57,10),"")</f>
        <v/>
      </c>
      <c r="ASJ57" s="94" t="str">
        <f ca="1">IFERROR(INDEX(TrichLuc!$A:$AD,ASH57,30),"")</f>
        <v/>
      </c>
      <c r="ASK57" s="85" t="str">
        <f ca="1">IFERROR(VLOOKUP(ASJ57,Giadatvaheso!$C$24:$F$112,4,0)*ASL57,"")</f>
        <v/>
      </c>
      <c r="ASL57" s="84" t="str">
        <f t="shared" ca="1" si="107"/>
        <v/>
      </c>
      <c r="ASM57" s="84" t="str">
        <f ca="1">IFERROR(INDEX(TrichLuc!$A:$AD,ASH57,21),"")</f>
        <v/>
      </c>
      <c r="ASN57" s="84" t="str">
        <f ca="1">IFERROR(INDEX(TrichLuc!$A:$AD,ASH57,22),"")</f>
        <v/>
      </c>
      <c r="ASO57" s="84" t="str">
        <f ca="1">IFERROR(INDEX(TrichLuc!$A:$AD,ASH57,23),"")</f>
        <v/>
      </c>
      <c r="ASP57" s="94" t="str">
        <f ca="1">IFERROR(INDEX(TrichLuc!$A:$AD,ASH57,25),"")</f>
        <v/>
      </c>
      <c r="ASQ57" s="94" t="str">
        <f ca="1">IFERROR(INDEX(TrichLuc!$A:$AD,ASH57,26),"")</f>
        <v/>
      </c>
      <c r="ASS57" s="4" t="str">
        <f ca="1">IFERROR(MATCH(ASX$3,OFFSET(TrichLuc!$A$1,ASS56,0,5000),0)+ASS56,"")</f>
        <v/>
      </c>
      <c r="AST57" s="84" t="str">
        <f ca="1">IFERROR(INDEX(TrichLuc!$A:$AD,ASS57,10),"")</f>
        <v/>
      </c>
      <c r="ASU57" s="94" t="str">
        <f ca="1">IFERROR(INDEX(TrichLuc!$A:$AD,ASS57,30),"")</f>
        <v/>
      </c>
      <c r="ASV57" s="85" t="str">
        <f ca="1">IFERROR(VLOOKUP(ASU57,Giadatvaheso!$C$24:$F$112,4,0)*ASW57,"")</f>
        <v/>
      </c>
      <c r="ASW57" s="84" t="str">
        <f t="shared" ca="1" si="108"/>
        <v/>
      </c>
      <c r="ASX57" s="84" t="str">
        <f ca="1">IFERROR(INDEX(TrichLuc!$A:$AD,ASS57,21),"")</f>
        <v/>
      </c>
      <c r="ASY57" s="84" t="str">
        <f ca="1">IFERROR(INDEX(TrichLuc!$A:$AD,ASS57,22),"")</f>
        <v/>
      </c>
      <c r="ASZ57" s="84" t="str">
        <f ca="1">IFERROR(INDEX(TrichLuc!$A:$AD,ASS57,23),"")</f>
        <v/>
      </c>
      <c r="ATA57" s="94" t="str">
        <f ca="1">IFERROR(INDEX(TrichLuc!$A:$AD,ASS57,25),"")</f>
        <v/>
      </c>
      <c r="ATB57" s="94" t="str">
        <f ca="1">IFERROR(INDEX(TrichLuc!$A:$AD,ASS57,26),"")</f>
        <v/>
      </c>
      <c r="ATD57" s="4" t="str">
        <f ca="1">IFERROR(MATCH(ATI$3,OFFSET(TrichLuc!$A$1,ATD56,0,5000),0)+ATD56,"")</f>
        <v/>
      </c>
      <c r="ATE57" s="84" t="str">
        <f ca="1">IFERROR(INDEX(TrichLuc!$A:$AD,ATD57,10),"")</f>
        <v/>
      </c>
      <c r="ATF57" s="94" t="str">
        <f ca="1">IFERROR(INDEX(TrichLuc!$A:$AD,ATD57,30),"")</f>
        <v/>
      </c>
      <c r="ATG57" s="85" t="str">
        <f ca="1">IFERROR(VLOOKUP(ATF57,Giadatvaheso!$C$24:$F$112,4,0)*ATH57,"")</f>
        <v/>
      </c>
      <c r="ATH57" s="84" t="str">
        <f t="shared" ca="1" si="109"/>
        <v/>
      </c>
      <c r="ATI57" s="84" t="str">
        <f ca="1">IFERROR(INDEX(TrichLuc!$A:$AD,ATD57,21),"")</f>
        <v/>
      </c>
      <c r="ATJ57" s="84" t="str">
        <f ca="1">IFERROR(INDEX(TrichLuc!$A:$AD,ATD57,22),"")</f>
        <v/>
      </c>
      <c r="ATK57" s="84" t="str">
        <f ca="1">IFERROR(INDEX(TrichLuc!$A:$AD,ATD57,23),"")</f>
        <v/>
      </c>
      <c r="ATL57" s="94" t="str">
        <f ca="1">IFERROR(INDEX(TrichLuc!$A:$AD,ATD57,25),"")</f>
        <v/>
      </c>
      <c r="ATM57" s="94" t="str">
        <f ca="1">IFERROR(INDEX(TrichLuc!$A:$AD,ATD57,26),"")</f>
        <v/>
      </c>
      <c r="ATO57" s="4" t="str">
        <f ca="1">IFERROR(MATCH(ATT$3,OFFSET(TrichLuc!$A$1,ATO56,0,5000),0)+ATO56,"")</f>
        <v/>
      </c>
      <c r="ATP57" s="84" t="str">
        <f ca="1">IFERROR(INDEX(TrichLuc!$A:$AD,ATO57,10),"")</f>
        <v/>
      </c>
      <c r="ATQ57" s="94" t="str">
        <f ca="1">IFERROR(INDEX(TrichLuc!$A:$AD,ATO57,30),"")</f>
        <v/>
      </c>
      <c r="ATR57" s="85" t="str">
        <f ca="1">IFERROR(VLOOKUP(ATQ57,Giadatvaheso!$C$24:$F$112,4,0)*ATS57,"")</f>
        <v/>
      </c>
      <c r="ATS57" s="84" t="str">
        <f t="shared" ca="1" si="110"/>
        <v/>
      </c>
      <c r="ATT57" s="84" t="str">
        <f ca="1">IFERROR(INDEX(TrichLuc!$A:$AD,ATO57,21),"")</f>
        <v/>
      </c>
      <c r="ATU57" s="84" t="str">
        <f ca="1">IFERROR(INDEX(TrichLuc!$A:$AD,ATO57,22),"")</f>
        <v/>
      </c>
      <c r="ATV57" s="84" t="str">
        <f ca="1">IFERROR(INDEX(TrichLuc!$A:$AD,ATO57,23),"")</f>
        <v/>
      </c>
      <c r="ATW57" s="94" t="str">
        <f ca="1">IFERROR(INDEX(TrichLuc!$A:$AD,ATO57,25),"")</f>
        <v/>
      </c>
      <c r="ATX57" s="94" t="str">
        <f ca="1">IFERROR(INDEX(TrichLuc!$A:$AD,ATO57,26),"")</f>
        <v/>
      </c>
      <c r="ATZ57" s="4" t="str">
        <f ca="1">IFERROR(MATCH(AUE$3,OFFSET(TrichLuc!$A$1,ATZ56,0,5000),0)+ATZ56,"")</f>
        <v/>
      </c>
      <c r="AUA57" s="84" t="str">
        <f ca="1">IFERROR(INDEX(TrichLuc!$A:$AD,ATZ57,10),"")</f>
        <v/>
      </c>
      <c r="AUB57" s="94" t="str">
        <f ca="1">IFERROR(INDEX(TrichLuc!$A:$AD,ATZ57,30),"")</f>
        <v/>
      </c>
      <c r="AUC57" s="85" t="str">
        <f ca="1">IFERROR(VLOOKUP(AUB57,Giadatvaheso!$C$24:$F$112,4,0)*AUD57,"")</f>
        <v/>
      </c>
      <c r="AUD57" s="84" t="str">
        <f t="shared" ca="1" si="111"/>
        <v/>
      </c>
      <c r="AUE57" s="84" t="str">
        <f ca="1">IFERROR(INDEX(TrichLuc!$A:$AD,ATZ57,21),"")</f>
        <v/>
      </c>
      <c r="AUF57" s="84" t="str">
        <f ca="1">IFERROR(INDEX(TrichLuc!$A:$AD,ATZ57,22),"")</f>
        <v/>
      </c>
      <c r="AUG57" s="84" t="str">
        <f ca="1">IFERROR(INDEX(TrichLuc!$A:$AD,ATZ57,23),"")</f>
        <v/>
      </c>
      <c r="AUH57" s="94" t="str">
        <f ca="1">IFERROR(INDEX(TrichLuc!$A:$AD,ATZ57,25),"")</f>
        <v/>
      </c>
      <c r="AUI57" s="94" t="str">
        <f ca="1">IFERROR(INDEX(TrichLuc!$A:$AD,ATZ57,26),"")</f>
        <v/>
      </c>
      <c r="AUK57" s="4" t="str">
        <f ca="1">IFERROR(MATCH(AUP$3,OFFSET(TrichLuc!$A$1,AUK56,0,5000),0)+AUK56,"")</f>
        <v/>
      </c>
      <c r="AUL57" s="84" t="str">
        <f ca="1">IFERROR(INDEX(TrichLuc!$A:$AD,AUK57,10),"")</f>
        <v/>
      </c>
      <c r="AUM57" s="94" t="str">
        <f ca="1">IFERROR(INDEX(TrichLuc!$A:$AD,AUK57,30),"")</f>
        <v/>
      </c>
      <c r="AUN57" s="85" t="str">
        <f ca="1">IFERROR(VLOOKUP(AUM57,Giadatvaheso!$C$24:$F$112,4,0)*AUO57,"")</f>
        <v/>
      </c>
      <c r="AUO57" s="84" t="str">
        <f t="shared" ca="1" si="112"/>
        <v/>
      </c>
      <c r="AUP57" s="84" t="str">
        <f ca="1">IFERROR(INDEX(TrichLuc!$A:$AD,AUK57,21),"")</f>
        <v/>
      </c>
      <c r="AUQ57" s="84" t="str">
        <f ca="1">IFERROR(INDEX(TrichLuc!$A:$AD,AUK57,22),"")</f>
        <v/>
      </c>
      <c r="AUR57" s="84" t="str">
        <f ca="1">IFERROR(INDEX(TrichLuc!$A:$AD,AUK57,23),"")</f>
        <v/>
      </c>
      <c r="AUS57" s="94" t="str">
        <f ca="1">IFERROR(INDEX(TrichLuc!$A:$AD,AUK57,25),"")</f>
        <v/>
      </c>
      <c r="AUT57" s="94" t="str">
        <f ca="1">IFERROR(INDEX(TrichLuc!$A:$AD,AUK57,26),"")</f>
        <v/>
      </c>
      <c r="AUV57" s="4" t="str">
        <f ca="1">IFERROR(MATCH(AVA$3,OFFSET(TrichLuc!$A$1,AUV56,0,5000),0)+AUV56,"")</f>
        <v/>
      </c>
      <c r="AUW57" s="84" t="str">
        <f ca="1">IFERROR(INDEX(TrichLuc!$A:$AD,AUV57,10),"")</f>
        <v/>
      </c>
      <c r="AUX57" s="94" t="str">
        <f ca="1">IFERROR(INDEX(TrichLuc!$A:$AD,AUV57,30),"")</f>
        <v/>
      </c>
      <c r="AUY57" s="85" t="str">
        <f ca="1">IFERROR(VLOOKUP(AUX57,Giadatvaheso!$C$24:$F$112,4,0)*AUZ57,"")</f>
        <v/>
      </c>
      <c r="AUZ57" s="84" t="str">
        <f t="shared" ca="1" si="113"/>
        <v/>
      </c>
      <c r="AVA57" s="84" t="str">
        <f ca="1">IFERROR(INDEX(TrichLuc!$A:$AD,AUV57,21),"")</f>
        <v/>
      </c>
      <c r="AVB57" s="84" t="str">
        <f ca="1">IFERROR(INDEX(TrichLuc!$A:$AD,AUV57,22),"")</f>
        <v/>
      </c>
      <c r="AVC57" s="84" t="str">
        <f ca="1">IFERROR(INDEX(TrichLuc!$A:$AD,AUV57,23),"")</f>
        <v/>
      </c>
      <c r="AVD57" s="94" t="str">
        <f ca="1">IFERROR(INDEX(TrichLuc!$A:$AD,AUV57,25),"")</f>
        <v/>
      </c>
      <c r="AVE57" s="94" t="str">
        <f ca="1">IFERROR(INDEX(TrichLuc!$A:$AD,AUV57,26),"")</f>
        <v/>
      </c>
      <c r="AVG57" s="4" t="str">
        <f ca="1">IFERROR(MATCH(AVL$3,OFFSET(TrichLuc!$A$1,AVG56,0,5000),0)+AVG56,"")</f>
        <v/>
      </c>
      <c r="AVH57" s="84" t="str">
        <f ca="1">IFERROR(INDEX(TrichLuc!$A:$AD,AVG57,10),"")</f>
        <v/>
      </c>
      <c r="AVI57" s="94" t="str">
        <f ca="1">IFERROR(INDEX(TrichLuc!$A:$AD,AVG57,30),"")</f>
        <v/>
      </c>
      <c r="AVJ57" s="85" t="str">
        <f ca="1">IFERROR(VLOOKUP(AVI57,Giadatvaheso!$C$24:$F$112,4,0)*AVK57,"")</f>
        <v/>
      </c>
      <c r="AVK57" s="84" t="str">
        <f t="shared" ca="1" si="114"/>
        <v/>
      </c>
      <c r="AVL57" s="84" t="str">
        <f ca="1">IFERROR(INDEX(TrichLuc!$A:$AD,AVG57,21),"")</f>
        <v/>
      </c>
      <c r="AVM57" s="84" t="str">
        <f ca="1">IFERROR(INDEX(TrichLuc!$A:$AD,AVG57,22),"")</f>
        <v/>
      </c>
      <c r="AVN57" s="84" t="str">
        <f ca="1">IFERROR(INDEX(TrichLuc!$A:$AD,AVG57,23),"")</f>
        <v/>
      </c>
      <c r="AVO57" s="94" t="str">
        <f ca="1">IFERROR(INDEX(TrichLuc!$A:$AD,AVG57,25),"")</f>
        <v/>
      </c>
      <c r="AVP57" s="94" t="str">
        <f ca="1">IFERROR(INDEX(TrichLuc!$A:$AD,AVG57,26),"")</f>
        <v/>
      </c>
      <c r="AVR57" s="4" t="str">
        <f ca="1">IFERROR(MATCH(AVW$3,OFFSET(TrichLuc!$A$1,AVR56,0,5000),0)+AVR56,"")</f>
        <v/>
      </c>
      <c r="AVS57" s="84" t="str">
        <f ca="1">IFERROR(INDEX(TrichLuc!$A:$AD,AVR57,10),"")</f>
        <v/>
      </c>
      <c r="AVT57" s="94" t="str">
        <f ca="1">IFERROR(INDEX(TrichLuc!$A:$AD,AVR57,30),"")</f>
        <v/>
      </c>
      <c r="AVU57" s="85" t="str">
        <f ca="1">IFERROR(VLOOKUP(AVT57,Giadatvaheso!$C$24:$F$112,4,0)*AVV57,"")</f>
        <v/>
      </c>
      <c r="AVV57" s="84" t="str">
        <f t="shared" ca="1" si="115"/>
        <v/>
      </c>
      <c r="AVW57" s="84" t="str">
        <f ca="1">IFERROR(INDEX(TrichLuc!$A:$AD,AVR57,21),"")</f>
        <v/>
      </c>
      <c r="AVX57" s="84" t="str">
        <f ca="1">IFERROR(INDEX(TrichLuc!$A:$AD,AVR57,22),"")</f>
        <v/>
      </c>
      <c r="AVY57" s="84" t="str">
        <f ca="1">IFERROR(INDEX(TrichLuc!$A:$AD,AVR57,23),"")</f>
        <v/>
      </c>
      <c r="AVZ57" s="94" t="str">
        <f ca="1">IFERROR(INDEX(TrichLuc!$A:$AD,AVR57,25),"")</f>
        <v/>
      </c>
      <c r="AWA57" s="94" t="str">
        <f ca="1">IFERROR(INDEX(TrichLuc!$A:$AD,AVR57,26),"")</f>
        <v/>
      </c>
    </row>
    <row r="58" spans="1:1275">
      <c r="A58" s="4" t="str">
        <f ca="1">IFERROR(MATCH(F$3,OFFSET(TrichLuc!$A$1,A57,0,5000),0)+A57,"")</f>
        <v/>
      </c>
      <c r="B58" s="84" t="str">
        <f ca="1">IFERROR(INDEX(TrichLuc!$A:$AD,A58,10),"")</f>
        <v/>
      </c>
      <c r="C58" s="94" t="str">
        <f ca="1">IFERROR(INDEX(TrichLuc!$A:$AD,A58,30),"")</f>
        <v/>
      </c>
      <c r="D58" s="85" t="str">
        <f ca="1">IFERROR(VLOOKUP(C58,Giadatvaheso!$C$24:$F$112,4,0)*E58,"")</f>
        <v/>
      </c>
      <c r="E58" s="84" t="str">
        <f t="shared" ref="E58" ca="1" si="128">IFERROR(F58+G58,"")</f>
        <v/>
      </c>
      <c r="F58" s="84" t="str">
        <f ca="1">IFERROR(INDEX(TrichLuc!$A:$AD,A58,21),"")</f>
        <v/>
      </c>
      <c r="G58" s="84" t="str">
        <f ca="1">IFERROR(INDEX(TrichLuc!$A:$AD,A58,22),"")</f>
        <v/>
      </c>
      <c r="H58" s="84" t="str">
        <f ca="1">IFERROR(INDEX(TrichLuc!$A:$AD,A58,23),"")</f>
        <v/>
      </c>
      <c r="I58" s="94" t="str">
        <f ca="1">IFERROR(INDEX(TrichLuc!$A:$AD,A58,25),"")</f>
        <v/>
      </c>
      <c r="J58" s="94" t="str">
        <f ca="1">IFERROR(INDEX(TrichLuc!$A:$AD,A58,26),"")</f>
        <v/>
      </c>
      <c r="L58" s="4" t="str">
        <f ca="1">IFERROR(MATCH(Q$3,OFFSET(TrichLuc!$A$1,L57,0,5000),0)+L57,"")</f>
        <v/>
      </c>
      <c r="M58" s="84" t="str">
        <f ca="1">IFERROR(INDEX(TrichLuc!$A:$AD,L58,10),"")</f>
        <v/>
      </c>
      <c r="N58" s="94" t="str">
        <f ca="1">IFERROR(INDEX(TrichLuc!$A:$AD,L58,30),"")</f>
        <v/>
      </c>
      <c r="O58" s="85" t="str">
        <f ca="1">IFERROR(VLOOKUP(N58,Giadatvaheso!$C$24:$F$112,4,0)*P58,"")</f>
        <v/>
      </c>
      <c r="P58" s="84" t="str">
        <f t="shared" ref="P58" ca="1" si="129">IFERROR(Q58+R58,"")</f>
        <v/>
      </c>
      <c r="Q58" s="84" t="str">
        <f ca="1">IFERROR(INDEX(TrichLuc!$A:$AD,L58,21),"")</f>
        <v/>
      </c>
      <c r="R58" s="84" t="str">
        <f ca="1">IFERROR(INDEX(TrichLuc!$A:$AD,L58,22),"")</f>
        <v/>
      </c>
      <c r="S58" s="84" t="str">
        <f ca="1">IFERROR(INDEX(TrichLuc!$A:$AD,L58,23),"")</f>
        <v/>
      </c>
      <c r="T58" s="94" t="str">
        <f ca="1">IFERROR(INDEX(TrichLuc!$A:$AD,L58,25),"")</f>
        <v/>
      </c>
      <c r="U58" s="94" t="str">
        <f ca="1">IFERROR(INDEX(TrichLuc!$A:$AD,L58,26),"")</f>
        <v/>
      </c>
      <c r="W58" s="4" t="str">
        <f ca="1">IFERROR(MATCH(AB$3,OFFSET(TrichLuc!$A$1,W57,0,5000),0)+W57,"")</f>
        <v/>
      </c>
      <c r="X58" s="84" t="str">
        <f ca="1">IFERROR(INDEX(TrichLuc!$A:$AD,W58,10),"")</f>
        <v/>
      </c>
      <c r="Y58" s="94" t="str">
        <f ca="1">IFERROR(INDEX(TrichLuc!$A:$AD,W58,30),"")</f>
        <v/>
      </c>
      <c r="Z58" s="85" t="str">
        <f ca="1">IFERROR(VLOOKUP(Y58,Giadatvaheso!$C$24:$F$112,4,0)*AA58,"")</f>
        <v/>
      </c>
      <c r="AA58" s="84" t="str">
        <f t="shared" ca="1" si="2"/>
        <v/>
      </c>
      <c r="AB58" s="84" t="str">
        <f ca="1">IFERROR(INDEX(TrichLuc!$A:$AD,W58,21),"")</f>
        <v/>
      </c>
      <c r="AC58" s="84" t="str">
        <f ca="1">IFERROR(INDEX(TrichLuc!$A:$AD,W58,22),"")</f>
        <v/>
      </c>
      <c r="AD58" s="84" t="str">
        <f ca="1">IFERROR(INDEX(TrichLuc!$A:$AD,W58,23),"")</f>
        <v/>
      </c>
      <c r="AE58" s="94" t="str">
        <f ca="1">IFERROR(INDEX(TrichLuc!$A:$AD,W58,25),"")</f>
        <v/>
      </c>
      <c r="AF58" s="94" t="str">
        <f ca="1">IFERROR(INDEX(TrichLuc!$A:$AD,W58,26),"")</f>
        <v/>
      </c>
      <c r="AH58" s="4" t="str">
        <f ca="1">IFERROR(MATCH(AM$3,OFFSET(TrichLuc!$A$1,AH57,0,5000),0)+AH57,"")</f>
        <v/>
      </c>
      <c r="AI58" s="84" t="str">
        <f ca="1">IFERROR(INDEX(TrichLuc!$A:$AD,AH58,10),"")</f>
        <v/>
      </c>
      <c r="AJ58" s="94" t="str">
        <f ca="1">IFERROR(INDEX(TrichLuc!$A:$AD,AH58,30),"")</f>
        <v/>
      </c>
      <c r="AK58" s="85" t="str">
        <f ca="1">IFERROR(VLOOKUP(AJ58,Giadatvaheso!$C$24:$F$112,4,0)*AL58,"")</f>
        <v/>
      </c>
      <c r="AL58" s="84" t="str">
        <f t="shared" ca="1" si="3"/>
        <v/>
      </c>
      <c r="AM58" s="84" t="str">
        <f ca="1">IFERROR(INDEX(TrichLuc!$A:$AD,AH58,21),"")</f>
        <v/>
      </c>
      <c r="AN58" s="84" t="str">
        <f ca="1">IFERROR(INDEX(TrichLuc!$A:$AD,AH58,22),"")</f>
        <v/>
      </c>
      <c r="AO58" s="84" t="str">
        <f ca="1">IFERROR(INDEX(TrichLuc!$A:$AD,AH58,23),"")</f>
        <v/>
      </c>
      <c r="AP58" s="94" t="str">
        <f ca="1">IFERROR(INDEX(TrichLuc!$A:$AD,AH58,25),"")</f>
        <v/>
      </c>
      <c r="AQ58" s="94" t="str">
        <f ca="1">IFERROR(INDEX(TrichLuc!$A:$AD,AH58,26),"")</f>
        <v/>
      </c>
      <c r="AS58" s="4" t="str">
        <f ca="1">IFERROR(MATCH(AX$3,OFFSET(TrichLuc!$A$1,AS57,0,5000),0)+AS57,"")</f>
        <v/>
      </c>
      <c r="AT58" s="84" t="str">
        <f ca="1">IFERROR(INDEX(TrichLuc!$A:$AD,AS58,10),"")</f>
        <v/>
      </c>
      <c r="AU58" s="94" t="str">
        <f ca="1">IFERROR(INDEX(TrichLuc!$A:$AD,AS58,30),"")</f>
        <v/>
      </c>
      <c r="AV58" s="85" t="str">
        <f ca="1">IFERROR(VLOOKUP(AU58,Giadatvaheso!$C$24:$F$112,4,0)*AW58,"")</f>
        <v/>
      </c>
      <c r="AW58" s="84" t="str">
        <f t="shared" ca="1" si="4"/>
        <v/>
      </c>
      <c r="AX58" s="84" t="str">
        <f ca="1">IFERROR(INDEX(TrichLuc!$A:$AD,AS58,21),"")</f>
        <v/>
      </c>
      <c r="AY58" s="84" t="str">
        <f ca="1">IFERROR(INDEX(TrichLuc!$A:$AD,AS58,22),"")</f>
        <v/>
      </c>
      <c r="AZ58" s="84" t="str">
        <f ca="1">IFERROR(INDEX(TrichLuc!$A:$AD,AS58,23),"")</f>
        <v/>
      </c>
      <c r="BA58" s="94" t="str">
        <f ca="1">IFERROR(INDEX(TrichLuc!$A:$AD,AS58,25),"")</f>
        <v/>
      </c>
      <c r="BB58" s="94" t="str">
        <f ca="1">IFERROR(INDEX(TrichLuc!$A:$AD,AS58,26),"")</f>
        <v/>
      </c>
      <c r="BD58" s="4" t="str">
        <f ca="1">IFERROR(MATCH(BI$3,OFFSET(TrichLuc!$A$1,BD57,0,5000),0)+BD57,"")</f>
        <v/>
      </c>
      <c r="BE58" s="84" t="str">
        <f ca="1">IFERROR(INDEX(TrichLuc!$A:$AD,BD58,10),"")</f>
        <v/>
      </c>
      <c r="BF58" s="94" t="str">
        <f ca="1">IFERROR(INDEX(TrichLuc!$A:$AD,BD58,30),"")</f>
        <v/>
      </c>
      <c r="BG58" s="85" t="str">
        <f ca="1">IFERROR(VLOOKUP(BF58,Giadatvaheso!$C$24:$F$112,4,0)*BH58,"")</f>
        <v/>
      </c>
      <c r="BH58" s="84" t="str">
        <f t="shared" ca="1" si="5"/>
        <v/>
      </c>
      <c r="BI58" s="84" t="str">
        <f ca="1">IFERROR(INDEX(TrichLuc!$A:$AD,BD58,21),"")</f>
        <v/>
      </c>
      <c r="BJ58" s="84" t="str">
        <f ca="1">IFERROR(INDEX(TrichLuc!$A:$AD,BD58,22),"")</f>
        <v/>
      </c>
      <c r="BK58" s="84" t="str">
        <f ca="1">IFERROR(INDEX(TrichLuc!$A:$AD,BD58,23),"")</f>
        <v/>
      </c>
      <c r="BL58" s="94" t="str">
        <f ca="1">IFERROR(INDEX(TrichLuc!$A:$AD,BD58,25),"")</f>
        <v/>
      </c>
      <c r="BM58" s="94" t="str">
        <f ca="1">IFERROR(INDEX(TrichLuc!$A:$AD,BD58,26),"")</f>
        <v/>
      </c>
      <c r="BO58" s="4" t="str">
        <f ca="1">IFERROR(MATCH(BT$3,OFFSET(TrichLuc!$A$1,BO57,0,5000),0)+BO57,"")</f>
        <v/>
      </c>
      <c r="BP58" s="84" t="str">
        <f ca="1">IFERROR(INDEX(TrichLuc!$A:$AD,BO58,10),"")</f>
        <v/>
      </c>
      <c r="BQ58" s="94" t="str">
        <f ca="1">IFERROR(INDEX(TrichLuc!$A:$AD,BO58,30),"")</f>
        <v/>
      </c>
      <c r="BR58" s="85" t="str">
        <f ca="1">IFERROR(VLOOKUP(BQ58,Giadatvaheso!$C$24:$F$112,4,0)*BS58,"")</f>
        <v/>
      </c>
      <c r="BS58" s="84" t="str">
        <f t="shared" ca="1" si="6"/>
        <v/>
      </c>
      <c r="BT58" s="84" t="str">
        <f ca="1">IFERROR(INDEX(TrichLuc!$A:$AD,BO58,21),"")</f>
        <v/>
      </c>
      <c r="BU58" s="84" t="str">
        <f ca="1">IFERROR(INDEX(TrichLuc!$A:$AD,BO58,22),"")</f>
        <v/>
      </c>
      <c r="BV58" s="84" t="str">
        <f ca="1">IFERROR(INDEX(TrichLuc!$A:$AD,BO58,23),"")</f>
        <v/>
      </c>
      <c r="BW58" s="94" t="str">
        <f ca="1">IFERROR(INDEX(TrichLuc!$A:$AD,BO58,25),"")</f>
        <v/>
      </c>
      <c r="BX58" s="94" t="str">
        <f ca="1">IFERROR(INDEX(TrichLuc!$A:$AD,BO58,26),"")</f>
        <v/>
      </c>
      <c r="BZ58" s="4" t="str">
        <f ca="1">IFERROR(MATCH(CE$3,OFFSET(TrichLuc!$A$1,BZ57,0,5000),0)+BZ57,"")</f>
        <v/>
      </c>
      <c r="CA58" s="84" t="str">
        <f ca="1">IFERROR(INDEX(TrichLuc!$A:$AD,BZ58,10),"")</f>
        <v/>
      </c>
      <c r="CB58" s="94" t="str">
        <f ca="1">IFERROR(INDEX(TrichLuc!$A:$AD,BZ58,30),"")</f>
        <v/>
      </c>
      <c r="CC58" s="85" t="str">
        <f ca="1">IFERROR(VLOOKUP(CB58,Giadatvaheso!$C$24:$F$112,4,0)*CD58,"")</f>
        <v/>
      </c>
      <c r="CD58" s="84" t="str">
        <f t="shared" ca="1" si="7"/>
        <v/>
      </c>
      <c r="CE58" s="84" t="str">
        <f ca="1">IFERROR(INDEX(TrichLuc!$A:$AD,BZ58,21),"")</f>
        <v/>
      </c>
      <c r="CF58" s="84" t="str">
        <f ca="1">IFERROR(INDEX(TrichLuc!$A:$AD,BZ58,22),"")</f>
        <v/>
      </c>
      <c r="CG58" s="84" t="str">
        <f ca="1">IFERROR(INDEX(TrichLuc!$A:$AD,BZ58,23),"")</f>
        <v/>
      </c>
      <c r="CH58" s="94" t="str">
        <f ca="1">IFERROR(INDEX(TrichLuc!$A:$AD,BZ58,25),"")</f>
        <v/>
      </c>
      <c r="CI58" s="94" t="str">
        <f ca="1">IFERROR(INDEX(TrichLuc!$A:$AD,BZ58,26),"")</f>
        <v/>
      </c>
      <c r="CK58" s="4" t="str">
        <f ca="1">IFERROR(MATCH(CP$3,OFFSET(TrichLuc!$A$1,CK57,0,5000),0)+CK57,"")</f>
        <v/>
      </c>
      <c r="CL58" s="84" t="str">
        <f ca="1">IFERROR(INDEX(TrichLuc!$A:$AD,CK58,10),"")</f>
        <v/>
      </c>
      <c r="CM58" s="94" t="str">
        <f ca="1">IFERROR(INDEX(TrichLuc!$A:$AD,CK58,30),"")</f>
        <v/>
      </c>
      <c r="CN58" s="85" t="str">
        <f ca="1">IFERROR(VLOOKUP(CM58,Giadatvaheso!$C$24:$F$112,4,0)*CO58,"")</f>
        <v/>
      </c>
      <c r="CO58" s="84" t="str">
        <f t="shared" ca="1" si="8"/>
        <v/>
      </c>
      <c r="CP58" s="84" t="str">
        <f ca="1">IFERROR(INDEX(TrichLuc!$A:$AD,CK58,21),"")</f>
        <v/>
      </c>
      <c r="CQ58" s="84" t="str">
        <f ca="1">IFERROR(INDEX(TrichLuc!$A:$AD,CK58,22),"")</f>
        <v/>
      </c>
      <c r="CR58" s="84" t="str">
        <f ca="1">IFERROR(INDEX(TrichLuc!$A:$AD,CK58,23),"")</f>
        <v/>
      </c>
      <c r="CS58" s="94" t="str">
        <f ca="1">IFERROR(INDEX(TrichLuc!$A:$AD,CK58,25),"")</f>
        <v/>
      </c>
      <c r="CT58" s="94" t="str">
        <f ca="1">IFERROR(INDEX(TrichLuc!$A:$AD,CK58,26),"")</f>
        <v/>
      </c>
      <c r="CV58" s="4" t="str">
        <f ca="1">IFERROR(MATCH(DA$3,OFFSET(TrichLuc!$A$1,CV57,0,5000),0)+CV57,"")</f>
        <v/>
      </c>
      <c r="CW58" s="84" t="str">
        <f ca="1">IFERROR(INDEX(TrichLuc!$A:$AD,CV58,10),"")</f>
        <v/>
      </c>
      <c r="CX58" s="94" t="str">
        <f ca="1">IFERROR(INDEX(TrichLuc!$A:$AD,CV58,30),"")</f>
        <v/>
      </c>
      <c r="CY58" s="85" t="str">
        <f ca="1">IFERROR(VLOOKUP(CX58,Giadatvaheso!$C$24:$F$112,4,0)*CZ58,"")</f>
        <v/>
      </c>
      <c r="CZ58" s="84" t="str">
        <f t="shared" ca="1" si="9"/>
        <v/>
      </c>
      <c r="DA58" s="84" t="str">
        <f ca="1">IFERROR(INDEX(TrichLuc!$A:$AD,CV58,21),"")</f>
        <v/>
      </c>
      <c r="DB58" s="84" t="str">
        <f ca="1">IFERROR(INDEX(TrichLuc!$A:$AD,CV58,22),"")</f>
        <v/>
      </c>
      <c r="DC58" s="84" t="str">
        <f ca="1">IFERROR(INDEX(TrichLuc!$A:$AD,CV58,23),"")</f>
        <v/>
      </c>
      <c r="DD58" s="94" t="str">
        <f ca="1">IFERROR(INDEX(TrichLuc!$A:$AD,CV58,25),"")</f>
        <v/>
      </c>
      <c r="DE58" s="94" t="str">
        <f ca="1">IFERROR(INDEX(TrichLuc!$A:$AD,CV58,26),"")</f>
        <v/>
      </c>
      <c r="DG58" s="4" t="str">
        <f ca="1">IFERROR(MATCH(DL$3,OFFSET(TrichLuc!$A$1,DG57,0,5000),0)+DG57,"")</f>
        <v/>
      </c>
      <c r="DH58" s="84" t="str">
        <f ca="1">IFERROR(INDEX(TrichLuc!$A:$AD,DG58,10),"")</f>
        <v/>
      </c>
      <c r="DI58" s="94" t="str">
        <f ca="1">IFERROR(INDEX(TrichLuc!$A:$AD,DG58,30),"")</f>
        <v/>
      </c>
      <c r="DJ58" s="85" t="str">
        <f ca="1">IFERROR(VLOOKUP(DI58,Giadatvaheso!$C$24:$F$112,4,0)*DK58,"")</f>
        <v/>
      </c>
      <c r="DK58" s="84" t="str">
        <f t="shared" ca="1" si="10"/>
        <v/>
      </c>
      <c r="DL58" s="84" t="str">
        <f ca="1">IFERROR(INDEX(TrichLuc!$A:$AD,DG58,21),"")</f>
        <v/>
      </c>
      <c r="DM58" s="84" t="str">
        <f ca="1">IFERROR(INDEX(TrichLuc!$A:$AD,DG58,22),"")</f>
        <v/>
      </c>
      <c r="DN58" s="84" t="str">
        <f ca="1">IFERROR(INDEX(TrichLuc!$A:$AD,DG58,23),"")</f>
        <v/>
      </c>
      <c r="DO58" s="94" t="str">
        <f ca="1">IFERROR(INDEX(TrichLuc!$A:$AD,DG58,25),"")</f>
        <v/>
      </c>
      <c r="DP58" s="94" t="str">
        <f ca="1">IFERROR(INDEX(TrichLuc!$A:$AD,DG58,26),"")</f>
        <v/>
      </c>
      <c r="DR58" s="4" t="str">
        <f ca="1">IFERROR(MATCH(DW$3,OFFSET(TrichLuc!$A$1,DR57,0,5000),0)+DR57,"")</f>
        <v/>
      </c>
      <c r="DS58" s="84" t="str">
        <f ca="1">IFERROR(INDEX(TrichLuc!$A:$AD,DR58,10),"")</f>
        <v/>
      </c>
      <c r="DT58" s="94" t="str">
        <f ca="1">IFERROR(INDEX(TrichLuc!$A:$AD,DR58,30),"")</f>
        <v/>
      </c>
      <c r="DU58" s="85" t="str">
        <f ca="1">IFERROR(VLOOKUP(DT58,Giadatvaheso!$C$24:$F$112,4,0)*DV58,"")</f>
        <v/>
      </c>
      <c r="DV58" s="84" t="str">
        <f t="shared" ca="1" si="11"/>
        <v/>
      </c>
      <c r="DW58" s="84" t="str">
        <f ca="1">IFERROR(INDEX(TrichLuc!$A:$AD,DR58,21),"")</f>
        <v/>
      </c>
      <c r="DX58" s="84" t="str">
        <f ca="1">IFERROR(INDEX(TrichLuc!$A:$AD,DR58,22),"")</f>
        <v/>
      </c>
      <c r="DY58" s="84" t="str">
        <f ca="1">IFERROR(INDEX(TrichLuc!$A:$AD,DR58,23),"")</f>
        <v/>
      </c>
      <c r="DZ58" s="94" t="str">
        <f ca="1">IFERROR(INDEX(TrichLuc!$A:$AD,DR58,25),"")</f>
        <v/>
      </c>
      <c r="EA58" s="94" t="str">
        <f ca="1">IFERROR(INDEX(TrichLuc!$A:$AD,DR58,26),"")</f>
        <v/>
      </c>
      <c r="EC58" s="4" t="str">
        <f ca="1">IFERROR(MATCH(EH$3,OFFSET(TrichLuc!$A$1,EC57,0,5000),0)+EC57,"")</f>
        <v/>
      </c>
      <c r="ED58" s="84" t="str">
        <f ca="1">IFERROR(INDEX(TrichLuc!$A:$AD,EC58,10),"")</f>
        <v/>
      </c>
      <c r="EE58" s="94" t="str">
        <f ca="1">IFERROR(INDEX(TrichLuc!$A:$AD,EC58,30),"")</f>
        <v/>
      </c>
      <c r="EF58" s="85" t="str">
        <f ca="1">IFERROR(VLOOKUP(EE58,Giadatvaheso!$C$24:$F$112,4,0)*EG58,"")</f>
        <v/>
      </c>
      <c r="EG58" s="84" t="str">
        <f t="shared" ca="1" si="12"/>
        <v/>
      </c>
      <c r="EH58" s="84" t="str">
        <f ca="1">IFERROR(INDEX(TrichLuc!$A:$AD,EC58,21),"")</f>
        <v/>
      </c>
      <c r="EI58" s="84" t="str">
        <f ca="1">IFERROR(INDEX(TrichLuc!$A:$AD,EC58,22),"")</f>
        <v/>
      </c>
      <c r="EJ58" s="84" t="str">
        <f ca="1">IFERROR(INDEX(TrichLuc!$A:$AD,EC58,23),"")</f>
        <v/>
      </c>
      <c r="EK58" s="94" t="str">
        <f ca="1">IFERROR(INDEX(TrichLuc!$A:$AD,EC58,25),"")</f>
        <v/>
      </c>
      <c r="EL58" s="94" t="str">
        <f ca="1">IFERROR(INDEX(TrichLuc!$A:$AD,EC58,26),"")</f>
        <v/>
      </c>
      <c r="EN58" s="4" t="str">
        <f ca="1">IFERROR(MATCH(ES$3,OFFSET(TrichLuc!$A$1,EN57,0,5000),0)+EN57,"")</f>
        <v/>
      </c>
      <c r="EO58" s="84" t="str">
        <f ca="1">IFERROR(INDEX(TrichLuc!$A:$AD,EN58,10),"")</f>
        <v/>
      </c>
      <c r="EP58" s="94" t="str">
        <f ca="1">IFERROR(INDEX(TrichLuc!$A:$AD,EN58,30),"")</f>
        <v/>
      </c>
      <c r="EQ58" s="85" t="str">
        <f ca="1">IFERROR(VLOOKUP(EP58,Giadatvaheso!$C$24:$F$112,4,0)*ER58,"")</f>
        <v/>
      </c>
      <c r="ER58" s="84" t="str">
        <f t="shared" ca="1" si="13"/>
        <v/>
      </c>
      <c r="ES58" s="84" t="str">
        <f ca="1">IFERROR(INDEX(TrichLuc!$A:$AD,EN58,21),"")</f>
        <v/>
      </c>
      <c r="ET58" s="84" t="str">
        <f ca="1">IFERROR(INDEX(TrichLuc!$A:$AD,EN58,22),"")</f>
        <v/>
      </c>
      <c r="EU58" s="84" t="str">
        <f ca="1">IFERROR(INDEX(TrichLuc!$A:$AD,EN58,23),"")</f>
        <v/>
      </c>
      <c r="EV58" s="94" t="str">
        <f ca="1">IFERROR(INDEX(TrichLuc!$A:$AD,EN58,25),"")</f>
        <v/>
      </c>
      <c r="EW58" s="94" t="str">
        <f ca="1">IFERROR(INDEX(TrichLuc!$A:$AD,EN58,26),"")</f>
        <v/>
      </c>
      <c r="EY58" s="4" t="str">
        <f ca="1">IFERROR(MATCH(FD$3,OFFSET(TrichLuc!$A$1,EY57,0,5000),0)+EY57,"")</f>
        <v/>
      </c>
      <c r="EZ58" s="84" t="str">
        <f ca="1">IFERROR(INDEX(TrichLuc!$A:$AD,EY58,10),"")</f>
        <v/>
      </c>
      <c r="FA58" s="94" t="str">
        <f ca="1">IFERROR(INDEX(TrichLuc!$A:$AD,EY58,30),"")</f>
        <v/>
      </c>
      <c r="FB58" s="85" t="str">
        <f ca="1">IFERROR(VLOOKUP(FA58,Giadatvaheso!$C$24:$F$112,4,0)*FC58,"")</f>
        <v/>
      </c>
      <c r="FC58" s="84" t="str">
        <f t="shared" ca="1" si="14"/>
        <v/>
      </c>
      <c r="FD58" s="84" t="str">
        <f ca="1">IFERROR(INDEX(TrichLuc!$A:$AD,EY58,21),"")</f>
        <v/>
      </c>
      <c r="FE58" s="84" t="str">
        <f ca="1">IFERROR(INDEX(TrichLuc!$A:$AD,EY58,22),"")</f>
        <v/>
      </c>
      <c r="FF58" s="84" t="str">
        <f ca="1">IFERROR(INDEX(TrichLuc!$A:$AD,EY58,23),"")</f>
        <v/>
      </c>
      <c r="FG58" s="94" t="str">
        <f ca="1">IFERROR(INDEX(TrichLuc!$A:$AD,EY58,25),"")</f>
        <v/>
      </c>
      <c r="FH58" s="94" t="str">
        <f ca="1">IFERROR(INDEX(TrichLuc!$A:$AD,EY58,26),"")</f>
        <v/>
      </c>
      <c r="FJ58" s="4" t="str">
        <f ca="1">IFERROR(MATCH(FO$3,OFFSET(TrichLuc!$A$1,FJ57,0,5000),0)+FJ57,"")</f>
        <v/>
      </c>
      <c r="FK58" s="84" t="str">
        <f ca="1">IFERROR(INDEX(TrichLuc!$A:$AD,FJ58,10),"")</f>
        <v/>
      </c>
      <c r="FL58" s="94" t="str">
        <f ca="1">IFERROR(INDEX(TrichLuc!$A:$AD,FJ58,30),"")</f>
        <v/>
      </c>
      <c r="FM58" s="85" t="str">
        <f ca="1">IFERROR(VLOOKUP(FL58,Giadatvaheso!$C$24:$F$112,4,0)*FN58,"")</f>
        <v/>
      </c>
      <c r="FN58" s="84" t="str">
        <f t="shared" ca="1" si="15"/>
        <v/>
      </c>
      <c r="FO58" s="84" t="str">
        <f ca="1">IFERROR(INDEX(TrichLuc!$A:$AD,FJ58,21),"")</f>
        <v/>
      </c>
      <c r="FP58" s="84" t="str">
        <f ca="1">IFERROR(INDEX(TrichLuc!$A:$AD,FJ58,22),"")</f>
        <v/>
      </c>
      <c r="FQ58" s="84" t="str">
        <f ca="1">IFERROR(INDEX(TrichLuc!$A:$AD,FJ58,23),"")</f>
        <v/>
      </c>
      <c r="FR58" s="94" t="str">
        <f ca="1">IFERROR(INDEX(TrichLuc!$A:$AD,FJ58,25),"")</f>
        <v/>
      </c>
      <c r="FS58" s="94" t="str">
        <f ca="1">IFERROR(INDEX(TrichLuc!$A:$AD,FJ58,26),"")</f>
        <v/>
      </c>
      <c r="FU58" s="4" t="str">
        <f ca="1">IFERROR(MATCH(FZ$3,OFFSET(TrichLuc!$A$1,FU57,0,5000),0)+FU57,"")</f>
        <v/>
      </c>
      <c r="FV58" s="84" t="str">
        <f ca="1">IFERROR(INDEX(TrichLuc!$A:$AD,FU58,10),"")</f>
        <v/>
      </c>
      <c r="FW58" s="94" t="str">
        <f ca="1">IFERROR(INDEX(TrichLuc!$A:$AD,FU58,30),"")</f>
        <v/>
      </c>
      <c r="FX58" s="85" t="str">
        <f ca="1">IFERROR(VLOOKUP(FW58,Giadatvaheso!$C$24:$F$112,4,0)*FY58,"")</f>
        <v/>
      </c>
      <c r="FY58" s="84" t="str">
        <f t="shared" ca="1" si="16"/>
        <v/>
      </c>
      <c r="FZ58" s="84" t="str">
        <f ca="1">IFERROR(INDEX(TrichLuc!$A:$AD,FU58,21),"")</f>
        <v/>
      </c>
      <c r="GA58" s="84" t="str">
        <f ca="1">IFERROR(INDEX(TrichLuc!$A:$AD,FU58,22),"")</f>
        <v/>
      </c>
      <c r="GB58" s="84" t="str">
        <f ca="1">IFERROR(INDEX(TrichLuc!$A:$AD,FU58,23),"")</f>
        <v/>
      </c>
      <c r="GC58" s="94" t="str">
        <f ca="1">IFERROR(INDEX(TrichLuc!$A:$AD,FU58,25),"")</f>
        <v/>
      </c>
      <c r="GD58" s="94" t="str">
        <f ca="1">IFERROR(INDEX(TrichLuc!$A:$AD,FU58,26),"")</f>
        <v/>
      </c>
      <c r="GF58" s="4" t="str">
        <f ca="1">IFERROR(MATCH(GK$3,OFFSET(TrichLuc!$A$1,GF57,0,5000),0)+GF57,"")</f>
        <v/>
      </c>
      <c r="GG58" s="84" t="str">
        <f ca="1">IFERROR(INDEX(TrichLuc!$A:$AD,GF58,10),"")</f>
        <v/>
      </c>
      <c r="GH58" s="94" t="str">
        <f ca="1">IFERROR(INDEX(TrichLuc!$A:$AD,GF58,30),"")</f>
        <v/>
      </c>
      <c r="GI58" s="85" t="str">
        <f ca="1">IFERROR(VLOOKUP(GH58,Giadatvaheso!$C$24:$F$112,4,0)*GJ58,"")</f>
        <v/>
      </c>
      <c r="GJ58" s="84" t="str">
        <f t="shared" ca="1" si="17"/>
        <v/>
      </c>
      <c r="GK58" s="84" t="str">
        <f ca="1">IFERROR(INDEX(TrichLuc!$A:$AD,GF58,21),"")</f>
        <v/>
      </c>
      <c r="GL58" s="84" t="str">
        <f ca="1">IFERROR(INDEX(TrichLuc!$A:$AD,GF58,22),"")</f>
        <v/>
      </c>
      <c r="GM58" s="84" t="str">
        <f ca="1">IFERROR(INDEX(TrichLuc!$A:$AD,GF58,23),"")</f>
        <v/>
      </c>
      <c r="GN58" s="94" t="str">
        <f ca="1">IFERROR(INDEX(TrichLuc!$A:$AD,GF58,25),"")</f>
        <v/>
      </c>
      <c r="GO58" s="94" t="str">
        <f ca="1">IFERROR(INDEX(TrichLuc!$A:$AD,GF58,26),"")</f>
        <v/>
      </c>
      <c r="GQ58" s="4" t="str">
        <f ca="1">IFERROR(MATCH(GV$3,OFFSET(TrichLuc!$A$1,GQ57,0,5000),0)+GQ57,"")</f>
        <v/>
      </c>
      <c r="GR58" s="84" t="str">
        <f ca="1">IFERROR(INDEX(TrichLuc!$A:$AD,GQ58,10),"")</f>
        <v/>
      </c>
      <c r="GS58" s="94" t="str">
        <f ca="1">IFERROR(INDEX(TrichLuc!$A:$AD,GQ58,30),"")</f>
        <v/>
      </c>
      <c r="GT58" s="85" t="str">
        <f ca="1">IFERROR(VLOOKUP(GS58,Giadatvaheso!$C$24:$F$112,4,0)*GU58,"")</f>
        <v/>
      </c>
      <c r="GU58" s="84" t="str">
        <f t="shared" ca="1" si="18"/>
        <v/>
      </c>
      <c r="GV58" s="84" t="str">
        <f ca="1">IFERROR(INDEX(TrichLuc!$A:$AD,GQ58,21),"")</f>
        <v/>
      </c>
      <c r="GW58" s="84" t="str">
        <f ca="1">IFERROR(INDEX(TrichLuc!$A:$AD,GQ58,22),"")</f>
        <v/>
      </c>
      <c r="GX58" s="84" t="str">
        <f ca="1">IFERROR(INDEX(TrichLuc!$A:$AD,GQ58,23),"")</f>
        <v/>
      </c>
      <c r="GY58" s="94" t="str">
        <f ca="1">IFERROR(INDEX(TrichLuc!$A:$AD,GQ58,25),"")</f>
        <v/>
      </c>
      <c r="GZ58" s="94" t="str">
        <f ca="1">IFERROR(INDEX(TrichLuc!$A:$AD,GQ58,26),"")</f>
        <v/>
      </c>
      <c r="HB58" s="4" t="str">
        <f ca="1">IFERROR(MATCH(HG$3,OFFSET(TrichLuc!$A$1,HB57,0,5000),0)+HB57,"")</f>
        <v/>
      </c>
      <c r="HC58" s="84" t="str">
        <f ca="1">IFERROR(INDEX(TrichLuc!$A:$AD,HB58,10),"")</f>
        <v/>
      </c>
      <c r="HD58" s="94" t="str">
        <f ca="1">IFERROR(INDEX(TrichLuc!$A:$AD,HB58,30),"")</f>
        <v/>
      </c>
      <c r="HE58" s="85" t="str">
        <f ca="1">IFERROR(VLOOKUP(HD58,Giadatvaheso!$C$24:$F$112,4,0)*HF58,"")</f>
        <v/>
      </c>
      <c r="HF58" s="84" t="str">
        <f t="shared" ca="1" si="19"/>
        <v/>
      </c>
      <c r="HG58" s="84" t="str">
        <f ca="1">IFERROR(INDEX(TrichLuc!$A:$AD,HB58,21),"")</f>
        <v/>
      </c>
      <c r="HH58" s="84" t="str">
        <f ca="1">IFERROR(INDEX(TrichLuc!$A:$AD,HB58,22),"")</f>
        <v/>
      </c>
      <c r="HI58" s="84" t="str">
        <f ca="1">IFERROR(INDEX(TrichLuc!$A:$AD,HB58,23),"")</f>
        <v/>
      </c>
      <c r="HJ58" s="94" t="str">
        <f ca="1">IFERROR(INDEX(TrichLuc!$A:$AD,HB58,25),"")</f>
        <v/>
      </c>
      <c r="HK58" s="94" t="str">
        <f ca="1">IFERROR(INDEX(TrichLuc!$A:$AD,HB58,26),"")</f>
        <v/>
      </c>
      <c r="HM58" s="4" t="str">
        <f ca="1">IFERROR(MATCH(HR$3,OFFSET(TrichLuc!$A$1,HM57,0,5000),0)+HM57,"")</f>
        <v/>
      </c>
      <c r="HN58" s="84" t="str">
        <f ca="1">IFERROR(INDEX(TrichLuc!$A:$AD,HM58,10),"")</f>
        <v/>
      </c>
      <c r="HO58" s="94" t="str">
        <f ca="1">IFERROR(INDEX(TrichLuc!$A:$AD,HM58,30),"")</f>
        <v/>
      </c>
      <c r="HP58" s="85" t="str">
        <f ca="1">IFERROR(VLOOKUP(HO58,Giadatvaheso!$C$24:$F$112,4,0)*HQ58,"")</f>
        <v/>
      </c>
      <c r="HQ58" s="84" t="str">
        <f t="shared" ca="1" si="20"/>
        <v/>
      </c>
      <c r="HR58" s="84" t="str">
        <f ca="1">IFERROR(INDEX(TrichLuc!$A:$AD,HM58,21),"")</f>
        <v/>
      </c>
      <c r="HS58" s="84" t="str">
        <f ca="1">IFERROR(INDEX(TrichLuc!$A:$AD,HM58,22),"")</f>
        <v/>
      </c>
      <c r="HT58" s="84" t="str">
        <f ca="1">IFERROR(INDEX(TrichLuc!$A:$AD,HM58,23),"")</f>
        <v/>
      </c>
      <c r="HU58" s="94" t="str">
        <f ca="1">IFERROR(INDEX(TrichLuc!$A:$AD,HM58,25),"")</f>
        <v/>
      </c>
      <c r="HV58" s="94" t="str">
        <f ca="1">IFERROR(INDEX(TrichLuc!$A:$AD,HM58,26),"")</f>
        <v/>
      </c>
      <c r="HX58" s="4" t="str">
        <f ca="1">IFERROR(MATCH(IC$3,OFFSET(TrichLuc!$A$1,HX57,0,5000),0)+HX57,"")</f>
        <v/>
      </c>
      <c r="HY58" s="84" t="str">
        <f ca="1">IFERROR(INDEX(TrichLuc!$A:$AD,HX58,10),"")</f>
        <v/>
      </c>
      <c r="HZ58" s="94" t="str">
        <f ca="1">IFERROR(INDEX(TrichLuc!$A:$AD,HX58,30),"")</f>
        <v/>
      </c>
      <c r="IA58" s="85" t="str">
        <f ca="1">IFERROR(VLOOKUP(HZ58,Giadatvaheso!$C$24:$F$112,4,0)*IB58,"")</f>
        <v/>
      </c>
      <c r="IB58" s="84" t="str">
        <f t="shared" ca="1" si="21"/>
        <v/>
      </c>
      <c r="IC58" s="84" t="str">
        <f ca="1">IFERROR(INDEX(TrichLuc!$A:$AD,HX58,21),"")</f>
        <v/>
      </c>
      <c r="ID58" s="84" t="str">
        <f ca="1">IFERROR(INDEX(TrichLuc!$A:$AD,HX58,22),"")</f>
        <v/>
      </c>
      <c r="IE58" s="84" t="str">
        <f ca="1">IFERROR(INDEX(TrichLuc!$A:$AD,HX58,23),"")</f>
        <v/>
      </c>
      <c r="IF58" s="94" t="str">
        <f ca="1">IFERROR(INDEX(TrichLuc!$A:$AD,HX58,25),"")</f>
        <v/>
      </c>
      <c r="IG58" s="94" t="str">
        <f ca="1">IFERROR(INDEX(TrichLuc!$A:$AD,HX58,26),"")</f>
        <v/>
      </c>
      <c r="II58" s="4" t="str">
        <f ca="1">IFERROR(MATCH(IN$3,OFFSET(TrichLuc!$A$1,II57,0,5000),0)+II57,"")</f>
        <v/>
      </c>
      <c r="IJ58" s="84" t="str">
        <f ca="1">IFERROR(INDEX(TrichLuc!$A:$AD,II58,10),"")</f>
        <v/>
      </c>
      <c r="IK58" s="94" t="str">
        <f ca="1">IFERROR(INDEX(TrichLuc!$A:$AD,II58,30),"")</f>
        <v/>
      </c>
      <c r="IL58" s="85" t="str">
        <f ca="1">IFERROR(VLOOKUP(IK58,Giadatvaheso!$C$24:$F$112,4,0)*IM58,"")</f>
        <v/>
      </c>
      <c r="IM58" s="84" t="str">
        <f t="shared" ca="1" si="22"/>
        <v/>
      </c>
      <c r="IN58" s="84" t="str">
        <f ca="1">IFERROR(INDEX(TrichLuc!$A:$AD,II58,21),"")</f>
        <v/>
      </c>
      <c r="IO58" s="84" t="str">
        <f ca="1">IFERROR(INDEX(TrichLuc!$A:$AD,II58,22),"")</f>
        <v/>
      </c>
      <c r="IP58" s="84" t="str">
        <f ca="1">IFERROR(INDEX(TrichLuc!$A:$AD,II58,23),"")</f>
        <v/>
      </c>
      <c r="IQ58" s="94" t="str">
        <f ca="1">IFERROR(INDEX(TrichLuc!$A:$AD,II58,25),"")</f>
        <v/>
      </c>
      <c r="IR58" s="94" t="str">
        <f ca="1">IFERROR(INDEX(TrichLuc!$A:$AD,II58,26),"")</f>
        <v/>
      </c>
      <c r="IT58" s="4" t="str">
        <f ca="1">IFERROR(MATCH(IY$3,OFFSET(TrichLuc!$A$1,IT57,0,5000),0)+IT57,"")</f>
        <v/>
      </c>
      <c r="IU58" s="84" t="str">
        <f ca="1">IFERROR(INDEX(TrichLuc!$A:$AD,IT58,10),"")</f>
        <v/>
      </c>
      <c r="IV58" s="94" t="str">
        <f ca="1">IFERROR(INDEX(TrichLuc!$A:$AD,IT58,30),"")</f>
        <v/>
      </c>
      <c r="IW58" s="85" t="str">
        <f ca="1">IFERROR(VLOOKUP(IV58,Giadatvaheso!$C$24:$F$112,4,0)*IX58,"")</f>
        <v/>
      </c>
      <c r="IX58" s="84" t="str">
        <f t="shared" ca="1" si="23"/>
        <v/>
      </c>
      <c r="IY58" s="84" t="str">
        <f ca="1">IFERROR(INDEX(TrichLuc!$A:$AD,IT58,21),"")</f>
        <v/>
      </c>
      <c r="IZ58" s="84" t="str">
        <f ca="1">IFERROR(INDEX(TrichLuc!$A:$AD,IT58,22),"")</f>
        <v/>
      </c>
      <c r="JA58" s="84" t="str">
        <f ca="1">IFERROR(INDEX(TrichLuc!$A:$AD,IT58,23),"")</f>
        <v/>
      </c>
      <c r="JB58" s="94" t="str">
        <f ca="1">IFERROR(INDEX(TrichLuc!$A:$AD,IT58,25),"")</f>
        <v/>
      </c>
      <c r="JC58" s="94" t="str">
        <f ca="1">IFERROR(INDEX(TrichLuc!$A:$AD,IT58,26),"")</f>
        <v/>
      </c>
      <c r="JE58" s="4" t="str">
        <f ca="1">IFERROR(MATCH(JJ$3,OFFSET(TrichLuc!$A$1,JE57,0,5000),0)+JE57,"")</f>
        <v/>
      </c>
      <c r="JF58" s="84" t="str">
        <f ca="1">IFERROR(INDEX(TrichLuc!$A:$AD,JE58,10),"")</f>
        <v/>
      </c>
      <c r="JG58" s="94" t="str">
        <f ca="1">IFERROR(INDEX(TrichLuc!$A:$AD,JE58,30),"")</f>
        <v/>
      </c>
      <c r="JH58" s="85" t="str">
        <f ca="1">IFERROR(VLOOKUP(JG58,Giadatvaheso!$C$24:$F$112,4,0)*JI58,"")</f>
        <v/>
      </c>
      <c r="JI58" s="84" t="str">
        <f t="shared" ca="1" si="24"/>
        <v/>
      </c>
      <c r="JJ58" s="84" t="str">
        <f ca="1">IFERROR(INDEX(TrichLuc!$A:$AD,JE58,21),"")</f>
        <v/>
      </c>
      <c r="JK58" s="84" t="str">
        <f ca="1">IFERROR(INDEX(TrichLuc!$A:$AD,JE58,22),"")</f>
        <v/>
      </c>
      <c r="JL58" s="84" t="str">
        <f ca="1">IFERROR(INDEX(TrichLuc!$A:$AD,JE58,23),"")</f>
        <v/>
      </c>
      <c r="JM58" s="94" t="str">
        <f ca="1">IFERROR(INDEX(TrichLuc!$A:$AD,JE58,25),"")</f>
        <v/>
      </c>
      <c r="JN58" s="94" t="str">
        <f ca="1">IFERROR(INDEX(TrichLuc!$A:$AD,JE58,26),"")</f>
        <v/>
      </c>
      <c r="JP58" s="4" t="str">
        <f ca="1">IFERROR(MATCH(JU$3,OFFSET(TrichLuc!$A$1,JP57,0,5000),0)+JP57,"")</f>
        <v/>
      </c>
      <c r="JQ58" s="84" t="str">
        <f ca="1">IFERROR(INDEX(TrichLuc!$A:$AD,JP58,10),"")</f>
        <v/>
      </c>
      <c r="JR58" s="94" t="str">
        <f ca="1">IFERROR(INDEX(TrichLuc!$A:$AD,JP58,30),"")</f>
        <v/>
      </c>
      <c r="JS58" s="85" t="str">
        <f ca="1">IFERROR(VLOOKUP(JR58,Giadatvaheso!$C$24:$F$112,4,0)*JT58,"")</f>
        <v/>
      </c>
      <c r="JT58" s="84" t="str">
        <f t="shared" ca="1" si="25"/>
        <v/>
      </c>
      <c r="JU58" s="84" t="str">
        <f ca="1">IFERROR(INDEX(TrichLuc!$A:$AD,JP58,21),"")</f>
        <v/>
      </c>
      <c r="JV58" s="84" t="str">
        <f ca="1">IFERROR(INDEX(TrichLuc!$A:$AD,JP58,22),"")</f>
        <v/>
      </c>
      <c r="JW58" s="84" t="str">
        <f ca="1">IFERROR(INDEX(TrichLuc!$A:$AD,JP58,23),"")</f>
        <v/>
      </c>
      <c r="JX58" s="94" t="str">
        <f ca="1">IFERROR(INDEX(TrichLuc!$A:$AD,JP58,25),"")</f>
        <v/>
      </c>
      <c r="JY58" s="94" t="str">
        <f ca="1">IFERROR(INDEX(TrichLuc!$A:$AD,JP58,26),"")</f>
        <v/>
      </c>
      <c r="KA58" s="4" t="str">
        <f ca="1">IFERROR(MATCH(KF$3,OFFSET(TrichLuc!$A$1,KA57,0,5000),0)+KA57,"")</f>
        <v/>
      </c>
      <c r="KB58" s="84" t="str">
        <f ca="1">IFERROR(INDEX(TrichLuc!$A:$AD,KA58,10),"")</f>
        <v/>
      </c>
      <c r="KC58" s="94" t="str">
        <f ca="1">IFERROR(INDEX(TrichLuc!$A:$AD,KA58,30),"")</f>
        <v/>
      </c>
      <c r="KD58" s="85" t="str">
        <f ca="1">IFERROR(VLOOKUP(KC58,Giadatvaheso!$C$24:$F$112,4,0)*KE58,"")</f>
        <v/>
      </c>
      <c r="KE58" s="84" t="str">
        <f t="shared" ca="1" si="26"/>
        <v/>
      </c>
      <c r="KF58" s="84" t="str">
        <f ca="1">IFERROR(INDEX(TrichLuc!$A:$AD,KA58,21),"")</f>
        <v/>
      </c>
      <c r="KG58" s="84" t="str">
        <f ca="1">IFERROR(INDEX(TrichLuc!$A:$AD,KA58,22),"")</f>
        <v/>
      </c>
      <c r="KH58" s="84" t="str">
        <f ca="1">IFERROR(INDEX(TrichLuc!$A:$AD,KA58,23),"")</f>
        <v/>
      </c>
      <c r="KI58" s="94" t="str">
        <f ca="1">IFERROR(INDEX(TrichLuc!$A:$AD,KA58,25),"")</f>
        <v/>
      </c>
      <c r="KJ58" s="94" t="str">
        <f ca="1">IFERROR(INDEX(TrichLuc!$A:$AD,KA58,26),"")</f>
        <v/>
      </c>
      <c r="KL58" s="4" t="str">
        <f ca="1">IFERROR(MATCH(KQ$3,OFFSET(TrichLuc!$A$1,KL57,0,5000),0)+KL57,"")</f>
        <v/>
      </c>
      <c r="KM58" s="84" t="str">
        <f ca="1">IFERROR(INDEX(TrichLuc!$A:$AD,KL58,10),"")</f>
        <v/>
      </c>
      <c r="KN58" s="94" t="str">
        <f ca="1">IFERROR(INDEX(TrichLuc!$A:$AD,KL58,30),"")</f>
        <v/>
      </c>
      <c r="KO58" s="85" t="str">
        <f ca="1">IFERROR(VLOOKUP(KN58,Giadatvaheso!$C$24:$F$112,4,0)*KP58,"")</f>
        <v/>
      </c>
      <c r="KP58" s="84" t="str">
        <f t="shared" ca="1" si="27"/>
        <v/>
      </c>
      <c r="KQ58" s="84" t="str">
        <f ca="1">IFERROR(INDEX(TrichLuc!$A:$AD,KL58,21),"")</f>
        <v/>
      </c>
      <c r="KR58" s="84" t="str">
        <f ca="1">IFERROR(INDEX(TrichLuc!$A:$AD,KL58,22),"")</f>
        <v/>
      </c>
      <c r="KS58" s="84" t="str">
        <f ca="1">IFERROR(INDEX(TrichLuc!$A:$AD,KL58,23),"")</f>
        <v/>
      </c>
      <c r="KT58" s="94" t="str">
        <f ca="1">IFERROR(INDEX(TrichLuc!$A:$AD,KL58,25),"")</f>
        <v/>
      </c>
      <c r="KU58" s="94" t="str">
        <f ca="1">IFERROR(INDEX(TrichLuc!$A:$AD,KL58,26),"")</f>
        <v/>
      </c>
      <c r="KW58" s="4" t="str">
        <f ca="1">IFERROR(MATCH(LB$3,OFFSET(TrichLuc!$A$1,KW57,0,5000),0)+KW57,"")</f>
        <v/>
      </c>
      <c r="KX58" s="84" t="str">
        <f ca="1">IFERROR(INDEX(TrichLuc!$A:$AD,KW58,10),"")</f>
        <v/>
      </c>
      <c r="KY58" s="94" t="str">
        <f ca="1">IFERROR(INDEX(TrichLuc!$A:$AD,KW58,30),"")</f>
        <v/>
      </c>
      <c r="KZ58" s="85" t="str">
        <f ca="1">IFERROR(VLOOKUP(KY58,Giadatvaheso!$C$24:$F$112,4,0)*LA58,"")</f>
        <v/>
      </c>
      <c r="LA58" s="84" t="str">
        <f t="shared" ca="1" si="28"/>
        <v/>
      </c>
      <c r="LB58" s="84" t="str">
        <f ca="1">IFERROR(INDEX(TrichLuc!$A:$AD,KW58,21),"")</f>
        <v/>
      </c>
      <c r="LC58" s="84" t="str">
        <f ca="1">IFERROR(INDEX(TrichLuc!$A:$AD,KW58,22),"")</f>
        <v/>
      </c>
      <c r="LD58" s="84" t="str">
        <f ca="1">IFERROR(INDEX(TrichLuc!$A:$AD,KW58,23),"")</f>
        <v/>
      </c>
      <c r="LE58" s="94" t="str">
        <f ca="1">IFERROR(INDEX(TrichLuc!$A:$AD,KW58,25),"")</f>
        <v/>
      </c>
      <c r="LF58" s="94" t="str">
        <f ca="1">IFERROR(INDEX(TrichLuc!$A:$AD,KW58,26),"")</f>
        <v/>
      </c>
      <c r="LH58" s="4" t="str">
        <f ca="1">IFERROR(MATCH(LM$3,OFFSET(TrichLuc!$A$1,LH57,0,5000),0)+LH57,"")</f>
        <v/>
      </c>
      <c r="LI58" s="84" t="str">
        <f ca="1">IFERROR(INDEX(TrichLuc!$A:$AD,LH58,10),"")</f>
        <v/>
      </c>
      <c r="LJ58" s="94" t="str">
        <f ca="1">IFERROR(INDEX(TrichLuc!$A:$AD,LH58,30),"")</f>
        <v/>
      </c>
      <c r="LK58" s="85" t="str">
        <f ca="1">IFERROR(VLOOKUP(LJ58,Giadatvaheso!$C$24:$F$112,4,0)*LL58,"")</f>
        <v/>
      </c>
      <c r="LL58" s="84" t="str">
        <f t="shared" ca="1" si="29"/>
        <v/>
      </c>
      <c r="LM58" s="84" t="str">
        <f ca="1">IFERROR(INDEX(TrichLuc!$A:$AD,LH58,21),"")</f>
        <v/>
      </c>
      <c r="LN58" s="84" t="str">
        <f ca="1">IFERROR(INDEX(TrichLuc!$A:$AD,LH58,22),"")</f>
        <v/>
      </c>
      <c r="LO58" s="84" t="str">
        <f ca="1">IFERROR(INDEX(TrichLuc!$A:$AD,LH58,23),"")</f>
        <v/>
      </c>
      <c r="LP58" s="94" t="str">
        <f ca="1">IFERROR(INDEX(TrichLuc!$A:$AD,LH58,25),"")</f>
        <v/>
      </c>
      <c r="LQ58" s="94" t="str">
        <f ca="1">IFERROR(INDEX(TrichLuc!$A:$AD,LH58,26),"")</f>
        <v/>
      </c>
      <c r="LS58" s="4" t="str">
        <f ca="1">IFERROR(MATCH(LX$3,OFFSET(TrichLuc!$A$1,LS57,0,5000),0)+LS57,"")</f>
        <v/>
      </c>
      <c r="LT58" s="84" t="str">
        <f ca="1">IFERROR(INDEX(TrichLuc!$A:$AD,LS58,10),"")</f>
        <v/>
      </c>
      <c r="LU58" s="94" t="str">
        <f ca="1">IFERROR(INDEX(TrichLuc!$A:$AD,LS58,30),"")</f>
        <v/>
      </c>
      <c r="LV58" s="85" t="str">
        <f ca="1">IFERROR(VLOOKUP(LU58,Giadatvaheso!$C$24:$F$112,4,0)*LW58,"")</f>
        <v/>
      </c>
      <c r="LW58" s="84" t="str">
        <f t="shared" ca="1" si="30"/>
        <v/>
      </c>
      <c r="LX58" s="84" t="str">
        <f ca="1">IFERROR(INDEX(TrichLuc!$A:$AD,LS58,21),"")</f>
        <v/>
      </c>
      <c r="LY58" s="84" t="str">
        <f ca="1">IFERROR(INDEX(TrichLuc!$A:$AD,LS58,22),"")</f>
        <v/>
      </c>
      <c r="LZ58" s="84" t="str">
        <f ca="1">IFERROR(INDEX(TrichLuc!$A:$AD,LS58,23),"")</f>
        <v/>
      </c>
      <c r="MA58" s="94" t="str">
        <f ca="1">IFERROR(INDEX(TrichLuc!$A:$AD,LS58,25),"")</f>
        <v/>
      </c>
      <c r="MB58" s="94" t="str">
        <f ca="1">IFERROR(INDEX(TrichLuc!$A:$AD,LS58,26),"")</f>
        <v/>
      </c>
      <c r="MD58" s="4" t="str">
        <f ca="1">IFERROR(MATCH(MI$3,OFFSET(TrichLuc!$A$1,MD57,0,5000),0)+MD57,"")</f>
        <v/>
      </c>
      <c r="ME58" s="84" t="str">
        <f ca="1">IFERROR(INDEX(TrichLuc!$A:$AD,MD58,10),"")</f>
        <v/>
      </c>
      <c r="MF58" s="94" t="str">
        <f ca="1">IFERROR(INDEX(TrichLuc!$A:$AD,MD58,30),"")</f>
        <v/>
      </c>
      <c r="MG58" s="85" t="str">
        <f ca="1">IFERROR(VLOOKUP(MF58,Giadatvaheso!$C$24:$F$112,4,0)*MH58,"")</f>
        <v/>
      </c>
      <c r="MH58" s="84" t="str">
        <f t="shared" ca="1" si="31"/>
        <v/>
      </c>
      <c r="MI58" s="84" t="str">
        <f ca="1">IFERROR(INDEX(TrichLuc!$A:$AD,MD58,21),"")</f>
        <v/>
      </c>
      <c r="MJ58" s="84" t="str">
        <f ca="1">IFERROR(INDEX(TrichLuc!$A:$AD,MD58,22),"")</f>
        <v/>
      </c>
      <c r="MK58" s="84" t="str">
        <f ca="1">IFERROR(INDEX(TrichLuc!$A:$AD,MD58,23),"")</f>
        <v/>
      </c>
      <c r="ML58" s="94" t="str">
        <f ca="1">IFERROR(INDEX(TrichLuc!$A:$AD,MD58,25),"")</f>
        <v/>
      </c>
      <c r="MM58" s="94" t="str">
        <f ca="1">IFERROR(INDEX(TrichLuc!$A:$AD,MD58,26),"")</f>
        <v/>
      </c>
      <c r="MO58" s="4" t="str">
        <f ca="1">IFERROR(MATCH(MT$3,OFFSET(TrichLuc!$A$1,MO57,0,5000),0)+MO57,"")</f>
        <v/>
      </c>
      <c r="MP58" s="84" t="str">
        <f ca="1">IFERROR(INDEX(TrichLuc!$A:$AD,MO58,10),"")</f>
        <v/>
      </c>
      <c r="MQ58" s="94" t="str">
        <f ca="1">IFERROR(INDEX(TrichLuc!$A:$AD,MO58,30),"")</f>
        <v/>
      </c>
      <c r="MR58" s="85" t="str">
        <f ca="1">IFERROR(VLOOKUP(MQ58,Giadatvaheso!$C$24:$F$112,4,0)*MS58,"")</f>
        <v/>
      </c>
      <c r="MS58" s="84" t="str">
        <f t="shared" ca="1" si="32"/>
        <v/>
      </c>
      <c r="MT58" s="84" t="str">
        <f ca="1">IFERROR(INDEX(TrichLuc!$A:$AD,MO58,21),"")</f>
        <v/>
      </c>
      <c r="MU58" s="84" t="str">
        <f ca="1">IFERROR(INDEX(TrichLuc!$A:$AD,MO58,22),"")</f>
        <v/>
      </c>
      <c r="MV58" s="84" t="str">
        <f ca="1">IFERROR(INDEX(TrichLuc!$A:$AD,MO58,23),"")</f>
        <v/>
      </c>
      <c r="MW58" s="94" t="str">
        <f ca="1">IFERROR(INDEX(TrichLuc!$A:$AD,MO58,25),"")</f>
        <v/>
      </c>
      <c r="MX58" s="94" t="str">
        <f ca="1">IFERROR(INDEX(TrichLuc!$A:$AD,MO58,26),"")</f>
        <v/>
      </c>
      <c r="MZ58" s="4" t="str">
        <f ca="1">IFERROR(MATCH(NE$3,OFFSET(TrichLuc!$A$1,MZ57,0,5000),0)+MZ57,"")</f>
        <v/>
      </c>
      <c r="NA58" s="84" t="str">
        <f ca="1">IFERROR(INDEX(TrichLuc!$A:$AD,MZ58,10),"")</f>
        <v/>
      </c>
      <c r="NB58" s="94" t="str">
        <f ca="1">IFERROR(INDEX(TrichLuc!$A:$AD,MZ58,30),"")</f>
        <v/>
      </c>
      <c r="NC58" s="85" t="str">
        <f ca="1">IFERROR(VLOOKUP(NB58,Giadatvaheso!$C$24:$F$112,4,0)*ND58,"")</f>
        <v/>
      </c>
      <c r="ND58" s="84" t="str">
        <f t="shared" ca="1" si="33"/>
        <v/>
      </c>
      <c r="NE58" s="84" t="str">
        <f ca="1">IFERROR(INDEX(TrichLuc!$A:$AD,MZ58,21),"")</f>
        <v/>
      </c>
      <c r="NF58" s="84" t="str">
        <f ca="1">IFERROR(INDEX(TrichLuc!$A:$AD,MZ58,22),"")</f>
        <v/>
      </c>
      <c r="NG58" s="84" t="str">
        <f ca="1">IFERROR(INDEX(TrichLuc!$A:$AD,MZ58,23),"")</f>
        <v/>
      </c>
      <c r="NH58" s="94" t="str">
        <f ca="1">IFERROR(INDEX(TrichLuc!$A:$AD,MZ58,25),"")</f>
        <v/>
      </c>
      <c r="NI58" s="94" t="str">
        <f ca="1">IFERROR(INDEX(TrichLuc!$A:$AD,MZ58,26),"")</f>
        <v/>
      </c>
      <c r="NK58" s="4" t="str">
        <f ca="1">IFERROR(MATCH(NP$3,OFFSET(TrichLuc!$A$1,NK57,0,5000),0)+NK57,"")</f>
        <v/>
      </c>
      <c r="NL58" s="84" t="str">
        <f ca="1">IFERROR(INDEX(TrichLuc!$A:$AD,NK58,10),"")</f>
        <v/>
      </c>
      <c r="NM58" s="94" t="str">
        <f ca="1">IFERROR(INDEX(TrichLuc!$A:$AD,NK58,30),"")</f>
        <v/>
      </c>
      <c r="NN58" s="85" t="str">
        <f ca="1">IFERROR(VLOOKUP(NM58,Giadatvaheso!$C$24:$F$112,4,0)*NO58,"")</f>
        <v/>
      </c>
      <c r="NO58" s="84" t="str">
        <f t="shared" ca="1" si="34"/>
        <v/>
      </c>
      <c r="NP58" s="84" t="str">
        <f ca="1">IFERROR(INDEX(TrichLuc!$A:$AD,NK58,21),"")</f>
        <v/>
      </c>
      <c r="NQ58" s="84" t="str">
        <f ca="1">IFERROR(INDEX(TrichLuc!$A:$AD,NK58,22),"")</f>
        <v/>
      </c>
      <c r="NR58" s="84" t="str">
        <f ca="1">IFERROR(INDEX(TrichLuc!$A:$AD,NK58,23),"")</f>
        <v/>
      </c>
      <c r="NS58" s="94" t="str">
        <f ca="1">IFERROR(INDEX(TrichLuc!$A:$AD,NK58,25),"")</f>
        <v/>
      </c>
      <c r="NT58" s="94" t="str">
        <f ca="1">IFERROR(INDEX(TrichLuc!$A:$AD,NK58,26),"")</f>
        <v/>
      </c>
      <c r="NV58" s="4" t="str">
        <f ca="1">IFERROR(MATCH(OA$3,OFFSET(TrichLuc!$A$1,NV57,0,5000),0)+NV57,"")</f>
        <v/>
      </c>
      <c r="NW58" s="84" t="str">
        <f ca="1">IFERROR(INDEX(TrichLuc!$A:$AD,NV58,10),"")</f>
        <v/>
      </c>
      <c r="NX58" s="94" t="str">
        <f ca="1">IFERROR(INDEX(TrichLuc!$A:$AD,NV58,30),"")</f>
        <v/>
      </c>
      <c r="NY58" s="85" t="str">
        <f ca="1">IFERROR(VLOOKUP(NX58,Giadatvaheso!$C$24:$F$112,4,0)*NZ58,"")</f>
        <v/>
      </c>
      <c r="NZ58" s="84" t="str">
        <f t="shared" ca="1" si="35"/>
        <v/>
      </c>
      <c r="OA58" s="84" t="str">
        <f ca="1">IFERROR(INDEX(TrichLuc!$A:$AD,NV58,21),"")</f>
        <v/>
      </c>
      <c r="OB58" s="84" t="str">
        <f ca="1">IFERROR(INDEX(TrichLuc!$A:$AD,NV58,22),"")</f>
        <v/>
      </c>
      <c r="OC58" s="84" t="str">
        <f ca="1">IFERROR(INDEX(TrichLuc!$A:$AD,NV58,23),"")</f>
        <v/>
      </c>
      <c r="OD58" s="94" t="str">
        <f ca="1">IFERROR(INDEX(TrichLuc!$A:$AD,NV58,25),"")</f>
        <v/>
      </c>
      <c r="OE58" s="94" t="str">
        <f ca="1">IFERROR(INDEX(TrichLuc!$A:$AD,NV58,26),"")</f>
        <v/>
      </c>
      <c r="OG58" s="4" t="str">
        <f ca="1">IFERROR(MATCH(OL$3,OFFSET(TrichLuc!$A$1,OG57,0,5000),0)+OG57,"")</f>
        <v/>
      </c>
      <c r="OH58" s="84" t="str">
        <f ca="1">IFERROR(INDEX(TrichLuc!$A:$AD,OG58,10),"")</f>
        <v/>
      </c>
      <c r="OI58" s="94" t="str">
        <f ca="1">IFERROR(INDEX(TrichLuc!$A:$AD,OG58,30),"")</f>
        <v/>
      </c>
      <c r="OJ58" s="85" t="str">
        <f ca="1">IFERROR(VLOOKUP(OI58,Giadatvaheso!$C$24:$F$112,4,0)*OK58,"")</f>
        <v/>
      </c>
      <c r="OK58" s="84" t="str">
        <f t="shared" ca="1" si="36"/>
        <v/>
      </c>
      <c r="OL58" s="84" t="str">
        <f ca="1">IFERROR(INDEX(TrichLuc!$A:$AD,OG58,21),"")</f>
        <v/>
      </c>
      <c r="OM58" s="84" t="str">
        <f ca="1">IFERROR(INDEX(TrichLuc!$A:$AD,OG58,22),"")</f>
        <v/>
      </c>
      <c r="ON58" s="84" t="str">
        <f ca="1">IFERROR(INDEX(TrichLuc!$A:$AD,OG58,23),"")</f>
        <v/>
      </c>
      <c r="OO58" s="94" t="str">
        <f ca="1">IFERROR(INDEX(TrichLuc!$A:$AD,OG58,25),"")</f>
        <v/>
      </c>
      <c r="OP58" s="94" t="str">
        <f ca="1">IFERROR(INDEX(TrichLuc!$A:$AD,OG58,26),"")</f>
        <v/>
      </c>
      <c r="OR58" s="4" t="str">
        <f ca="1">IFERROR(MATCH(OW$3,OFFSET(TrichLuc!$A$1,OR57,0,5000),0)+OR57,"")</f>
        <v/>
      </c>
      <c r="OS58" s="84" t="str">
        <f ca="1">IFERROR(INDEX(TrichLuc!$A:$AD,OR58,10),"")</f>
        <v/>
      </c>
      <c r="OT58" s="94" t="str">
        <f ca="1">IFERROR(INDEX(TrichLuc!$A:$AD,OR58,30),"")</f>
        <v/>
      </c>
      <c r="OU58" s="85" t="str">
        <f ca="1">IFERROR(VLOOKUP(OT58,Giadatvaheso!$C$24:$F$112,4,0)*OV58,"")</f>
        <v/>
      </c>
      <c r="OV58" s="84" t="str">
        <f t="shared" ca="1" si="37"/>
        <v/>
      </c>
      <c r="OW58" s="84" t="str">
        <f ca="1">IFERROR(INDEX(TrichLuc!$A:$AD,OR58,21),"")</f>
        <v/>
      </c>
      <c r="OX58" s="84" t="str">
        <f ca="1">IFERROR(INDEX(TrichLuc!$A:$AD,OR58,22),"")</f>
        <v/>
      </c>
      <c r="OY58" s="84" t="str">
        <f ca="1">IFERROR(INDEX(TrichLuc!$A:$AD,OR58,23),"")</f>
        <v/>
      </c>
      <c r="OZ58" s="94" t="str">
        <f ca="1">IFERROR(INDEX(TrichLuc!$A:$AD,OR58,25),"")</f>
        <v/>
      </c>
      <c r="PA58" s="94" t="str">
        <f ca="1">IFERROR(INDEX(TrichLuc!$A:$AD,OR58,26),"")</f>
        <v/>
      </c>
      <c r="PC58" s="4" t="str">
        <f ca="1">IFERROR(MATCH(PH$3,OFFSET(TrichLuc!$A$1,PC57,0,5000),0)+PC57,"")</f>
        <v/>
      </c>
      <c r="PD58" s="84" t="str">
        <f ca="1">IFERROR(INDEX(TrichLuc!$A:$AD,PC58,10),"")</f>
        <v/>
      </c>
      <c r="PE58" s="94" t="str">
        <f ca="1">IFERROR(INDEX(TrichLuc!$A:$AD,PC58,30),"")</f>
        <v/>
      </c>
      <c r="PF58" s="85" t="str">
        <f ca="1">IFERROR(VLOOKUP(PE58,Giadatvaheso!$C$24:$F$112,4,0)*PG58,"")</f>
        <v/>
      </c>
      <c r="PG58" s="84" t="str">
        <f t="shared" ca="1" si="38"/>
        <v/>
      </c>
      <c r="PH58" s="84" t="str">
        <f ca="1">IFERROR(INDEX(TrichLuc!$A:$AD,PC58,21),"")</f>
        <v/>
      </c>
      <c r="PI58" s="84" t="str">
        <f ca="1">IFERROR(INDEX(TrichLuc!$A:$AD,PC58,22),"")</f>
        <v/>
      </c>
      <c r="PJ58" s="84" t="str">
        <f ca="1">IFERROR(INDEX(TrichLuc!$A:$AD,PC58,23),"")</f>
        <v/>
      </c>
      <c r="PK58" s="94" t="str">
        <f ca="1">IFERROR(INDEX(TrichLuc!$A:$AD,PC58,25),"")</f>
        <v/>
      </c>
      <c r="PL58" s="94" t="str">
        <f ca="1">IFERROR(INDEX(TrichLuc!$A:$AD,PC58,26),"")</f>
        <v/>
      </c>
      <c r="PN58" s="4" t="str">
        <f ca="1">IFERROR(MATCH(PS$3,OFFSET(TrichLuc!$A$1,PN57,0,5000),0)+PN57,"")</f>
        <v/>
      </c>
      <c r="PO58" s="84" t="str">
        <f ca="1">IFERROR(INDEX(TrichLuc!$A:$AD,PN58,10),"")</f>
        <v/>
      </c>
      <c r="PP58" s="94" t="str">
        <f ca="1">IFERROR(INDEX(TrichLuc!$A:$AD,PN58,30),"")</f>
        <v/>
      </c>
      <c r="PQ58" s="85" t="str">
        <f ca="1">IFERROR(VLOOKUP(PP58,Giadatvaheso!$C$24:$F$112,4,0)*PR58,"")</f>
        <v/>
      </c>
      <c r="PR58" s="84" t="str">
        <f t="shared" ca="1" si="39"/>
        <v/>
      </c>
      <c r="PS58" s="84" t="str">
        <f ca="1">IFERROR(INDEX(TrichLuc!$A:$AD,PN58,21),"")</f>
        <v/>
      </c>
      <c r="PT58" s="84" t="str">
        <f ca="1">IFERROR(INDEX(TrichLuc!$A:$AD,PN58,22),"")</f>
        <v/>
      </c>
      <c r="PU58" s="84" t="str">
        <f ca="1">IFERROR(INDEX(TrichLuc!$A:$AD,PN58,23),"")</f>
        <v/>
      </c>
      <c r="PV58" s="94" t="str">
        <f ca="1">IFERROR(INDEX(TrichLuc!$A:$AD,PN58,25),"")</f>
        <v/>
      </c>
      <c r="PW58" s="94" t="str">
        <f ca="1">IFERROR(INDEX(TrichLuc!$A:$AD,PN58,26),"")</f>
        <v/>
      </c>
      <c r="PY58" s="4" t="str">
        <f ca="1">IFERROR(MATCH(QD$3,OFFSET(TrichLuc!$A$1,PY57,0,5000),0)+PY57,"")</f>
        <v/>
      </c>
      <c r="PZ58" s="84" t="str">
        <f ca="1">IFERROR(INDEX(TrichLuc!$A:$AD,PY58,10),"")</f>
        <v/>
      </c>
      <c r="QA58" s="94" t="str">
        <f ca="1">IFERROR(INDEX(TrichLuc!$A:$AD,PY58,30),"")</f>
        <v/>
      </c>
      <c r="QB58" s="85" t="str">
        <f ca="1">IFERROR(VLOOKUP(QA58,Giadatvaheso!$C$24:$F$112,4,0)*QC58,"")</f>
        <v/>
      </c>
      <c r="QC58" s="84" t="str">
        <f t="shared" ca="1" si="40"/>
        <v/>
      </c>
      <c r="QD58" s="84" t="str">
        <f ca="1">IFERROR(INDEX(TrichLuc!$A:$AD,PY58,21),"")</f>
        <v/>
      </c>
      <c r="QE58" s="84" t="str">
        <f ca="1">IFERROR(INDEX(TrichLuc!$A:$AD,PY58,22),"")</f>
        <v/>
      </c>
      <c r="QF58" s="84" t="str">
        <f ca="1">IFERROR(INDEX(TrichLuc!$A:$AD,PY58,23),"")</f>
        <v/>
      </c>
      <c r="QG58" s="94" t="str">
        <f ca="1">IFERROR(INDEX(TrichLuc!$A:$AD,PY58,25),"")</f>
        <v/>
      </c>
      <c r="QH58" s="94" t="str">
        <f ca="1">IFERROR(INDEX(TrichLuc!$A:$AD,PY58,26),"")</f>
        <v/>
      </c>
      <c r="QJ58" s="4" t="str">
        <f ca="1">IFERROR(MATCH(QO$3,OFFSET(TrichLuc!$A$1,QJ57,0,5000),0)+QJ57,"")</f>
        <v/>
      </c>
      <c r="QK58" s="84" t="str">
        <f ca="1">IFERROR(INDEX(TrichLuc!$A:$AD,QJ58,10),"")</f>
        <v/>
      </c>
      <c r="QL58" s="94" t="str">
        <f ca="1">IFERROR(INDEX(TrichLuc!$A:$AD,QJ58,30),"")</f>
        <v/>
      </c>
      <c r="QM58" s="85" t="str">
        <f ca="1">IFERROR(VLOOKUP(QL58,Giadatvaheso!$C$24:$F$112,4,0)*QN58,"")</f>
        <v/>
      </c>
      <c r="QN58" s="84" t="str">
        <f t="shared" ca="1" si="41"/>
        <v/>
      </c>
      <c r="QO58" s="84" t="str">
        <f ca="1">IFERROR(INDEX(TrichLuc!$A:$AD,QJ58,21),"")</f>
        <v/>
      </c>
      <c r="QP58" s="84" t="str">
        <f ca="1">IFERROR(INDEX(TrichLuc!$A:$AD,QJ58,22),"")</f>
        <v/>
      </c>
      <c r="QQ58" s="84" t="str">
        <f ca="1">IFERROR(INDEX(TrichLuc!$A:$AD,QJ58,23),"")</f>
        <v/>
      </c>
      <c r="QR58" s="94" t="str">
        <f ca="1">IFERROR(INDEX(TrichLuc!$A:$AD,QJ58,25),"")</f>
        <v/>
      </c>
      <c r="QS58" s="94" t="str">
        <f ca="1">IFERROR(INDEX(TrichLuc!$A:$AD,QJ58,26),"")</f>
        <v/>
      </c>
      <c r="QU58" s="4" t="str">
        <f ca="1">IFERROR(MATCH(QZ$3,OFFSET(TrichLuc!$A$1,QU57,0,5000),0)+QU57,"")</f>
        <v/>
      </c>
      <c r="QV58" s="84" t="str">
        <f ca="1">IFERROR(INDEX(TrichLuc!$A:$AD,QU58,10),"")</f>
        <v/>
      </c>
      <c r="QW58" s="94" t="str">
        <f ca="1">IFERROR(INDEX(TrichLuc!$A:$AD,QU58,30),"")</f>
        <v/>
      </c>
      <c r="QX58" s="85" t="str">
        <f ca="1">IFERROR(VLOOKUP(QW58,Giadatvaheso!$C$24:$F$112,4,0)*QY58,"")</f>
        <v/>
      </c>
      <c r="QY58" s="84" t="str">
        <f t="shared" ca="1" si="42"/>
        <v/>
      </c>
      <c r="QZ58" s="84" t="str">
        <f ca="1">IFERROR(INDEX(TrichLuc!$A:$AD,QU58,21),"")</f>
        <v/>
      </c>
      <c r="RA58" s="84" t="str">
        <f ca="1">IFERROR(INDEX(TrichLuc!$A:$AD,QU58,22),"")</f>
        <v/>
      </c>
      <c r="RB58" s="84" t="str">
        <f ca="1">IFERROR(INDEX(TrichLuc!$A:$AD,QU58,23),"")</f>
        <v/>
      </c>
      <c r="RC58" s="94" t="str">
        <f ca="1">IFERROR(INDEX(TrichLuc!$A:$AD,QU58,25),"")</f>
        <v/>
      </c>
      <c r="RD58" s="94" t="str">
        <f ca="1">IFERROR(INDEX(TrichLuc!$A:$AD,QU58,26),"")</f>
        <v/>
      </c>
      <c r="RF58" s="4" t="str">
        <f ca="1">IFERROR(MATCH(RK$3,OFFSET(TrichLuc!$A$1,RF57,0,5000),0)+RF57,"")</f>
        <v/>
      </c>
      <c r="RG58" s="84" t="str">
        <f ca="1">IFERROR(INDEX(TrichLuc!$A:$AD,RF58,10),"")</f>
        <v/>
      </c>
      <c r="RH58" s="94" t="str">
        <f ca="1">IFERROR(INDEX(TrichLuc!$A:$AD,RF58,30),"")</f>
        <v/>
      </c>
      <c r="RI58" s="85" t="str">
        <f ca="1">IFERROR(VLOOKUP(RH58,Giadatvaheso!$C$24:$F$112,4,0)*RJ58,"")</f>
        <v/>
      </c>
      <c r="RJ58" s="84" t="str">
        <f t="shared" ca="1" si="43"/>
        <v/>
      </c>
      <c r="RK58" s="84" t="str">
        <f ca="1">IFERROR(INDEX(TrichLuc!$A:$AD,RF58,21),"")</f>
        <v/>
      </c>
      <c r="RL58" s="84" t="str">
        <f ca="1">IFERROR(INDEX(TrichLuc!$A:$AD,RF58,22),"")</f>
        <v/>
      </c>
      <c r="RM58" s="84" t="str">
        <f ca="1">IFERROR(INDEX(TrichLuc!$A:$AD,RF58,23),"")</f>
        <v/>
      </c>
      <c r="RN58" s="94" t="str">
        <f ca="1">IFERROR(INDEX(TrichLuc!$A:$AD,RF58,25),"")</f>
        <v/>
      </c>
      <c r="RO58" s="94" t="str">
        <f ca="1">IFERROR(INDEX(TrichLuc!$A:$AD,RF58,26),"")</f>
        <v/>
      </c>
      <c r="RQ58" s="4" t="str">
        <f ca="1">IFERROR(MATCH(RV$3,OFFSET(TrichLuc!$A$1,RQ57,0,5000),0)+RQ57,"")</f>
        <v/>
      </c>
      <c r="RR58" s="84" t="str">
        <f ca="1">IFERROR(INDEX(TrichLuc!$A:$AD,RQ58,10),"")</f>
        <v/>
      </c>
      <c r="RS58" s="94" t="str">
        <f ca="1">IFERROR(INDEX(TrichLuc!$A:$AD,RQ58,30),"")</f>
        <v/>
      </c>
      <c r="RT58" s="85" t="str">
        <f ca="1">IFERROR(VLOOKUP(RS58,Giadatvaheso!$C$24:$F$112,4,0)*RU58,"")</f>
        <v/>
      </c>
      <c r="RU58" s="84" t="str">
        <f t="shared" ca="1" si="44"/>
        <v/>
      </c>
      <c r="RV58" s="84" t="str">
        <f ca="1">IFERROR(INDEX(TrichLuc!$A:$AD,RQ58,21),"")</f>
        <v/>
      </c>
      <c r="RW58" s="84" t="str">
        <f ca="1">IFERROR(INDEX(TrichLuc!$A:$AD,RQ58,22),"")</f>
        <v/>
      </c>
      <c r="RX58" s="84" t="str">
        <f ca="1">IFERROR(INDEX(TrichLuc!$A:$AD,RQ58,23),"")</f>
        <v/>
      </c>
      <c r="RY58" s="94" t="str">
        <f ca="1">IFERROR(INDEX(TrichLuc!$A:$AD,RQ58,25),"")</f>
        <v/>
      </c>
      <c r="RZ58" s="94" t="str">
        <f ca="1">IFERROR(INDEX(TrichLuc!$A:$AD,RQ58,26),"")</f>
        <v/>
      </c>
      <c r="SB58" s="4" t="str">
        <f ca="1">IFERROR(MATCH(SG$3,OFFSET(TrichLuc!$A$1,SB57,0,5000),0)+SB57,"")</f>
        <v/>
      </c>
      <c r="SC58" s="84" t="str">
        <f ca="1">IFERROR(INDEX(TrichLuc!$A:$AD,SB58,10),"")</f>
        <v/>
      </c>
      <c r="SD58" s="94" t="str">
        <f ca="1">IFERROR(INDEX(TrichLuc!$A:$AD,SB58,30),"")</f>
        <v/>
      </c>
      <c r="SE58" s="85" t="str">
        <f ca="1">IFERROR(VLOOKUP(SD58,Giadatvaheso!$C$24:$F$112,4,0)*SF58,"")</f>
        <v/>
      </c>
      <c r="SF58" s="84" t="str">
        <f t="shared" ca="1" si="45"/>
        <v/>
      </c>
      <c r="SG58" s="84" t="str">
        <f ca="1">IFERROR(INDEX(TrichLuc!$A:$AD,SB58,21),"")</f>
        <v/>
      </c>
      <c r="SH58" s="84" t="str">
        <f ca="1">IFERROR(INDEX(TrichLuc!$A:$AD,SB58,22),"")</f>
        <v/>
      </c>
      <c r="SI58" s="84" t="str">
        <f ca="1">IFERROR(INDEX(TrichLuc!$A:$AD,SB58,23),"")</f>
        <v/>
      </c>
      <c r="SJ58" s="94" t="str">
        <f ca="1">IFERROR(INDEX(TrichLuc!$A:$AD,SB58,25),"")</f>
        <v/>
      </c>
      <c r="SK58" s="94" t="str">
        <f ca="1">IFERROR(INDEX(TrichLuc!$A:$AD,SB58,26),"")</f>
        <v/>
      </c>
      <c r="SM58" s="4" t="str">
        <f ca="1">IFERROR(MATCH(SR$3,OFFSET(TrichLuc!$A$1,SM57,0,5000),0)+SM57,"")</f>
        <v/>
      </c>
      <c r="SN58" s="84" t="str">
        <f ca="1">IFERROR(INDEX(TrichLuc!$A:$AD,SM58,10),"")</f>
        <v/>
      </c>
      <c r="SO58" s="94" t="str">
        <f ca="1">IFERROR(INDEX(TrichLuc!$A:$AD,SM58,30),"")</f>
        <v/>
      </c>
      <c r="SP58" s="85" t="str">
        <f ca="1">IFERROR(VLOOKUP(SO58,Giadatvaheso!$C$24:$F$112,4,0)*SQ58,"")</f>
        <v/>
      </c>
      <c r="SQ58" s="84" t="str">
        <f t="shared" ca="1" si="46"/>
        <v/>
      </c>
      <c r="SR58" s="84" t="str">
        <f ca="1">IFERROR(INDEX(TrichLuc!$A:$AD,SM58,21),"")</f>
        <v/>
      </c>
      <c r="SS58" s="84" t="str">
        <f ca="1">IFERROR(INDEX(TrichLuc!$A:$AD,SM58,22),"")</f>
        <v/>
      </c>
      <c r="ST58" s="84" t="str">
        <f ca="1">IFERROR(INDEX(TrichLuc!$A:$AD,SM58,23),"")</f>
        <v/>
      </c>
      <c r="SU58" s="94" t="str">
        <f ca="1">IFERROR(INDEX(TrichLuc!$A:$AD,SM58,25),"")</f>
        <v/>
      </c>
      <c r="SV58" s="94" t="str">
        <f ca="1">IFERROR(INDEX(TrichLuc!$A:$AD,SM58,26),"")</f>
        <v/>
      </c>
      <c r="SX58" s="4" t="str">
        <f ca="1">IFERROR(MATCH(TC$3,OFFSET(TrichLuc!$A$1,SX57,0,5000),0)+SX57,"")</f>
        <v/>
      </c>
      <c r="SY58" s="84" t="str">
        <f ca="1">IFERROR(INDEX(TrichLuc!$A:$AD,SX58,10),"")</f>
        <v/>
      </c>
      <c r="SZ58" s="94" t="str">
        <f ca="1">IFERROR(INDEX(TrichLuc!$A:$AD,SX58,30),"")</f>
        <v/>
      </c>
      <c r="TA58" s="85" t="str">
        <f ca="1">IFERROR(VLOOKUP(SZ58,Giadatvaheso!$C$24:$F$112,4,0)*TB58,"")</f>
        <v/>
      </c>
      <c r="TB58" s="84" t="str">
        <f t="shared" ca="1" si="47"/>
        <v/>
      </c>
      <c r="TC58" s="84" t="str">
        <f ca="1">IFERROR(INDEX(TrichLuc!$A:$AD,SX58,21),"")</f>
        <v/>
      </c>
      <c r="TD58" s="84" t="str">
        <f ca="1">IFERROR(INDEX(TrichLuc!$A:$AD,SX58,22),"")</f>
        <v/>
      </c>
      <c r="TE58" s="84" t="str">
        <f ca="1">IFERROR(INDEX(TrichLuc!$A:$AD,SX58,23),"")</f>
        <v/>
      </c>
      <c r="TF58" s="94" t="str">
        <f ca="1">IFERROR(INDEX(TrichLuc!$A:$AD,SX58,25),"")</f>
        <v/>
      </c>
      <c r="TG58" s="94" t="str">
        <f ca="1">IFERROR(INDEX(TrichLuc!$A:$AD,SX58,26),"")</f>
        <v/>
      </c>
      <c r="TI58" s="4" t="str">
        <f ca="1">IFERROR(MATCH(TN$3,OFFSET(TrichLuc!$A$1,TI57,0,5000),0)+TI57,"")</f>
        <v/>
      </c>
      <c r="TJ58" s="84" t="str">
        <f ca="1">IFERROR(INDEX(TrichLuc!$A:$AD,TI58,10),"")</f>
        <v/>
      </c>
      <c r="TK58" s="94" t="str">
        <f ca="1">IFERROR(INDEX(TrichLuc!$A:$AD,TI58,30),"")</f>
        <v/>
      </c>
      <c r="TL58" s="85" t="str">
        <f ca="1">IFERROR(VLOOKUP(TK58,Giadatvaheso!$C$24:$F$112,4,0)*TM58,"")</f>
        <v/>
      </c>
      <c r="TM58" s="84" t="str">
        <f t="shared" ca="1" si="48"/>
        <v/>
      </c>
      <c r="TN58" s="84" t="str">
        <f ca="1">IFERROR(INDEX(TrichLuc!$A:$AD,TI58,21),"")</f>
        <v/>
      </c>
      <c r="TO58" s="84" t="str">
        <f ca="1">IFERROR(INDEX(TrichLuc!$A:$AD,TI58,22),"")</f>
        <v/>
      </c>
      <c r="TP58" s="84" t="str">
        <f ca="1">IFERROR(INDEX(TrichLuc!$A:$AD,TI58,23),"")</f>
        <v/>
      </c>
      <c r="TQ58" s="94" t="str">
        <f ca="1">IFERROR(INDEX(TrichLuc!$A:$AD,TI58,25),"")</f>
        <v/>
      </c>
      <c r="TR58" s="94" t="str">
        <f ca="1">IFERROR(INDEX(TrichLuc!$A:$AD,TI58,26),"")</f>
        <v/>
      </c>
      <c r="TT58" s="4" t="str">
        <f ca="1">IFERROR(MATCH(TY$3,OFFSET(TrichLuc!$A$1,TT57,0,5000),0)+TT57,"")</f>
        <v/>
      </c>
      <c r="TU58" s="84" t="str">
        <f ca="1">IFERROR(INDEX(TrichLuc!$A:$AD,TT58,10),"")</f>
        <v/>
      </c>
      <c r="TV58" s="94" t="str">
        <f ca="1">IFERROR(INDEX(TrichLuc!$A:$AD,TT58,30),"")</f>
        <v/>
      </c>
      <c r="TW58" s="85" t="str">
        <f ca="1">IFERROR(VLOOKUP(TV58,Giadatvaheso!$C$24:$F$112,4,0)*TX58,"")</f>
        <v/>
      </c>
      <c r="TX58" s="84" t="str">
        <f t="shared" ca="1" si="49"/>
        <v/>
      </c>
      <c r="TY58" s="84" t="str">
        <f ca="1">IFERROR(INDEX(TrichLuc!$A:$AD,TT58,21),"")</f>
        <v/>
      </c>
      <c r="TZ58" s="84" t="str">
        <f ca="1">IFERROR(INDEX(TrichLuc!$A:$AD,TT58,22),"")</f>
        <v/>
      </c>
      <c r="UA58" s="84" t="str">
        <f ca="1">IFERROR(INDEX(TrichLuc!$A:$AD,TT58,23),"")</f>
        <v/>
      </c>
      <c r="UB58" s="94" t="str">
        <f ca="1">IFERROR(INDEX(TrichLuc!$A:$AD,TT58,25),"")</f>
        <v/>
      </c>
      <c r="UC58" s="94" t="str">
        <f ca="1">IFERROR(INDEX(TrichLuc!$A:$AD,TT58,26),"")</f>
        <v/>
      </c>
      <c r="UE58" s="4" t="str">
        <f ca="1">IFERROR(MATCH(UJ$3,OFFSET(TrichLuc!$A$1,UE57,0,5000),0)+UE57,"")</f>
        <v/>
      </c>
      <c r="UF58" s="84" t="str">
        <f ca="1">IFERROR(INDEX(TrichLuc!$A:$AD,UE58,10),"")</f>
        <v/>
      </c>
      <c r="UG58" s="94" t="str">
        <f ca="1">IFERROR(INDEX(TrichLuc!$A:$AD,UE58,30),"")</f>
        <v/>
      </c>
      <c r="UH58" s="85" t="str">
        <f ca="1">IFERROR(VLOOKUP(UG58,Giadatvaheso!$C$24:$F$112,4,0)*UI58,"")</f>
        <v/>
      </c>
      <c r="UI58" s="84" t="str">
        <f t="shared" ca="1" si="50"/>
        <v/>
      </c>
      <c r="UJ58" s="84" t="str">
        <f ca="1">IFERROR(INDEX(TrichLuc!$A:$AD,UE58,21),"")</f>
        <v/>
      </c>
      <c r="UK58" s="84" t="str">
        <f ca="1">IFERROR(INDEX(TrichLuc!$A:$AD,UE58,22),"")</f>
        <v/>
      </c>
      <c r="UL58" s="84" t="str">
        <f ca="1">IFERROR(INDEX(TrichLuc!$A:$AD,UE58,23),"")</f>
        <v/>
      </c>
      <c r="UM58" s="94" t="str">
        <f ca="1">IFERROR(INDEX(TrichLuc!$A:$AD,UE58,25),"")</f>
        <v/>
      </c>
      <c r="UN58" s="94" t="str">
        <f ca="1">IFERROR(INDEX(TrichLuc!$A:$AD,UE58,26),"")</f>
        <v/>
      </c>
      <c r="UP58" s="4" t="str">
        <f ca="1">IFERROR(MATCH(UU$3,OFFSET(TrichLuc!$A$1,UP57,0,5000),0)+UP57,"")</f>
        <v/>
      </c>
      <c r="UQ58" s="84" t="str">
        <f ca="1">IFERROR(INDEX(TrichLuc!$A:$AD,UP58,10),"")</f>
        <v/>
      </c>
      <c r="UR58" s="94" t="str">
        <f ca="1">IFERROR(INDEX(TrichLuc!$A:$AD,UP58,30),"")</f>
        <v/>
      </c>
      <c r="US58" s="85" t="str">
        <f ca="1">IFERROR(VLOOKUP(UR58,Giadatvaheso!$C$24:$F$112,4,0)*UT58,"")</f>
        <v/>
      </c>
      <c r="UT58" s="84" t="str">
        <f t="shared" ca="1" si="51"/>
        <v/>
      </c>
      <c r="UU58" s="84" t="str">
        <f ca="1">IFERROR(INDEX(TrichLuc!$A:$AD,UP58,21),"")</f>
        <v/>
      </c>
      <c r="UV58" s="84" t="str">
        <f ca="1">IFERROR(INDEX(TrichLuc!$A:$AD,UP58,22),"")</f>
        <v/>
      </c>
      <c r="UW58" s="84" t="str">
        <f ca="1">IFERROR(INDEX(TrichLuc!$A:$AD,UP58,23),"")</f>
        <v/>
      </c>
      <c r="UX58" s="94" t="str">
        <f ca="1">IFERROR(INDEX(TrichLuc!$A:$AD,UP58,25),"")</f>
        <v/>
      </c>
      <c r="UY58" s="94" t="str">
        <f ca="1">IFERROR(INDEX(TrichLuc!$A:$AD,UP58,26),"")</f>
        <v/>
      </c>
      <c r="VA58" s="4" t="str">
        <f ca="1">IFERROR(MATCH(VF$3,OFFSET(TrichLuc!$A$1,VA57,0,5000),0)+VA57,"")</f>
        <v/>
      </c>
      <c r="VB58" s="84" t="str">
        <f ca="1">IFERROR(INDEX(TrichLuc!$A:$AD,VA58,10),"")</f>
        <v/>
      </c>
      <c r="VC58" s="94" t="str">
        <f ca="1">IFERROR(INDEX(TrichLuc!$A:$AD,VA58,30),"")</f>
        <v/>
      </c>
      <c r="VD58" s="85" t="str">
        <f ca="1">IFERROR(VLOOKUP(VC58,Giadatvaheso!$C$24:$F$112,4,0)*VE58,"")</f>
        <v/>
      </c>
      <c r="VE58" s="84" t="str">
        <f t="shared" ca="1" si="52"/>
        <v/>
      </c>
      <c r="VF58" s="84" t="str">
        <f ca="1">IFERROR(INDEX(TrichLuc!$A:$AD,VA58,21),"")</f>
        <v/>
      </c>
      <c r="VG58" s="84" t="str">
        <f ca="1">IFERROR(INDEX(TrichLuc!$A:$AD,VA58,22),"")</f>
        <v/>
      </c>
      <c r="VH58" s="84" t="str">
        <f ca="1">IFERROR(INDEX(TrichLuc!$A:$AD,VA58,23),"")</f>
        <v/>
      </c>
      <c r="VI58" s="94" t="str">
        <f ca="1">IFERROR(INDEX(TrichLuc!$A:$AD,VA58,25),"")</f>
        <v/>
      </c>
      <c r="VJ58" s="94" t="str">
        <f ca="1">IFERROR(INDEX(TrichLuc!$A:$AD,VA58,26),"")</f>
        <v/>
      </c>
      <c r="VL58" s="4" t="str">
        <f ca="1">IFERROR(MATCH(VQ$3,OFFSET(TrichLuc!$A$1,VL57,0,5000),0)+VL57,"")</f>
        <v/>
      </c>
      <c r="VM58" s="84" t="str">
        <f ca="1">IFERROR(INDEX(TrichLuc!$A:$AD,VL58,10),"")</f>
        <v/>
      </c>
      <c r="VN58" s="94" t="str">
        <f ca="1">IFERROR(INDEX(TrichLuc!$A:$AD,VL58,30),"")</f>
        <v/>
      </c>
      <c r="VO58" s="85" t="str">
        <f ca="1">IFERROR(VLOOKUP(VN58,Giadatvaheso!$C$24:$F$112,4,0)*VP58,"")</f>
        <v/>
      </c>
      <c r="VP58" s="84" t="str">
        <f t="shared" ca="1" si="53"/>
        <v/>
      </c>
      <c r="VQ58" s="84" t="str">
        <f ca="1">IFERROR(INDEX(TrichLuc!$A:$AD,VL58,21),"")</f>
        <v/>
      </c>
      <c r="VR58" s="84" t="str">
        <f ca="1">IFERROR(INDEX(TrichLuc!$A:$AD,VL58,22),"")</f>
        <v/>
      </c>
      <c r="VS58" s="84" t="str">
        <f ca="1">IFERROR(INDEX(TrichLuc!$A:$AD,VL58,23),"")</f>
        <v/>
      </c>
      <c r="VT58" s="94" t="str">
        <f ca="1">IFERROR(INDEX(TrichLuc!$A:$AD,VL58,25),"")</f>
        <v/>
      </c>
      <c r="VU58" s="94" t="str">
        <f ca="1">IFERROR(INDEX(TrichLuc!$A:$AD,VL58,26),"")</f>
        <v/>
      </c>
      <c r="VW58" s="4" t="str">
        <f ca="1">IFERROR(MATCH(WB$3,OFFSET(TrichLuc!$A$1,VW57,0,5000),0)+VW57,"")</f>
        <v/>
      </c>
      <c r="VX58" s="84" t="str">
        <f ca="1">IFERROR(INDEX(TrichLuc!$A:$AD,VW58,10),"")</f>
        <v/>
      </c>
      <c r="VY58" s="94" t="str">
        <f ca="1">IFERROR(INDEX(TrichLuc!$A:$AD,VW58,30),"")</f>
        <v/>
      </c>
      <c r="VZ58" s="85" t="str">
        <f ca="1">IFERROR(VLOOKUP(VY58,Giadatvaheso!$C$24:$F$112,4,0)*WA58,"")</f>
        <v/>
      </c>
      <c r="WA58" s="84" t="str">
        <f t="shared" ca="1" si="54"/>
        <v/>
      </c>
      <c r="WB58" s="84" t="str">
        <f ca="1">IFERROR(INDEX(TrichLuc!$A:$AD,VW58,21),"")</f>
        <v/>
      </c>
      <c r="WC58" s="84" t="str">
        <f ca="1">IFERROR(INDEX(TrichLuc!$A:$AD,VW58,22),"")</f>
        <v/>
      </c>
      <c r="WD58" s="84" t="str">
        <f ca="1">IFERROR(INDEX(TrichLuc!$A:$AD,VW58,23),"")</f>
        <v/>
      </c>
      <c r="WE58" s="94" t="str">
        <f ca="1">IFERROR(INDEX(TrichLuc!$A:$AD,VW58,25),"")</f>
        <v/>
      </c>
      <c r="WF58" s="94" t="str">
        <f ca="1">IFERROR(INDEX(TrichLuc!$A:$AD,VW58,26),"")</f>
        <v/>
      </c>
      <c r="WH58" s="4" t="str">
        <f ca="1">IFERROR(MATCH(WM$3,OFFSET(TrichLuc!$A$1,WH57,0,5000),0)+WH57,"")</f>
        <v/>
      </c>
      <c r="WI58" s="84" t="str">
        <f ca="1">IFERROR(INDEX(TrichLuc!$A:$AD,WH58,10),"")</f>
        <v/>
      </c>
      <c r="WJ58" s="94" t="str">
        <f ca="1">IFERROR(INDEX(TrichLuc!$A:$AD,WH58,30),"")</f>
        <v/>
      </c>
      <c r="WK58" s="85" t="str">
        <f ca="1">IFERROR(VLOOKUP(WJ58,Giadatvaheso!$C$24:$F$112,4,0)*WL58,"")</f>
        <v/>
      </c>
      <c r="WL58" s="84" t="str">
        <f t="shared" ca="1" si="55"/>
        <v/>
      </c>
      <c r="WM58" s="84" t="str">
        <f ca="1">IFERROR(INDEX(TrichLuc!$A:$AD,WH58,21),"")</f>
        <v/>
      </c>
      <c r="WN58" s="84" t="str">
        <f ca="1">IFERROR(INDEX(TrichLuc!$A:$AD,WH58,22),"")</f>
        <v/>
      </c>
      <c r="WO58" s="84" t="str">
        <f ca="1">IFERROR(INDEX(TrichLuc!$A:$AD,WH58,23),"")</f>
        <v/>
      </c>
      <c r="WP58" s="94" t="str">
        <f ca="1">IFERROR(INDEX(TrichLuc!$A:$AD,WH58,25),"")</f>
        <v/>
      </c>
      <c r="WQ58" s="94" t="str">
        <f ca="1">IFERROR(INDEX(TrichLuc!$A:$AD,WH58,26),"")</f>
        <v/>
      </c>
      <c r="WS58" s="4" t="str">
        <f ca="1">IFERROR(MATCH(WX$3,OFFSET(TrichLuc!$A$1,WS57,0,5000),0)+WS57,"")</f>
        <v/>
      </c>
      <c r="WT58" s="84" t="str">
        <f ca="1">IFERROR(INDEX(TrichLuc!$A:$AD,WS58,10),"")</f>
        <v/>
      </c>
      <c r="WU58" s="94" t="str">
        <f ca="1">IFERROR(INDEX(TrichLuc!$A:$AD,WS58,30),"")</f>
        <v/>
      </c>
      <c r="WV58" s="85" t="str">
        <f ca="1">IFERROR(VLOOKUP(WU58,Giadatvaheso!$C$24:$F$112,4,0)*WW58,"")</f>
        <v/>
      </c>
      <c r="WW58" s="84" t="str">
        <f t="shared" ca="1" si="56"/>
        <v/>
      </c>
      <c r="WX58" s="84" t="str">
        <f ca="1">IFERROR(INDEX(TrichLuc!$A:$AD,WS58,21),"")</f>
        <v/>
      </c>
      <c r="WY58" s="84" t="str">
        <f ca="1">IFERROR(INDEX(TrichLuc!$A:$AD,WS58,22),"")</f>
        <v/>
      </c>
      <c r="WZ58" s="84" t="str">
        <f ca="1">IFERROR(INDEX(TrichLuc!$A:$AD,WS58,23),"")</f>
        <v/>
      </c>
      <c r="XA58" s="94" t="str">
        <f ca="1">IFERROR(INDEX(TrichLuc!$A:$AD,WS58,25),"")</f>
        <v/>
      </c>
      <c r="XB58" s="94" t="str">
        <f ca="1">IFERROR(INDEX(TrichLuc!$A:$AD,WS58,26),"")</f>
        <v/>
      </c>
      <c r="XD58" s="4" t="str">
        <f ca="1">IFERROR(MATCH(XI$3,OFFSET(TrichLuc!$A$1,XD57,0,5000),0)+XD57,"")</f>
        <v/>
      </c>
      <c r="XE58" s="84" t="str">
        <f ca="1">IFERROR(INDEX(TrichLuc!$A:$AD,XD58,10),"")</f>
        <v/>
      </c>
      <c r="XF58" s="94" t="str">
        <f ca="1">IFERROR(INDEX(TrichLuc!$A:$AD,XD58,30),"")</f>
        <v/>
      </c>
      <c r="XG58" s="85" t="str">
        <f ca="1">IFERROR(VLOOKUP(XF58,Giadatvaheso!$C$24:$F$112,4,0)*XH58,"")</f>
        <v/>
      </c>
      <c r="XH58" s="84" t="str">
        <f t="shared" ca="1" si="57"/>
        <v/>
      </c>
      <c r="XI58" s="84" t="str">
        <f ca="1">IFERROR(INDEX(TrichLuc!$A:$AD,XD58,21),"")</f>
        <v/>
      </c>
      <c r="XJ58" s="84" t="str">
        <f ca="1">IFERROR(INDEX(TrichLuc!$A:$AD,XD58,22),"")</f>
        <v/>
      </c>
      <c r="XK58" s="84" t="str">
        <f ca="1">IFERROR(INDEX(TrichLuc!$A:$AD,XD58,23),"")</f>
        <v/>
      </c>
      <c r="XL58" s="94" t="str">
        <f ca="1">IFERROR(INDEX(TrichLuc!$A:$AD,XD58,25),"")</f>
        <v/>
      </c>
      <c r="XM58" s="94" t="str">
        <f ca="1">IFERROR(INDEX(TrichLuc!$A:$AD,XD58,26),"")</f>
        <v/>
      </c>
      <c r="XO58" s="4" t="str">
        <f ca="1">IFERROR(MATCH(XT$3,OFFSET(TrichLuc!$A$1,XO57,0,5000),0)+XO57,"")</f>
        <v/>
      </c>
      <c r="XP58" s="84" t="str">
        <f ca="1">IFERROR(INDEX(TrichLuc!$A:$AD,XO58,10),"")</f>
        <v/>
      </c>
      <c r="XQ58" s="94" t="str">
        <f ca="1">IFERROR(INDEX(TrichLuc!$A:$AD,XO58,30),"")</f>
        <v/>
      </c>
      <c r="XR58" s="85" t="str">
        <f ca="1">IFERROR(VLOOKUP(XQ58,Giadatvaheso!$C$24:$F$112,4,0)*XS58,"")</f>
        <v/>
      </c>
      <c r="XS58" s="84" t="str">
        <f t="shared" ca="1" si="58"/>
        <v/>
      </c>
      <c r="XT58" s="84" t="str">
        <f ca="1">IFERROR(INDEX(TrichLuc!$A:$AD,XO58,21),"")</f>
        <v/>
      </c>
      <c r="XU58" s="84" t="str">
        <f ca="1">IFERROR(INDEX(TrichLuc!$A:$AD,XO58,22),"")</f>
        <v/>
      </c>
      <c r="XV58" s="84" t="str">
        <f ca="1">IFERROR(INDEX(TrichLuc!$A:$AD,XO58,23),"")</f>
        <v/>
      </c>
      <c r="XW58" s="94" t="str">
        <f ca="1">IFERROR(INDEX(TrichLuc!$A:$AD,XO58,25),"")</f>
        <v/>
      </c>
      <c r="XX58" s="94" t="str">
        <f ca="1">IFERROR(INDEX(TrichLuc!$A:$AD,XO58,26),"")</f>
        <v/>
      </c>
      <c r="XZ58" s="4" t="str">
        <f ca="1">IFERROR(MATCH(YE$3,OFFSET(TrichLuc!$A$1,XZ57,0,5000),0)+XZ57,"")</f>
        <v/>
      </c>
      <c r="YA58" s="84" t="str">
        <f ca="1">IFERROR(INDEX(TrichLuc!$A:$AD,XZ58,10),"")</f>
        <v/>
      </c>
      <c r="YB58" s="94" t="str">
        <f ca="1">IFERROR(INDEX(TrichLuc!$A:$AD,XZ58,30),"")</f>
        <v/>
      </c>
      <c r="YC58" s="85" t="str">
        <f ca="1">IFERROR(VLOOKUP(YB58,Giadatvaheso!$C$24:$F$112,4,0)*YD58,"")</f>
        <v/>
      </c>
      <c r="YD58" s="84" t="str">
        <f t="shared" ca="1" si="59"/>
        <v/>
      </c>
      <c r="YE58" s="84" t="str">
        <f ca="1">IFERROR(INDEX(TrichLuc!$A:$AD,XZ58,21),"")</f>
        <v/>
      </c>
      <c r="YF58" s="84" t="str">
        <f ca="1">IFERROR(INDEX(TrichLuc!$A:$AD,XZ58,22),"")</f>
        <v/>
      </c>
      <c r="YG58" s="84" t="str">
        <f ca="1">IFERROR(INDEX(TrichLuc!$A:$AD,XZ58,23),"")</f>
        <v/>
      </c>
      <c r="YH58" s="94" t="str">
        <f ca="1">IFERROR(INDEX(TrichLuc!$A:$AD,XZ58,25),"")</f>
        <v/>
      </c>
      <c r="YI58" s="94" t="str">
        <f ca="1">IFERROR(INDEX(TrichLuc!$A:$AD,XZ58,26),"")</f>
        <v/>
      </c>
      <c r="YK58" s="4" t="str">
        <f ca="1">IFERROR(MATCH(YP$3,OFFSET(TrichLuc!$A$1,YK57,0,5000),0)+YK57,"")</f>
        <v/>
      </c>
      <c r="YL58" s="84" t="str">
        <f ca="1">IFERROR(INDEX(TrichLuc!$A:$AD,YK58,10),"")</f>
        <v/>
      </c>
      <c r="YM58" s="94" t="str">
        <f ca="1">IFERROR(INDEX(TrichLuc!$A:$AD,YK58,30),"")</f>
        <v/>
      </c>
      <c r="YN58" s="85" t="str">
        <f ca="1">IFERROR(VLOOKUP(YM58,Giadatvaheso!$C$24:$F$112,4,0)*YO58,"")</f>
        <v/>
      </c>
      <c r="YO58" s="84" t="str">
        <f t="shared" ca="1" si="60"/>
        <v/>
      </c>
      <c r="YP58" s="84" t="str">
        <f ca="1">IFERROR(INDEX(TrichLuc!$A:$AD,YK58,21),"")</f>
        <v/>
      </c>
      <c r="YQ58" s="84" t="str">
        <f ca="1">IFERROR(INDEX(TrichLuc!$A:$AD,YK58,22),"")</f>
        <v/>
      </c>
      <c r="YR58" s="84" t="str">
        <f ca="1">IFERROR(INDEX(TrichLuc!$A:$AD,YK58,23),"")</f>
        <v/>
      </c>
      <c r="YS58" s="94" t="str">
        <f ca="1">IFERROR(INDEX(TrichLuc!$A:$AD,YK58,25),"")</f>
        <v/>
      </c>
      <c r="YT58" s="94" t="str">
        <f ca="1">IFERROR(INDEX(TrichLuc!$A:$AD,YK58,26),"")</f>
        <v/>
      </c>
      <c r="YV58" s="4" t="str">
        <f ca="1">IFERROR(MATCH(ZA$3,OFFSET(TrichLuc!$A$1,YV57,0,5000),0)+YV57,"")</f>
        <v/>
      </c>
      <c r="YW58" s="84" t="str">
        <f ca="1">IFERROR(INDEX(TrichLuc!$A:$AD,YV58,10),"")</f>
        <v/>
      </c>
      <c r="YX58" s="94" t="str">
        <f ca="1">IFERROR(INDEX(TrichLuc!$A:$AD,YV58,30),"")</f>
        <v/>
      </c>
      <c r="YY58" s="85" t="str">
        <f ca="1">IFERROR(VLOOKUP(YX58,Giadatvaheso!$C$24:$F$112,4,0)*YZ58,"")</f>
        <v/>
      </c>
      <c r="YZ58" s="84" t="str">
        <f t="shared" ca="1" si="61"/>
        <v/>
      </c>
      <c r="ZA58" s="84" t="str">
        <f ca="1">IFERROR(INDEX(TrichLuc!$A:$AD,YV58,21),"")</f>
        <v/>
      </c>
      <c r="ZB58" s="84" t="str">
        <f ca="1">IFERROR(INDEX(TrichLuc!$A:$AD,YV58,22),"")</f>
        <v/>
      </c>
      <c r="ZC58" s="84" t="str">
        <f ca="1">IFERROR(INDEX(TrichLuc!$A:$AD,YV58,23),"")</f>
        <v/>
      </c>
      <c r="ZD58" s="94" t="str">
        <f ca="1">IFERROR(INDEX(TrichLuc!$A:$AD,YV58,25),"")</f>
        <v/>
      </c>
      <c r="ZE58" s="94" t="str">
        <f ca="1">IFERROR(INDEX(TrichLuc!$A:$AD,YV58,26),"")</f>
        <v/>
      </c>
      <c r="ZG58" s="4" t="str">
        <f ca="1">IFERROR(MATCH(ZL$3,OFFSET(TrichLuc!$A$1,ZG57,0,5000),0)+ZG57,"")</f>
        <v/>
      </c>
      <c r="ZH58" s="84" t="str">
        <f ca="1">IFERROR(INDEX(TrichLuc!$A:$AD,ZG58,10),"")</f>
        <v/>
      </c>
      <c r="ZI58" s="94" t="str">
        <f ca="1">IFERROR(INDEX(TrichLuc!$A:$AD,ZG58,30),"")</f>
        <v/>
      </c>
      <c r="ZJ58" s="85" t="str">
        <f ca="1">IFERROR(VLOOKUP(ZI58,Giadatvaheso!$C$24:$F$112,4,0)*ZK58,"")</f>
        <v/>
      </c>
      <c r="ZK58" s="84" t="str">
        <f t="shared" ca="1" si="62"/>
        <v/>
      </c>
      <c r="ZL58" s="84" t="str">
        <f ca="1">IFERROR(INDEX(TrichLuc!$A:$AD,ZG58,21),"")</f>
        <v/>
      </c>
      <c r="ZM58" s="84" t="str">
        <f ca="1">IFERROR(INDEX(TrichLuc!$A:$AD,ZG58,22),"")</f>
        <v/>
      </c>
      <c r="ZN58" s="84" t="str">
        <f ca="1">IFERROR(INDEX(TrichLuc!$A:$AD,ZG58,23),"")</f>
        <v/>
      </c>
      <c r="ZO58" s="94" t="str">
        <f ca="1">IFERROR(INDEX(TrichLuc!$A:$AD,ZG58,25),"")</f>
        <v/>
      </c>
      <c r="ZP58" s="94" t="str">
        <f ca="1">IFERROR(INDEX(TrichLuc!$A:$AD,ZG58,26),"")</f>
        <v/>
      </c>
      <c r="ZR58" s="4" t="str">
        <f ca="1">IFERROR(MATCH(ZW$3,OFFSET(TrichLuc!$A$1,ZR57,0,5000),0)+ZR57,"")</f>
        <v/>
      </c>
      <c r="ZS58" s="84" t="str">
        <f ca="1">IFERROR(INDEX(TrichLuc!$A:$AD,ZR58,10),"")</f>
        <v/>
      </c>
      <c r="ZT58" s="94" t="str">
        <f ca="1">IFERROR(INDEX(TrichLuc!$A:$AD,ZR58,30),"")</f>
        <v/>
      </c>
      <c r="ZU58" s="85" t="str">
        <f ca="1">IFERROR(VLOOKUP(ZT58,Giadatvaheso!$C$24:$F$112,4,0)*ZV58,"")</f>
        <v/>
      </c>
      <c r="ZV58" s="84" t="str">
        <f t="shared" ca="1" si="63"/>
        <v/>
      </c>
      <c r="ZW58" s="84" t="str">
        <f ca="1">IFERROR(INDEX(TrichLuc!$A:$AD,ZR58,21),"")</f>
        <v/>
      </c>
      <c r="ZX58" s="84" t="str">
        <f ca="1">IFERROR(INDEX(TrichLuc!$A:$AD,ZR58,22),"")</f>
        <v/>
      </c>
      <c r="ZY58" s="84" t="str">
        <f ca="1">IFERROR(INDEX(TrichLuc!$A:$AD,ZR58,23),"")</f>
        <v/>
      </c>
      <c r="ZZ58" s="94" t="str">
        <f ca="1">IFERROR(INDEX(TrichLuc!$A:$AD,ZR58,25),"")</f>
        <v/>
      </c>
      <c r="AAA58" s="94" t="str">
        <f ca="1">IFERROR(INDEX(TrichLuc!$A:$AD,ZR58,26),"")</f>
        <v/>
      </c>
      <c r="AAC58" s="4" t="str">
        <f ca="1">IFERROR(MATCH(AAH$3,OFFSET(TrichLuc!$A$1,AAC57,0,5000),0)+AAC57,"")</f>
        <v/>
      </c>
      <c r="AAD58" s="84" t="str">
        <f ca="1">IFERROR(INDEX(TrichLuc!$A:$AD,AAC58,10),"")</f>
        <v/>
      </c>
      <c r="AAE58" s="94" t="str">
        <f ca="1">IFERROR(INDEX(TrichLuc!$A:$AD,AAC58,30),"")</f>
        <v/>
      </c>
      <c r="AAF58" s="85" t="str">
        <f ca="1">IFERROR(VLOOKUP(AAE58,Giadatvaheso!$C$24:$F$112,4,0)*AAG58,"")</f>
        <v/>
      </c>
      <c r="AAG58" s="84" t="str">
        <f t="shared" ca="1" si="64"/>
        <v/>
      </c>
      <c r="AAH58" s="84" t="str">
        <f ca="1">IFERROR(INDEX(TrichLuc!$A:$AD,AAC58,21),"")</f>
        <v/>
      </c>
      <c r="AAI58" s="84" t="str">
        <f ca="1">IFERROR(INDEX(TrichLuc!$A:$AD,AAC58,22),"")</f>
        <v/>
      </c>
      <c r="AAJ58" s="84" t="str">
        <f ca="1">IFERROR(INDEX(TrichLuc!$A:$AD,AAC58,23),"")</f>
        <v/>
      </c>
      <c r="AAK58" s="94" t="str">
        <f ca="1">IFERROR(INDEX(TrichLuc!$A:$AD,AAC58,25),"")</f>
        <v/>
      </c>
      <c r="AAL58" s="94" t="str">
        <f ca="1">IFERROR(INDEX(TrichLuc!$A:$AD,AAC58,26),"")</f>
        <v/>
      </c>
      <c r="AAN58" s="4" t="str">
        <f ca="1">IFERROR(MATCH(AAS$3,OFFSET(TrichLuc!$A$1,AAN57,0,5000),0)+AAN57,"")</f>
        <v/>
      </c>
      <c r="AAO58" s="84" t="str">
        <f ca="1">IFERROR(INDEX(TrichLuc!$A:$AD,AAN58,10),"")</f>
        <v/>
      </c>
      <c r="AAP58" s="94" t="str">
        <f ca="1">IFERROR(INDEX(TrichLuc!$A:$AD,AAN58,30),"")</f>
        <v/>
      </c>
      <c r="AAQ58" s="85" t="str">
        <f ca="1">IFERROR(VLOOKUP(AAP58,Giadatvaheso!$C$24:$F$112,4,0)*AAR58,"")</f>
        <v/>
      </c>
      <c r="AAR58" s="84" t="str">
        <f t="shared" ca="1" si="65"/>
        <v/>
      </c>
      <c r="AAS58" s="84" t="str">
        <f ca="1">IFERROR(INDEX(TrichLuc!$A:$AD,AAN58,21),"")</f>
        <v/>
      </c>
      <c r="AAT58" s="84" t="str">
        <f ca="1">IFERROR(INDEX(TrichLuc!$A:$AD,AAN58,22),"")</f>
        <v/>
      </c>
      <c r="AAU58" s="84" t="str">
        <f ca="1">IFERROR(INDEX(TrichLuc!$A:$AD,AAN58,23),"")</f>
        <v/>
      </c>
      <c r="AAV58" s="94" t="str">
        <f ca="1">IFERROR(INDEX(TrichLuc!$A:$AD,AAN58,25),"")</f>
        <v/>
      </c>
      <c r="AAW58" s="94" t="str">
        <f ca="1">IFERROR(INDEX(TrichLuc!$A:$AD,AAN58,26),"")</f>
        <v/>
      </c>
      <c r="AAY58" s="4" t="str">
        <f ca="1">IFERROR(MATCH(ABD$3,OFFSET(TrichLuc!$A$1,AAY57,0,5000),0)+AAY57,"")</f>
        <v/>
      </c>
      <c r="AAZ58" s="84" t="str">
        <f ca="1">IFERROR(INDEX(TrichLuc!$A:$AD,AAY58,10),"")</f>
        <v/>
      </c>
      <c r="ABA58" s="94" t="str">
        <f ca="1">IFERROR(INDEX(TrichLuc!$A:$AD,AAY58,30),"")</f>
        <v/>
      </c>
      <c r="ABB58" s="85" t="str">
        <f ca="1">IFERROR(VLOOKUP(ABA58,Giadatvaheso!$C$24:$F$112,4,0)*ABC58,"")</f>
        <v/>
      </c>
      <c r="ABC58" s="84" t="str">
        <f t="shared" ca="1" si="66"/>
        <v/>
      </c>
      <c r="ABD58" s="84" t="str">
        <f ca="1">IFERROR(INDEX(TrichLuc!$A:$AD,AAY58,21),"")</f>
        <v/>
      </c>
      <c r="ABE58" s="84" t="str">
        <f ca="1">IFERROR(INDEX(TrichLuc!$A:$AD,AAY58,22),"")</f>
        <v/>
      </c>
      <c r="ABF58" s="84" t="str">
        <f ca="1">IFERROR(INDEX(TrichLuc!$A:$AD,AAY58,23),"")</f>
        <v/>
      </c>
      <c r="ABG58" s="94" t="str">
        <f ca="1">IFERROR(INDEX(TrichLuc!$A:$AD,AAY58,25),"")</f>
        <v/>
      </c>
      <c r="ABH58" s="94" t="str">
        <f ca="1">IFERROR(INDEX(TrichLuc!$A:$AD,AAY58,26),"")</f>
        <v/>
      </c>
      <c r="ABJ58" s="4" t="str">
        <f ca="1">IFERROR(MATCH(ABO$3,OFFSET(TrichLuc!$A$1,ABJ57,0,5000),0)+ABJ57,"")</f>
        <v/>
      </c>
      <c r="ABK58" s="84" t="str">
        <f ca="1">IFERROR(INDEX(TrichLuc!$A:$AD,ABJ58,10),"")</f>
        <v/>
      </c>
      <c r="ABL58" s="94" t="str">
        <f ca="1">IFERROR(INDEX(TrichLuc!$A:$AD,ABJ58,30),"")</f>
        <v/>
      </c>
      <c r="ABM58" s="85" t="str">
        <f ca="1">IFERROR(VLOOKUP(ABL58,Giadatvaheso!$C$24:$F$112,4,0)*ABN58,"")</f>
        <v/>
      </c>
      <c r="ABN58" s="84" t="str">
        <f t="shared" ca="1" si="67"/>
        <v/>
      </c>
      <c r="ABO58" s="84" t="str">
        <f ca="1">IFERROR(INDEX(TrichLuc!$A:$AD,ABJ58,21),"")</f>
        <v/>
      </c>
      <c r="ABP58" s="84" t="str">
        <f ca="1">IFERROR(INDEX(TrichLuc!$A:$AD,ABJ58,22),"")</f>
        <v/>
      </c>
      <c r="ABQ58" s="84" t="str">
        <f ca="1">IFERROR(INDEX(TrichLuc!$A:$AD,ABJ58,23),"")</f>
        <v/>
      </c>
      <c r="ABR58" s="94" t="str">
        <f ca="1">IFERROR(INDEX(TrichLuc!$A:$AD,ABJ58,25),"")</f>
        <v/>
      </c>
      <c r="ABS58" s="94" t="str">
        <f ca="1">IFERROR(INDEX(TrichLuc!$A:$AD,ABJ58,26),"")</f>
        <v/>
      </c>
      <c r="ABU58" s="4" t="str">
        <f ca="1">IFERROR(MATCH(ABZ$3,OFFSET(TrichLuc!$A$1,ABU57,0,5000),0)+ABU57,"")</f>
        <v/>
      </c>
      <c r="ABV58" s="84" t="str">
        <f ca="1">IFERROR(INDEX(TrichLuc!$A:$AD,ABU58,10),"")</f>
        <v/>
      </c>
      <c r="ABW58" s="94" t="str">
        <f ca="1">IFERROR(INDEX(TrichLuc!$A:$AD,ABU58,30),"")</f>
        <v/>
      </c>
      <c r="ABX58" s="85" t="str">
        <f ca="1">IFERROR(VLOOKUP(ABW58,Giadatvaheso!$C$24:$F$112,4,0)*ABY58,"")</f>
        <v/>
      </c>
      <c r="ABY58" s="84" t="str">
        <f t="shared" ca="1" si="68"/>
        <v/>
      </c>
      <c r="ABZ58" s="84" t="str">
        <f ca="1">IFERROR(INDEX(TrichLuc!$A:$AD,ABU58,21),"")</f>
        <v/>
      </c>
      <c r="ACA58" s="84" t="str">
        <f ca="1">IFERROR(INDEX(TrichLuc!$A:$AD,ABU58,22),"")</f>
        <v/>
      </c>
      <c r="ACB58" s="84" t="str">
        <f ca="1">IFERROR(INDEX(TrichLuc!$A:$AD,ABU58,23),"")</f>
        <v/>
      </c>
      <c r="ACC58" s="94" t="str">
        <f ca="1">IFERROR(INDEX(TrichLuc!$A:$AD,ABU58,25),"")</f>
        <v/>
      </c>
      <c r="ACD58" s="94" t="str">
        <f ca="1">IFERROR(INDEX(TrichLuc!$A:$AD,ABU58,26),"")</f>
        <v/>
      </c>
      <c r="ACF58" s="4" t="str">
        <f ca="1">IFERROR(MATCH(ACK$3,OFFSET(TrichLuc!$A$1,ACF57,0,5000),0)+ACF57,"")</f>
        <v/>
      </c>
      <c r="ACG58" s="84" t="str">
        <f ca="1">IFERROR(INDEX(TrichLuc!$A:$AD,ACF58,10),"")</f>
        <v/>
      </c>
      <c r="ACH58" s="94" t="str">
        <f ca="1">IFERROR(INDEX(TrichLuc!$A:$AD,ACF58,30),"")</f>
        <v/>
      </c>
      <c r="ACI58" s="85" t="str">
        <f ca="1">IFERROR(VLOOKUP(ACH58,Giadatvaheso!$C$24:$F$112,4,0)*ACJ58,"")</f>
        <v/>
      </c>
      <c r="ACJ58" s="84" t="str">
        <f t="shared" ca="1" si="69"/>
        <v/>
      </c>
      <c r="ACK58" s="84" t="str">
        <f ca="1">IFERROR(INDEX(TrichLuc!$A:$AD,ACF58,21),"")</f>
        <v/>
      </c>
      <c r="ACL58" s="84" t="str">
        <f ca="1">IFERROR(INDEX(TrichLuc!$A:$AD,ACF58,22),"")</f>
        <v/>
      </c>
      <c r="ACM58" s="84" t="str">
        <f ca="1">IFERROR(INDEX(TrichLuc!$A:$AD,ACF58,23),"")</f>
        <v/>
      </c>
      <c r="ACN58" s="94" t="str">
        <f ca="1">IFERROR(INDEX(TrichLuc!$A:$AD,ACF58,25),"")</f>
        <v/>
      </c>
      <c r="ACO58" s="94" t="str">
        <f ca="1">IFERROR(INDEX(TrichLuc!$A:$AD,ACF58,26),"")</f>
        <v/>
      </c>
      <c r="ACQ58" s="4" t="str">
        <f ca="1">IFERROR(MATCH(ACV$3,OFFSET(TrichLuc!$A$1,ACQ57,0,5000),0)+ACQ57,"")</f>
        <v/>
      </c>
      <c r="ACR58" s="84" t="str">
        <f ca="1">IFERROR(INDEX(TrichLuc!$A:$AD,ACQ58,10),"")</f>
        <v/>
      </c>
      <c r="ACS58" s="94" t="str">
        <f ca="1">IFERROR(INDEX(TrichLuc!$A:$AD,ACQ58,30),"")</f>
        <v/>
      </c>
      <c r="ACT58" s="85" t="str">
        <f ca="1">IFERROR(VLOOKUP(ACS58,Giadatvaheso!$C$24:$F$112,4,0)*ACU58,"")</f>
        <v/>
      </c>
      <c r="ACU58" s="84" t="str">
        <f t="shared" ca="1" si="70"/>
        <v/>
      </c>
      <c r="ACV58" s="84" t="str">
        <f ca="1">IFERROR(INDEX(TrichLuc!$A:$AD,ACQ58,21),"")</f>
        <v/>
      </c>
      <c r="ACW58" s="84" t="str">
        <f ca="1">IFERROR(INDEX(TrichLuc!$A:$AD,ACQ58,22),"")</f>
        <v/>
      </c>
      <c r="ACX58" s="84" t="str">
        <f ca="1">IFERROR(INDEX(TrichLuc!$A:$AD,ACQ58,23),"")</f>
        <v/>
      </c>
      <c r="ACY58" s="94" t="str">
        <f ca="1">IFERROR(INDEX(TrichLuc!$A:$AD,ACQ58,25),"")</f>
        <v/>
      </c>
      <c r="ACZ58" s="94" t="str">
        <f ca="1">IFERROR(INDEX(TrichLuc!$A:$AD,ACQ58,26),"")</f>
        <v/>
      </c>
      <c r="ADB58" s="4" t="str">
        <f ca="1">IFERROR(MATCH(ADG$3,OFFSET(TrichLuc!$A$1,ADB57,0,5000),0)+ADB57,"")</f>
        <v/>
      </c>
      <c r="ADC58" s="84" t="str">
        <f ca="1">IFERROR(INDEX(TrichLuc!$A:$AD,ADB58,10),"")</f>
        <v/>
      </c>
      <c r="ADD58" s="94" t="str">
        <f ca="1">IFERROR(INDEX(TrichLuc!$A:$AD,ADB58,30),"")</f>
        <v/>
      </c>
      <c r="ADE58" s="85" t="str">
        <f ca="1">IFERROR(VLOOKUP(ADD58,Giadatvaheso!$C$24:$F$112,4,0)*ADF58,"")</f>
        <v/>
      </c>
      <c r="ADF58" s="84" t="str">
        <f t="shared" ca="1" si="71"/>
        <v/>
      </c>
      <c r="ADG58" s="84" t="str">
        <f ca="1">IFERROR(INDEX(TrichLuc!$A:$AD,ADB58,21),"")</f>
        <v/>
      </c>
      <c r="ADH58" s="84" t="str">
        <f ca="1">IFERROR(INDEX(TrichLuc!$A:$AD,ADB58,22),"")</f>
        <v/>
      </c>
      <c r="ADI58" s="84" t="str">
        <f ca="1">IFERROR(INDEX(TrichLuc!$A:$AD,ADB58,23),"")</f>
        <v/>
      </c>
      <c r="ADJ58" s="94" t="str">
        <f ca="1">IFERROR(INDEX(TrichLuc!$A:$AD,ADB58,25),"")</f>
        <v/>
      </c>
      <c r="ADK58" s="94" t="str">
        <f ca="1">IFERROR(INDEX(TrichLuc!$A:$AD,ADB58,26),"")</f>
        <v/>
      </c>
      <c r="ADM58" s="4" t="str">
        <f ca="1">IFERROR(MATCH(ADR$3,OFFSET(TrichLuc!$A$1,ADM57,0,5000),0)+ADM57,"")</f>
        <v/>
      </c>
      <c r="ADN58" s="84" t="str">
        <f ca="1">IFERROR(INDEX(TrichLuc!$A:$AD,ADM58,10),"")</f>
        <v/>
      </c>
      <c r="ADO58" s="94" t="str">
        <f ca="1">IFERROR(INDEX(TrichLuc!$A:$AD,ADM58,30),"")</f>
        <v/>
      </c>
      <c r="ADP58" s="85" t="str">
        <f ca="1">IFERROR(VLOOKUP(ADO58,Giadatvaheso!$C$24:$F$112,4,0)*ADQ58,"")</f>
        <v/>
      </c>
      <c r="ADQ58" s="84" t="str">
        <f t="shared" ca="1" si="72"/>
        <v/>
      </c>
      <c r="ADR58" s="84" t="str">
        <f ca="1">IFERROR(INDEX(TrichLuc!$A:$AD,ADM58,21),"")</f>
        <v/>
      </c>
      <c r="ADS58" s="84" t="str">
        <f ca="1">IFERROR(INDEX(TrichLuc!$A:$AD,ADM58,22),"")</f>
        <v/>
      </c>
      <c r="ADT58" s="84" t="str">
        <f ca="1">IFERROR(INDEX(TrichLuc!$A:$AD,ADM58,23),"")</f>
        <v/>
      </c>
      <c r="ADU58" s="94" t="str">
        <f ca="1">IFERROR(INDEX(TrichLuc!$A:$AD,ADM58,25),"")</f>
        <v/>
      </c>
      <c r="ADV58" s="94" t="str">
        <f ca="1">IFERROR(INDEX(TrichLuc!$A:$AD,ADM58,26),"")</f>
        <v/>
      </c>
      <c r="ADX58" s="4" t="str">
        <f ca="1">IFERROR(MATCH(AEC$3,OFFSET(TrichLuc!$A$1,ADX57,0,5000),0)+ADX57,"")</f>
        <v/>
      </c>
      <c r="ADY58" s="84" t="str">
        <f ca="1">IFERROR(INDEX(TrichLuc!$A:$AD,ADX58,10),"")</f>
        <v/>
      </c>
      <c r="ADZ58" s="94" t="str">
        <f ca="1">IFERROR(INDEX(TrichLuc!$A:$AD,ADX58,30),"")</f>
        <v/>
      </c>
      <c r="AEA58" s="85" t="str">
        <f ca="1">IFERROR(VLOOKUP(ADZ58,Giadatvaheso!$C$24:$F$112,4,0)*AEB58,"")</f>
        <v/>
      </c>
      <c r="AEB58" s="84" t="str">
        <f t="shared" ca="1" si="73"/>
        <v/>
      </c>
      <c r="AEC58" s="84" t="str">
        <f ca="1">IFERROR(INDEX(TrichLuc!$A:$AD,ADX58,21),"")</f>
        <v/>
      </c>
      <c r="AED58" s="84" t="str">
        <f ca="1">IFERROR(INDEX(TrichLuc!$A:$AD,ADX58,22),"")</f>
        <v/>
      </c>
      <c r="AEE58" s="84" t="str">
        <f ca="1">IFERROR(INDEX(TrichLuc!$A:$AD,ADX58,23),"")</f>
        <v/>
      </c>
      <c r="AEF58" s="94" t="str">
        <f ca="1">IFERROR(INDEX(TrichLuc!$A:$AD,ADX58,25),"")</f>
        <v/>
      </c>
      <c r="AEG58" s="94" t="str">
        <f ca="1">IFERROR(INDEX(TrichLuc!$A:$AD,ADX58,26),"")</f>
        <v/>
      </c>
      <c r="AEI58" s="4" t="str">
        <f ca="1">IFERROR(MATCH(AEN$3,OFFSET(TrichLuc!$A$1,AEI57,0,5000),0)+AEI57,"")</f>
        <v/>
      </c>
      <c r="AEJ58" s="84" t="str">
        <f ca="1">IFERROR(INDEX(TrichLuc!$A:$AD,AEI58,10),"")</f>
        <v/>
      </c>
      <c r="AEK58" s="94" t="str">
        <f ca="1">IFERROR(INDEX(TrichLuc!$A:$AD,AEI58,30),"")</f>
        <v/>
      </c>
      <c r="AEL58" s="85" t="str">
        <f ca="1">IFERROR(VLOOKUP(AEK58,Giadatvaheso!$C$24:$F$112,4,0)*AEM58,"")</f>
        <v/>
      </c>
      <c r="AEM58" s="84" t="str">
        <f t="shared" ca="1" si="74"/>
        <v/>
      </c>
      <c r="AEN58" s="84" t="str">
        <f ca="1">IFERROR(INDEX(TrichLuc!$A:$AD,AEI58,21),"")</f>
        <v/>
      </c>
      <c r="AEO58" s="84" t="str">
        <f ca="1">IFERROR(INDEX(TrichLuc!$A:$AD,AEI58,22),"")</f>
        <v/>
      </c>
      <c r="AEP58" s="84" t="str">
        <f ca="1">IFERROR(INDEX(TrichLuc!$A:$AD,AEI58,23),"")</f>
        <v/>
      </c>
      <c r="AEQ58" s="94" t="str">
        <f ca="1">IFERROR(INDEX(TrichLuc!$A:$AD,AEI58,25),"")</f>
        <v/>
      </c>
      <c r="AER58" s="94" t="str">
        <f ca="1">IFERROR(INDEX(TrichLuc!$A:$AD,AEI58,26),"")</f>
        <v/>
      </c>
      <c r="AET58" s="4" t="str">
        <f ca="1">IFERROR(MATCH(AEY$3,OFFSET(TrichLuc!$A$1,AET57,0,5000),0)+AET57,"")</f>
        <v/>
      </c>
      <c r="AEU58" s="84" t="str">
        <f ca="1">IFERROR(INDEX(TrichLuc!$A:$AD,AET58,10),"")</f>
        <v/>
      </c>
      <c r="AEV58" s="94" t="str">
        <f ca="1">IFERROR(INDEX(TrichLuc!$A:$AD,AET58,30),"")</f>
        <v/>
      </c>
      <c r="AEW58" s="85" t="str">
        <f ca="1">IFERROR(VLOOKUP(AEV58,Giadatvaheso!$C$24:$F$112,4,0)*AEX58,"")</f>
        <v/>
      </c>
      <c r="AEX58" s="84" t="str">
        <f t="shared" ca="1" si="75"/>
        <v/>
      </c>
      <c r="AEY58" s="84" t="str">
        <f ca="1">IFERROR(INDEX(TrichLuc!$A:$AD,AET58,21),"")</f>
        <v/>
      </c>
      <c r="AEZ58" s="84" t="str">
        <f ca="1">IFERROR(INDEX(TrichLuc!$A:$AD,AET58,22),"")</f>
        <v/>
      </c>
      <c r="AFA58" s="84" t="str">
        <f ca="1">IFERROR(INDEX(TrichLuc!$A:$AD,AET58,23),"")</f>
        <v/>
      </c>
      <c r="AFB58" s="94" t="str">
        <f ca="1">IFERROR(INDEX(TrichLuc!$A:$AD,AET58,25),"")</f>
        <v/>
      </c>
      <c r="AFC58" s="94" t="str">
        <f ca="1">IFERROR(INDEX(TrichLuc!$A:$AD,AET58,26),"")</f>
        <v/>
      </c>
      <c r="AFE58" s="4" t="str">
        <f ca="1">IFERROR(MATCH(AFJ$3,OFFSET(TrichLuc!$A$1,AFE57,0,5000),0)+AFE57,"")</f>
        <v/>
      </c>
      <c r="AFF58" s="84" t="str">
        <f ca="1">IFERROR(INDEX(TrichLuc!$A:$AD,AFE58,10),"")</f>
        <v/>
      </c>
      <c r="AFG58" s="94" t="str">
        <f ca="1">IFERROR(INDEX(TrichLuc!$A:$AD,AFE58,30),"")</f>
        <v/>
      </c>
      <c r="AFH58" s="85" t="str">
        <f ca="1">IFERROR(VLOOKUP(AFG58,Giadatvaheso!$C$24:$F$112,4,0)*AFI58,"")</f>
        <v/>
      </c>
      <c r="AFI58" s="84" t="str">
        <f t="shared" ca="1" si="76"/>
        <v/>
      </c>
      <c r="AFJ58" s="84" t="str">
        <f ca="1">IFERROR(INDEX(TrichLuc!$A:$AD,AFE58,21),"")</f>
        <v/>
      </c>
      <c r="AFK58" s="84" t="str">
        <f ca="1">IFERROR(INDEX(TrichLuc!$A:$AD,AFE58,22),"")</f>
        <v/>
      </c>
      <c r="AFL58" s="84" t="str">
        <f ca="1">IFERROR(INDEX(TrichLuc!$A:$AD,AFE58,23),"")</f>
        <v/>
      </c>
      <c r="AFM58" s="94" t="str">
        <f ca="1">IFERROR(INDEX(TrichLuc!$A:$AD,AFE58,25),"")</f>
        <v/>
      </c>
      <c r="AFN58" s="94" t="str">
        <f ca="1">IFERROR(INDEX(TrichLuc!$A:$AD,AFE58,26),"")</f>
        <v/>
      </c>
      <c r="AFP58" s="4" t="str">
        <f ca="1">IFERROR(MATCH(AFU$3,OFFSET(TrichLuc!$A$1,AFP57,0,5000),0)+AFP57,"")</f>
        <v/>
      </c>
      <c r="AFQ58" s="84" t="str">
        <f ca="1">IFERROR(INDEX(TrichLuc!$A:$AD,AFP58,10),"")</f>
        <v/>
      </c>
      <c r="AFR58" s="94" t="str">
        <f ca="1">IFERROR(INDEX(TrichLuc!$A:$AD,AFP58,30),"")</f>
        <v/>
      </c>
      <c r="AFS58" s="85" t="str">
        <f ca="1">IFERROR(VLOOKUP(AFR58,Giadatvaheso!$C$24:$F$112,4,0)*AFT58,"")</f>
        <v/>
      </c>
      <c r="AFT58" s="84" t="str">
        <f t="shared" ca="1" si="77"/>
        <v/>
      </c>
      <c r="AFU58" s="84" t="str">
        <f ca="1">IFERROR(INDEX(TrichLuc!$A:$AD,AFP58,21),"")</f>
        <v/>
      </c>
      <c r="AFV58" s="84" t="str">
        <f ca="1">IFERROR(INDEX(TrichLuc!$A:$AD,AFP58,22),"")</f>
        <v/>
      </c>
      <c r="AFW58" s="84" t="str">
        <f ca="1">IFERROR(INDEX(TrichLuc!$A:$AD,AFP58,23),"")</f>
        <v/>
      </c>
      <c r="AFX58" s="94" t="str">
        <f ca="1">IFERROR(INDEX(TrichLuc!$A:$AD,AFP58,25),"")</f>
        <v/>
      </c>
      <c r="AFY58" s="94" t="str">
        <f ca="1">IFERROR(INDEX(TrichLuc!$A:$AD,AFP58,26),"")</f>
        <v/>
      </c>
      <c r="AGA58" s="4" t="str">
        <f ca="1">IFERROR(MATCH(AGF$3,OFFSET(TrichLuc!$A$1,AGA57,0,5000),0)+AGA57,"")</f>
        <v/>
      </c>
      <c r="AGB58" s="84" t="str">
        <f ca="1">IFERROR(INDEX(TrichLuc!$A:$AD,AGA58,10),"")</f>
        <v/>
      </c>
      <c r="AGC58" s="94" t="str">
        <f ca="1">IFERROR(INDEX(TrichLuc!$A:$AD,AGA58,30),"")</f>
        <v/>
      </c>
      <c r="AGD58" s="85" t="str">
        <f ca="1">IFERROR(VLOOKUP(AGC58,Giadatvaheso!$C$24:$F$112,4,0)*AGE58,"")</f>
        <v/>
      </c>
      <c r="AGE58" s="84" t="str">
        <f t="shared" ca="1" si="78"/>
        <v/>
      </c>
      <c r="AGF58" s="84" t="str">
        <f ca="1">IFERROR(INDEX(TrichLuc!$A:$AD,AGA58,21),"")</f>
        <v/>
      </c>
      <c r="AGG58" s="84" t="str">
        <f ca="1">IFERROR(INDEX(TrichLuc!$A:$AD,AGA58,22),"")</f>
        <v/>
      </c>
      <c r="AGH58" s="84" t="str">
        <f ca="1">IFERROR(INDEX(TrichLuc!$A:$AD,AGA58,23),"")</f>
        <v/>
      </c>
      <c r="AGI58" s="94" t="str">
        <f ca="1">IFERROR(INDEX(TrichLuc!$A:$AD,AGA58,25),"")</f>
        <v/>
      </c>
      <c r="AGJ58" s="94" t="str">
        <f ca="1">IFERROR(INDEX(TrichLuc!$A:$AD,AGA58,26),"")</f>
        <v/>
      </c>
      <c r="AGL58" s="4" t="str">
        <f ca="1">IFERROR(MATCH(AGQ$3,OFFSET(TrichLuc!$A$1,AGL57,0,5000),0)+AGL57,"")</f>
        <v/>
      </c>
      <c r="AGM58" s="84" t="str">
        <f ca="1">IFERROR(INDEX(TrichLuc!$A:$AD,AGL58,10),"")</f>
        <v/>
      </c>
      <c r="AGN58" s="94" t="str">
        <f ca="1">IFERROR(INDEX(TrichLuc!$A:$AD,AGL58,30),"")</f>
        <v/>
      </c>
      <c r="AGO58" s="85" t="str">
        <f ca="1">IFERROR(VLOOKUP(AGN58,Giadatvaheso!$C$24:$F$112,4,0)*AGP58,"")</f>
        <v/>
      </c>
      <c r="AGP58" s="84" t="str">
        <f t="shared" ca="1" si="79"/>
        <v/>
      </c>
      <c r="AGQ58" s="84" t="str">
        <f ca="1">IFERROR(INDEX(TrichLuc!$A:$AD,AGL58,21),"")</f>
        <v/>
      </c>
      <c r="AGR58" s="84" t="str">
        <f ca="1">IFERROR(INDEX(TrichLuc!$A:$AD,AGL58,22),"")</f>
        <v/>
      </c>
      <c r="AGS58" s="84" t="str">
        <f ca="1">IFERROR(INDEX(TrichLuc!$A:$AD,AGL58,23),"")</f>
        <v/>
      </c>
      <c r="AGT58" s="94" t="str">
        <f ca="1">IFERROR(INDEX(TrichLuc!$A:$AD,AGL58,25),"")</f>
        <v/>
      </c>
      <c r="AGU58" s="94" t="str">
        <f ca="1">IFERROR(INDEX(TrichLuc!$A:$AD,AGL58,26),"")</f>
        <v/>
      </c>
      <c r="AGW58" s="4" t="str">
        <f ca="1">IFERROR(MATCH(AHB$3,OFFSET(TrichLuc!$A$1,AGW57,0,5000),0)+AGW57,"")</f>
        <v/>
      </c>
      <c r="AGX58" s="84" t="str">
        <f ca="1">IFERROR(INDEX(TrichLuc!$A:$AD,AGW58,10),"")</f>
        <v/>
      </c>
      <c r="AGY58" s="94" t="str">
        <f ca="1">IFERROR(INDEX(TrichLuc!$A:$AD,AGW58,30),"")</f>
        <v/>
      </c>
      <c r="AGZ58" s="85" t="str">
        <f ca="1">IFERROR(VLOOKUP(AGY58,Giadatvaheso!$C$24:$F$112,4,0)*AHA58,"")</f>
        <v/>
      </c>
      <c r="AHA58" s="84" t="str">
        <f t="shared" ca="1" si="80"/>
        <v/>
      </c>
      <c r="AHB58" s="84" t="str">
        <f ca="1">IFERROR(INDEX(TrichLuc!$A:$AD,AGW58,21),"")</f>
        <v/>
      </c>
      <c r="AHC58" s="84" t="str">
        <f ca="1">IFERROR(INDEX(TrichLuc!$A:$AD,AGW58,22),"")</f>
        <v/>
      </c>
      <c r="AHD58" s="84" t="str">
        <f ca="1">IFERROR(INDEX(TrichLuc!$A:$AD,AGW58,23),"")</f>
        <v/>
      </c>
      <c r="AHE58" s="94" t="str">
        <f ca="1">IFERROR(INDEX(TrichLuc!$A:$AD,AGW58,25),"")</f>
        <v/>
      </c>
      <c r="AHF58" s="94" t="str">
        <f ca="1">IFERROR(INDEX(TrichLuc!$A:$AD,AGW58,26),"")</f>
        <v/>
      </c>
      <c r="AHH58" s="4" t="str">
        <f ca="1">IFERROR(MATCH(AHM$3,OFFSET(TrichLuc!$A$1,AHH57,0,5000),0)+AHH57,"")</f>
        <v/>
      </c>
      <c r="AHI58" s="84" t="str">
        <f ca="1">IFERROR(INDEX(TrichLuc!$A:$AD,AHH58,10),"")</f>
        <v/>
      </c>
      <c r="AHJ58" s="94" t="str">
        <f ca="1">IFERROR(INDEX(TrichLuc!$A:$AD,AHH58,30),"")</f>
        <v/>
      </c>
      <c r="AHK58" s="85" t="str">
        <f ca="1">IFERROR(VLOOKUP(AHJ58,Giadatvaheso!$C$24:$F$112,4,0)*AHL58,"")</f>
        <v/>
      </c>
      <c r="AHL58" s="84" t="str">
        <f t="shared" ca="1" si="81"/>
        <v/>
      </c>
      <c r="AHM58" s="84" t="str">
        <f ca="1">IFERROR(INDEX(TrichLuc!$A:$AD,AHH58,21),"")</f>
        <v/>
      </c>
      <c r="AHN58" s="84" t="str">
        <f ca="1">IFERROR(INDEX(TrichLuc!$A:$AD,AHH58,22),"")</f>
        <v/>
      </c>
      <c r="AHO58" s="84" t="str">
        <f ca="1">IFERROR(INDEX(TrichLuc!$A:$AD,AHH58,23),"")</f>
        <v/>
      </c>
      <c r="AHP58" s="94" t="str">
        <f ca="1">IFERROR(INDEX(TrichLuc!$A:$AD,AHH58,25),"")</f>
        <v/>
      </c>
      <c r="AHQ58" s="94" t="str">
        <f ca="1">IFERROR(INDEX(TrichLuc!$A:$AD,AHH58,26),"")</f>
        <v/>
      </c>
      <c r="AHS58" s="4" t="str">
        <f ca="1">IFERROR(MATCH(AHX$3,OFFSET(TrichLuc!$A$1,AHS57,0,5000),0)+AHS57,"")</f>
        <v/>
      </c>
      <c r="AHT58" s="84" t="str">
        <f ca="1">IFERROR(INDEX(TrichLuc!$A:$AD,AHS58,10),"")</f>
        <v/>
      </c>
      <c r="AHU58" s="94" t="str">
        <f ca="1">IFERROR(INDEX(TrichLuc!$A:$AD,AHS58,30),"")</f>
        <v/>
      </c>
      <c r="AHV58" s="85" t="str">
        <f ca="1">IFERROR(VLOOKUP(AHU58,Giadatvaheso!$C$24:$F$112,4,0)*AHW58,"")</f>
        <v/>
      </c>
      <c r="AHW58" s="84" t="str">
        <f t="shared" ca="1" si="82"/>
        <v/>
      </c>
      <c r="AHX58" s="84" t="str">
        <f ca="1">IFERROR(INDEX(TrichLuc!$A:$AD,AHS58,21),"")</f>
        <v/>
      </c>
      <c r="AHY58" s="84" t="str">
        <f ca="1">IFERROR(INDEX(TrichLuc!$A:$AD,AHS58,22),"")</f>
        <v/>
      </c>
      <c r="AHZ58" s="84" t="str">
        <f ca="1">IFERROR(INDEX(TrichLuc!$A:$AD,AHS58,23),"")</f>
        <v/>
      </c>
      <c r="AIA58" s="94" t="str">
        <f ca="1">IFERROR(INDEX(TrichLuc!$A:$AD,AHS58,25),"")</f>
        <v/>
      </c>
      <c r="AIB58" s="94" t="str">
        <f ca="1">IFERROR(INDEX(TrichLuc!$A:$AD,AHS58,26),"")</f>
        <v/>
      </c>
      <c r="AID58" s="4" t="str">
        <f ca="1">IFERROR(MATCH(AII$3,OFFSET(TrichLuc!$A$1,AID57,0,5000),0)+AID57,"")</f>
        <v/>
      </c>
      <c r="AIE58" s="84" t="str">
        <f ca="1">IFERROR(INDEX(TrichLuc!$A:$AD,AID58,10),"")</f>
        <v/>
      </c>
      <c r="AIF58" s="94" t="str">
        <f ca="1">IFERROR(INDEX(TrichLuc!$A:$AD,AID58,30),"")</f>
        <v/>
      </c>
      <c r="AIG58" s="85" t="str">
        <f ca="1">IFERROR(VLOOKUP(AIF58,Giadatvaheso!$C$24:$F$112,4,0)*AIH58,"")</f>
        <v/>
      </c>
      <c r="AIH58" s="84" t="str">
        <f t="shared" ca="1" si="83"/>
        <v/>
      </c>
      <c r="AII58" s="84" t="str">
        <f ca="1">IFERROR(INDEX(TrichLuc!$A:$AD,AID58,21),"")</f>
        <v/>
      </c>
      <c r="AIJ58" s="84" t="str">
        <f ca="1">IFERROR(INDEX(TrichLuc!$A:$AD,AID58,22),"")</f>
        <v/>
      </c>
      <c r="AIK58" s="84" t="str">
        <f ca="1">IFERROR(INDEX(TrichLuc!$A:$AD,AID58,23),"")</f>
        <v/>
      </c>
      <c r="AIL58" s="94" t="str">
        <f ca="1">IFERROR(INDEX(TrichLuc!$A:$AD,AID58,25),"")</f>
        <v/>
      </c>
      <c r="AIM58" s="94" t="str">
        <f ca="1">IFERROR(INDEX(TrichLuc!$A:$AD,AID58,26),"")</f>
        <v/>
      </c>
      <c r="AIO58" s="4" t="str">
        <f ca="1">IFERROR(MATCH(AIT$3,OFFSET(TrichLuc!$A$1,AIO57,0,5000),0)+AIO57,"")</f>
        <v/>
      </c>
      <c r="AIP58" s="84" t="str">
        <f ca="1">IFERROR(INDEX(TrichLuc!$A:$AD,AIO58,10),"")</f>
        <v/>
      </c>
      <c r="AIQ58" s="94" t="str">
        <f ca="1">IFERROR(INDEX(TrichLuc!$A:$AD,AIO58,30),"")</f>
        <v/>
      </c>
      <c r="AIR58" s="85" t="str">
        <f ca="1">IFERROR(VLOOKUP(AIQ58,Giadatvaheso!$C$24:$F$112,4,0)*AIS58,"")</f>
        <v/>
      </c>
      <c r="AIS58" s="84" t="str">
        <f t="shared" ca="1" si="84"/>
        <v/>
      </c>
      <c r="AIT58" s="84" t="str">
        <f ca="1">IFERROR(INDEX(TrichLuc!$A:$AD,AIO58,21),"")</f>
        <v/>
      </c>
      <c r="AIU58" s="84" t="str">
        <f ca="1">IFERROR(INDEX(TrichLuc!$A:$AD,AIO58,22),"")</f>
        <v/>
      </c>
      <c r="AIV58" s="84" t="str">
        <f ca="1">IFERROR(INDEX(TrichLuc!$A:$AD,AIO58,23),"")</f>
        <v/>
      </c>
      <c r="AIW58" s="94" t="str">
        <f ca="1">IFERROR(INDEX(TrichLuc!$A:$AD,AIO58,25),"")</f>
        <v/>
      </c>
      <c r="AIX58" s="94" t="str">
        <f ca="1">IFERROR(INDEX(TrichLuc!$A:$AD,AIO58,26),"")</f>
        <v/>
      </c>
      <c r="AIZ58" s="4" t="str">
        <f ca="1">IFERROR(MATCH(AJE$3,OFFSET(TrichLuc!$A$1,AIZ57,0,5000),0)+AIZ57,"")</f>
        <v/>
      </c>
      <c r="AJA58" s="84" t="str">
        <f ca="1">IFERROR(INDEX(TrichLuc!$A:$AD,AIZ58,10),"")</f>
        <v/>
      </c>
      <c r="AJB58" s="94" t="str">
        <f ca="1">IFERROR(INDEX(TrichLuc!$A:$AD,AIZ58,30),"")</f>
        <v/>
      </c>
      <c r="AJC58" s="85" t="str">
        <f ca="1">IFERROR(VLOOKUP(AJB58,Giadatvaheso!$C$24:$F$112,4,0)*AJD58,"")</f>
        <v/>
      </c>
      <c r="AJD58" s="84" t="str">
        <f t="shared" ca="1" si="85"/>
        <v/>
      </c>
      <c r="AJE58" s="84" t="str">
        <f ca="1">IFERROR(INDEX(TrichLuc!$A:$AD,AIZ58,21),"")</f>
        <v/>
      </c>
      <c r="AJF58" s="84" t="str">
        <f ca="1">IFERROR(INDEX(TrichLuc!$A:$AD,AIZ58,22),"")</f>
        <v/>
      </c>
      <c r="AJG58" s="84" t="str">
        <f ca="1">IFERROR(INDEX(TrichLuc!$A:$AD,AIZ58,23),"")</f>
        <v/>
      </c>
      <c r="AJH58" s="94" t="str">
        <f ca="1">IFERROR(INDEX(TrichLuc!$A:$AD,AIZ58,25),"")</f>
        <v/>
      </c>
      <c r="AJI58" s="94" t="str">
        <f ca="1">IFERROR(INDEX(TrichLuc!$A:$AD,AIZ58,26),"")</f>
        <v/>
      </c>
      <c r="AJK58" s="4" t="str">
        <f ca="1">IFERROR(MATCH(AJP$3,OFFSET(TrichLuc!$A$1,AJK57,0,5000),0)+AJK57,"")</f>
        <v/>
      </c>
      <c r="AJL58" s="84" t="str">
        <f ca="1">IFERROR(INDEX(TrichLuc!$A:$AD,AJK58,10),"")</f>
        <v/>
      </c>
      <c r="AJM58" s="94" t="str">
        <f ca="1">IFERROR(INDEX(TrichLuc!$A:$AD,AJK58,30),"")</f>
        <v/>
      </c>
      <c r="AJN58" s="85" t="str">
        <f ca="1">IFERROR(VLOOKUP(AJM58,Giadatvaheso!$C$24:$F$112,4,0)*AJO58,"")</f>
        <v/>
      </c>
      <c r="AJO58" s="84" t="str">
        <f t="shared" ca="1" si="86"/>
        <v/>
      </c>
      <c r="AJP58" s="84" t="str">
        <f ca="1">IFERROR(INDEX(TrichLuc!$A:$AD,AJK58,21),"")</f>
        <v/>
      </c>
      <c r="AJQ58" s="84" t="str">
        <f ca="1">IFERROR(INDEX(TrichLuc!$A:$AD,AJK58,22),"")</f>
        <v/>
      </c>
      <c r="AJR58" s="84" t="str">
        <f ca="1">IFERROR(INDEX(TrichLuc!$A:$AD,AJK58,23),"")</f>
        <v/>
      </c>
      <c r="AJS58" s="94" t="str">
        <f ca="1">IFERROR(INDEX(TrichLuc!$A:$AD,AJK58,25),"")</f>
        <v/>
      </c>
      <c r="AJT58" s="94" t="str">
        <f ca="1">IFERROR(INDEX(TrichLuc!$A:$AD,AJK58,26),"")</f>
        <v/>
      </c>
      <c r="AJV58" s="4" t="str">
        <f ca="1">IFERROR(MATCH(AKA$3,OFFSET(TrichLuc!$A$1,AJV57,0,5000),0)+AJV57,"")</f>
        <v/>
      </c>
      <c r="AJW58" s="84" t="str">
        <f ca="1">IFERROR(INDEX(TrichLuc!$A:$AD,AJV58,10),"")</f>
        <v/>
      </c>
      <c r="AJX58" s="94" t="str">
        <f ca="1">IFERROR(INDEX(TrichLuc!$A:$AD,AJV58,30),"")</f>
        <v/>
      </c>
      <c r="AJY58" s="85" t="str">
        <f ca="1">IFERROR(VLOOKUP(AJX58,Giadatvaheso!$C$24:$F$112,4,0)*AJZ58,"")</f>
        <v/>
      </c>
      <c r="AJZ58" s="84" t="str">
        <f t="shared" ca="1" si="87"/>
        <v/>
      </c>
      <c r="AKA58" s="84" t="str">
        <f ca="1">IFERROR(INDEX(TrichLuc!$A:$AD,AJV58,21),"")</f>
        <v/>
      </c>
      <c r="AKB58" s="84" t="str">
        <f ca="1">IFERROR(INDEX(TrichLuc!$A:$AD,AJV58,22),"")</f>
        <v/>
      </c>
      <c r="AKC58" s="84" t="str">
        <f ca="1">IFERROR(INDEX(TrichLuc!$A:$AD,AJV58,23),"")</f>
        <v/>
      </c>
      <c r="AKD58" s="94" t="str">
        <f ca="1">IFERROR(INDEX(TrichLuc!$A:$AD,AJV58,25),"")</f>
        <v/>
      </c>
      <c r="AKE58" s="94" t="str">
        <f ca="1">IFERROR(INDEX(TrichLuc!$A:$AD,AJV58,26),"")</f>
        <v/>
      </c>
      <c r="AKG58" s="4" t="str">
        <f ca="1">IFERROR(MATCH(AKL$3,OFFSET(TrichLuc!$A$1,AKG57,0,5000),0)+AKG57,"")</f>
        <v/>
      </c>
      <c r="AKH58" s="84" t="str">
        <f ca="1">IFERROR(INDEX(TrichLuc!$A:$AD,AKG58,10),"")</f>
        <v/>
      </c>
      <c r="AKI58" s="94" t="str">
        <f ca="1">IFERROR(INDEX(TrichLuc!$A:$AD,AKG58,30),"")</f>
        <v/>
      </c>
      <c r="AKJ58" s="85" t="str">
        <f ca="1">IFERROR(VLOOKUP(AKI58,Giadatvaheso!$C$24:$F$112,4,0)*AKK58,"")</f>
        <v/>
      </c>
      <c r="AKK58" s="84" t="str">
        <f t="shared" ca="1" si="88"/>
        <v/>
      </c>
      <c r="AKL58" s="84" t="str">
        <f ca="1">IFERROR(INDEX(TrichLuc!$A:$AD,AKG58,21),"")</f>
        <v/>
      </c>
      <c r="AKM58" s="84" t="str">
        <f ca="1">IFERROR(INDEX(TrichLuc!$A:$AD,AKG58,22),"")</f>
        <v/>
      </c>
      <c r="AKN58" s="84" t="str">
        <f ca="1">IFERROR(INDEX(TrichLuc!$A:$AD,AKG58,23),"")</f>
        <v/>
      </c>
      <c r="AKO58" s="94" t="str">
        <f ca="1">IFERROR(INDEX(TrichLuc!$A:$AD,AKG58,25),"")</f>
        <v/>
      </c>
      <c r="AKP58" s="94" t="str">
        <f ca="1">IFERROR(INDEX(TrichLuc!$A:$AD,AKG58,26),"")</f>
        <v/>
      </c>
      <c r="AKR58" s="4" t="str">
        <f ca="1">IFERROR(MATCH(AKW$3,OFFSET(TrichLuc!$A$1,AKR57,0,5000),0)+AKR57,"")</f>
        <v/>
      </c>
      <c r="AKS58" s="84" t="str">
        <f ca="1">IFERROR(INDEX(TrichLuc!$A:$AD,AKR58,10),"")</f>
        <v/>
      </c>
      <c r="AKT58" s="94" t="str">
        <f ca="1">IFERROR(INDEX(TrichLuc!$A:$AD,AKR58,30),"")</f>
        <v/>
      </c>
      <c r="AKU58" s="85" t="str">
        <f ca="1">IFERROR(VLOOKUP(AKT58,Giadatvaheso!$C$24:$F$112,4,0)*AKV58,"")</f>
        <v/>
      </c>
      <c r="AKV58" s="84" t="str">
        <f t="shared" ca="1" si="89"/>
        <v/>
      </c>
      <c r="AKW58" s="84" t="str">
        <f ca="1">IFERROR(INDEX(TrichLuc!$A:$AD,AKR58,21),"")</f>
        <v/>
      </c>
      <c r="AKX58" s="84" t="str">
        <f ca="1">IFERROR(INDEX(TrichLuc!$A:$AD,AKR58,22),"")</f>
        <v/>
      </c>
      <c r="AKY58" s="84" t="str">
        <f ca="1">IFERROR(INDEX(TrichLuc!$A:$AD,AKR58,23),"")</f>
        <v/>
      </c>
      <c r="AKZ58" s="94" t="str">
        <f ca="1">IFERROR(INDEX(TrichLuc!$A:$AD,AKR58,25),"")</f>
        <v/>
      </c>
      <c r="ALA58" s="94" t="str">
        <f ca="1">IFERROR(INDEX(TrichLuc!$A:$AD,AKR58,26),"")</f>
        <v/>
      </c>
      <c r="ALC58" s="4" t="str">
        <f ca="1">IFERROR(MATCH(ALH$3,OFFSET(TrichLuc!$A$1,ALC57,0,5000),0)+ALC57,"")</f>
        <v/>
      </c>
      <c r="ALD58" s="84" t="str">
        <f ca="1">IFERROR(INDEX(TrichLuc!$A:$AD,ALC58,10),"")</f>
        <v/>
      </c>
      <c r="ALE58" s="94" t="str">
        <f ca="1">IFERROR(INDEX(TrichLuc!$A:$AD,ALC58,30),"")</f>
        <v/>
      </c>
      <c r="ALF58" s="85" t="str">
        <f ca="1">IFERROR(VLOOKUP(ALE58,Giadatvaheso!$C$24:$F$112,4,0)*ALG58,"")</f>
        <v/>
      </c>
      <c r="ALG58" s="84" t="str">
        <f t="shared" ca="1" si="90"/>
        <v/>
      </c>
      <c r="ALH58" s="84" t="str">
        <f ca="1">IFERROR(INDEX(TrichLuc!$A:$AD,ALC58,21),"")</f>
        <v/>
      </c>
      <c r="ALI58" s="84" t="str">
        <f ca="1">IFERROR(INDEX(TrichLuc!$A:$AD,ALC58,22),"")</f>
        <v/>
      </c>
      <c r="ALJ58" s="84" t="str">
        <f ca="1">IFERROR(INDEX(TrichLuc!$A:$AD,ALC58,23),"")</f>
        <v/>
      </c>
      <c r="ALK58" s="94" t="str">
        <f ca="1">IFERROR(INDEX(TrichLuc!$A:$AD,ALC58,25),"")</f>
        <v/>
      </c>
      <c r="ALL58" s="94" t="str">
        <f ca="1">IFERROR(INDEX(TrichLuc!$A:$AD,ALC58,26),"")</f>
        <v/>
      </c>
      <c r="ALN58" s="4" t="str">
        <f ca="1">IFERROR(MATCH(ALS$3,OFFSET(TrichLuc!$A$1,ALN57,0,5000),0)+ALN57,"")</f>
        <v/>
      </c>
      <c r="ALO58" s="84" t="str">
        <f ca="1">IFERROR(INDEX(TrichLuc!$A:$AD,ALN58,10),"")</f>
        <v/>
      </c>
      <c r="ALP58" s="94" t="str">
        <f ca="1">IFERROR(INDEX(TrichLuc!$A:$AD,ALN58,30),"")</f>
        <v/>
      </c>
      <c r="ALQ58" s="85" t="str">
        <f ca="1">IFERROR(VLOOKUP(ALP58,Giadatvaheso!$C$24:$F$112,4,0)*ALR58,"")</f>
        <v/>
      </c>
      <c r="ALR58" s="84" t="str">
        <f t="shared" ca="1" si="91"/>
        <v/>
      </c>
      <c r="ALS58" s="84" t="str">
        <f ca="1">IFERROR(INDEX(TrichLuc!$A:$AD,ALN58,21),"")</f>
        <v/>
      </c>
      <c r="ALT58" s="84" t="str">
        <f ca="1">IFERROR(INDEX(TrichLuc!$A:$AD,ALN58,22),"")</f>
        <v/>
      </c>
      <c r="ALU58" s="84" t="str">
        <f ca="1">IFERROR(INDEX(TrichLuc!$A:$AD,ALN58,23),"")</f>
        <v/>
      </c>
      <c r="ALV58" s="94" t="str">
        <f ca="1">IFERROR(INDEX(TrichLuc!$A:$AD,ALN58,25),"")</f>
        <v/>
      </c>
      <c r="ALW58" s="94" t="str">
        <f ca="1">IFERROR(INDEX(TrichLuc!$A:$AD,ALN58,26),"")</f>
        <v/>
      </c>
      <c r="ALY58" s="4" t="str">
        <f ca="1">IFERROR(MATCH(AMD$3,OFFSET(TrichLuc!$A$1,ALY57,0,5000),0)+ALY57,"")</f>
        <v/>
      </c>
      <c r="ALZ58" s="84" t="str">
        <f ca="1">IFERROR(INDEX(TrichLuc!$A:$AD,ALY58,10),"")</f>
        <v/>
      </c>
      <c r="AMA58" s="94" t="str">
        <f ca="1">IFERROR(INDEX(TrichLuc!$A:$AD,ALY58,30),"")</f>
        <v/>
      </c>
      <c r="AMB58" s="85" t="str">
        <f ca="1">IFERROR(VLOOKUP(AMA58,Giadatvaheso!$C$24:$F$112,4,0)*AMC58,"")</f>
        <v/>
      </c>
      <c r="AMC58" s="84" t="str">
        <f t="shared" ca="1" si="92"/>
        <v/>
      </c>
      <c r="AMD58" s="84" t="str">
        <f ca="1">IFERROR(INDEX(TrichLuc!$A:$AD,ALY58,21),"")</f>
        <v/>
      </c>
      <c r="AME58" s="84" t="str">
        <f ca="1">IFERROR(INDEX(TrichLuc!$A:$AD,ALY58,22),"")</f>
        <v/>
      </c>
      <c r="AMF58" s="84" t="str">
        <f ca="1">IFERROR(INDEX(TrichLuc!$A:$AD,ALY58,23),"")</f>
        <v/>
      </c>
      <c r="AMG58" s="94" t="str">
        <f ca="1">IFERROR(INDEX(TrichLuc!$A:$AD,ALY58,25),"")</f>
        <v/>
      </c>
      <c r="AMH58" s="94" t="str">
        <f ca="1">IFERROR(INDEX(TrichLuc!$A:$AD,ALY58,26),"")</f>
        <v/>
      </c>
      <c r="AMJ58" s="4" t="str">
        <f ca="1">IFERROR(MATCH(AMO$3,OFFSET(TrichLuc!$A$1,AMJ57,0,5000),0)+AMJ57,"")</f>
        <v/>
      </c>
      <c r="AMK58" s="84" t="str">
        <f ca="1">IFERROR(INDEX(TrichLuc!$A:$AD,AMJ58,10),"")</f>
        <v/>
      </c>
      <c r="AML58" s="94" t="str">
        <f ca="1">IFERROR(INDEX(TrichLuc!$A:$AD,AMJ58,30),"")</f>
        <v/>
      </c>
      <c r="AMM58" s="85" t="str">
        <f ca="1">IFERROR(VLOOKUP(AML58,Giadatvaheso!$C$24:$F$112,4,0)*AMN58,"")</f>
        <v/>
      </c>
      <c r="AMN58" s="84" t="str">
        <f t="shared" ca="1" si="93"/>
        <v/>
      </c>
      <c r="AMO58" s="84" t="str">
        <f ca="1">IFERROR(INDEX(TrichLuc!$A:$AD,AMJ58,21),"")</f>
        <v/>
      </c>
      <c r="AMP58" s="84" t="str">
        <f ca="1">IFERROR(INDEX(TrichLuc!$A:$AD,AMJ58,22),"")</f>
        <v/>
      </c>
      <c r="AMQ58" s="84" t="str">
        <f ca="1">IFERROR(INDEX(TrichLuc!$A:$AD,AMJ58,23),"")</f>
        <v/>
      </c>
      <c r="AMR58" s="94" t="str">
        <f ca="1">IFERROR(INDEX(TrichLuc!$A:$AD,AMJ58,25),"")</f>
        <v/>
      </c>
      <c r="AMS58" s="94" t="str">
        <f ca="1">IFERROR(INDEX(TrichLuc!$A:$AD,AMJ58,26),"")</f>
        <v/>
      </c>
      <c r="AMU58" s="4" t="str">
        <f ca="1">IFERROR(MATCH(AMZ$3,OFFSET(TrichLuc!$A$1,AMU57,0,5000),0)+AMU57,"")</f>
        <v/>
      </c>
      <c r="AMV58" s="84" t="str">
        <f ca="1">IFERROR(INDEX(TrichLuc!$A:$AD,AMU58,10),"")</f>
        <v/>
      </c>
      <c r="AMW58" s="94" t="str">
        <f ca="1">IFERROR(INDEX(TrichLuc!$A:$AD,AMU58,30),"")</f>
        <v/>
      </c>
      <c r="AMX58" s="85" t="str">
        <f ca="1">IFERROR(VLOOKUP(AMW58,Giadatvaheso!$C$24:$F$112,4,0)*AMY58,"")</f>
        <v/>
      </c>
      <c r="AMY58" s="84" t="str">
        <f t="shared" ca="1" si="94"/>
        <v/>
      </c>
      <c r="AMZ58" s="84" t="str">
        <f ca="1">IFERROR(INDEX(TrichLuc!$A:$AD,AMU58,21),"")</f>
        <v/>
      </c>
      <c r="ANA58" s="84" t="str">
        <f ca="1">IFERROR(INDEX(TrichLuc!$A:$AD,AMU58,22),"")</f>
        <v/>
      </c>
      <c r="ANB58" s="84" t="str">
        <f ca="1">IFERROR(INDEX(TrichLuc!$A:$AD,AMU58,23),"")</f>
        <v/>
      </c>
      <c r="ANC58" s="94" t="str">
        <f ca="1">IFERROR(INDEX(TrichLuc!$A:$AD,AMU58,25),"")</f>
        <v/>
      </c>
      <c r="AND58" s="94" t="str">
        <f ca="1">IFERROR(INDEX(TrichLuc!$A:$AD,AMU58,26),"")</f>
        <v/>
      </c>
      <c r="ANF58" s="4" t="str">
        <f ca="1">IFERROR(MATCH(ANK$3,OFFSET(TrichLuc!$A$1,ANF57,0,5000),0)+ANF57,"")</f>
        <v/>
      </c>
      <c r="ANG58" s="84" t="str">
        <f ca="1">IFERROR(INDEX(TrichLuc!$A:$AD,ANF58,10),"")</f>
        <v/>
      </c>
      <c r="ANH58" s="94" t="str">
        <f ca="1">IFERROR(INDEX(TrichLuc!$A:$AD,ANF58,30),"")</f>
        <v/>
      </c>
      <c r="ANI58" s="85" t="str">
        <f ca="1">IFERROR(VLOOKUP(ANH58,Giadatvaheso!$C$24:$F$112,4,0)*ANJ58,"")</f>
        <v/>
      </c>
      <c r="ANJ58" s="84" t="str">
        <f t="shared" ca="1" si="95"/>
        <v/>
      </c>
      <c r="ANK58" s="84" t="str">
        <f ca="1">IFERROR(INDEX(TrichLuc!$A:$AD,ANF58,21),"")</f>
        <v/>
      </c>
      <c r="ANL58" s="84" t="str">
        <f ca="1">IFERROR(INDEX(TrichLuc!$A:$AD,ANF58,22),"")</f>
        <v/>
      </c>
      <c r="ANM58" s="84" t="str">
        <f ca="1">IFERROR(INDEX(TrichLuc!$A:$AD,ANF58,23),"")</f>
        <v/>
      </c>
      <c r="ANN58" s="94" t="str">
        <f ca="1">IFERROR(INDEX(TrichLuc!$A:$AD,ANF58,25),"")</f>
        <v/>
      </c>
      <c r="ANO58" s="94" t="str">
        <f ca="1">IFERROR(INDEX(TrichLuc!$A:$AD,ANF58,26),"")</f>
        <v/>
      </c>
      <c r="ANQ58" s="4" t="str">
        <f ca="1">IFERROR(MATCH(ANV$3,OFFSET(TrichLuc!$A$1,ANQ57,0,5000),0)+ANQ57,"")</f>
        <v/>
      </c>
      <c r="ANR58" s="84" t="str">
        <f ca="1">IFERROR(INDEX(TrichLuc!$A:$AD,ANQ58,10),"")</f>
        <v/>
      </c>
      <c r="ANS58" s="94" t="str">
        <f ca="1">IFERROR(INDEX(TrichLuc!$A:$AD,ANQ58,30),"")</f>
        <v/>
      </c>
      <c r="ANT58" s="85" t="str">
        <f ca="1">IFERROR(VLOOKUP(ANS58,Giadatvaheso!$C$24:$F$112,4,0)*ANU58,"")</f>
        <v/>
      </c>
      <c r="ANU58" s="84" t="str">
        <f t="shared" ca="1" si="96"/>
        <v/>
      </c>
      <c r="ANV58" s="84" t="str">
        <f ca="1">IFERROR(INDEX(TrichLuc!$A:$AD,ANQ58,21),"")</f>
        <v/>
      </c>
      <c r="ANW58" s="84" t="str">
        <f ca="1">IFERROR(INDEX(TrichLuc!$A:$AD,ANQ58,22),"")</f>
        <v/>
      </c>
      <c r="ANX58" s="84" t="str">
        <f ca="1">IFERROR(INDEX(TrichLuc!$A:$AD,ANQ58,23),"")</f>
        <v/>
      </c>
      <c r="ANY58" s="94" t="str">
        <f ca="1">IFERROR(INDEX(TrichLuc!$A:$AD,ANQ58,25),"")</f>
        <v/>
      </c>
      <c r="ANZ58" s="94" t="str">
        <f ca="1">IFERROR(INDEX(TrichLuc!$A:$AD,ANQ58,26),"")</f>
        <v/>
      </c>
      <c r="AOB58" s="4" t="str">
        <f ca="1">IFERROR(MATCH(AOG$3,OFFSET(TrichLuc!$A$1,AOB57,0,5000),0)+AOB57,"")</f>
        <v/>
      </c>
      <c r="AOC58" s="84" t="str">
        <f ca="1">IFERROR(INDEX(TrichLuc!$A:$AD,AOB58,10),"")</f>
        <v/>
      </c>
      <c r="AOD58" s="94" t="str">
        <f ca="1">IFERROR(INDEX(TrichLuc!$A:$AD,AOB58,30),"")</f>
        <v/>
      </c>
      <c r="AOE58" s="85" t="str">
        <f ca="1">IFERROR(VLOOKUP(AOD58,Giadatvaheso!$C$24:$F$112,4,0)*AOF58,"")</f>
        <v/>
      </c>
      <c r="AOF58" s="84" t="str">
        <f t="shared" ca="1" si="97"/>
        <v/>
      </c>
      <c r="AOG58" s="84" t="str">
        <f ca="1">IFERROR(INDEX(TrichLuc!$A:$AD,AOB58,21),"")</f>
        <v/>
      </c>
      <c r="AOH58" s="84" t="str">
        <f ca="1">IFERROR(INDEX(TrichLuc!$A:$AD,AOB58,22),"")</f>
        <v/>
      </c>
      <c r="AOI58" s="84" t="str">
        <f ca="1">IFERROR(INDEX(TrichLuc!$A:$AD,AOB58,23),"")</f>
        <v/>
      </c>
      <c r="AOJ58" s="94" t="str">
        <f ca="1">IFERROR(INDEX(TrichLuc!$A:$AD,AOB58,25),"")</f>
        <v/>
      </c>
      <c r="AOK58" s="94" t="str">
        <f ca="1">IFERROR(INDEX(TrichLuc!$A:$AD,AOB58,26),"")</f>
        <v/>
      </c>
      <c r="AOM58" s="4" t="str">
        <f ca="1">IFERROR(MATCH(AOR$3,OFFSET(TrichLuc!$A$1,AOM57,0,5000),0)+AOM57,"")</f>
        <v/>
      </c>
      <c r="AON58" s="84" t="str">
        <f ca="1">IFERROR(INDEX(TrichLuc!$A:$AD,AOM58,10),"")</f>
        <v/>
      </c>
      <c r="AOO58" s="94" t="str">
        <f ca="1">IFERROR(INDEX(TrichLuc!$A:$AD,AOM58,30),"")</f>
        <v/>
      </c>
      <c r="AOP58" s="85" t="str">
        <f ca="1">IFERROR(VLOOKUP(AOO58,Giadatvaheso!$C$24:$F$112,4,0)*AOQ58,"")</f>
        <v/>
      </c>
      <c r="AOQ58" s="84" t="str">
        <f t="shared" ca="1" si="98"/>
        <v/>
      </c>
      <c r="AOR58" s="84" t="str">
        <f ca="1">IFERROR(INDEX(TrichLuc!$A:$AD,AOM58,21),"")</f>
        <v/>
      </c>
      <c r="AOS58" s="84" t="str">
        <f ca="1">IFERROR(INDEX(TrichLuc!$A:$AD,AOM58,22),"")</f>
        <v/>
      </c>
      <c r="AOT58" s="84" t="str">
        <f ca="1">IFERROR(INDEX(TrichLuc!$A:$AD,AOM58,23),"")</f>
        <v/>
      </c>
      <c r="AOU58" s="94" t="str">
        <f ca="1">IFERROR(INDEX(TrichLuc!$A:$AD,AOM58,25),"")</f>
        <v/>
      </c>
      <c r="AOV58" s="94" t="str">
        <f ca="1">IFERROR(INDEX(TrichLuc!$A:$AD,AOM58,26),"")</f>
        <v/>
      </c>
      <c r="AOX58" s="4" t="str">
        <f ca="1">IFERROR(MATCH(APC$3,OFFSET(TrichLuc!$A$1,AOX57,0,5000),0)+AOX57,"")</f>
        <v/>
      </c>
      <c r="AOY58" s="84" t="str">
        <f ca="1">IFERROR(INDEX(TrichLuc!$A:$AD,AOX58,10),"")</f>
        <v/>
      </c>
      <c r="AOZ58" s="94" t="str">
        <f ca="1">IFERROR(INDEX(TrichLuc!$A:$AD,AOX58,30),"")</f>
        <v/>
      </c>
      <c r="APA58" s="85" t="str">
        <f ca="1">IFERROR(VLOOKUP(AOZ58,Giadatvaheso!$C$24:$F$112,4,0)*APB58,"")</f>
        <v/>
      </c>
      <c r="APB58" s="84" t="str">
        <f t="shared" ca="1" si="99"/>
        <v/>
      </c>
      <c r="APC58" s="84" t="str">
        <f ca="1">IFERROR(INDEX(TrichLuc!$A:$AD,AOX58,21),"")</f>
        <v/>
      </c>
      <c r="APD58" s="84" t="str">
        <f ca="1">IFERROR(INDEX(TrichLuc!$A:$AD,AOX58,22),"")</f>
        <v/>
      </c>
      <c r="APE58" s="84" t="str">
        <f ca="1">IFERROR(INDEX(TrichLuc!$A:$AD,AOX58,23),"")</f>
        <v/>
      </c>
      <c r="APF58" s="94" t="str">
        <f ca="1">IFERROR(INDEX(TrichLuc!$A:$AD,AOX58,25),"")</f>
        <v/>
      </c>
      <c r="APG58" s="94" t="str">
        <f ca="1">IFERROR(INDEX(TrichLuc!$A:$AD,AOX58,26),"")</f>
        <v/>
      </c>
      <c r="API58" s="4" t="str">
        <f ca="1">IFERROR(MATCH(APN$3,OFFSET(TrichLuc!$A$1,API57,0,5000),0)+API57,"")</f>
        <v/>
      </c>
      <c r="APJ58" s="84" t="str">
        <f ca="1">IFERROR(INDEX(TrichLuc!$A:$AD,API58,10),"")</f>
        <v/>
      </c>
      <c r="APK58" s="94" t="str">
        <f ca="1">IFERROR(INDEX(TrichLuc!$A:$AD,API58,30),"")</f>
        <v/>
      </c>
      <c r="APL58" s="85" t="str">
        <f ca="1">IFERROR(VLOOKUP(APK58,Giadatvaheso!$C$24:$F$112,4,0)*APM58,"")</f>
        <v/>
      </c>
      <c r="APM58" s="84" t="str">
        <f t="shared" ca="1" si="100"/>
        <v/>
      </c>
      <c r="APN58" s="84" t="str">
        <f ca="1">IFERROR(INDEX(TrichLuc!$A:$AD,API58,21),"")</f>
        <v/>
      </c>
      <c r="APO58" s="84" t="str">
        <f ca="1">IFERROR(INDEX(TrichLuc!$A:$AD,API58,22),"")</f>
        <v/>
      </c>
      <c r="APP58" s="84" t="str">
        <f ca="1">IFERROR(INDEX(TrichLuc!$A:$AD,API58,23),"")</f>
        <v/>
      </c>
      <c r="APQ58" s="94" t="str">
        <f ca="1">IFERROR(INDEX(TrichLuc!$A:$AD,API58,25),"")</f>
        <v/>
      </c>
      <c r="APR58" s="94" t="str">
        <f ca="1">IFERROR(INDEX(TrichLuc!$A:$AD,API58,26),"")</f>
        <v/>
      </c>
      <c r="APT58" s="4" t="str">
        <f ca="1">IFERROR(MATCH(APY$3,OFFSET(TrichLuc!$A$1,APT57,0,5000),0)+APT57,"")</f>
        <v/>
      </c>
      <c r="APU58" s="84" t="str">
        <f ca="1">IFERROR(INDEX(TrichLuc!$A:$AD,APT58,10),"")</f>
        <v/>
      </c>
      <c r="APV58" s="94" t="str">
        <f ca="1">IFERROR(INDEX(TrichLuc!$A:$AD,APT58,30),"")</f>
        <v/>
      </c>
      <c r="APW58" s="85" t="str">
        <f ca="1">IFERROR(VLOOKUP(APV58,Giadatvaheso!$C$24:$F$112,4,0)*APX58,"")</f>
        <v/>
      </c>
      <c r="APX58" s="84" t="str">
        <f t="shared" ca="1" si="101"/>
        <v/>
      </c>
      <c r="APY58" s="84" t="str">
        <f ca="1">IFERROR(INDEX(TrichLuc!$A:$AD,APT58,21),"")</f>
        <v/>
      </c>
      <c r="APZ58" s="84" t="str">
        <f ca="1">IFERROR(INDEX(TrichLuc!$A:$AD,APT58,22),"")</f>
        <v/>
      </c>
      <c r="AQA58" s="84" t="str">
        <f ca="1">IFERROR(INDEX(TrichLuc!$A:$AD,APT58,23),"")</f>
        <v/>
      </c>
      <c r="AQB58" s="94" t="str">
        <f ca="1">IFERROR(INDEX(TrichLuc!$A:$AD,APT58,25),"")</f>
        <v/>
      </c>
      <c r="AQC58" s="94" t="str">
        <f ca="1">IFERROR(INDEX(TrichLuc!$A:$AD,APT58,26),"")</f>
        <v/>
      </c>
      <c r="AQE58" s="4" t="str">
        <f ca="1">IFERROR(MATCH(AQJ$3,OFFSET(TrichLuc!$A$1,AQE57,0,5000),0)+AQE57,"")</f>
        <v/>
      </c>
      <c r="AQF58" s="84" t="str">
        <f ca="1">IFERROR(INDEX(TrichLuc!$A:$AD,AQE58,10),"")</f>
        <v/>
      </c>
      <c r="AQG58" s="94" t="str">
        <f ca="1">IFERROR(INDEX(TrichLuc!$A:$AD,AQE58,30),"")</f>
        <v/>
      </c>
      <c r="AQH58" s="85" t="str">
        <f ca="1">IFERROR(VLOOKUP(AQG58,Giadatvaheso!$C$24:$F$112,4,0)*AQI58,"")</f>
        <v/>
      </c>
      <c r="AQI58" s="84" t="str">
        <f t="shared" ca="1" si="102"/>
        <v/>
      </c>
      <c r="AQJ58" s="84" t="str">
        <f ca="1">IFERROR(INDEX(TrichLuc!$A:$AD,AQE58,21),"")</f>
        <v/>
      </c>
      <c r="AQK58" s="84" t="str">
        <f ca="1">IFERROR(INDEX(TrichLuc!$A:$AD,AQE58,22),"")</f>
        <v/>
      </c>
      <c r="AQL58" s="84" t="str">
        <f ca="1">IFERROR(INDEX(TrichLuc!$A:$AD,AQE58,23),"")</f>
        <v/>
      </c>
      <c r="AQM58" s="94" t="str">
        <f ca="1">IFERROR(INDEX(TrichLuc!$A:$AD,AQE58,25),"")</f>
        <v/>
      </c>
      <c r="AQN58" s="94" t="str">
        <f ca="1">IFERROR(INDEX(TrichLuc!$A:$AD,AQE58,26),"")</f>
        <v/>
      </c>
      <c r="AQP58" s="4" t="str">
        <f ca="1">IFERROR(MATCH(AQU$3,OFFSET(TrichLuc!$A$1,AQP57,0,5000),0)+AQP57,"")</f>
        <v/>
      </c>
      <c r="AQQ58" s="84" t="str">
        <f ca="1">IFERROR(INDEX(TrichLuc!$A:$AD,AQP58,10),"")</f>
        <v/>
      </c>
      <c r="AQR58" s="94" t="str">
        <f ca="1">IFERROR(INDEX(TrichLuc!$A:$AD,AQP58,30),"")</f>
        <v/>
      </c>
      <c r="AQS58" s="85" t="str">
        <f ca="1">IFERROR(VLOOKUP(AQR58,Giadatvaheso!$C$24:$F$112,4,0)*AQT58,"")</f>
        <v/>
      </c>
      <c r="AQT58" s="84" t="str">
        <f t="shared" ca="1" si="103"/>
        <v/>
      </c>
      <c r="AQU58" s="84" t="str">
        <f ca="1">IFERROR(INDEX(TrichLuc!$A:$AD,AQP58,21),"")</f>
        <v/>
      </c>
      <c r="AQV58" s="84" t="str">
        <f ca="1">IFERROR(INDEX(TrichLuc!$A:$AD,AQP58,22),"")</f>
        <v/>
      </c>
      <c r="AQW58" s="84" t="str">
        <f ca="1">IFERROR(INDEX(TrichLuc!$A:$AD,AQP58,23),"")</f>
        <v/>
      </c>
      <c r="AQX58" s="94" t="str">
        <f ca="1">IFERROR(INDEX(TrichLuc!$A:$AD,AQP58,25),"")</f>
        <v/>
      </c>
      <c r="AQY58" s="94" t="str">
        <f ca="1">IFERROR(INDEX(TrichLuc!$A:$AD,AQP58,26),"")</f>
        <v/>
      </c>
      <c r="ARA58" s="4" t="str">
        <f ca="1">IFERROR(MATCH(ARF$3,OFFSET(TrichLuc!$A$1,ARA57,0,5000),0)+ARA57,"")</f>
        <v/>
      </c>
      <c r="ARB58" s="84" t="str">
        <f ca="1">IFERROR(INDEX(TrichLuc!$A:$AD,ARA58,10),"")</f>
        <v/>
      </c>
      <c r="ARC58" s="94" t="str">
        <f ca="1">IFERROR(INDEX(TrichLuc!$A:$AD,ARA58,30),"")</f>
        <v/>
      </c>
      <c r="ARD58" s="85" t="str">
        <f ca="1">IFERROR(VLOOKUP(ARC58,Giadatvaheso!$C$24:$F$112,4,0)*ARE58,"")</f>
        <v/>
      </c>
      <c r="ARE58" s="84" t="str">
        <f t="shared" ca="1" si="104"/>
        <v/>
      </c>
      <c r="ARF58" s="84" t="str">
        <f ca="1">IFERROR(INDEX(TrichLuc!$A:$AD,ARA58,21),"")</f>
        <v/>
      </c>
      <c r="ARG58" s="84" t="str">
        <f ca="1">IFERROR(INDEX(TrichLuc!$A:$AD,ARA58,22),"")</f>
        <v/>
      </c>
      <c r="ARH58" s="84" t="str">
        <f ca="1">IFERROR(INDEX(TrichLuc!$A:$AD,ARA58,23),"")</f>
        <v/>
      </c>
      <c r="ARI58" s="94" t="str">
        <f ca="1">IFERROR(INDEX(TrichLuc!$A:$AD,ARA58,25),"")</f>
        <v/>
      </c>
      <c r="ARJ58" s="94" t="str">
        <f ca="1">IFERROR(INDEX(TrichLuc!$A:$AD,ARA58,26),"")</f>
        <v/>
      </c>
      <c r="ARL58" s="4" t="str">
        <f ca="1">IFERROR(MATCH(ARQ$3,OFFSET(TrichLuc!$A$1,ARL57,0,5000),0)+ARL57,"")</f>
        <v/>
      </c>
      <c r="ARM58" s="84" t="str">
        <f ca="1">IFERROR(INDEX(TrichLuc!$A:$AD,ARL58,10),"")</f>
        <v/>
      </c>
      <c r="ARN58" s="94" t="str">
        <f ca="1">IFERROR(INDEX(TrichLuc!$A:$AD,ARL58,30),"")</f>
        <v/>
      </c>
      <c r="ARO58" s="85" t="str">
        <f ca="1">IFERROR(VLOOKUP(ARN58,Giadatvaheso!$C$24:$F$112,4,0)*ARP58,"")</f>
        <v/>
      </c>
      <c r="ARP58" s="84" t="str">
        <f t="shared" ca="1" si="105"/>
        <v/>
      </c>
      <c r="ARQ58" s="84" t="str">
        <f ca="1">IFERROR(INDEX(TrichLuc!$A:$AD,ARL58,21),"")</f>
        <v/>
      </c>
      <c r="ARR58" s="84" t="str">
        <f ca="1">IFERROR(INDEX(TrichLuc!$A:$AD,ARL58,22),"")</f>
        <v/>
      </c>
      <c r="ARS58" s="84" t="str">
        <f ca="1">IFERROR(INDEX(TrichLuc!$A:$AD,ARL58,23),"")</f>
        <v/>
      </c>
      <c r="ART58" s="94" t="str">
        <f ca="1">IFERROR(INDEX(TrichLuc!$A:$AD,ARL58,25),"")</f>
        <v/>
      </c>
      <c r="ARU58" s="94" t="str">
        <f ca="1">IFERROR(INDEX(TrichLuc!$A:$AD,ARL58,26),"")</f>
        <v/>
      </c>
      <c r="ARW58" s="4" t="str">
        <f ca="1">IFERROR(MATCH(ASB$3,OFFSET(TrichLuc!$A$1,ARW57,0,5000),0)+ARW57,"")</f>
        <v/>
      </c>
      <c r="ARX58" s="84" t="str">
        <f ca="1">IFERROR(INDEX(TrichLuc!$A:$AD,ARW58,10),"")</f>
        <v/>
      </c>
      <c r="ARY58" s="94" t="str">
        <f ca="1">IFERROR(INDEX(TrichLuc!$A:$AD,ARW58,30),"")</f>
        <v/>
      </c>
      <c r="ARZ58" s="85" t="str">
        <f ca="1">IFERROR(VLOOKUP(ARY58,Giadatvaheso!$C$24:$F$112,4,0)*ASA58,"")</f>
        <v/>
      </c>
      <c r="ASA58" s="84" t="str">
        <f t="shared" ca="1" si="106"/>
        <v/>
      </c>
      <c r="ASB58" s="84" t="str">
        <f ca="1">IFERROR(INDEX(TrichLuc!$A:$AD,ARW58,21),"")</f>
        <v/>
      </c>
      <c r="ASC58" s="84" t="str">
        <f ca="1">IFERROR(INDEX(TrichLuc!$A:$AD,ARW58,22),"")</f>
        <v/>
      </c>
      <c r="ASD58" s="84" t="str">
        <f ca="1">IFERROR(INDEX(TrichLuc!$A:$AD,ARW58,23),"")</f>
        <v/>
      </c>
      <c r="ASE58" s="94" t="str">
        <f ca="1">IFERROR(INDEX(TrichLuc!$A:$AD,ARW58,25),"")</f>
        <v/>
      </c>
      <c r="ASF58" s="94" t="str">
        <f ca="1">IFERROR(INDEX(TrichLuc!$A:$AD,ARW58,26),"")</f>
        <v/>
      </c>
      <c r="ASH58" s="4" t="str">
        <f ca="1">IFERROR(MATCH(ASM$3,OFFSET(TrichLuc!$A$1,ASH57,0,5000),0)+ASH57,"")</f>
        <v/>
      </c>
      <c r="ASI58" s="84" t="str">
        <f ca="1">IFERROR(INDEX(TrichLuc!$A:$AD,ASH58,10),"")</f>
        <v/>
      </c>
      <c r="ASJ58" s="94" t="str">
        <f ca="1">IFERROR(INDEX(TrichLuc!$A:$AD,ASH58,30),"")</f>
        <v/>
      </c>
      <c r="ASK58" s="85" t="str">
        <f ca="1">IFERROR(VLOOKUP(ASJ58,Giadatvaheso!$C$24:$F$112,4,0)*ASL58,"")</f>
        <v/>
      </c>
      <c r="ASL58" s="84" t="str">
        <f t="shared" ca="1" si="107"/>
        <v/>
      </c>
      <c r="ASM58" s="84" t="str">
        <f ca="1">IFERROR(INDEX(TrichLuc!$A:$AD,ASH58,21),"")</f>
        <v/>
      </c>
      <c r="ASN58" s="84" t="str">
        <f ca="1">IFERROR(INDEX(TrichLuc!$A:$AD,ASH58,22),"")</f>
        <v/>
      </c>
      <c r="ASO58" s="84" t="str">
        <f ca="1">IFERROR(INDEX(TrichLuc!$A:$AD,ASH58,23),"")</f>
        <v/>
      </c>
      <c r="ASP58" s="94" t="str">
        <f ca="1">IFERROR(INDEX(TrichLuc!$A:$AD,ASH58,25),"")</f>
        <v/>
      </c>
      <c r="ASQ58" s="94" t="str">
        <f ca="1">IFERROR(INDEX(TrichLuc!$A:$AD,ASH58,26),"")</f>
        <v/>
      </c>
      <c r="ASS58" s="4" t="str">
        <f ca="1">IFERROR(MATCH(ASX$3,OFFSET(TrichLuc!$A$1,ASS57,0,5000),0)+ASS57,"")</f>
        <v/>
      </c>
      <c r="AST58" s="84" t="str">
        <f ca="1">IFERROR(INDEX(TrichLuc!$A:$AD,ASS58,10),"")</f>
        <v/>
      </c>
      <c r="ASU58" s="94" t="str">
        <f ca="1">IFERROR(INDEX(TrichLuc!$A:$AD,ASS58,30),"")</f>
        <v/>
      </c>
      <c r="ASV58" s="85" t="str">
        <f ca="1">IFERROR(VLOOKUP(ASU58,Giadatvaheso!$C$24:$F$112,4,0)*ASW58,"")</f>
        <v/>
      </c>
      <c r="ASW58" s="84" t="str">
        <f t="shared" ca="1" si="108"/>
        <v/>
      </c>
      <c r="ASX58" s="84" t="str">
        <f ca="1">IFERROR(INDEX(TrichLuc!$A:$AD,ASS58,21),"")</f>
        <v/>
      </c>
      <c r="ASY58" s="84" t="str">
        <f ca="1">IFERROR(INDEX(TrichLuc!$A:$AD,ASS58,22),"")</f>
        <v/>
      </c>
      <c r="ASZ58" s="84" t="str">
        <f ca="1">IFERROR(INDEX(TrichLuc!$A:$AD,ASS58,23),"")</f>
        <v/>
      </c>
      <c r="ATA58" s="94" t="str">
        <f ca="1">IFERROR(INDEX(TrichLuc!$A:$AD,ASS58,25),"")</f>
        <v/>
      </c>
      <c r="ATB58" s="94" t="str">
        <f ca="1">IFERROR(INDEX(TrichLuc!$A:$AD,ASS58,26),"")</f>
        <v/>
      </c>
      <c r="ATD58" s="4" t="str">
        <f ca="1">IFERROR(MATCH(ATI$3,OFFSET(TrichLuc!$A$1,ATD57,0,5000),0)+ATD57,"")</f>
        <v/>
      </c>
      <c r="ATE58" s="84" t="str">
        <f ca="1">IFERROR(INDEX(TrichLuc!$A:$AD,ATD58,10),"")</f>
        <v/>
      </c>
      <c r="ATF58" s="94" t="str">
        <f ca="1">IFERROR(INDEX(TrichLuc!$A:$AD,ATD58,30),"")</f>
        <v/>
      </c>
      <c r="ATG58" s="85" t="str">
        <f ca="1">IFERROR(VLOOKUP(ATF58,Giadatvaheso!$C$24:$F$112,4,0)*ATH58,"")</f>
        <v/>
      </c>
      <c r="ATH58" s="84" t="str">
        <f t="shared" ca="1" si="109"/>
        <v/>
      </c>
      <c r="ATI58" s="84" t="str">
        <f ca="1">IFERROR(INDEX(TrichLuc!$A:$AD,ATD58,21),"")</f>
        <v/>
      </c>
      <c r="ATJ58" s="84" t="str">
        <f ca="1">IFERROR(INDEX(TrichLuc!$A:$AD,ATD58,22),"")</f>
        <v/>
      </c>
      <c r="ATK58" s="84" t="str">
        <f ca="1">IFERROR(INDEX(TrichLuc!$A:$AD,ATD58,23),"")</f>
        <v/>
      </c>
      <c r="ATL58" s="94" t="str">
        <f ca="1">IFERROR(INDEX(TrichLuc!$A:$AD,ATD58,25),"")</f>
        <v/>
      </c>
      <c r="ATM58" s="94" t="str">
        <f ca="1">IFERROR(INDEX(TrichLuc!$A:$AD,ATD58,26),"")</f>
        <v/>
      </c>
      <c r="ATO58" s="4" t="str">
        <f ca="1">IFERROR(MATCH(ATT$3,OFFSET(TrichLuc!$A$1,ATO57,0,5000),0)+ATO57,"")</f>
        <v/>
      </c>
      <c r="ATP58" s="84" t="str">
        <f ca="1">IFERROR(INDEX(TrichLuc!$A:$AD,ATO58,10),"")</f>
        <v/>
      </c>
      <c r="ATQ58" s="94" t="str">
        <f ca="1">IFERROR(INDEX(TrichLuc!$A:$AD,ATO58,30),"")</f>
        <v/>
      </c>
      <c r="ATR58" s="85" t="str">
        <f ca="1">IFERROR(VLOOKUP(ATQ58,Giadatvaheso!$C$24:$F$112,4,0)*ATS58,"")</f>
        <v/>
      </c>
      <c r="ATS58" s="84" t="str">
        <f t="shared" ca="1" si="110"/>
        <v/>
      </c>
      <c r="ATT58" s="84" t="str">
        <f ca="1">IFERROR(INDEX(TrichLuc!$A:$AD,ATO58,21),"")</f>
        <v/>
      </c>
      <c r="ATU58" s="84" t="str">
        <f ca="1">IFERROR(INDEX(TrichLuc!$A:$AD,ATO58,22),"")</f>
        <v/>
      </c>
      <c r="ATV58" s="84" t="str">
        <f ca="1">IFERROR(INDEX(TrichLuc!$A:$AD,ATO58,23),"")</f>
        <v/>
      </c>
      <c r="ATW58" s="94" t="str">
        <f ca="1">IFERROR(INDEX(TrichLuc!$A:$AD,ATO58,25),"")</f>
        <v/>
      </c>
      <c r="ATX58" s="94" t="str">
        <f ca="1">IFERROR(INDEX(TrichLuc!$A:$AD,ATO58,26),"")</f>
        <v/>
      </c>
      <c r="ATZ58" s="4" t="str">
        <f ca="1">IFERROR(MATCH(AUE$3,OFFSET(TrichLuc!$A$1,ATZ57,0,5000),0)+ATZ57,"")</f>
        <v/>
      </c>
      <c r="AUA58" s="84" t="str">
        <f ca="1">IFERROR(INDEX(TrichLuc!$A:$AD,ATZ58,10),"")</f>
        <v/>
      </c>
      <c r="AUB58" s="94" t="str">
        <f ca="1">IFERROR(INDEX(TrichLuc!$A:$AD,ATZ58,30),"")</f>
        <v/>
      </c>
      <c r="AUC58" s="85" t="str">
        <f ca="1">IFERROR(VLOOKUP(AUB58,Giadatvaheso!$C$24:$F$112,4,0)*AUD58,"")</f>
        <v/>
      </c>
      <c r="AUD58" s="84" t="str">
        <f t="shared" ca="1" si="111"/>
        <v/>
      </c>
      <c r="AUE58" s="84" t="str">
        <f ca="1">IFERROR(INDEX(TrichLuc!$A:$AD,ATZ58,21),"")</f>
        <v/>
      </c>
      <c r="AUF58" s="84" t="str">
        <f ca="1">IFERROR(INDEX(TrichLuc!$A:$AD,ATZ58,22),"")</f>
        <v/>
      </c>
      <c r="AUG58" s="84" t="str">
        <f ca="1">IFERROR(INDEX(TrichLuc!$A:$AD,ATZ58,23),"")</f>
        <v/>
      </c>
      <c r="AUH58" s="94" t="str">
        <f ca="1">IFERROR(INDEX(TrichLuc!$A:$AD,ATZ58,25),"")</f>
        <v/>
      </c>
      <c r="AUI58" s="94" t="str">
        <f ca="1">IFERROR(INDEX(TrichLuc!$A:$AD,ATZ58,26),"")</f>
        <v/>
      </c>
      <c r="AUK58" s="4" t="str">
        <f ca="1">IFERROR(MATCH(AUP$3,OFFSET(TrichLuc!$A$1,AUK57,0,5000),0)+AUK57,"")</f>
        <v/>
      </c>
      <c r="AUL58" s="84" t="str">
        <f ca="1">IFERROR(INDEX(TrichLuc!$A:$AD,AUK58,10),"")</f>
        <v/>
      </c>
      <c r="AUM58" s="94" t="str">
        <f ca="1">IFERROR(INDEX(TrichLuc!$A:$AD,AUK58,30),"")</f>
        <v/>
      </c>
      <c r="AUN58" s="85" t="str">
        <f ca="1">IFERROR(VLOOKUP(AUM58,Giadatvaheso!$C$24:$F$112,4,0)*AUO58,"")</f>
        <v/>
      </c>
      <c r="AUO58" s="84" t="str">
        <f t="shared" ca="1" si="112"/>
        <v/>
      </c>
      <c r="AUP58" s="84" t="str">
        <f ca="1">IFERROR(INDEX(TrichLuc!$A:$AD,AUK58,21),"")</f>
        <v/>
      </c>
      <c r="AUQ58" s="84" t="str">
        <f ca="1">IFERROR(INDEX(TrichLuc!$A:$AD,AUK58,22),"")</f>
        <v/>
      </c>
      <c r="AUR58" s="84" t="str">
        <f ca="1">IFERROR(INDEX(TrichLuc!$A:$AD,AUK58,23),"")</f>
        <v/>
      </c>
      <c r="AUS58" s="94" t="str">
        <f ca="1">IFERROR(INDEX(TrichLuc!$A:$AD,AUK58,25),"")</f>
        <v/>
      </c>
      <c r="AUT58" s="94" t="str">
        <f ca="1">IFERROR(INDEX(TrichLuc!$A:$AD,AUK58,26),"")</f>
        <v/>
      </c>
      <c r="AUV58" s="4" t="str">
        <f ca="1">IFERROR(MATCH(AVA$3,OFFSET(TrichLuc!$A$1,AUV57,0,5000),0)+AUV57,"")</f>
        <v/>
      </c>
      <c r="AUW58" s="84" t="str">
        <f ca="1">IFERROR(INDEX(TrichLuc!$A:$AD,AUV58,10),"")</f>
        <v/>
      </c>
      <c r="AUX58" s="94" t="str">
        <f ca="1">IFERROR(INDEX(TrichLuc!$A:$AD,AUV58,30),"")</f>
        <v/>
      </c>
      <c r="AUY58" s="85" t="str">
        <f ca="1">IFERROR(VLOOKUP(AUX58,Giadatvaheso!$C$24:$F$112,4,0)*AUZ58,"")</f>
        <v/>
      </c>
      <c r="AUZ58" s="84" t="str">
        <f t="shared" ca="1" si="113"/>
        <v/>
      </c>
      <c r="AVA58" s="84" t="str">
        <f ca="1">IFERROR(INDEX(TrichLuc!$A:$AD,AUV58,21),"")</f>
        <v/>
      </c>
      <c r="AVB58" s="84" t="str">
        <f ca="1">IFERROR(INDEX(TrichLuc!$A:$AD,AUV58,22),"")</f>
        <v/>
      </c>
      <c r="AVC58" s="84" t="str">
        <f ca="1">IFERROR(INDEX(TrichLuc!$A:$AD,AUV58,23),"")</f>
        <v/>
      </c>
      <c r="AVD58" s="94" t="str">
        <f ca="1">IFERROR(INDEX(TrichLuc!$A:$AD,AUV58,25),"")</f>
        <v/>
      </c>
      <c r="AVE58" s="94" t="str">
        <f ca="1">IFERROR(INDEX(TrichLuc!$A:$AD,AUV58,26),"")</f>
        <v/>
      </c>
      <c r="AVG58" s="4" t="str">
        <f ca="1">IFERROR(MATCH(AVL$3,OFFSET(TrichLuc!$A$1,AVG57,0,5000),0)+AVG57,"")</f>
        <v/>
      </c>
      <c r="AVH58" s="84" t="str">
        <f ca="1">IFERROR(INDEX(TrichLuc!$A:$AD,AVG58,10),"")</f>
        <v/>
      </c>
      <c r="AVI58" s="94" t="str">
        <f ca="1">IFERROR(INDEX(TrichLuc!$A:$AD,AVG58,30),"")</f>
        <v/>
      </c>
      <c r="AVJ58" s="85" t="str">
        <f ca="1">IFERROR(VLOOKUP(AVI58,Giadatvaheso!$C$24:$F$112,4,0)*AVK58,"")</f>
        <v/>
      </c>
      <c r="AVK58" s="84" t="str">
        <f t="shared" ca="1" si="114"/>
        <v/>
      </c>
      <c r="AVL58" s="84" t="str">
        <f ca="1">IFERROR(INDEX(TrichLuc!$A:$AD,AVG58,21),"")</f>
        <v/>
      </c>
      <c r="AVM58" s="84" t="str">
        <f ca="1">IFERROR(INDEX(TrichLuc!$A:$AD,AVG58,22),"")</f>
        <v/>
      </c>
      <c r="AVN58" s="84" t="str">
        <f ca="1">IFERROR(INDEX(TrichLuc!$A:$AD,AVG58,23),"")</f>
        <v/>
      </c>
      <c r="AVO58" s="94" t="str">
        <f ca="1">IFERROR(INDEX(TrichLuc!$A:$AD,AVG58,25),"")</f>
        <v/>
      </c>
      <c r="AVP58" s="94" t="str">
        <f ca="1">IFERROR(INDEX(TrichLuc!$A:$AD,AVG58,26),"")</f>
        <v/>
      </c>
      <c r="AVR58" s="4" t="str">
        <f ca="1">IFERROR(MATCH(AVW$3,OFFSET(TrichLuc!$A$1,AVR57,0,5000),0)+AVR57,"")</f>
        <v/>
      </c>
      <c r="AVS58" s="84" t="str">
        <f ca="1">IFERROR(INDEX(TrichLuc!$A:$AD,AVR58,10),"")</f>
        <v/>
      </c>
      <c r="AVT58" s="94" t="str">
        <f ca="1">IFERROR(INDEX(TrichLuc!$A:$AD,AVR58,30),"")</f>
        <v/>
      </c>
      <c r="AVU58" s="85" t="str">
        <f ca="1">IFERROR(VLOOKUP(AVT58,Giadatvaheso!$C$24:$F$112,4,0)*AVV58,"")</f>
        <v/>
      </c>
      <c r="AVV58" s="84" t="str">
        <f t="shared" ca="1" si="115"/>
        <v/>
      </c>
      <c r="AVW58" s="84" t="str">
        <f ca="1">IFERROR(INDEX(TrichLuc!$A:$AD,AVR58,21),"")</f>
        <v/>
      </c>
      <c r="AVX58" s="84" t="str">
        <f ca="1">IFERROR(INDEX(TrichLuc!$A:$AD,AVR58,22),"")</f>
        <v/>
      </c>
      <c r="AVY58" s="84" t="str">
        <f ca="1">IFERROR(INDEX(TrichLuc!$A:$AD,AVR58,23),"")</f>
        <v/>
      </c>
      <c r="AVZ58" s="94" t="str">
        <f ca="1">IFERROR(INDEX(TrichLuc!$A:$AD,AVR58,25),"")</f>
        <v/>
      </c>
      <c r="AWA58" s="94" t="str">
        <f ca="1">IFERROR(INDEX(TrichLuc!$A:$AD,AVR58,26),"")</f>
        <v/>
      </c>
    </row>
    <row r="59" spans="1:1275">
      <c r="A59" s="4" t="str">
        <f ca="1">IFERROR(MATCH(F$3,OFFSET(TrichLuc!$A$1,A58,0,5000),0)+A58,"")</f>
        <v/>
      </c>
      <c r="B59" s="84" t="str">
        <f ca="1">IFERROR(INDEX(TrichLuc!$A:$AD,A59,10),"")</f>
        <v/>
      </c>
      <c r="C59" s="94" t="str">
        <f ca="1">IFERROR(INDEX(TrichLuc!$A:$AD,A59,30),"")</f>
        <v/>
      </c>
      <c r="D59" s="85" t="str">
        <f ca="1">IFERROR(VLOOKUP(C59,Giadatvaheso!$C$24:$F$112,4,0)*E59,"")</f>
        <v/>
      </c>
      <c r="E59" s="84" t="str">
        <f t="shared" ref="E59" ca="1" si="130">IFERROR(F59+G59,"")</f>
        <v/>
      </c>
      <c r="F59" s="84" t="str">
        <f ca="1">IFERROR(INDEX(TrichLuc!$A:$AD,A59,21),"")</f>
        <v/>
      </c>
      <c r="G59" s="84" t="str">
        <f ca="1">IFERROR(INDEX(TrichLuc!$A:$AD,A59,22),"")</f>
        <v/>
      </c>
      <c r="H59" s="84" t="str">
        <f ca="1">IFERROR(INDEX(TrichLuc!$A:$AD,A59,23),"")</f>
        <v/>
      </c>
      <c r="I59" s="94" t="str">
        <f ca="1">IFERROR(INDEX(TrichLuc!$A:$AD,A59,25),"")</f>
        <v/>
      </c>
      <c r="J59" s="94" t="str">
        <f ca="1">IFERROR(INDEX(TrichLuc!$A:$AD,A59,26),"")</f>
        <v/>
      </c>
      <c r="L59" s="4" t="str">
        <f ca="1">IFERROR(MATCH(Q$3,OFFSET(TrichLuc!$A$1,L58,0,5000),0)+L58,"")</f>
        <v/>
      </c>
      <c r="M59" s="84" t="str">
        <f ca="1">IFERROR(INDEX(TrichLuc!$A:$AD,L59,10),"")</f>
        <v/>
      </c>
      <c r="N59" s="94" t="str">
        <f ca="1">IFERROR(INDEX(TrichLuc!$A:$AD,L59,30),"")</f>
        <v/>
      </c>
      <c r="O59" s="85" t="str">
        <f ca="1">IFERROR(VLOOKUP(N59,Giadatvaheso!$C$24:$F$112,4,0)*P59,"")</f>
        <v/>
      </c>
      <c r="P59" s="84" t="str">
        <f t="shared" ref="P59" ca="1" si="131">IFERROR(Q59+R59,"")</f>
        <v/>
      </c>
      <c r="Q59" s="84" t="str">
        <f ca="1">IFERROR(INDEX(TrichLuc!$A:$AD,L59,21),"")</f>
        <v/>
      </c>
      <c r="R59" s="84" t="str">
        <f ca="1">IFERROR(INDEX(TrichLuc!$A:$AD,L59,22),"")</f>
        <v/>
      </c>
      <c r="S59" s="84" t="str">
        <f ca="1">IFERROR(INDEX(TrichLuc!$A:$AD,L59,23),"")</f>
        <v/>
      </c>
      <c r="T59" s="94" t="str">
        <f ca="1">IFERROR(INDEX(TrichLuc!$A:$AD,L59,25),"")</f>
        <v/>
      </c>
      <c r="U59" s="94" t="str">
        <f ca="1">IFERROR(INDEX(TrichLuc!$A:$AD,L59,26),"")</f>
        <v/>
      </c>
      <c r="W59" s="4" t="str">
        <f ca="1">IFERROR(MATCH(AB$3,OFFSET(TrichLuc!$A$1,W58,0,5000),0)+W58,"")</f>
        <v/>
      </c>
      <c r="X59" s="84" t="str">
        <f ca="1">IFERROR(INDEX(TrichLuc!$A:$AD,W59,10),"")</f>
        <v/>
      </c>
      <c r="Y59" s="94" t="str">
        <f ca="1">IFERROR(INDEX(TrichLuc!$A:$AD,W59,30),"")</f>
        <v/>
      </c>
      <c r="Z59" s="85" t="str">
        <f ca="1">IFERROR(VLOOKUP(Y59,Giadatvaheso!$C$24:$F$112,4,0)*AA59,"")</f>
        <v/>
      </c>
      <c r="AA59" s="84" t="str">
        <f t="shared" ca="1" si="2"/>
        <v/>
      </c>
      <c r="AB59" s="84" t="str">
        <f ca="1">IFERROR(INDEX(TrichLuc!$A:$AD,W59,21),"")</f>
        <v/>
      </c>
      <c r="AC59" s="84" t="str">
        <f ca="1">IFERROR(INDEX(TrichLuc!$A:$AD,W59,22),"")</f>
        <v/>
      </c>
      <c r="AD59" s="84" t="str">
        <f ca="1">IFERROR(INDEX(TrichLuc!$A:$AD,W59,23),"")</f>
        <v/>
      </c>
      <c r="AE59" s="94" t="str">
        <f ca="1">IFERROR(INDEX(TrichLuc!$A:$AD,W59,25),"")</f>
        <v/>
      </c>
      <c r="AF59" s="94" t="str">
        <f ca="1">IFERROR(INDEX(TrichLuc!$A:$AD,W59,26),"")</f>
        <v/>
      </c>
      <c r="AH59" s="4" t="str">
        <f ca="1">IFERROR(MATCH(AM$3,OFFSET(TrichLuc!$A$1,AH58,0,5000),0)+AH58,"")</f>
        <v/>
      </c>
      <c r="AI59" s="84" t="str">
        <f ca="1">IFERROR(INDEX(TrichLuc!$A:$AD,AH59,10),"")</f>
        <v/>
      </c>
      <c r="AJ59" s="94" t="str">
        <f ca="1">IFERROR(INDEX(TrichLuc!$A:$AD,AH59,30),"")</f>
        <v/>
      </c>
      <c r="AK59" s="85" t="str">
        <f ca="1">IFERROR(VLOOKUP(AJ59,Giadatvaheso!$C$24:$F$112,4,0)*AL59,"")</f>
        <v/>
      </c>
      <c r="AL59" s="84" t="str">
        <f t="shared" ca="1" si="3"/>
        <v/>
      </c>
      <c r="AM59" s="84" t="str">
        <f ca="1">IFERROR(INDEX(TrichLuc!$A:$AD,AH59,21),"")</f>
        <v/>
      </c>
      <c r="AN59" s="84" t="str">
        <f ca="1">IFERROR(INDEX(TrichLuc!$A:$AD,AH59,22),"")</f>
        <v/>
      </c>
      <c r="AO59" s="84" t="str">
        <f ca="1">IFERROR(INDEX(TrichLuc!$A:$AD,AH59,23),"")</f>
        <v/>
      </c>
      <c r="AP59" s="94" t="str">
        <f ca="1">IFERROR(INDEX(TrichLuc!$A:$AD,AH59,25),"")</f>
        <v/>
      </c>
      <c r="AQ59" s="94" t="str">
        <f ca="1">IFERROR(INDEX(TrichLuc!$A:$AD,AH59,26),"")</f>
        <v/>
      </c>
      <c r="AS59" s="4" t="str">
        <f ca="1">IFERROR(MATCH(AX$3,OFFSET(TrichLuc!$A$1,AS58,0,5000),0)+AS58,"")</f>
        <v/>
      </c>
      <c r="AT59" s="84" t="str">
        <f ca="1">IFERROR(INDEX(TrichLuc!$A:$AD,AS59,10),"")</f>
        <v/>
      </c>
      <c r="AU59" s="94" t="str">
        <f ca="1">IFERROR(INDEX(TrichLuc!$A:$AD,AS59,30),"")</f>
        <v/>
      </c>
      <c r="AV59" s="85" t="str">
        <f ca="1">IFERROR(VLOOKUP(AU59,Giadatvaheso!$C$24:$F$112,4,0)*AW59,"")</f>
        <v/>
      </c>
      <c r="AW59" s="84" t="str">
        <f t="shared" ca="1" si="4"/>
        <v/>
      </c>
      <c r="AX59" s="84" t="str">
        <f ca="1">IFERROR(INDEX(TrichLuc!$A:$AD,AS59,21),"")</f>
        <v/>
      </c>
      <c r="AY59" s="84" t="str">
        <f ca="1">IFERROR(INDEX(TrichLuc!$A:$AD,AS59,22),"")</f>
        <v/>
      </c>
      <c r="AZ59" s="84" t="str">
        <f ca="1">IFERROR(INDEX(TrichLuc!$A:$AD,AS59,23),"")</f>
        <v/>
      </c>
      <c r="BA59" s="94" t="str">
        <f ca="1">IFERROR(INDEX(TrichLuc!$A:$AD,AS59,25),"")</f>
        <v/>
      </c>
      <c r="BB59" s="94" t="str">
        <f ca="1">IFERROR(INDEX(TrichLuc!$A:$AD,AS59,26),"")</f>
        <v/>
      </c>
      <c r="BD59" s="4" t="str">
        <f ca="1">IFERROR(MATCH(BI$3,OFFSET(TrichLuc!$A$1,BD58,0,5000),0)+BD58,"")</f>
        <v/>
      </c>
      <c r="BE59" s="84" t="str">
        <f ca="1">IFERROR(INDEX(TrichLuc!$A:$AD,BD59,10),"")</f>
        <v/>
      </c>
      <c r="BF59" s="94" t="str">
        <f ca="1">IFERROR(INDEX(TrichLuc!$A:$AD,BD59,30),"")</f>
        <v/>
      </c>
      <c r="BG59" s="85" t="str">
        <f ca="1">IFERROR(VLOOKUP(BF59,Giadatvaheso!$C$24:$F$112,4,0)*BH59,"")</f>
        <v/>
      </c>
      <c r="BH59" s="84" t="str">
        <f t="shared" ca="1" si="5"/>
        <v/>
      </c>
      <c r="BI59" s="84" t="str">
        <f ca="1">IFERROR(INDEX(TrichLuc!$A:$AD,BD59,21),"")</f>
        <v/>
      </c>
      <c r="BJ59" s="84" t="str">
        <f ca="1">IFERROR(INDEX(TrichLuc!$A:$AD,BD59,22),"")</f>
        <v/>
      </c>
      <c r="BK59" s="84" t="str">
        <f ca="1">IFERROR(INDEX(TrichLuc!$A:$AD,BD59,23),"")</f>
        <v/>
      </c>
      <c r="BL59" s="94" t="str">
        <f ca="1">IFERROR(INDEX(TrichLuc!$A:$AD,BD59,25),"")</f>
        <v/>
      </c>
      <c r="BM59" s="94" t="str">
        <f ca="1">IFERROR(INDEX(TrichLuc!$A:$AD,BD59,26),"")</f>
        <v/>
      </c>
      <c r="BO59" s="4" t="str">
        <f ca="1">IFERROR(MATCH(BT$3,OFFSET(TrichLuc!$A$1,BO58,0,5000),0)+BO58,"")</f>
        <v/>
      </c>
      <c r="BP59" s="84" t="str">
        <f ca="1">IFERROR(INDEX(TrichLuc!$A:$AD,BO59,10),"")</f>
        <v/>
      </c>
      <c r="BQ59" s="94" t="str">
        <f ca="1">IFERROR(INDEX(TrichLuc!$A:$AD,BO59,30),"")</f>
        <v/>
      </c>
      <c r="BR59" s="85" t="str">
        <f ca="1">IFERROR(VLOOKUP(BQ59,Giadatvaheso!$C$24:$F$112,4,0)*BS59,"")</f>
        <v/>
      </c>
      <c r="BS59" s="84" t="str">
        <f t="shared" ca="1" si="6"/>
        <v/>
      </c>
      <c r="BT59" s="84" t="str">
        <f ca="1">IFERROR(INDEX(TrichLuc!$A:$AD,BO59,21),"")</f>
        <v/>
      </c>
      <c r="BU59" s="84" t="str">
        <f ca="1">IFERROR(INDEX(TrichLuc!$A:$AD,BO59,22),"")</f>
        <v/>
      </c>
      <c r="BV59" s="84" t="str">
        <f ca="1">IFERROR(INDEX(TrichLuc!$A:$AD,BO59,23),"")</f>
        <v/>
      </c>
      <c r="BW59" s="94" t="str">
        <f ca="1">IFERROR(INDEX(TrichLuc!$A:$AD,BO59,25),"")</f>
        <v/>
      </c>
      <c r="BX59" s="94" t="str">
        <f ca="1">IFERROR(INDEX(TrichLuc!$A:$AD,BO59,26),"")</f>
        <v/>
      </c>
      <c r="BZ59" s="4" t="str">
        <f ca="1">IFERROR(MATCH(CE$3,OFFSET(TrichLuc!$A$1,BZ58,0,5000),0)+BZ58,"")</f>
        <v/>
      </c>
      <c r="CA59" s="84" t="str">
        <f ca="1">IFERROR(INDEX(TrichLuc!$A:$AD,BZ59,10),"")</f>
        <v/>
      </c>
      <c r="CB59" s="94" t="str">
        <f ca="1">IFERROR(INDEX(TrichLuc!$A:$AD,BZ59,30),"")</f>
        <v/>
      </c>
      <c r="CC59" s="85" t="str">
        <f ca="1">IFERROR(VLOOKUP(CB59,Giadatvaheso!$C$24:$F$112,4,0)*CD59,"")</f>
        <v/>
      </c>
      <c r="CD59" s="84" t="str">
        <f t="shared" ca="1" si="7"/>
        <v/>
      </c>
      <c r="CE59" s="84" t="str">
        <f ca="1">IFERROR(INDEX(TrichLuc!$A:$AD,BZ59,21),"")</f>
        <v/>
      </c>
      <c r="CF59" s="84" t="str">
        <f ca="1">IFERROR(INDEX(TrichLuc!$A:$AD,BZ59,22),"")</f>
        <v/>
      </c>
      <c r="CG59" s="84" t="str">
        <f ca="1">IFERROR(INDEX(TrichLuc!$A:$AD,BZ59,23),"")</f>
        <v/>
      </c>
      <c r="CH59" s="94" t="str">
        <f ca="1">IFERROR(INDEX(TrichLuc!$A:$AD,BZ59,25),"")</f>
        <v/>
      </c>
      <c r="CI59" s="94" t="str">
        <f ca="1">IFERROR(INDEX(TrichLuc!$A:$AD,BZ59,26),"")</f>
        <v/>
      </c>
      <c r="CK59" s="4" t="str">
        <f ca="1">IFERROR(MATCH(CP$3,OFFSET(TrichLuc!$A$1,CK58,0,5000),0)+CK58,"")</f>
        <v/>
      </c>
      <c r="CL59" s="84" t="str">
        <f ca="1">IFERROR(INDEX(TrichLuc!$A:$AD,CK59,10),"")</f>
        <v/>
      </c>
      <c r="CM59" s="94" t="str">
        <f ca="1">IFERROR(INDEX(TrichLuc!$A:$AD,CK59,30),"")</f>
        <v/>
      </c>
      <c r="CN59" s="85" t="str">
        <f ca="1">IFERROR(VLOOKUP(CM59,Giadatvaheso!$C$24:$F$112,4,0)*CO59,"")</f>
        <v/>
      </c>
      <c r="CO59" s="84" t="str">
        <f t="shared" ca="1" si="8"/>
        <v/>
      </c>
      <c r="CP59" s="84" t="str">
        <f ca="1">IFERROR(INDEX(TrichLuc!$A:$AD,CK59,21),"")</f>
        <v/>
      </c>
      <c r="CQ59" s="84" t="str">
        <f ca="1">IFERROR(INDEX(TrichLuc!$A:$AD,CK59,22),"")</f>
        <v/>
      </c>
      <c r="CR59" s="84" t="str">
        <f ca="1">IFERROR(INDEX(TrichLuc!$A:$AD,CK59,23),"")</f>
        <v/>
      </c>
      <c r="CS59" s="94" t="str">
        <f ca="1">IFERROR(INDEX(TrichLuc!$A:$AD,CK59,25),"")</f>
        <v/>
      </c>
      <c r="CT59" s="94" t="str">
        <f ca="1">IFERROR(INDEX(TrichLuc!$A:$AD,CK59,26),"")</f>
        <v/>
      </c>
      <c r="CV59" s="4" t="str">
        <f ca="1">IFERROR(MATCH(DA$3,OFFSET(TrichLuc!$A$1,CV58,0,5000),0)+CV58,"")</f>
        <v/>
      </c>
      <c r="CW59" s="84" t="str">
        <f ca="1">IFERROR(INDEX(TrichLuc!$A:$AD,CV59,10),"")</f>
        <v/>
      </c>
      <c r="CX59" s="94" t="str">
        <f ca="1">IFERROR(INDEX(TrichLuc!$A:$AD,CV59,30),"")</f>
        <v/>
      </c>
      <c r="CY59" s="85" t="str">
        <f ca="1">IFERROR(VLOOKUP(CX59,Giadatvaheso!$C$24:$F$112,4,0)*CZ59,"")</f>
        <v/>
      </c>
      <c r="CZ59" s="84" t="str">
        <f t="shared" ca="1" si="9"/>
        <v/>
      </c>
      <c r="DA59" s="84" t="str">
        <f ca="1">IFERROR(INDEX(TrichLuc!$A:$AD,CV59,21),"")</f>
        <v/>
      </c>
      <c r="DB59" s="84" t="str">
        <f ca="1">IFERROR(INDEX(TrichLuc!$A:$AD,CV59,22),"")</f>
        <v/>
      </c>
      <c r="DC59" s="84" t="str">
        <f ca="1">IFERROR(INDEX(TrichLuc!$A:$AD,CV59,23),"")</f>
        <v/>
      </c>
      <c r="DD59" s="94" t="str">
        <f ca="1">IFERROR(INDEX(TrichLuc!$A:$AD,CV59,25),"")</f>
        <v/>
      </c>
      <c r="DE59" s="94" t="str">
        <f ca="1">IFERROR(INDEX(TrichLuc!$A:$AD,CV59,26),"")</f>
        <v/>
      </c>
      <c r="DG59" s="4" t="str">
        <f ca="1">IFERROR(MATCH(DL$3,OFFSET(TrichLuc!$A$1,DG58,0,5000),0)+DG58,"")</f>
        <v/>
      </c>
      <c r="DH59" s="84" t="str">
        <f ca="1">IFERROR(INDEX(TrichLuc!$A:$AD,DG59,10),"")</f>
        <v/>
      </c>
      <c r="DI59" s="94" t="str">
        <f ca="1">IFERROR(INDEX(TrichLuc!$A:$AD,DG59,30),"")</f>
        <v/>
      </c>
      <c r="DJ59" s="85" t="str">
        <f ca="1">IFERROR(VLOOKUP(DI59,Giadatvaheso!$C$24:$F$112,4,0)*DK59,"")</f>
        <v/>
      </c>
      <c r="DK59" s="84" t="str">
        <f t="shared" ca="1" si="10"/>
        <v/>
      </c>
      <c r="DL59" s="84" t="str">
        <f ca="1">IFERROR(INDEX(TrichLuc!$A:$AD,DG59,21),"")</f>
        <v/>
      </c>
      <c r="DM59" s="84" t="str">
        <f ca="1">IFERROR(INDEX(TrichLuc!$A:$AD,DG59,22),"")</f>
        <v/>
      </c>
      <c r="DN59" s="84" t="str">
        <f ca="1">IFERROR(INDEX(TrichLuc!$A:$AD,DG59,23),"")</f>
        <v/>
      </c>
      <c r="DO59" s="94" t="str">
        <f ca="1">IFERROR(INDEX(TrichLuc!$A:$AD,DG59,25),"")</f>
        <v/>
      </c>
      <c r="DP59" s="94" t="str">
        <f ca="1">IFERROR(INDEX(TrichLuc!$A:$AD,DG59,26),"")</f>
        <v/>
      </c>
      <c r="DR59" s="4" t="str">
        <f ca="1">IFERROR(MATCH(DW$3,OFFSET(TrichLuc!$A$1,DR58,0,5000),0)+DR58,"")</f>
        <v/>
      </c>
      <c r="DS59" s="84" t="str">
        <f ca="1">IFERROR(INDEX(TrichLuc!$A:$AD,DR59,10),"")</f>
        <v/>
      </c>
      <c r="DT59" s="94" t="str">
        <f ca="1">IFERROR(INDEX(TrichLuc!$A:$AD,DR59,30),"")</f>
        <v/>
      </c>
      <c r="DU59" s="85" t="str">
        <f ca="1">IFERROR(VLOOKUP(DT59,Giadatvaheso!$C$24:$F$112,4,0)*DV59,"")</f>
        <v/>
      </c>
      <c r="DV59" s="84" t="str">
        <f t="shared" ca="1" si="11"/>
        <v/>
      </c>
      <c r="DW59" s="84" t="str">
        <f ca="1">IFERROR(INDEX(TrichLuc!$A:$AD,DR59,21),"")</f>
        <v/>
      </c>
      <c r="DX59" s="84" t="str">
        <f ca="1">IFERROR(INDEX(TrichLuc!$A:$AD,DR59,22),"")</f>
        <v/>
      </c>
      <c r="DY59" s="84" t="str">
        <f ca="1">IFERROR(INDEX(TrichLuc!$A:$AD,DR59,23),"")</f>
        <v/>
      </c>
      <c r="DZ59" s="94" t="str">
        <f ca="1">IFERROR(INDEX(TrichLuc!$A:$AD,DR59,25),"")</f>
        <v/>
      </c>
      <c r="EA59" s="94" t="str">
        <f ca="1">IFERROR(INDEX(TrichLuc!$A:$AD,DR59,26),"")</f>
        <v/>
      </c>
      <c r="EC59" s="4" t="str">
        <f ca="1">IFERROR(MATCH(EH$3,OFFSET(TrichLuc!$A$1,EC58,0,5000),0)+EC58,"")</f>
        <v/>
      </c>
      <c r="ED59" s="84" t="str">
        <f ca="1">IFERROR(INDEX(TrichLuc!$A:$AD,EC59,10),"")</f>
        <v/>
      </c>
      <c r="EE59" s="94" t="str">
        <f ca="1">IFERROR(INDEX(TrichLuc!$A:$AD,EC59,30),"")</f>
        <v/>
      </c>
      <c r="EF59" s="85" t="str">
        <f ca="1">IFERROR(VLOOKUP(EE59,Giadatvaheso!$C$24:$F$112,4,0)*EG59,"")</f>
        <v/>
      </c>
      <c r="EG59" s="84" t="str">
        <f t="shared" ca="1" si="12"/>
        <v/>
      </c>
      <c r="EH59" s="84" t="str">
        <f ca="1">IFERROR(INDEX(TrichLuc!$A:$AD,EC59,21),"")</f>
        <v/>
      </c>
      <c r="EI59" s="84" t="str">
        <f ca="1">IFERROR(INDEX(TrichLuc!$A:$AD,EC59,22),"")</f>
        <v/>
      </c>
      <c r="EJ59" s="84" t="str">
        <f ca="1">IFERROR(INDEX(TrichLuc!$A:$AD,EC59,23),"")</f>
        <v/>
      </c>
      <c r="EK59" s="94" t="str">
        <f ca="1">IFERROR(INDEX(TrichLuc!$A:$AD,EC59,25),"")</f>
        <v/>
      </c>
      <c r="EL59" s="94" t="str">
        <f ca="1">IFERROR(INDEX(TrichLuc!$A:$AD,EC59,26),"")</f>
        <v/>
      </c>
      <c r="EN59" s="4" t="str">
        <f ca="1">IFERROR(MATCH(ES$3,OFFSET(TrichLuc!$A$1,EN58,0,5000),0)+EN58,"")</f>
        <v/>
      </c>
      <c r="EO59" s="84" t="str">
        <f ca="1">IFERROR(INDEX(TrichLuc!$A:$AD,EN59,10),"")</f>
        <v/>
      </c>
      <c r="EP59" s="94" t="str">
        <f ca="1">IFERROR(INDEX(TrichLuc!$A:$AD,EN59,30),"")</f>
        <v/>
      </c>
      <c r="EQ59" s="85" t="str">
        <f ca="1">IFERROR(VLOOKUP(EP59,Giadatvaheso!$C$24:$F$112,4,0)*ER59,"")</f>
        <v/>
      </c>
      <c r="ER59" s="84" t="str">
        <f t="shared" ca="1" si="13"/>
        <v/>
      </c>
      <c r="ES59" s="84" t="str">
        <f ca="1">IFERROR(INDEX(TrichLuc!$A:$AD,EN59,21),"")</f>
        <v/>
      </c>
      <c r="ET59" s="84" t="str">
        <f ca="1">IFERROR(INDEX(TrichLuc!$A:$AD,EN59,22),"")</f>
        <v/>
      </c>
      <c r="EU59" s="84" t="str">
        <f ca="1">IFERROR(INDEX(TrichLuc!$A:$AD,EN59,23),"")</f>
        <v/>
      </c>
      <c r="EV59" s="94" t="str">
        <f ca="1">IFERROR(INDEX(TrichLuc!$A:$AD,EN59,25),"")</f>
        <v/>
      </c>
      <c r="EW59" s="94" t="str">
        <f ca="1">IFERROR(INDEX(TrichLuc!$A:$AD,EN59,26),"")</f>
        <v/>
      </c>
      <c r="EY59" s="4" t="str">
        <f ca="1">IFERROR(MATCH(FD$3,OFFSET(TrichLuc!$A$1,EY58,0,5000),0)+EY58,"")</f>
        <v/>
      </c>
      <c r="EZ59" s="84" t="str">
        <f ca="1">IFERROR(INDEX(TrichLuc!$A:$AD,EY59,10),"")</f>
        <v/>
      </c>
      <c r="FA59" s="94" t="str">
        <f ca="1">IFERROR(INDEX(TrichLuc!$A:$AD,EY59,30),"")</f>
        <v/>
      </c>
      <c r="FB59" s="85" t="str">
        <f ca="1">IFERROR(VLOOKUP(FA59,Giadatvaheso!$C$24:$F$112,4,0)*FC59,"")</f>
        <v/>
      </c>
      <c r="FC59" s="84" t="str">
        <f t="shared" ca="1" si="14"/>
        <v/>
      </c>
      <c r="FD59" s="84" t="str">
        <f ca="1">IFERROR(INDEX(TrichLuc!$A:$AD,EY59,21),"")</f>
        <v/>
      </c>
      <c r="FE59" s="84" t="str">
        <f ca="1">IFERROR(INDEX(TrichLuc!$A:$AD,EY59,22),"")</f>
        <v/>
      </c>
      <c r="FF59" s="84" t="str">
        <f ca="1">IFERROR(INDEX(TrichLuc!$A:$AD,EY59,23),"")</f>
        <v/>
      </c>
      <c r="FG59" s="94" t="str">
        <f ca="1">IFERROR(INDEX(TrichLuc!$A:$AD,EY59,25),"")</f>
        <v/>
      </c>
      <c r="FH59" s="94" t="str">
        <f ca="1">IFERROR(INDEX(TrichLuc!$A:$AD,EY59,26),"")</f>
        <v/>
      </c>
      <c r="FJ59" s="4" t="str">
        <f ca="1">IFERROR(MATCH(FO$3,OFFSET(TrichLuc!$A$1,FJ58,0,5000),0)+FJ58,"")</f>
        <v/>
      </c>
      <c r="FK59" s="84" t="str">
        <f ca="1">IFERROR(INDEX(TrichLuc!$A:$AD,FJ59,10),"")</f>
        <v/>
      </c>
      <c r="FL59" s="94" t="str">
        <f ca="1">IFERROR(INDEX(TrichLuc!$A:$AD,FJ59,30),"")</f>
        <v/>
      </c>
      <c r="FM59" s="85" t="str">
        <f ca="1">IFERROR(VLOOKUP(FL59,Giadatvaheso!$C$24:$F$112,4,0)*FN59,"")</f>
        <v/>
      </c>
      <c r="FN59" s="84" t="str">
        <f t="shared" ca="1" si="15"/>
        <v/>
      </c>
      <c r="FO59" s="84" t="str">
        <f ca="1">IFERROR(INDEX(TrichLuc!$A:$AD,FJ59,21),"")</f>
        <v/>
      </c>
      <c r="FP59" s="84" t="str">
        <f ca="1">IFERROR(INDEX(TrichLuc!$A:$AD,FJ59,22),"")</f>
        <v/>
      </c>
      <c r="FQ59" s="84" t="str">
        <f ca="1">IFERROR(INDEX(TrichLuc!$A:$AD,FJ59,23),"")</f>
        <v/>
      </c>
      <c r="FR59" s="94" t="str">
        <f ca="1">IFERROR(INDEX(TrichLuc!$A:$AD,FJ59,25),"")</f>
        <v/>
      </c>
      <c r="FS59" s="94" t="str">
        <f ca="1">IFERROR(INDEX(TrichLuc!$A:$AD,FJ59,26),"")</f>
        <v/>
      </c>
      <c r="FU59" s="4" t="str">
        <f ca="1">IFERROR(MATCH(FZ$3,OFFSET(TrichLuc!$A$1,FU58,0,5000),0)+FU58,"")</f>
        <v/>
      </c>
      <c r="FV59" s="84" t="str">
        <f ca="1">IFERROR(INDEX(TrichLuc!$A:$AD,FU59,10),"")</f>
        <v/>
      </c>
      <c r="FW59" s="94" t="str">
        <f ca="1">IFERROR(INDEX(TrichLuc!$A:$AD,FU59,30),"")</f>
        <v/>
      </c>
      <c r="FX59" s="85" t="str">
        <f ca="1">IFERROR(VLOOKUP(FW59,Giadatvaheso!$C$24:$F$112,4,0)*FY59,"")</f>
        <v/>
      </c>
      <c r="FY59" s="84" t="str">
        <f t="shared" ca="1" si="16"/>
        <v/>
      </c>
      <c r="FZ59" s="84" t="str">
        <f ca="1">IFERROR(INDEX(TrichLuc!$A:$AD,FU59,21),"")</f>
        <v/>
      </c>
      <c r="GA59" s="84" t="str">
        <f ca="1">IFERROR(INDEX(TrichLuc!$A:$AD,FU59,22),"")</f>
        <v/>
      </c>
      <c r="GB59" s="84" t="str">
        <f ca="1">IFERROR(INDEX(TrichLuc!$A:$AD,FU59,23),"")</f>
        <v/>
      </c>
      <c r="GC59" s="94" t="str">
        <f ca="1">IFERROR(INDEX(TrichLuc!$A:$AD,FU59,25),"")</f>
        <v/>
      </c>
      <c r="GD59" s="94" t="str">
        <f ca="1">IFERROR(INDEX(TrichLuc!$A:$AD,FU59,26),"")</f>
        <v/>
      </c>
      <c r="GF59" s="4" t="str">
        <f ca="1">IFERROR(MATCH(GK$3,OFFSET(TrichLuc!$A$1,GF58,0,5000),0)+GF58,"")</f>
        <v/>
      </c>
      <c r="GG59" s="84" t="str">
        <f ca="1">IFERROR(INDEX(TrichLuc!$A:$AD,GF59,10),"")</f>
        <v/>
      </c>
      <c r="GH59" s="94" t="str">
        <f ca="1">IFERROR(INDEX(TrichLuc!$A:$AD,GF59,30),"")</f>
        <v/>
      </c>
      <c r="GI59" s="85" t="str">
        <f ca="1">IFERROR(VLOOKUP(GH59,Giadatvaheso!$C$24:$F$112,4,0)*GJ59,"")</f>
        <v/>
      </c>
      <c r="GJ59" s="84" t="str">
        <f t="shared" ca="1" si="17"/>
        <v/>
      </c>
      <c r="GK59" s="84" t="str">
        <f ca="1">IFERROR(INDEX(TrichLuc!$A:$AD,GF59,21),"")</f>
        <v/>
      </c>
      <c r="GL59" s="84" t="str">
        <f ca="1">IFERROR(INDEX(TrichLuc!$A:$AD,GF59,22),"")</f>
        <v/>
      </c>
      <c r="GM59" s="84" t="str">
        <f ca="1">IFERROR(INDEX(TrichLuc!$A:$AD,GF59,23),"")</f>
        <v/>
      </c>
      <c r="GN59" s="94" t="str">
        <f ca="1">IFERROR(INDEX(TrichLuc!$A:$AD,GF59,25),"")</f>
        <v/>
      </c>
      <c r="GO59" s="94" t="str">
        <f ca="1">IFERROR(INDEX(TrichLuc!$A:$AD,GF59,26),"")</f>
        <v/>
      </c>
      <c r="GQ59" s="4" t="str">
        <f ca="1">IFERROR(MATCH(GV$3,OFFSET(TrichLuc!$A$1,GQ58,0,5000),0)+GQ58,"")</f>
        <v/>
      </c>
      <c r="GR59" s="84" t="str">
        <f ca="1">IFERROR(INDEX(TrichLuc!$A:$AD,GQ59,10),"")</f>
        <v/>
      </c>
      <c r="GS59" s="94" t="str">
        <f ca="1">IFERROR(INDEX(TrichLuc!$A:$AD,GQ59,30),"")</f>
        <v/>
      </c>
      <c r="GT59" s="85" t="str">
        <f ca="1">IFERROR(VLOOKUP(GS59,Giadatvaheso!$C$24:$F$112,4,0)*GU59,"")</f>
        <v/>
      </c>
      <c r="GU59" s="84" t="str">
        <f t="shared" ca="1" si="18"/>
        <v/>
      </c>
      <c r="GV59" s="84" t="str">
        <f ca="1">IFERROR(INDEX(TrichLuc!$A:$AD,GQ59,21),"")</f>
        <v/>
      </c>
      <c r="GW59" s="84" t="str">
        <f ca="1">IFERROR(INDEX(TrichLuc!$A:$AD,GQ59,22),"")</f>
        <v/>
      </c>
      <c r="GX59" s="84" t="str">
        <f ca="1">IFERROR(INDEX(TrichLuc!$A:$AD,GQ59,23),"")</f>
        <v/>
      </c>
      <c r="GY59" s="94" t="str">
        <f ca="1">IFERROR(INDEX(TrichLuc!$A:$AD,GQ59,25),"")</f>
        <v/>
      </c>
      <c r="GZ59" s="94" t="str">
        <f ca="1">IFERROR(INDEX(TrichLuc!$A:$AD,GQ59,26),"")</f>
        <v/>
      </c>
      <c r="HB59" s="4" t="str">
        <f ca="1">IFERROR(MATCH(HG$3,OFFSET(TrichLuc!$A$1,HB58,0,5000),0)+HB58,"")</f>
        <v/>
      </c>
      <c r="HC59" s="84" t="str">
        <f ca="1">IFERROR(INDEX(TrichLuc!$A:$AD,HB59,10),"")</f>
        <v/>
      </c>
      <c r="HD59" s="94" t="str">
        <f ca="1">IFERROR(INDEX(TrichLuc!$A:$AD,HB59,30),"")</f>
        <v/>
      </c>
      <c r="HE59" s="85" t="str">
        <f ca="1">IFERROR(VLOOKUP(HD59,Giadatvaheso!$C$24:$F$112,4,0)*HF59,"")</f>
        <v/>
      </c>
      <c r="HF59" s="84" t="str">
        <f t="shared" ca="1" si="19"/>
        <v/>
      </c>
      <c r="HG59" s="84" t="str">
        <f ca="1">IFERROR(INDEX(TrichLuc!$A:$AD,HB59,21),"")</f>
        <v/>
      </c>
      <c r="HH59" s="84" t="str">
        <f ca="1">IFERROR(INDEX(TrichLuc!$A:$AD,HB59,22),"")</f>
        <v/>
      </c>
      <c r="HI59" s="84" t="str">
        <f ca="1">IFERROR(INDEX(TrichLuc!$A:$AD,HB59,23),"")</f>
        <v/>
      </c>
      <c r="HJ59" s="94" t="str">
        <f ca="1">IFERROR(INDEX(TrichLuc!$A:$AD,HB59,25),"")</f>
        <v/>
      </c>
      <c r="HK59" s="94" t="str">
        <f ca="1">IFERROR(INDEX(TrichLuc!$A:$AD,HB59,26),"")</f>
        <v/>
      </c>
      <c r="HM59" s="4" t="str">
        <f ca="1">IFERROR(MATCH(HR$3,OFFSET(TrichLuc!$A$1,HM58,0,5000),0)+HM58,"")</f>
        <v/>
      </c>
      <c r="HN59" s="84" t="str">
        <f ca="1">IFERROR(INDEX(TrichLuc!$A:$AD,HM59,10),"")</f>
        <v/>
      </c>
      <c r="HO59" s="94" t="str">
        <f ca="1">IFERROR(INDEX(TrichLuc!$A:$AD,HM59,30),"")</f>
        <v/>
      </c>
      <c r="HP59" s="85" t="str">
        <f ca="1">IFERROR(VLOOKUP(HO59,Giadatvaheso!$C$24:$F$112,4,0)*HQ59,"")</f>
        <v/>
      </c>
      <c r="HQ59" s="84" t="str">
        <f t="shared" ca="1" si="20"/>
        <v/>
      </c>
      <c r="HR59" s="84" t="str">
        <f ca="1">IFERROR(INDEX(TrichLuc!$A:$AD,HM59,21),"")</f>
        <v/>
      </c>
      <c r="HS59" s="84" t="str">
        <f ca="1">IFERROR(INDEX(TrichLuc!$A:$AD,HM59,22),"")</f>
        <v/>
      </c>
      <c r="HT59" s="84" t="str">
        <f ca="1">IFERROR(INDEX(TrichLuc!$A:$AD,HM59,23),"")</f>
        <v/>
      </c>
      <c r="HU59" s="94" t="str">
        <f ca="1">IFERROR(INDEX(TrichLuc!$A:$AD,HM59,25),"")</f>
        <v/>
      </c>
      <c r="HV59" s="94" t="str">
        <f ca="1">IFERROR(INDEX(TrichLuc!$A:$AD,HM59,26),"")</f>
        <v/>
      </c>
      <c r="HX59" s="4" t="str">
        <f ca="1">IFERROR(MATCH(IC$3,OFFSET(TrichLuc!$A$1,HX58,0,5000),0)+HX58,"")</f>
        <v/>
      </c>
      <c r="HY59" s="84" t="str">
        <f ca="1">IFERROR(INDEX(TrichLuc!$A:$AD,HX59,10),"")</f>
        <v/>
      </c>
      <c r="HZ59" s="94" t="str">
        <f ca="1">IFERROR(INDEX(TrichLuc!$A:$AD,HX59,30),"")</f>
        <v/>
      </c>
      <c r="IA59" s="85" t="str">
        <f ca="1">IFERROR(VLOOKUP(HZ59,Giadatvaheso!$C$24:$F$112,4,0)*IB59,"")</f>
        <v/>
      </c>
      <c r="IB59" s="84" t="str">
        <f t="shared" ca="1" si="21"/>
        <v/>
      </c>
      <c r="IC59" s="84" t="str">
        <f ca="1">IFERROR(INDEX(TrichLuc!$A:$AD,HX59,21),"")</f>
        <v/>
      </c>
      <c r="ID59" s="84" t="str">
        <f ca="1">IFERROR(INDEX(TrichLuc!$A:$AD,HX59,22),"")</f>
        <v/>
      </c>
      <c r="IE59" s="84" t="str">
        <f ca="1">IFERROR(INDEX(TrichLuc!$A:$AD,HX59,23),"")</f>
        <v/>
      </c>
      <c r="IF59" s="94" t="str">
        <f ca="1">IFERROR(INDEX(TrichLuc!$A:$AD,HX59,25),"")</f>
        <v/>
      </c>
      <c r="IG59" s="94" t="str">
        <f ca="1">IFERROR(INDEX(TrichLuc!$A:$AD,HX59,26),"")</f>
        <v/>
      </c>
      <c r="II59" s="4" t="str">
        <f ca="1">IFERROR(MATCH(IN$3,OFFSET(TrichLuc!$A$1,II58,0,5000),0)+II58,"")</f>
        <v/>
      </c>
      <c r="IJ59" s="84" t="str">
        <f ca="1">IFERROR(INDEX(TrichLuc!$A:$AD,II59,10),"")</f>
        <v/>
      </c>
      <c r="IK59" s="94" t="str">
        <f ca="1">IFERROR(INDEX(TrichLuc!$A:$AD,II59,30),"")</f>
        <v/>
      </c>
      <c r="IL59" s="85" t="str">
        <f ca="1">IFERROR(VLOOKUP(IK59,Giadatvaheso!$C$24:$F$112,4,0)*IM59,"")</f>
        <v/>
      </c>
      <c r="IM59" s="84" t="str">
        <f t="shared" ca="1" si="22"/>
        <v/>
      </c>
      <c r="IN59" s="84" t="str">
        <f ca="1">IFERROR(INDEX(TrichLuc!$A:$AD,II59,21),"")</f>
        <v/>
      </c>
      <c r="IO59" s="84" t="str">
        <f ca="1">IFERROR(INDEX(TrichLuc!$A:$AD,II59,22),"")</f>
        <v/>
      </c>
      <c r="IP59" s="84" t="str">
        <f ca="1">IFERROR(INDEX(TrichLuc!$A:$AD,II59,23),"")</f>
        <v/>
      </c>
      <c r="IQ59" s="94" t="str">
        <f ca="1">IFERROR(INDEX(TrichLuc!$A:$AD,II59,25),"")</f>
        <v/>
      </c>
      <c r="IR59" s="94" t="str">
        <f ca="1">IFERROR(INDEX(TrichLuc!$A:$AD,II59,26),"")</f>
        <v/>
      </c>
      <c r="IT59" s="4" t="str">
        <f ca="1">IFERROR(MATCH(IY$3,OFFSET(TrichLuc!$A$1,IT58,0,5000),0)+IT58,"")</f>
        <v/>
      </c>
      <c r="IU59" s="84" t="str">
        <f ca="1">IFERROR(INDEX(TrichLuc!$A:$AD,IT59,10),"")</f>
        <v/>
      </c>
      <c r="IV59" s="94" t="str">
        <f ca="1">IFERROR(INDEX(TrichLuc!$A:$AD,IT59,30),"")</f>
        <v/>
      </c>
      <c r="IW59" s="85" t="str">
        <f ca="1">IFERROR(VLOOKUP(IV59,Giadatvaheso!$C$24:$F$112,4,0)*IX59,"")</f>
        <v/>
      </c>
      <c r="IX59" s="84" t="str">
        <f t="shared" ca="1" si="23"/>
        <v/>
      </c>
      <c r="IY59" s="84" t="str">
        <f ca="1">IFERROR(INDEX(TrichLuc!$A:$AD,IT59,21),"")</f>
        <v/>
      </c>
      <c r="IZ59" s="84" t="str">
        <f ca="1">IFERROR(INDEX(TrichLuc!$A:$AD,IT59,22),"")</f>
        <v/>
      </c>
      <c r="JA59" s="84" t="str">
        <f ca="1">IFERROR(INDEX(TrichLuc!$A:$AD,IT59,23),"")</f>
        <v/>
      </c>
      <c r="JB59" s="94" t="str">
        <f ca="1">IFERROR(INDEX(TrichLuc!$A:$AD,IT59,25),"")</f>
        <v/>
      </c>
      <c r="JC59" s="94" t="str">
        <f ca="1">IFERROR(INDEX(TrichLuc!$A:$AD,IT59,26),"")</f>
        <v/>
      </c>
      <c r="JE59" s="4" t="str">
        <f ca="1">IFERROR(MATCH(JJ$3,OFFSET(TrichLuc!$A$1,JE58,0,5000),0)+JE58,"")</f>
        <v/>
      </c>
      <c r="JF59" s="84" t="str">
        <f ca="1">IFERROR(INDEX(TrichLuc!$A:$AD,JE59,10),"")</f>
        <v/>
      </c>
      <c r="JG59" s="94" t="str">
        <f ca="1">IFERROR(INDEX(TrichLuc!$A:$AD,JE59,30),"")</f>
        <v/>
      </c>
      <c r="JH59" s="85" t="str">
        <f ca="1">IFERROR(VLOOKUP(JG59,Giadatvaheso!$C$24:$F$112,4,0)*JI59,"")</f>
        <v/>
      </c>
      <c r="JI59" s="84" t="str">
        <f t="shared" ca="1" si="24"/>
        <v/>
      </c>
      <c r="JJ59" s="84" t="str">
        <f ca="1">IFERROR(INDEX(TrichLuc!$A:$AD,JE59,21),"")</f>
        <v/>
      </c>
      <c r="JK59" s="84" t="str">
        <f ca="1">IFERROR(INDEX(TrichLuc!$A:$AD,JE59,22),"")</f>
        <v/>
      </c>
      <c r="JL59" s="84" t="str">
        <f ca="1">IFERROR(INDEX(TrichLuc!$A:$AD,JE59,23),"")</f>
        <v/>
      </c>
      <c r="JM59" s="94" t="str">
        <f ca="1">IFERROR(INDEX(TrichLuc!$A:$AD,JE59,25),"")</f>
        <v/>
      </c>
      <c r="JN59" s="94" t="str">
        <f ca="1">IFERROR(INDEX(TrichLuc!$A:$AD,JE59,26),"")</f>
        <v/>
      </c>
      <c r="JP59" s="4" t="str">
        <f ca="1">IFERROR(MATCH(JU$3,OFFSET(TrichLuc!$A$1,JP58,0,5000),0)+JP58,"")</f>
        <v/>
      </c>
      <c r="JQ59" s="84" t="str">
        <f ca="1">IFERROR(INDEX(TrichLuc!$A:$AD,JP59,10),"")</f>
        <v/>
      </c>
      <c r="JR59" s="94" t="str">
        <f ca="1">IFERROR(INDEX(TrichLuc!$A:$AD,JP59,30),"")</f>
        <v/>
      </c>
      <c r="JS59" s="85" t="str">
        <f ca="1">IFERROR(VLOOKUP(JR59,Giadatvaheso!$C$24:$F$112,4,0)*JT59,"")</f>
        <v/>
      </c>
      <c r="JT59" s="84" t="str">
        <f t="shared" ca="1" si="25"/>
        <v/>
      </c>
      <c r="JU59" s="84" t="str">
        <f ca="1">IFERROR(INDEX(TrichLuc!$A:$AD,JP59,21),"")</f>
        <v/>
      </c>
      <c r="JV59" s="84" t="str">
        <f ca="1">IFERROR(INDEX(TrichLuc!$A:$AD,JP59,22),"")</f>
        <v/>
      </c>
      <c r="JW59" s="84" t="str">
        <f ca="1">IFERROR(INDEX(TrichLuc!$A:$AD,JP59,23),"")</f>
        <v/>
      </c>
      <c r="JX59" s="94" t="str">
        <f ca="1">IFERROR(INDEX(TrichLuc!$A:$AD,JP59,25),"")</f>
        <v/>
      </c>
      <c r="JY59" s="94" t="str">
        <f ca="1">IFERROR(INDEX(TrichLuc!$A:$AD,JP59,26),"")</f>
        <v/>
      </c>
      <c r="KA59" s="4" t="str">
        <f ca="1">IFERROR(MATCH(KF$3,OFFSET(TrichLuc!$A$1,KA58,0,5000),0)+KA58,"")</f>
        <v/>
      </c>
      <c r="KB59" s="84" t="str">
        <f ca="1">IFERROR(INDEX(TrichLuc!$A:$AD,KA59,10),"")</f>
        <v/>
      </c>
      <c r="KC59" s="94" t="str">
        <f ca="1">IFERROR(INDEX(TrichLuc!$A:$AD,KA59,30),"")</f>
        <v/>
      </c>
      <c r="KD59" s="85" t="str">
        <f ca="1">IFERROR(VLOOKUP(KC59,Giadatvaheso!$C$24:$F$112,4,0)*KE59,"")</f>
        <v/>
      </c>
      <c r="KE59" s="84" t="str">
        <f t="shared" ca="1" si="26"/>
        <v/>
      </c>
      <c r="KF59" s="84" t="str">
        <f ca="1">IFERROR(INDEX(TrichLuc!$A:$AD,KA59,21),"")</f>
        <v/>
      </c>
      <c r="KG59" s="84" t="str">
        <f ca="1">IFERROR(INDEX(TrichLuc!$A:$AD,KA59,22),"")</f>
        <v/>
      </c>
      <c r="KH59" s="84" t="str">
        <f ca="1">IFERROR(INDEX(TrichLuc!$A:$AD,KA59,23),"")</f>
        <v/>
      </c>
      <c r="KI59" s="94" t="str">
        <f ca="1">IFERROR(INDEX(TrichLuc!$A:$AD,KA59,25),"")</f>
        <v/>
      </c>
      <c r="KJ59" s="94" t="str">
        <f ca="1">IFERROR(INDEX(TrichLuc!$A:$AD,KA59,26),"")</f>
        <v/>
      </c>
      <c r="KL59" s="4" t="str">
        <f ca="1">IFERROR(MATCH(KQ$3,OFFSET(TrichLuc!$A$1,KL58,0,5000),0)+KL58,"")</f>
        <v/>
      </c>
      <c r="KM59" s="84" t="str">
        <f ca="1">IFERROR(INDEX(TrichLuc!$A:$AD,KL59,10),"")</f>
        <v/>
      </c>
      <c r="KN59" s="94" t="str">
        <f ca="1">IFERROR(INDEX(TrichLuc!$A:$AD,KL59,30),"")</f>
        <v/>
      </c>
      <c r="KO59" s="85" t="str">
        <f ca="1">IFERROR(VLOOKUP(KN59,Giadatvaheso!$C$24:$F$112,4,0)*KP59,"")</f>
        <v/>
      </c>
      <c r="KP59" s="84" t="str">
        <f t="shared" ca="1" si="27"/>
        <v/>
      </c>
      <c r="KQ59" s="84" t="str">
        <f ca="1">IFERROR(INDEX(TrichLuc!$A:$AD,KL59,21),"")</f>
        <v/>
      </c>
      <c r="KR59" s="84" t="str">
        <f ca="1">IFERROR(INDEX(TrichLuc!$A:$AD,KL59,22),"")</f>
        <v/>
      </c>
      <c r="KS59" s="84" t="str">
        <f ca="1">IFERROR(INDEX(TrichLuc!$A:$AD,KL59,23),"")</f>
        <v/>
      </c>
      <c r="KT59" s="94" t="str">
        <f ca="1">IFERROR(INDEX(TrichLuc!$A:$AD,KL59,25),"")</f>
        <v/>
      </c>
      <c r="KU59" s="94" t="str">
        <f ca="1">IFERROR(INDEX(TrichLuc!$A:$AD,KL59,26),"")</f>
        <v/>
      </c>
      <c r="KW59" s="4" t="str">
        <f ca="1">IFERROR(MATCH(LB$3,OFFSET(TrichLuc!$A$1,KW58,0,5000),0)+KW58,"")</f>
        <v/>
      </c>
      <c r="KX59" s="84" t="str">
        <f ca="1">IFERROR(INDEX(TrichLuc!$A:$AD,KW59,10),"")</f>
        <v/>
      </c>
      <c r="KY59" s="94" t="str">
        <f ca="1">IFERROR(INDEX(TrichLuc!$A:$AD,KW59,30),"")</f>
        <v/>
      </c>
      <c r="KZ59" s="85" t="str">
        <f ca="1">IFERROR(VLOOKUP(KY59,Giadatvaheso!$C$24:$F$112,4,0)*LA59,"")</f>
        <v/>
      </c>
      <c r="LA59" s="84" t="str">
        <f t="shared" ca="1" si="28"/>
        <v/>
      </c>
      <c r="LB59" s="84" t="str">
        <f ca="1">IFERROR(INDEX(TrichLuc!$A:$AD,KW59,21),"")</f>
        <v/>
      </c>
      <c r="LC59" s="84" t="str">
        <f ca="1">IFERROR(INDEX(TrichLuc!$A:$AD,KW59,22),"")</f>
        <v/>
      </c>
      <c r="LD59" s="84" t="str">
        <f ca="1">IFERROR(INDEX(TrichLuc!$A:$AD,KW59,23),"")</f>
        <v/>
      </c>
      <c r="LE59" s="94" t="str">
        <f ca="1">IFERROR(INDEX(TrichLuc!$A:$AD,KW59,25),"")</f>
        <v/>
      </c>
      <c r="LF59" s="94" t="str">
        <f ca="1">IFERROR(INDEX(TrichLuc!$A:$AD,KW59,26),"")</f>
        <v/>
      </c>
      <c r="LH59" s="4" t="str">
        <f ca="1">IFERROR(MATCH(LM$3,OFFSET(TrichLuc!$A$1,LH58,0,5000),0)+LH58,"")</f>
        <v/>
      </c>
      <c r="LI59" s="84" t="str">
        <f ca="1">IFERROR(INDEX(TrichLuc!$A:$AD,LH59,10),"")</f>
        <v/>
      </c>
      <c r="LJ59" s="94" t="str">
        <f ca="1">IFERROR(INDEX(TrichLuc!$A:$AD,LH59,30),"")</f>
        <v/>
      </c>
      <c r="LK59" s="85" t="str">
        <f ca="1">IFERROR(VLOOKUP(LJ59,Giadatvaheso!$C$24:$F$112,4,0)*LL59,"")</f>
        <v/>
      </c>
      <c r="LL59" s="84" t="str">
        <f t="shared" ca="1" si="29"/>
        <v/>
      </c>
      <c r="LM59" s="84" t="str">
        <f ca="1">IFERROR(INDEX(TrichLuc!$A:$AD,LH59,21),"")</f>
        <v/>
      </c>
      <c r="LN59" s="84" t="str">
        <f ca="1">IFERROR(INDEX(TrichLuc!$A:$AD,LH59,22),"")</f>
        <v/>
      </c>
      <c r="LO59" s="84" t="str">
        <f ca="1">IFERROR(INDEX(TrichLuc!$A:$AD,LH59,23),"")</f>
        <v/>
      </c>
      <c r="LP59" s="94" t="str">
        <f ca="1">IFERROR(INDEX(TrichLuc!$A:$AD,LH59,25),"")</f>
        <v/>
      </c>
      <c r="LQ59" s="94" t="str">
        <f ca="1">IFERROR(INDEX(TrichLuc!$A:$AD,LH59,26),"")</f>
        <v/>
      </c>
      <c r="LS59" s="4" t="str">
        <f ca="1">IFERROR(MATCH(LX$3,OFFSET(TrichLuc!$A$1,LS58,0,5000),0)+LS58,"")</f>
        <v/>
      </c>
      <c r="LT59" s="84" t="str">
        <f ca="1">IFERROR(INDEX(TrichLuc!$A:$AD,LS59,10),"")</f>
        <v/>
      </c>
      <c r="LU59" s="94" t="str">
        <f ca="1">IFERROR(INDEX(TrichLuc!$A:$AD,LS59,30),"")</f>
        <v/>
      </c>
      <c r="LV59" s="85" t="str">
        <f ca="1">IFERROR(VLOOKUP(LU59,Giadatvaheso!$C$24:$F$112,4,0)*LW59,"")</f>
        <v/>
      </c>
      <c r="LW59" s="84" t="str">
        <f t="shared" ca="1" si="30"/>
        <v/>
      </c>
      <c r="LX59" s="84" t="str">
        <f ca="1">IFERROR(INDEX(TrichLuc!$A:$AD,LS59,21),"")</f>
        <v/>
      </c>
      <c r="LY59" s="84" t="str">
        <f ca="1">IFERROR(INDEX(TrichLuc!$A:$AD,LS59,22),"")</f>
        <v/>
      </c>
      <c r="LZ59" s="84" t="str">
        <f ca="1">IFERROR(INDEX(TrichLuc!$A:$AD,LS59,23),"")</f>
        <v/>
      </c>
      <c r="MA59" s="94" t="str">
        <f ca="1">IFERROR(INDEX(TrichLuc!$A:$AD,LS59,25),"")</f>
        <v/>
      </c>
      <c r="MB59" s="94" t="str">
        <f ca="1">IFERROR(INDEX(TrichLuc!$A:$AD,LS59,26),"")</f>
        <v/>
      </c>
      <c r="MD59" s="4" t="str">
        <f ca="1">IFERROR(MATCH(MI$3,OFFSET(TrichLuc!$A$1,MD58,0,5000),0)+MD58,"")</f>
        <v/>
      </c>
      <c r="ME59" s="84" t="str">
        <f ca="1">IFERROR(INDEX(TrichLuc!$A:$AD,MD59,10),"")</f>
        <v/>
      </c>
      <c r="MF59" s="94" t="str">
        <f ca="1">IFERROR(INDEX(TrichLuc!$A:$AD,MD59,30),"")</f>
        <v/>
      </c>
      <c r="MG59" s="85" t="str">
        <f ca="1">IFERROR(VLOOKUP(MF59,Giadatvaheso!$C$24:$F$112,4,0)*MH59,"")</f>
        <v/>
      </c>
      <c r="MH59" s="84" t="str">
        <f t="shared" ca="1" si="31"/>
        <v/>
      </c>
      <c r="MI59" s="84" t="str">
        <f ca="1">IFERROR(INDEX(TrichLuc!$A:$AD,MD59,21),"")</f>
        <v/>
      </c>
      <c r="MJ59" s="84" t="str">
        <f ca="1">IFERROR(INDEX(TrichLuc!$A:$AD,MD59,22),"")</f>
        <v/>
      </c>
      <c r="MK59" s="84" t="str">
        <f ca="1">IFERROR(INDEX(TrichLuc!$A:$AD,MD59,23),"")</f>
        <v/>
      </c>
      <c r="ML59" s="94" t="str">
        <f ca="1">IFERROR(INDEX(TrichLuc!$A:$AD,MD59,25),"")</f>
        <v/>
      </c>
      <c r="MM59" s="94" t="str">
        <f ca="1">IFERROR(INDEX(TrichLuc!$A:$AD,MD59,26),"")</f>
        <v/>
      </c>
      <c r="MO59" s="4" t="str">
        <f ca="1">IFERROR(MATCH(MT$3,OFFSET(TrichLuc!$A$1,MO58,0,5000),0)+MO58,"")</f>
        <v/>
      </c>
      <c r="MP59" s="84" t="str">
        <f ca="1">IFERROR(INDEX(TrichLuc!$A:$AD,MO59,10),"")</f>
        <v/>
      </c>
      <c r="MQ59" s="94" t="str">
        <f ca="1">IFERROR(INDEX(TrichLuc!$A:$AD,MO59,30),"")</f>
        <v/>
      </c>
      <c r="MR59" s="85" t="str">
        <f ca="1">IFERROR(VLOOKUP(MQ59,Giadatvaheso!$C$24:$F$112,4,0)*MS59,"")</f>
        <v/>
      </c>
      <c r="MS59" s="84" t="str">
        <f t="shared" ca="1" si="32"/>
        <v/>
      </c>
      <c r="MT59" s="84" t="str">
        <f ca="1">IFERROR(INDEX(TrichLuc!$A:$AD,MO59,21),"")</f>
        <v/>
      </c>
      <c r="MU59" s="84" t="str">
        <f ca="1">IFERROR(INDEX(TrichLuc!$A:$AD,MO59,22),"")</f>
        <v/>
      </c>
      <c r="MV59" s="84" t="str">
        <f ca="1">IFERROR(INDEX(TrichLuc!$A:$AD,MO59,23),"")</f>
        <v/>
      </c>
      <c r="MW59" s="94" t="str">
        <f ca="1">IFERROR(INDEX(TrichLuc!$A:$AD,MO59,25),"")</f>
        <v/>
      </c>
      <c r="MX59" s="94" t="str">
        <f ca="1">IFERROR(INDEX(TrichLuc!$A:$AD,MO59,26),"")</f>
        <v/>
      </c>
      <c r="MZ59" s="4" t="str">
        <f ca="1">IFERROR(MATCH(NE$3,OFFSET(TrichLuc!$A$1,MZ58,0,5000),0)+MZ58,"")</f>
        <v/>
      </c>
      <c r="NA59" s="84" t="str">
        <f ca="1">IFERROR(INDEX(TrichLuc!$A:$AD,MZ59,10),"")</f>
        <v/>
      </c>
      <c r="NB59" s="94" t="str">
        <f ca="1">IFERROR(INDEX(TrichLuc!$A:$AD,MZ59,30),"")</f>
        <v/>
      </c>
      <c r="NC59" s="85" t="str">
        <f ca="1">IFERROR(VLOOKUP(NB59,Giadatvaheso!$C$24:$F$112,4,0)*ND59,"")</f>
        <v/>
      </c>
      <c r="ND59" s="84" t="str">
        <f t="shared" ca="1" si="33"/>
        <v/>
      </c>
      <c r="NE59" s="84" t="str">
        <f ca="1">IFERROR(INDEX(TrichLuc!$A:$AD,MZ59,21),"")</f>
        <v/>
      </c>
      <c r="NF59" s="84" t="str">
        <f ca="1">IFERROR(INDEX(TrichLuc!$A:$AD,MZ59,22),"")</f>
        <v/>
      </c>
      <c r="NG59" s="84" t="str">
        <f ca="1">IFERROR(INDEX(TrichLuc!$A:$AD,MZ59,23),"")</f>
        <v/>
      </c>
      <c r="NH59" s="94" t="str">
        <f ca="1">IFERROR(INDEX(TrichLuc!$A:$AD,MZ59,25),"")</f>
        <v/>
      </c>
      <c r="NI59" s="94" t="str">
        <f ca="1">IFERROR(INDEX(TrichLuc!$A:$AD,MZ59,26),"")</f>
        <v/>
      </c>
      <c r="NK59" s="4" t="str">
        <f ca="1">IFERROR(MATCH(NP$3,OFFSET(TrichLuc!$A$1,NK58,0,5000),0)+NK58,"")</f>
        <v/>
      </c>
      <c r="NL59" s="84" t="str">
        <f ca="1">IFERROR(INDEX(TrichLuc!$A:$AD,NK59,10),"")</f>
        <v/>
      </c>
      <c r="NM59" s="94" t="str">
        <f ca="1">IFERROR(INDEX(TrichLuc!$A:$AD,NK59,30),"")</f>
        <v/>
      </c>
      <c r="NN59" s="85" t="str">
        <f ca="1">IFERROR(VLOOKUP(NM59,Giadatvaheso!$C$24:$F$112,4,0)*NO59,"")</f>
        <v/>
      </c>
      <c r="NO59" s="84" t="str">
        <f t="shared" ca="1" si="34"/>
        <v/>
      </c>
      <c r="NP59" s="84" t="str">
        <f ca="1">IFERROR(INDEX(TrichLuc!$A:$AD,NK59,21),"")</f>
        <v/>
      </c>
      <c r="NQ59" s="84" t="str">
        <f ca="1">IFERROR(INDEX(TrichLuc!$A:$AD,NK59,22),"")</f>
        <v/>
      </c>
      <c r="NR59" s="84" t="str">
        <f ca="1">IFERROR(INDEX(TrichLuc!$A:$AD,NK59,23),"")</f>
        <v/>
      </c>
      <c r="NS59" s="94" t="str">
        <f ca="1">IFERROR(INDEX(TrichLuc!$A:$AD,NK59,25),"")</f>
        <v/>
      </c>
      <c r="NT59" s="94" t="str">
        <f ca="1">IFERROR(INDEX(TrichLuc!$A:$AD,NK59,26),"")</f>
        <v/>
      </c>
      <c r="NV59" s="4" t="str">
        <f ca="1">IFERROR(MATCH(OA$3,OFFSET(TrichLuc!$A$1,NV58,0,5000),0)+NV58,"")</f>
        <v/>
      </c>
      <c r="NW59" s="84" t="str">
        <f ca="1">IFERROR(INDEX(TrichLuc!$A:$AD,NV59,10),"")</f>
        <v/>
      </c>
      <c r="NX59" s="94" t="str">
        <f ca="1">IFERROR(INDEX(TrichLuc!$A:$AD,NV59,30),"")</f>
        <v/>
      </c>
      <c r="NY59" s="85" t="str">
        <f ca="1">IFERROR(VLOOKUP(NX59,Giadatvaheso!$C$24:$F$112,4,0)*NZ59,"")</f>
        <v/>
      </c>
      <c r="NZ59" s="84" t="str">
        <f t="shared" ca="1" si="35"/>
        <v/>
      </c>
      <c r="OA59" s="84" t="str">
        <f ca="1">IFERROR(INDEX(TrichLuc!$A:$AD,NV59,21),"")</f>
        <v/>
      </c>
      <c r="OB59" s="84" t="str">
        <f ca="1">IFERROR(INDEX(TrichLuc!$A:$AD,NV59,22),"")</f>
        <v/>
      </c>
      <c r="OC59" s="84" t="str">
        <f ca="1">IFERROR(INDEX(TrichLuc!$A:$AD,NV59,23),"")</f>
        <v/>
      </c>
      <c r="OD59" s="94" t="str">
        <f ca="1">IFERROR(INDEX(TrichLuc!$A:$AD,NV59,25),"")</f>
        <v/>
      </c>
      <c r="OE59" s="94" t="str">
        <f ca="1">IFERROR(INDEX(TrichLuc!$A:$AD,NV59,26),"")</f>
        <v/>
      </c>
      <c r="OG59" s="4" t="str">
        <f ca="1">IFERROR(MATCH(OL$3,OFFSET(TrichLuc!$A$1,OG58,0,5000),0)+OG58,"")</f>
        <v/>
      </c>
      <c r="OH59" s="84" t="str">
        <f ca="1">IFERROR(INDEX(TrichLuc!$A:$AD,OG59,10),"")</f>
        <v/>
      </c>
      <c r="OI59" s="94" t="str">
        <f ca="1">IFERROR(INDEX(TrichLuc!$A:$AD,OG59,30),"")</f>
        <v/>
      </c>
      <c r="OJ59" s="85" t="str">
        <f ca="1">IFERROR(VLOOKUP(OI59,Giadatvaheso!$C$24:$F$112,4,0)*OK59,"")</f>
        <v/>
      </c>
      <c r="OK59" s="84" t="str">
        <f t="shared" ca="1" si="36"/>
        <v/>
      </c>
      <c r="OL59" s="84" t="str">
        <f ca="1">IFERROR(INDEX(TrichLuc!$A:$AD,OG59,21),"")</f>
        <v/>
      </c>
      <c r="OM59" s="84" t="str">
        <f ca="1">IFERROR(INDEX(TrichLuc!$A:$AD,OG59,22),"")</f>
        <v/>
      </c>
      <c r="ON59" s="84" t="str">
        <f ca="1">IFERROR(INDEX(TrichLuc!$A:$AD,OG59,23),"")</f>
        <v/>
      </c>
      <c r="OO59" s="94" t="str">
        <f ca="1">IFERROR(INDEX(TrichLuc!$A:$AD,OG59,25),"")</f>
        <v/>
      </c>
      <c r="OP59" s="94" t="str">
        <f ca="1">IFERROR(INDEX(TrichLuc!$A:$AD,OG59,26),"")</f>
        <v/>
      </c>
      <c r="OR59" s="4" t="str">
        <f ca="1">IFERROR(MATCH(OW$3,OFFSET(TrichLuc!$A$1,OR58,0,5000),0)+OR58,"")</f>
        <v/>
      </c>
      <c r="OS59" s="84" t="str">
        <f ca="1">IFERROR(INDEX(TrichLuc!$A:$AD,OR59,10),"")</f>
        <v/>
      </c>
      <c r="OT59" s="94" t="str">
        <f ca="1">IFERROR(INDEX(TrichLuc!$A:$AD,OR59,30),"")</f>
        <v/>
      </c>
      <c r="OU59" s="85" t="str">
        <f ca="1">IFERROR(VLOOKUP(OT59,Giadatvaheso!$C$24:$F$112,4,0)*OV59,"")</f>
        <v/>
      </c>
      <c r="OV59" s="84" t="str">
        <f t="shared" ca="1" si="37"/>
        <v/>
      </c>
      <c r="OW59" s="84" t="str">
        <f ca="1">IFERROR(INDEX(TrichLuc!$A:$AD,OR59,21),"")</f>
        <v/>
      </c>
      <c r="OX59" s="84" t="str">
        <f ca="1">IFERROR(INDEX(TrichLuc!$A:$AD,OR59,22),"")</f>
        <v/>
      </c>
      <c r="OY59" s="84" t="str">
        <f ca="1">IFERROR(INDEX(TrichLuc!$A:$AD,OR59,23),"")</f>
        <v/>
      </c>
      <c r="OZ59" s="94" t="str">
        <f ca="1">IFERROR(INDEX(TrichLuc!$A:$AD,OR59,25),"")</f>
        <v/>
      </c>
      <c r="PA59" s="94" t="str">
        <f ca="1">IFERROR(INDEX(TrichLuc!$A:$AD,OR59,26),"")</f>
        <v/>
      </c>
      <c r="PC59" s="4" t="str">
        <f ca="1">IFERROR(MATCH(PH$3,OFFSET(TrichLuc!$A$1,PC58,0,5000),0)+PC58,"")</f>
        <v/>
      </c>
      <c r="PD59" s="84" t="str">
        <f ca="1">IFERROR(INDEX(TrichLuc!$A:$AD,PC59,10),"")</f>
        <v/>
      </c>
      <c r="PE59" s="94" t="str">
        <f ca="1">IFERROR(INDEX(TrichLuc!$A:$AD,PC59,30),"")</f>
        <v/>
      </c>
      <c r="PF59" s="85" t="str">
        <f ca="1">IFERROR(VLOOKUP(PE59,Giadatvaheso!$C$24:$F$112,4,0)*PG59,"")</f>
        <v/>
      </c>
      <c r="PG59" s="84" t="str">
        <f t="shared" ca="1" si="38"/>
        <v/>
      </c>
      <c r="PH59" s="84" t="str">
        <f ca="1">IFERROR(INDEX(TrichLuc!$A:$AD,PC59,21),"")</f>
        <v/>
      </c>
      <c r="PI59" s="84" t="str">
        <f ca="1">IFERROR(INDEX(TrichLuc!$A:$AD,PC59,22),"")</f>
        <v/>
      </c>
      <c r="PJ59" s="84" t="str">
        <f ca="1">IFERROR(INDEX(TrichLuc!$A:$AD,PC59,23),"")</f>
        <v/>
      </c>
      <c r="PK59" s="94" t="str">
        <f ca="1">IFERROR(INDEX(TrichLuc!$A:$AD,PC59,25),"")</f>
        <v/>
      </c>
      <c r="PL59" s="94" t="str">
        <f ca="1">IFERROR(INDEX(TrichLuc!$A:$AD,PC59,26),"")</f>
        <v/>
      </c>
      <c r="PN59" s="4" t="str">
        <f ca="1">IFERROR(MATCH(PS$3,OFFSET(TrichLuc!$A$1,PN58,0,5000),0)+PN58,"")</f>
        <v/>
      </c>
      <c r="PO59" s="84" t="str">
        <f ca="1">IFERROR(INDEX(TrichLuc!$A:$AD,PN59,10),"")</f>
        <v/>
      </c>
      <c r="PP59" s="94" t="str">
        <f ca="1">IFERROR(INDEX(TrichLuc!$A:$AD,PN59,30),"")</f>
        <v/>
      </c>
      <c r="PQ59" s="85" t="str">
        <f ca="1">IFERROR(VLOOKUP(PP59,Giadatvaheso!$C$24:$F$112,4,0)*PR59,"")</f>
        <v/>
      </c>
      <c r="PR59" s="84" t="str">
        <f t="shared" ca="1" si="39"/>
        <v/>
      </c>
      <c r="PS59" s="84" t="str">
        <f ca="1">IFERROR(INDEX(TrichLuc!$A:$AD,PN59,21),"")</f>
        <v/>
      </c>
      <c r="PT59" s="84" t="str">
        <f ca="1">IFERROR(INDEX(TrichLuc!$A:$AD,PN59,22),"")</f>
        <v/>
      </c>
      <c r="PU59" s="84" t="str">
        <f ca="1">IFERROR(INDEX(TrichLuc!$A:$AD,PN59,23),"")</f>
        <v/>
      </c>
      <c r="PV59" s="94" t="str">
        <f ca="1">IFERROR(INDEX(TrichLuc!$A:$AD,PN59,25),"")</f>
        <v/>
      </c>
      <c r="PW59" s="94" t="str">
        <f ca="1">IFERROR(INDEX(TrichLuc!$A:$AD,PN59,26),"")</f>
        <v/>
      </c>
      <c r="PY59" s="4" t="str">
        <f ca="1">IFERROR(MATCH(QD$3,OFFSET(TrichLuc!$A$1,PY58,0,5000),0)+PY58,"")</f>
        <v/>
      </c>
      <c r="PZ59" s="84" t="str">
        <f ca="1">IFERROR(INDEX(TrichLuc!$A:$AD,PY59,10),"")</f>
        <v/>
      </c>
      <c r="QA59" s="94" t="str">
        <f ca="1">IFERROR(INDEX(TrichLuc!$A:$AD,PY59,30),"")</f>
        <v/>
      </c>
      <c r="QB59" s="85" t="str">
        <f ca="1">IFERROR(VLOOKUP(QA59,Giadatvaheso!$C$24:$F$112,4,0)*QC59,"")</f>
        <v/>
      </c>
      <c r="QC59" s="84" t="str">
        <f t="shared" ca="1" si="40"/>
        <v/>
      </c>
      <c r="QD59" s="84" t="str">
        <f ca="1">IFERROR(INDEX(TrichLuc!$A:$AD,PY59,21),"")</f>
        <v/>
      </c>
      <c r="QE59" s="84" t="str">
        <f ca="1">IFERROR(INDEX(TrichLuc!$A:$AD,PY59,22),"")</f>
        <v/>
      </c>
      <c r="QF59" s="84" t="str">
        <f ca="1">IFERROR(INDEX(TrichLuc!$A:$AD,PY59,23),"")</f>
        <v/>
      </c>
      <c r="QG59" s="94" t="str">
        <f ca="1">IFERROR(INDEX(TrichLuc!$A:$AD,PY59,25),"")</f>
        <v/>
      </c>
      <c r="QH59" s="94" t="str">
        <f ca="1">IFERROR(INDEX(TrichLuc!$A:$AD,PY59,26),"")</f>
        <v/>
      </c>
      <c r="QJ59" s="4" t="str">
        <f ca="1">IFERROR(MATCH(QO$3,OFFSET(TrichLuc!$A$1,QJ58,0,5000),0)+QJ58,"")</f>
        <v/>
      </c>
      <c r="QK59" s="84" t="str">
        <f ca="1">IFERROR(INDEX(TrichLuc!$A:$AD,QJ59,10),"")</f>
        <v/>
      </c>
      <c r="QL59" s="94" t="str">
        <f ca="1">IFERROR(INDEX(TrichLuc!$A:$AD,QJ59,30),"")</f>
        <v/>
      </c>
      <c r="QM59" s="85" t="str">
        <f ca="1">IFERROR(VLOOKUP(QL59,Giadatvaheso!$C$24:$F$112,4,0)*QN59,"")</f>
        <v/>
      </c>
      <c r="QN59" s="84" t="str">
        <f t="shared" ca="1" si="41"/>
        <v/>
      </c>
      <c r="QO59" s="84" t="str">
        <f ca="1">IFERROR(INDEX(TrichLuc!$A:$AD,QJ59,21),"")</f>
        <v/>
      </c>
      <c r="QP59" s="84" t="str">
        <f ca="1">IFERROR(INDEX(TrichLuc!$A:$AD,QJ59,22),"")</f>
        <v/>
      </c>
      <c r="QQ59" s="84" t="str">
        <f ca="1">IFERROR(INDEX(TrichLuc!$A:$AD,QJ59,23),"")</f>
        <v/>
      </c>
      <c r="QR59" s="94" t="str">
        <f ca="1">IFERROR(INDEX(TrichLuc!$A:$AD,QJ59,25),"")</f>
        <v/>
      </c>
      <c r="QS59" s="94" t="str">
        <f ca="1">IFERROR(INDEX(TrichLuc!$A:$AD,QJ59,26),"")</f>
        <v/>
      </c>
      <c r="QU59" s="4" t="str">
        <f ca="1">IFERROR(MATCH(QZ$3,OFFSET(TrichLuc!$A$1,QU58,0,5000),0)+QU58,"")</f>
        <v/>
      </c>
      <c r="QV59" s="84" t="str">
        <f ca="1">IFERROR(INDEX(TrichLuc!$A:$AD,QU59,10),"")</f>
        <v/>
      </c>
      <c r="QW59" s="94" t="str">
        <f ca="1">IFERROR(INDEX(TrichLuc!$A:$AD,QU59,30),"")</f>
        <v/>
      </c>
      <c r="QX59" s="85" t="str">
        <f ca="1">IFERROR(VLOOKUP(QW59,Giadatvaheso!$C$24:$F$112,4,0)*QY59,"")</f>
        <v/>
      </c>
      <c r="QY59" s="84" t="str">
        <f t="shared" ca="1" si="42"/>
        <v/>
      </c>
      <c r="QZ59" s="84" t="str">
        <f ca="1">IFERROR(INDEX(TrichLuc!$A:$AD,QU59,21),"")</f>
        <v/>
      </c>
      <c r="RA59" s="84" t="str">
        <f ca="1">IFERROR(INDEX(TrichLuc!$A:$AD,QU59,22),"")</f>
        <v/>
      </c>
      <c r="RB59" s="84" t="str">
        <f ca="1">IFERROR(INDEX(TrichLuc!$A:$AD,QU59,23),"")</f>
        <v/>
      </c>
      <c r="RC59" s="94" t="str">
        <f ca="1">IFERROR(INDEX(TrichLuc!$A:$AD,QU59,25),"")</f>
        <v/>
      </c>
      <c r="RD59" s="94" t="str">
        <f ca="1">IFERROR(INDEX(TrichLuc!$A:$AD,QU59,26),"")</f>
        <v/>
      </c>
      <c r="RF59" s="4" t="str">
        <f ca="1">IFERROR(MATCH(RK$3,OFFSET(TrichLuc!$A$1,RF58,0,5000),0)+RF58,"")</f>
        <v/>
      </c>
      <c r="RG59" s="84" t="str">
        <f ca="1">IFERROR(INDEX(TrichLuc!$A:$AD,RF59,10),"")</f>
        <v/>
      </c>
      <c r="RH59" s="94" t="str">
        <f ca="1">IFERROR(INDEX(TrichLuc!$A:$AD,RF59,30),"")</f>
        <v/>
      </c>
      <c r="RI59" s="85" t="str">
        <f ca="1">IFERROR(VLOOKUP(RH59,Giadatvaheso!$C$24:$F$112,4,0)*RJ59,"")</f>
        <v/>
      </c>
      <c r="RJ59" s="84" t="str">
        <f t="shared" ca="1" si="43"/>
        <v/>
      </c>
      <c r="RK59" s="84" t="str">
        <f ca="1">IFERROR(INDEX(TrichLuc!$A:$AD,RF59,21),"")</f>
        <v/>
      </c>
      <c r="RL59" s="84" t="str">
        <f ca="1">IFERROR(INDEX(TrichLuc!$A:$AD,RF59,22),"")</f>
        <v/>
      </c>
      <c r="RM59" s="84" t="str">
        <f ca="1">IFERROR(INDEX(TrichLuc!$A:$AD,RF59,23),"")</f>
        <v/>
      </c>
      <c r="RN59" s="94" t="str">
        <f ca="1">IFERROR(INDEX(TrichLuc!$A:$AD,RF59,25),"")</f>
        <v/>
      </c>
      <c r="RO59" s="94" t="str">
        <f ca="1">IFERROR(INDEX(TrichLuc!$A:$AD,RF59,26),"")</f>
        <v/>
      </c>
      <c r="RQ59" s="4" t="str">
        <f ca="1">IFERROR(MATCH(RV$3,OFFSET(TrichLuc!$A$1,RQ58,0,5000),0)+RQ58,"")</f>
        <v/>
      </c>
      <c r="RR59" s="84" t="str">
        <f ca="1">IFERROR(INDEX(TrichLuc!$A:$AD,RQ59,10),"")</f>
        <v/>
      </c>
      <c r="RS59" s="94" t="str">
        <f ca="1">IFERROR(INDEX(TrichLuc!$A:$AD,RQ59,30),"")</f>
        <v/>
      </c>
      <c r="RT59" s="85" t="str">
        <f ca="1">IFERROR(VLOOKUP(RS59,Giadatvaheso!$C$24:$F$112,4,0)*RU59,"")</f>
        <v/>
      </c>
      <c r="RU59" s="84" t="str">
        <f t="shared" ca="1" si="44"/>
        <v/>
      </c>
      <c r="RV59" s="84" t="str">
        <f ca="1">IFERROR(INDEX(TrichLuc!$A:$AD,RQ59,21),"")</f>
        <v/>
      </c>
      <c r="RW59" s="84" t="str">
        <f ca="1">IFERROR(INDEX(TrichLuc!$A:$AD,RQ59,22),"")</f>
        <v/>
      </c>
      <c r="RX59" s="84" t="str">
        <f ca="1">IFERROR(INDEX(TrichLuc!$A:$AD,RQ59,23),"")</f>
        <v/>
      </c>
      <c r="RY59" s="94" t="str">
        <f ca="1">IFERROR(INDEX(TrichLuc!$A:$AD,RQ59,25),"")</f>
        <v/>
      </c>
      <c r="RZ59" s="94" t="str">
        <f ca="1">IFERROR(INDEX(TrichLuc!$A:$AD,RQ59,26),"")</f>
        <v/>
      </c>
      <c r="SB59" s="4" t="str">
        <f ca="1">IFERROR(MATCH(SG$3,OFFSET(TrichLuc!$A$1,SB58,0,5000),0)+SB58,"")</f>
        <v/>
      </c>
      <c r="SC59" s="84" t="str">
        <f ca="1">IFERROR(INDEX(TrichLuc!$A:$AD,SB59,10),"")</f>
        <v/>
      </c>
      <c r="SD59" s="94" t="str">
        <f ca="1">IFERROR(INDEX(TrichLuc!$A:$AD,SB59,30),"")</f>
        <v/>
      </c>
      <c r="SE59" s="85" t="str">
        <f ca="1">IFERROR(VLOOKUP(SD59,Giadatvaheso!$C$24:$F$112,4,0)*SF59,"")</f>
        <v/>
      </c>
      <c r="SF59" s="84" t="str">
        <f t="shared" ca="1" si="45"/>
        <v/>
      </c>
      <c r="SG59" s="84" t="str">
        <f ca="1">IFERROR(INDEX(TrichLuc!$A:$AD,SB59,21),"")</f>
        <v/>
      </c>
      <c r="SH59" s="84" t="str">
        <f ca="1">IFERROR(INDEX(TrichLuc!$A:$AD,SB59,22),"")</f>
        <v/>
      </c>
      <c r="SI59" s="84" t="str">
        <f ca="1">IFERROR(INDEX(TrichLuc!$A:$AD,SB59,23),"")</f>
        <v/>
      </c>
      <c r="SJ59" s="94" t="str">
        <f ca="1">IFERROR(INDEX(TrichLuc!$A:$AD,SB59,25),"")</f>
        <v/>
      </c>
      <c r="SK59" s="94" t="str">
        <f ca="1">IFERROR(INDEX(TrichLuc!$A:$AD,SB59,26),"")</f>
        <v/>
      </c>
      <c r="SM59" s="4" t="str">
        <f ca="1">IFERROR(MATCH(SR$3,OFFSET(TrichLuc!$A$1,SM58,0,5000),0)+SM58,"")</f>
        <v/>
      </c>
      <c r="SN59" s="84" t="str">
        <f ca="1">IFERROR(INDEX(TrichLuc!$A:$AD,SM59,10),"")</f>
        <v/>
      </c>
      <c r="SO59" s="94" t="str">
        <f ca="1">IFERROR(INDEX(TrichLuc!$A:$AD,SM59,30),"")</f>
        <v/>
      </c>
      <c r="SP59" s="85" t="str">
        <f ca="1">IFERROR(VLOOKUP(SO59,Giadatvaheso!$C$24:$F$112,4,0)*SQ59,"")</f>
        <v/>
      </c>
      <c r="SQ59" s="84" t="str">
        <f t="shared" ca="1" si="46"/>
        <v/>
      </c>
      <c r="SR59" s="84" t="str">
        <f ca="1">IFERROR(INDEX(TrichLuc!$A:$AD,SM59,21),"")</f>
        <v/>
      </c>
      <c r="SS59" s="84" t="str">
        <f ca="1">IFERROR(INDEX(TrichLuc!$A:$AD,SM59,22),"")</f>
        <v/>
      </c>
      <c r="ST59" s="84" t="str">
        <f ca="1">IFERROR(INDEX(TrichLuc!$A:$AD,SM59,23),"")</f>
        <v/>
      </c>
      <c r="SU59" s="94" t="str">
        <f ca="1">IFERROR(INDEX(TrichLuc!$A:$AD,SM59,25),"")</f>
        <v/>
      </c>
      <c r="SV59" s="94" t="str">
        <f ca="1">IFERROR(INDEX(TrichLuc!$A:$AD,SM59,26),"")</f>
        <v/>
      </c>
      <c r="SX59" s="4" t="str">
        <f ca="1">IFERROR(MATCH(TC$3,OFFSET(TrichLuc!$A$1,SX58,0,5000),0)+SX58,"")</f>
        <v/>
      </c>
      <c r="SY59" s="84" t="str">
        <f ca="1">IFERROR(INDEX(TrichLuc!$A:$AD,SX59,10),"")</f>
        <v/>
      </c>
      <c r="SZ59" s="94" t="str">
        <f ca="1">IFERROR(INDEX(TrichLuc!$A:$AD,SX59,30),"")</f>
        <v/>
      </c>
      <c r="TA59" s="85" t="str">
        <f ca="1">IFERROR(VLOOKUP(SZ59,Giadatvaheso!$C$24:$F$112,4,0)*TB59,"")</f>
        <v/>
      </c>
      <c r="TB59" s="84" t="str">
        <f t="shared" ca="1" si="47"/>
        <v/>
      </c>
      <c r="TC59" s="84" t="str">
        <f ca="1">IFERROR(INDEX(TrichLuc!$A:$AD,SX59,21),"")</f>
        <v/>
      </c>
      <c r="TD59" s="84" t="str">
        <f ca="1">IFERROR(INDEX(TrichLuc!$A:$AD,SX59,22),"")</f>
        <v/>
      </c>
      <c r="TE59" s="84" t="str">
        <f ca="1">IFERROR(INDEX(TrichLuc!$A:$AD,SX59,23),"")</f>
        <v/>
      </c>
      <c r="TF59" s="94" t="str">
        <f ca="1">IFERROR(INDEX(TrichLuc!$A:$AD,SX59,25),"")</f>
        <v/>
      </c>
      <c r="TG59" s="94" t="str">
        <f ca="1">IFERROR(INDEX(TrichLuc!$A:$AD,SX59,26),"")</f>
        <v/>
      </c>
      <c r="TI59" s="4" t="str">
        <f ca="1">IFERROR(MATCH(TN$3,OFFSET(TrichLuc!$A$1,TI58,0,5000),0)+TI58,"")</f>
        <v/>
      </c>
      <c r="TJ59" s="84" t="str">
        <f ca="1">IFERROR(INDEX(TrichLuc!$A:$AD,TI59,10),"")</f>
        <v/>
      </c>
      <c r="TK59" s="94" t="str">
        <f ca="1">IFERROR(INDEX(TrichLuc!$A:$AD,TI59,30),"")</f>
        <v/>
      </c>
      <c r="TL59" s="85" t="str">
        <f ca="1">IFERROR(VLOOKUP(TK59,Giadatvaheso!$C$24:$F$112,4,0)*TM59,"")</f>
        <v/>
      </c>
      <c r="TM59" s="84" t="str">
        <f t="shared" ca="1" si="48"/>
        <v/>
      </c>
      <c r="TN59" s="84" t="str">
        <f ca="1">IFERROR(INDEX(TrichLuc!$A:$AD,TI59,21),"")</f>
        <v/>
      </c>
      <c r="TO59" s="84" t="str">
        <f ca="1">IFERROR(INDEX(TrichLuc!$A:$AD,TI59,22),"")</f>
        <v/>
      </c>
      <c r="TP59" s="84" t="str">
        <f ca="1">IFERROR(INDEX(TrichLuc!$A:$AD,TI59,23),"")</f>
        <v/>
      </c>
      <c r="TQ59" s="94" t="str">
        <f ca="1">IFERROR(INDEX(TrichLuc!$A:$AD,TI59,25),"")</f>
        <v/>
      </c>
      <c r="TR59" s="94" t="str">
        <f ca="1">IFERROR(INDEX(TrichLuc!$A:$AD,TI59,26),"")</f>
        <v/>
      </c>
      <c r="TT59" s="4" t="str">
        <f ca="1">IFERROR(MATCH(TY$3,OFFSET(TrichLuc!$A$1,TT58,0,5000),0)+TT58,"")</f>
        <v/>
      </c>
      <c r="TU59" s="84" t="str">
        <f ca="1">IFERROR(INDEX(TrichLuc!$A:$AD,TT59,10),"")</f>
        <v/>
      </c>
      <c r="TV59" s="94" t="str">
        <f ca="1">IFERROR(INDEX(TrichLuc!$A:$AD,TT59,30),"")</f>
        <v/>
      </c>
      <c r="TW59" s="85" t="str">
        <f ca="1">IFERROR(VLOOKUP(TV59,Giadatvaheso!$C$24:$F$112,4,0)*TX59,"")</f>
        <v/>
      </c>
      <c r="TX59" s="84" t="str">
        <f t="shared" ca="1" si="49"/>
        <v/>
      </c>
      <c r="TY59" s="84" t="str">
        <f ca="1">IFERROR(INDEX(TrichLuc!$A:$AD,TT59,21),"")</f>
        <v/>
      </c>
      <c r="TZ59" s="84" t="str">
        <f ca="1">IFERROR(INDEX(TrichLuc!$A:$AD,TT59,22),"")</f>
        <v/>
      </c>
      <c r="UA59" s="84" t="str">
        <f ca="1">IFERROR(INDEX(TrichLuc!$A:$AD,TT59,23),"")</f>
        <v/>
      </c>
      <c r="UB59" s="94" t="str">
        <f ca="1">IFERROR(INDEX(TrichLuc!$A:$AD,TT59,25),"")</f>
        <v/>
      </c>
      <c r="UC59" s="94" t="str">
        <f ca="1">IFERROR(INDEX(TrichLuc!$A:$AD,TT59,26),"")</f>
        <v/>
      </c>
      <c r="UE59" s="4" t="str">
        <f ca="1">IFERROR(MATCH(UJ$3,OFFSET(TrichLuc!$A$1,UE58,0,5000),0)+UE58,"")</f>
        <v/>
      </c>
      <c r="UF59" s="84" t="str">
        <f ca="1">IFERROR(INDEX(TrichLuc!$A:$AD,UE59,10),"")</f>
        <v/>
      </c>
      <c r="UG59" s="94" t="str">
        <f ca="1">IFERROR(INDEX(TrichLuc!$A:$AD,UE59,30),"")</f>
        <v/>
      </c>
      <c r="UH59" s="85" t="str">
        <f ca="1">IFERROR(VLOOKUP(UG59,Giadatvaheso!$C$24:$F$112,4,0)*UI59,"")</f>
        <v/>
      </c>
      <c r="UI59" s="84" t="str">
        <f t="shared" ca="1" si="50"/>
        <v/>
      </c>
      <c r="UJ59" s="84" t="str">
        <f ca="1">IFERROR(INDEX(TrichLuc!$A:$AD,UE59,21),"")</f>
        <v/>
      </c>
      <c r="UK59" s="84" t="str">
        <f ca="1">IFERROR(INDEX(TrichLuc!$A:$AD,UE59,22),"")</f>
        <v/>
      </c>
      <c r="UL59" s="84" t="str">
        <f ca="1">IFERROR(INDEX(TrichLuc!$A:$AD,UE59,23),"")</f>
        <v/>
      </c>
      <c r="UM59" s="94" t="str">
        <f ca="1">IFERROR(INDEX(TrichLuc!$A:$AD,UE59,25),"")</f>
        <v/>
      </c>
      <c r="UN59" s="94" t="str">
        <f ca="1">IFERROR(INDEX(TrichLuc!$A:$AD,UE59,26),"")</f>
        <v/>
      </c>
      <c r="UP59" s="4" t="str">
        <f ca="1">IFERROR(MATCH(UU$3,OFFSET(TrichLuc!$A$1,UP58,0,5000),0)+UP58,"")</f>
        <v/>
      </c>
      <c r="UQ59" s="84" t="str">
        <f ca="1">IFERROR(INDEX(TrichLuc!$A:$AD,UP59,10),"")</f>
        <v/>
      </c>
      <c r="UR59" s="94" t="str">
        <f ca="1">IFERROR(INDEX(TrichLuc!$A:$AD,UP59,30),"")</f>
        <v/>
      </c>
      <c r="US59" s="85" t="str">
        <f ca="1">IFERROR(VLOOKUP(UR59,Giadatvaheso!$C$24:$F$112,4,0)*UT59,"")</f>
        <v/>
      </c>
      <c r="UT59" s="84" t="str">
        <f t="shared" ca="1" si="51"/>
        <v/>
      </c>
      <c r="UU59" s="84" t="str">
        <f ca="1">IFERROR(INDEX(TrichLuc!$A:$AD,UP59,21),"")</f>
        <v/>
      </c>
      <c r="UV59" s="84" t="str">
        <f ca="1">IFERROR(INDEX(TrichLuc!$A:$AD,UP59,22),"")</f>
        <v/>
      </c>
      <c r="UW59" s="84" t="str">
        <f ca="1">IFERROR(INDEX(TrichLuc!$A:$AD,UP59,23),"")</f>
        <v/>
      </c>
      <c r="UX59" s="94" t="str">
        <f ca="1">IFERROR(INDEX(TrichLuc!$A:$AD,UP59,25),"")</f>
        <v/>
      </c>
      <c r="UY59" s="94" t="str">
        <f ca="1">IFERROR(INDEX(TrichLuc!$A:$AD,UP59,26),"")</f>
        <v/>
      </c>
      <c r="VA59" s="4" t="str">
        <f ca="1">IFERROR(MATCH(VF$3,OFFSET(TrichLuc!$A$1,VA58,0,5000),0)+VA58,"")</f>
        <v/>
      </c>
      <c r="VB59" s="84" t="str">
        <f ca="1">IFERROR(INDEX(TrichLuc!$A:$AD,VA59,10),"")</f>
        <v/>
      </c>
      <c r="VC59" s="94" t="str">
        <f ca="1">IFERROR(INDEX(TrichLuc!$A:$AD,VA59,30),"")</f>
        <v/>
      </c>
      <c r="VD59" s="85" t="str">
        <f ca="1">IFERROR(VLOOKUP(VC59,Giadatvaheso!$C$24:$F$112,4,0)*VE59,"")</f>
        <v/>
      </c>
      <c r="VE59" s="84" t="str">
        <f t="shared" ca="1" si="52"/>
        <v/>
      </c>
      <c r="VF59" s="84" t="str">
        <f ca="1">IFERROR(INDEX(TrichLuc!$A:$AD,VA59,21),"")</f>
        <v/>
      </c>
      <c r="VG59" s="84" t="str">
        <f ca="1">IFERROR(INDEX(TrichLuc!$A:$AD,VA59,22),"")</f>
        <v/>
      </c>
      <c r="VH59" s="84" t="str">
        <f ca="1">IFERROR(INDEX(TrichLuc!$A:$AD,VA59,23),"")</f>
        <v/>
      </c>
      <c r="VI59" s="94" t="str">
        <f ca="1">IFERROR(INDEX(TrichLuc!$A:$AD,VA59,25),"")</f>
        <v/>
      </c>
      <c r="VJ59" s="94" t="str">
        <f ca="1">IFERROR(INDEX(TrichLuc!$A:$AD,VA59,26),"")</f>
        <v/>
      </c>
      <c r="VL59" s="4" t="str">
        <f ca="1">IFERROR(MATCH(VQ$3,OFFSET(TrichLuc!$A$1,VL58,0,5000),0)+VL58,"")</f>
        <v/>
      </c>
      <c r="VM59" s="84" t="str">
        <f ca="1">IFERROR(INDEX(TrichLuc!$A:$AD,VL59,10),"")</f>
        <v/>
      </c>
      <c r="VN59" s="94" t="str">
        <f ca="1">IFERROR(INDEX(TrichLuc!$A:$AD,VL59,30),"")</f>
        <v/>
      </c>
      <c r="VO59" s="85" t="str">
        <f ca="1">IFERROR(VLOOKUP(VN59,Giadatvaheso!$C$24:$F$112,4,0)*VP59,"")</f>
        <v/>
      </c>
      <c r="VP59" s="84" t="str">
        <f t="shared" ca="1" si="53"/>
        <v/>
      </c>
      <c r="VQ59" s="84" t="str">
        <f ca="1">IFERROR(INDEX(TrichLuc!$A:$AD,VL59,21),"")</f>
        <v/>
      </c>
      <c r="VR59" s="84" t="str">
        <f ca="1">IFERROR(INDEX(TrichLuc!$A:$AD,VL59,22),"")</f>
        <v/>
      </c>
      <c r="VS59" s="84" t="str">
        <f ca="1">IFERROR(INDEX(TrichLuc!$A:$AD,VL59,23),"")</f>
        <v/>
      </c>
      <c r="VT59" s="94" t="str">
        <f ca="1">IFERROR(INDEX(TrichLuc!$A:$AD,VL59,25),"")</f>
        <v/>
      </c>
      <c r="VU59" s="94" t="str">
        <f ca="1">IFERROR(INDEX(TrichLuc!$A:$AD,VL59,26),"")</f>
        <v/>
      </c>
      <c r="VW59" s="4" t="str">
        <f ca="1">IFERROR(MATCH(WB$3,OFFSET(TrichLuc!$A$1,VW58,0,5000),0)+VW58,"")</f>
        <v/>
      </c>
      <c r="VX59" s="84" t="str">
        <f ca="1">IFERROR(INDEX(TrichLuc!$A:$AD,VW59,10),"")</f>
        <v/>
      </c>
      <c r="VY59" s="94" t="str">
        <f ca="1">IFERROR(INDEX(TrichLuc!$A:$AD,VW59,30),"")</f>
        <v/>
      </c>
      <c r="VZ59" s="85" t="str">
        <f ca="1">IFERROR(VLOOKUP(VY59,Giadatvaheso!$C$24:$F$112,4,0)*WA59,"")</f>
        <v/>
      </c>
      <c r="WA59" s="84" t="str">
        <f t="shared" ca="1" si="54"/>
        <v/>
      </c>
      <c r="WB59" s="84" t="str">
        <f ca="1">IFERROR(INDEX(TrichLuc!$A:$AD,VW59,21),"")</f>
        <v/>
      </c>
      <c r="WC59" s="84" t="str">
        <f ca="1">IFERROR(INDEX(TrichLuc!$A:$AD,VW59,22),"")</f>
        <v/>
      </c>
      <c r="WD59" s="84" t="str">
        <f ca="1">IFERROR(INDEX(TrichLuc!$A:$AD,VW59,23),"")</f>
        <v/>
      </c>
      <c r="WE59" s="94" t="str">
        <f ca="1">IFERROR(INDEX(TrichLuc!$A:$AD,VW59,25),"")</f>
        <v/>
      </c>
      <c r="WF59" s="94" t="str">
        <f ca="1">IFERROR(INDEX(TrichLuc!$A:$AD,VW59,26),"")</f>
        <v/>
      </c>
      <c r="WH59" s="4" t="str">
        <f ca="1">IFERROR(MATCH(WM$3,OFFSET(TrichLuc!$A$1,WH58,0,5000),0)+WH58,"")</f>
        <v/>
      </c>
      <c r="WI59" s="84" t="str">
        <f ca="1">IFERROR(INDEX(TrichLuc!$A:$AD,WH59,10),"")</f>
        <v/>
      </c>
      <c r="WJ59" s="94" t="str">
        <f ca="1">IFERROR(INDEX(TrichLuc!$A:$AD,WH59,30),"")</f>
        <v/>
      </c>
      <c r="WK59" s="85" t="str">
        <f ca="1">IFERROR(VLOOKUP(WJ59,Giadatvaheso!$C$24:$F$112,4,0)*WL59,"")</f>
        <v/>
      </c>
      <c r="WL59" s="84" t="str">
        <f t="shared" ca="1" si="55"/>
        <v/>
      </c>
      <c r="WM59" s="84" t="str">
        <f ca="1">IFERROR(INDEX(TrichLuc!$A:$AD,WH59,21),"")</f>
        <v/>
      </c>
      <c r="WN59" s="84" t="str">
        <f ca="1">IFERROR(INDEX(TrichLuc!$A:$AD,WH59,22),"")</f>
        <v/>
      </c>
      <c r="WO59" s="84" t="str">
        <f ca="1">IFERROR(INDEX(TrichLuc!$A:$AD,WH59,23),"")</f>
        <v/>
      </c>
      <c r="WP59" s="94" t="str">
        <f ca="1">IFERROR(INDEX(TrichLuc!$A:$AD,WH59,25),"")</f>
        <v/>
      </c>
      <c r="WQ59" s="94" t="str">
        <f ca="1">IFERROR(INDEX(TrichLuc!$A:$AD,WH59,26),"")</f>
        <v/>
      </c>
      <c r="WS59" s="4" t="str">
        <f ca="1">IFERROR(MATCH(WX$3,OFFSET(TrichLuc!$A$1,WS58,0,5000),0)+WS58,"")</f>
        <v/>
      </c>
      <c r="WT59" s="84" t="str">
        <f ca="1">IFERROR(INDEX(TrichLuc!$A:$AD,WS59,10),"")</f>
        <v/>
      </c>
      <c r="WU59" s="94" t="str">
        <f ca="1">IFERROR(INDEX(TrichLuc!$A:$AD,WS59,30),"")</f>
        <v/>
      </c>
      <c r="WV59" s="85" t="str">
        <f ca="1">IFERROR(VLOOKUP(WU59,Giadatvaheso!$C$24:$F$112,4,0)*WW59,"")</f>
        <v/>
      </c>
      <c r="WW59" s="84" t="str">
        <f t="shared" ca="1" si="56"/>
        <v/>
      </c>
      <c r="WX59" s="84" t="str">
        <f ca="1">IFERROR(INDEX(TrichLuc!$A:$AD,WS59,21),"")</f>
        <v/>
      </c>
      <c r="WY59" s="84" t="str">
        <f ca="1">IFERROR(INDEX(TrichLuc!$A:$AD,WS59,22),"")</f>
        <v/>
      </c>
      <c r="WZ59" s="84" t="str">
        <f ca="1">IFERROR(INDEX(TrichLuc!$A:$AD,WS59,23),"")</f>
        <v/>
      </c>
      <c r="XA59" s="94" t="str">
        <f ca="1">IFERROR(INDEX(TrichLuc!$A:$AD,WS59,25),"")</f>
        <v/>
      </c>
      <c r="XB59" s="94" t="str">
        <f ca="1">IFERROR(INDEX(TrichLuc!$A:$AD,WS59,26),"")</f>
        <v/>
      </c>
      <c r="XD59" s="4" t="str">
        <f ca="1">IFERROR(MATCH(XI$3,OFFSET(TrichLuc!$A$1,XD58,0,5000),0)+XD58,"")</f>
        <v/>
      </c>
      <c r="XE59" s="84" t="str">
        <f ca="1">IFERROR(INDEX(TrichLuc!$A:$AD,XD59,10),"")</f>
        <v/>
      </c>
      <c r="XF59" s="94" t="str">
        <f ca="1">IFERROR(INDEX(TrichLuc!$A:$AD,XD59,30),"")</f>
        <v/>
      </c>
      <c r="XG59" s="85" t="str">
        <f ca="1">IFERROR(VLOOKUP(XF59,Giadatvaheso!$C$24:$F$112,4,0)*XH59,"")</f>
        <v/>
      </c>
      <c r="XH59" s="84" t="str">
        <f t="shared" ca="1" si="57"/>
        <v/>
      </c>
      <c r="XI59" s="84" t="str">
        <f ca="1">IFERROR(INDEX(TrichLuc!$A:$AD,XD59,21),"")</f>
        <v/>
      </c>
      <c r="XJ59" s="84" t="str">
        <f ca="1">IFERROR(INDEX(TrichLuc!$A:$AD,XD59,22),"")</f>
        <v/>
      </c>
      <c r="XK59" s="84" t="str">
        <f ca="1">IFERROR(INDEX(TrichLuc!$A:$AD,XD59,23),"")</f>
        <v/>
      </c>
      <c r="XL59" s="94" t="str">
        <f ca="1">IFERROR(INDEX(TrichLuc!$A:$AD,XD59,25),"")</f>
        <v/>
      </c>
      <c r="XM59" s="94" t="str">
        <f ca="1">IFERROR(INDEX(TrichLuc!$A:$AD,XD59,26),"")</f>
        <v/>
      </c>
      <c r="XO59" s="4" t="str">
        <f ca="1">IFERROR(MATCH(XT$3,OFFSET(TrichLuc!$A$1,XO58,0,5000),0)+XO58,"")</f>
        <v/>
      </c>
      <c r="XP59" s="84" t="str">
        <f ca="1">IFERROR(INDEX(TrichLuc!$A:$AD,XO59,10),"")</f>
        <v/>
      </c>
      <c r="XQ59" s="94" t="str">
        <f ca="1">IFERROR(INDEX(TrichLuc!$A:$AD,XO59,30),"")</f>
        <v/>
      </c>
      <c r="XR59" s="85" t="str">
        <f ca="1">IFERROR(VLOOKUP(XQ59,Giadatvaheso!$C$24:$F$112,4,0)*XS59,"")</f>
        <v/>
      </c>
      <c r="XS59" s="84" t="str">
        <f t="shared" ca="1" si="58"/>
        <v/>
      </c>
      <c r="XT59" s="84" t="str">
        <f ca="1">IFERROR(INDEX(TrichLuc!$A:$AD,XO59,21),"")</f>
        <v/>
      </c>
      <c r="XU59" s="84" t="str">
        <f ca="1">IFERROR(INDEX(TrichLuc!$A:$AD,XO59,22),"")</f>
        <v/>
      </c>
      <c r="XV59" s="84" t="str">
        <f ca="1">IFERROR(INDEX(TrichLuc!$A:$AD,XO59,23),"")</f>
        <v/>
      </c>
      <c r="XW59" s="94" t="str">
        <f ca="1">IFERROR(INDEX(TrichLuc!$A:$AD,XO59,25),"")</f>
        <v/>
      </c>
      <c r="XX59" s="94" t="str">
        <f ca="1">IFERROR(INDEX(TrichLuc!$A:$AD,XO59,26),"")</f>
        <v/>
      </c>
      <c r="XZ59" s="4" t="str">
        <f ca="1">IFERROR(MATCH(YE$3,OFFSET(TrichLuc!$A$1,XZ58,0,5000),0)+XZ58,"")</f>
        <v/>
      </c>
      <c r="YA59" s="84" t="str">
        <f ca="1">IFERROR(INDEX(TrichLuc!$A:$AD,XZ59,10),"")</f>
        <v/>
      </c>
      <c r="YB59" s="94" t="str">
        <f ca="1">IFERROR(INDEX(TrichLuc!$A:$AD,XZ59,30),"")</f>
        <v/>
      </c>
      <c r="YC59" s="85" t="str">
        <f ca="1">IFERROR(VLOOKUP(YB59,Giadatvaheso!$C$24:$F$112,4,0)*YD59,"")</f>
        <v/>
      </c>
      <c r="YD59" s="84" t="str">
        <f t="shared" ca="1" si="59"/>
        <v/>
      </c>
      <c r="YE59" s="84" t="str">
        <f ca="1">IFERROR(INDEX(TrichLuc!$A:$AD,XZ59,21),"")</f>
        <v/>
      </c>
      <c r="YF59" s="84" t="str">
        <f ca="1">IFERROR(INDEX(TrichLuc!$A:$AD,XZ59,22),"")</f>
        <v/>
      </c>
      <c r="YG59" s="84" t="str">
        <f ca="1">IFERROR(INDEX(TrichLuc!$A:$AD,XZ59,23),"")</f>
        <v/>
      </c>
      <c r="YH59" s="94" t="str">
        <f ca="1">IFERROR(INDEX(TrichLuc!$A:$AD,XZ59,25),"")</f>
        <v/>
      </c>
      <c r="YI59" s="94" t="str">
        <f ca="1">IFERROR(INDEX(TrichLuc!$A:$AD,XZ59,26),"")</f>
        <v/>
      </c>
      <c r="YK59" s="4" t="str">
        <f ca="1">IFERROR(MATCH(YP$3,OFFSET(TrichLuc!$A$1,YK58,0,5000),0)+YK58,"")</f>
        <v/>
      </c>
      <c r="YL59" s="84" t="str">
        <f ca="1">IFERROR(INDEX(TrichLuc!$A:$AD,YK59,10),"")</f>
        <v/>
      </c>
      <c r="YM59" s="94" t="str">
        <f ca="1">IFERROR(INDEX(TrichLuc!$A:$AD,YK59,30),"")</f>
        <v/>
      </c>
      <c r="YN59" s="85" t="str">
        <f ca="1">IFERROR(VLOOKUP(YM59,Giadatvaheso!$C$24:$F$112,4,0)*YO59,"")</f>
        <v/>
      </c>
      <c r="YO59" s="84" t="str">
        <f t="shared" ca="1" si="60"/>
        <v/>
      </c>
      <c r="YP59" s="84" t="str">
        <f ca="1">IFERROR(INDEX(TrichLuc!$A:$AD,YK59,21),"")</f>
        <v/>
      </c>
      <c r="YQ59" s="84" t="str">
        <f ca="1">IFERROR(INDEX(TrichLuc!$A:$AD,YK59,22),"")</f>
        <v/>
      </c>
      <c r="YR59" s="84" t="str">
        <f ca="1">IFERROR(INDEX(TrichLuc!$A:$AD,YK59,23),"")</f>
        <v/>
      </c>
      <c r="YS59" s="94" t="str">
        <f ca="1">IFERROR(INDEX(TrichLuc!$A:$AD,YK59,25),"")</f>
        <v/>
      </c>
      <c r="YT59" s="94" t="str">
        <f ca="1">IFERROR(INDEX(TrichLuc!$A:$AD,YK59,26),"")</f>
        <v/>
      </c>
      <c r="YV59" s="4" t="str">
        <f ca="1">IFERROR(MATCH(ZA$3,OFFSET(TrichLuc!$A$1,YV58,0,5000),0)+YV58,"")</f>
        <v/>
      </c>
      <c r="YW59" s="84" t="str">
        <f ca="1">IFERROR(INDEX(TrichLuc!$A:$AD,YV59,10),"")</f>
        <v/>
      </c>
      <c r="YX59" s="94" t="str">
        <f ca="1">IFERROR(INDEX(TrichLuc!$A:$AD,YV59,30),"")</f>
        <v/>
      </c>
      <c r="YY59" s="85" t="str">
        <f ca="1">IFERROR(VLOOKUP(YX59,Giadatvaheso!$C$24:$F$112,4,0)*YZ59,"")</f>
        <v/>
      </c>
      <c r="YZ59" s="84" t="str">
        <f t="shared" ca="1" si="61"/>
        <v/>
      </c>
      <c r="ZA59" s="84" t="str">
        <f ca="1">IFERROR(INDEX(TrichLuc!$A:$AD,YV59,21),"")</f>
        <v/>
      </c>
      <c r="ZB59" s="84" t="str">
        <f ca="1">IFERROR(INDEX(TrichLuc!$A:$AD,YV59,22),"")</f>
        <v/>
      </c>
      <c r="ZC59" s="84" t="str">
        <f ca="1">IFERROR(INDEX(TrichLuc!$A:$AD,YV59,23),"")</f>
        <v/>
      </c>
      <c r="ZD59" s="94" t="str">
        <f ca="1">IFERROR(INDEX(TrichLuc!$A:$AD,YV59,25),"")</f>
        <v/>
      </c>
      <c r="ZE59" s="94" t="str">
        <f ca="1">IFERROR(INDEX(TrichLuc!$A:$AD,YV59,26),"")</f>
        <v/>
      </c>
      <c r="ZG59" s="4" t="str">
        <f ca="1">IFERROR(MATCH(ZL$3,OFFSET(TrichLuc!$A$1,ZG58,0,5000),0)+ZG58,"")</f>
        <v/>
      </c>
      <c r="ZH59" s="84" t="str">
        <f ca="1">IFERROR(INDEX(TrichLuc!$A:$AD,ZG59,10),"")</f>
        <v/>
      </c>
      <c r="ZI59" s="94" t="str">
        <f ca="1">IFERROR(INDEX(TrichLuc!$A:$AD,ZG59,30),"")</f>
        <v/>
      </c>
      <c r="ZJ59" s="85" t="str">
        <f ca="1">IFERROR(VLOOKUP(ZI59,Giadatvaheso!$C$24:$F$112,4,0)*ZK59,"")</f>
        <v/>
      </c>
      <c r="ZK59" s="84" t="str">
        <f t="shared" ca="1" si="62"/>
        <v/>
      </c>
      <c r="ZL59" s="84" t="str">
        <f ca="1">IFERROR(INDEX(TrichLuc!$A:$AD,ZG59,21),"")</f>
        <v/>
      </c>
      <c r="ZM59" s="84" t="str">
        <f ca="1">IFERROR(INDEX(TrichLuc!$A:$AD,ZG59,22),"")</f>
        <v/>
      </c>
      <c r="ZN59" s="84" t="str">
        <f ca="1">IFERROR(INDEX(TrichLuc!$A:$AD,ZG59,23),"")</f>
        <v/>
      </c>
      <c r="ZO59" s="94" t="str">
        <f ca="1">IFERROR(INDEX(TrichLuc!$A:$AD,ZG59,25),"")</f>
        <v/>
      </c>
      <c r="ZP59" s="94" t="str">
        <f ca="1">IFERROR(INDEX(TrichLuc!$A:$AD,ZG59,26),"")</f>
        <v/>
      </c>
      <c r="ZR59" s="4" t="str">
        <f ca="1">IFERROR(MATCH(ZW$3,OFFSET(TrichLuc!$A$1,ZR58,0,5000),0)+ZR58,"")</f>
        <v/>
      </c>
      <c r="ZS59" s="84" t="str">
        <f ca="1">IFERROR(INDEX(TrichLuc!$A:$AD,ZR59,10),"")</f>
        <v/>
      </c>
      <c r="ZT59" s="94" t="str">
        <f ca="1">IFERROR(INDEX(TrichLuc!$A:$AD,ZR59,30),"")</f>
        <v/>
      </c>
      <c r="ZU59" s="85" t="str">
        <f ca="1">IFERROR(VLOOKUP(ZT59,Giadatvaheso!$C$24:$F$112,4,0)*ZV59,"")</f>
        <v/>
      </c>
      <c r="ZV59" s="84" t="str">
        <f t="shared" ca="1" si="63"/>
        <v/>
      </c>
      <c r="ZW59" s="84" t="str">
        <f ca="1">IFERROR(INDEX(TrichLuc!$A:$AD,ZR59,21),"")</f>
        <v/>
      </c>
      <c r="ZX59" s="84" t="str">
        <f ca="1">IFERROR(INDEX(TrichLuc!$A:$AD,ZR59,22),"")</f>
        <v/>
      </c>
      <c r="ZY59" s="84" t="str">
        <f ca="1">IFERROR(INDEX(TrichLuc!$A:$AD,ZR59,23),"")</f>
        <v/>
      </c>
      <c r="ZZ59" s="94" t="str">
        <f ca="1">IFERROR(INDEX(TrichLuc!$A:$AD,ZR59,25),"")</f>
        <v/>
      </c>
      <c r="AAA59" s="94" t="str">
        <f ca="1">IFERROR(INDEX(TrichLuc!$A:$AD,ZR59,26),"")</f>
        <v/>
      </c>
      <c r="AAC59" s="4" t="str">
        <f ca="1">IFERROR(MATCH(AAH$3,OFFSET(TrichLuc!$A$1,AAC58,0,5000),0)+AAC58,"")</f>
        <v/>
      </c>
      <c r="AAD59" s="84" t="str">
        <f ca="1">IFERROR(INDEX(TrichLuc!$A:$AD,AAC59,10),"")</f>
        <v/>
      </c>
      <c r="AAE59" s="94" t="str">
        <f ca="1">IFERROR(INDEX(TrichLuc!$A:$AD,AAC59,30),"")</f>
        <v/>
      </c>
      <c r="AAF59" s="85" t="str">
        <f ca="1">IFERROR(VLOOKUP(AAE59,Giadatvaheso!$C$24:$F$112,4,0)*AAG59,"")</f>
        <v/>
      </c>
      <c r="AAG59" s="84" t="str">
        <f t="shared" ca="1" si="64"/>
        <v/>
      </c>
      <c r="AAH59" s="84" t="str">
        <f ca="1">IFERROR(INDEX(TrichLuc!$A:$AD,AAC59,21),"")</f>
        <v/>
      </c>
      <c r="AAI59" s="84" t="str">
        <f ca="1">IFERROR(INDEX(TrichLuc!$A:$AD,AAC59,22),"")</f>
        <v/>
      </c>
      <c r="AAJ59" s="84" t="str">
        <f ca="1">IFERROR(INDEX(TrichLuc!$A:$AD,AAC59,23),"")</f>
        <v/>
      </c>
      <c r="AAK59" s="94" t="str">
        <f ca="1">IFERROR(INDEX(TrichLuc!$A:$AD,AAC59,25),"")</f>
        <v/>
      </c>
      <c r="AAL59" s="94" t="str">
        <f ca="1">IFERROR(INDEX(TrichLuc!$A:$AD,AAC59,26),"")</f>
        <v/>
      </c>
      <c r="AAN59" s="4" t="str">
        <f ca="1">IFERROR(MATCH(AAS$3,OFFSET(TrichLuc!$A$1,AAN58,0,5000),0)+AAN58,"")</f>
        <v/>
      </c>
      <c r="AAO59" s="84" t="str">
        <f ca="1">IFERROR(INDEX(TrichLuc!$A:$AD,AAN59,10),"")</f>
        <v/>
      </c>
      <c r="AAP59" s="94" t="str">
        <f ca="1">IFERROR(INDEX(TrichLuc!$A:$AD,AAN59,30),"")</f>
        <v/>
      </c>
      <c r="AAQ59" s="85" t="str">
        <f ca="1">IFERROR(VLOOKUP(AAP59,Giadatvaheso!$C$24:$F$112,4,0)*AAR59,"")</f>
        <v/>
      </c>
      <c r="AAR59" s="84" t="str">
        <f t="shared" ca="1" si="65"/>
        <v/>
      </c>
      <c r="AAS59" s="84" t="str">
        <f ca="1">IFERROR(INDEX(TrichLuc!$A:$AD,AAN59,21),"")</f>
        <v/>
      </c>
      <c r="AAT59" s="84" t="str">
        <f ca="1">IFERROR(INDEX(TrichLuc!$A:$AD,AAN59,22),"")</f>
        <v/>
      </c>
      <c r="AAU59" s="84" t="str">
        <f ca="1">IFERROR(INDEX(TrichLuc!$A:$AD,AAN59,23),"")</f>
        <v/>
      </c>
      <c r="AAV59" s="94" t="str">
        <f ca="1">IFERROR(INDEX(TrichLuc!$A:$AD,AAN59,25),"")</f>
        <v/>
      </c>
      <c r="AAW59" s="94" t="str">
        <f ca="1">IFERROR(INDEX(TrichLuc!$A:$AD,AAN59,26),"")</f>
        <v/>
      </c>
      <c r="AAY59" s="4" t="str">
        <f ca="1">IFERROR(MATCH(ABD$3,OFFSET(TrichLuc!$A$1,AAY58,0,5000),0)+AAY58,"")</f>
        <v/>
      </c>
      <c r="AAZ59" s="84" t="str">
        <f ca="1">IFERROR(INDEX(TrichLuc!$A:$AD,AAY59,10),"")</f>
        <v/>
      </c>
      <c r="ABA59" s="94" t="str">
        <f ca="1">IFERROR(INDEX(TrichLuc!$A:$AD,AAY59,30),"")</f>
        <v/>
      </c>
      <c r="ABB59" s="85" t="str">
        <f ca="1">IFERROR(VLOOKUP(ABA59,Giadatvaheso!$C$24:$F$112,4,0)*ABC59,"")</f>
        <v/>
      </c>
      <c r="ABC59" s="84" t="str">
        <f t="shared" ca="1" si="66"/>
        <v/>
      </c>
      <c r="ABD59" s="84" t="str">
        <f ca="1">IFERROR(INDEX(TrichLuc!$A:$AD,AAY59,21),"")</f>
        <v/>
      </c>
      <c r="ABE59" s="84" t="str">
        <f ca="1">IFERROR(INDEX(TrichLuc!$A:$AD,AAY59,22),"")</f>
        <v/>
      </c>
      <c r="ABF59" s="84" t="str">
        <f ca="1">IFERROR(INDEX(TrichLuc!$A:$AD,AAY59,23),"")</f>
        <v/>
      </c>
      <c r="ABG59" s="94" t="str">
        <f ca="1">IFERROR(INDEX(TrichLuc!$A:$AD,AAY59,25),"")</f>
        <v/>
      </c>
      <c r="ABH59" s="94" t="str">
        <f ca="1">IFERROR(INDEX(TrichLuc!$A:$AD,AAY59,26),"")</f>
        <v/>
      </c>
      <c r="ABJ59" s="4" t="str">
        <f ca="1">IFERROR(MATCH(ABO$3,OFFSET(TrichLuc!$A$1,ABJ58,0,5000),0)+ABJ58,"")</f>
        <v/>
      </c>
      <c r="ABK59" s="84" t="str">
        <f ca="1">IFERROR(INDEX(TrichLuc!$A:$AD,ABJ59,10),"")</f>
        <v/>
      </c>
      <c r="ABL59" s="94" t="str">
        <f ca="1">IFERROR(INDEX(TrichLuc!$A:$AD,ABJ59,30),"")</f>
        <v/>
      </c>
      <c r="ABM59" s="85" t="str">
        <f ca="1">IFERROR(VLOOKUP(ABL59,Giadatvaheso!$C$24:$F$112,4,0)*ABN59,"")</f>
        <v/>
      </c>
      <c r="ABN59" s="84" t="str">
        <f t="shared" ca="1" si="67"/>
        <v/>
      </c>
      <c r="ABO59" s="84" t="str">
        <f ca="1">IFERROR(INDEX(TrichLuc!$A:$AD,ABJ59,21),"")</f>
        <v/>
      </c>
      <c r="ABP59" s="84" t="str">
        <f ca="1">IFERROR(INDEX(TrichLuc!$A:$AD,ABJ59,22),"")</f>
        <v/>
      </c>
      <c r="ABQ59" s="84" t="str">
        <f ca="1">IFERROR(INDEX(TrichLuc!$A:$AD,ABJ59,23),"")</f>
        <v/>
      </c>
      <c r="ABR59" s="94" t="str">
        <f ca="1">IFERROR(INDEX(TrichLuc!$A:$AD,ABJ59,25),"")</f>
        <v/>
      </c>
      <c r="ABS59" s="94" t="str">
        <f ca="1">IFERROR(INDEX(TrichLuc!$A:$AD,ABJ59,26),"")</f>
        <v/>
      </c>
      <c r="ABU59" s="4" t="str">
        <f ca="1">IFERROR(MATCH(ABZ$3,OFFSET(TrichLuc!$A$1,ABU58,0,5000),0)+ABU58,"")</f>
        <v/>
      </c>
      <c r="ABV59" s="84" t="str">
        <f ca="1">IFERROR(INDEX(TrichLuc!$A:$AD,ABU59,10),"")</f>
        <v/>
      </c>
      <c r="ABW59" s="94" t="str">
        <f ca="1">IFERROR(INDEX(TrichLuc!$A:$AD,ABU59,30),"")</f>
        <v/>
      </c>
      <c r="ABX59" s="85" t="str">
        <f ca="1">IFERROR(VLOOKUP(ABW59,Giadatvaheso!$C$24:$F$112,4,0)*ABY59,"")</f>
        <v/>
      </c>
      <c r="ABY59" s="84" t="str">
        <f t="shared" ca="1" si="68"/>
        <v/>
      </c>
      <c r="ABZ59" s="84" t="str">
        <f ca="1">IFERROR(INDEX(TrichLuc!$A:$AD,ABU59,21),"")</f>
        <v/>
      </c>
      <c r="ACA59" s="84" t="str">
        <f ca="1">IFERROR(INDEX(TrichLuc!$A:$AD,ABU59,22),"")</f>
        <v/>
      </c>
      <c r="ACB59" s="84" t="str">
        <f ca="1">IFERROR(INDEX(TrichLuc!$A:$AD,ABU59,23),"")</f>
        <v/>
      </c>
      <c r="ACC59" s="94" t="str">
        <f ca="1">IFERROR(INDEX(TrichLuc!$A:$AD,ABU59,25),"")</f>
        <v/>
      </c>
      <c r="ACD59" s="94" t="str">
        <f ca="1">IFERROR(INDEX(TrichLuc!$A:$AD,ABU59,26),"")</f>
        <v/>
      </c>
      <c r="ACF59" s="4" t="str">
        <f ca="1">IFERROR(MATCH(ACK$3,OFFSET(TrichLuc!$A$1,ACF58,0,5000),0)+ACF58,"")</f>
        <v/>
      </c>
      <c r="ACG59" s="84" t="str">
        <f ca="1">IFERROR(INDEX(TrichLuc!$A:$AD,ACF59,10),"")</f>
        <v/>
      </c>
      <c r="ACH59" s="94" t="str">
        <f ca="1">IFERROR(INDEX(TrichLuc!$A:$AD,ACF59,30),"")</f>
        <v/>
      </c>
      <c r="ACI59" s="85" t="str">
        <f ca="1">IFERROR(VLOOKUP(ACH59,Giadatvaheso!$C$24:$F$112,4,0)*ACJ59,"")</f>
        <v/>
      </c>
      <c r="ACJ59" s="84" t="str">
        <f t="shared" ca="1" si="69"/>
        <v/>
      </c>
      <c r="ACK59" s="84" t="str">
        <f ca="1">IFERROR(INDEX(TrichLuc!$A:$AD,ACF59,21),"")</f>
        <v/>
      </c>
      <c r="ACL59" s="84" t="str">
        <f ca="1">IFERROR(INDEX(TrichLuc!$A:$AD,ACF59,22),"")</f>
        <v/>
      </c>
      <c r="ACM59" s="84" t="str">
        <f ca="1">IFERROR(INDEX(TrichLuc!$A:$AD,ACF59,23),"")</f>
        <v/>
      </c>
      <c r="ACN59" s="94" t="str">
        <f ca="1">IFERROR(INDEX(TrichLuc!$A:$AD,ACF59,25),"")</f>
        <v/>
      </c>
      <c r="ACO59" s="94" t="str">
        <f ca="1">IFERROR(INDEX(TrichLuc!$A:$AD,ACF59,26),"")</f>
        <v/>
      </c>
      <c r="ACQ59" s="4" t="str">
        <f ca="1">IFERROR(MATCH(ACV$3,OFFSET(TrichLuc!$A$1,ACQ58,0,5000),0)+ACQ58,"")</f>
        <v/>
      </c>
      <c r="ACR59" s="84" t="str">
        <f ca="1">IFERROR(INDEX(TrichLuc!$A:$AD,ACQ59,10),"")</f>
        <v/>
      </c>
      <c r="ACS59" s="94" t="str">
        <f ca="1">IFERROR(INDEX(TrichLuc!$A:$AD,ACQ59,30),"")</f>
        <v/>
      </c>
      <c r="ACT59" s="85" t="str">
        <f ca="1">IFERROR(VLOOKUP(ACS59,Giadatvaheso!$C$24:$F$112,4,0)*ACU59,"")</f>
        <v/>
      </c>
      <c r="ACU59" s="84" t="str">
        <f t="shared" ca="1" si="70"/>
        <v/>
      </c>
      <c r="ACV59" s="84" t="str">
        <f ca="1">IFERROR(INDEX(TrichLuc!$A:$AD,ACQ59,21),"")</f>
        <v/>
      </c>
      <c r="ACW59" s="84" t="str">
        <f ca="1">IFERROR(INDEX(TrichLuc!$A:$AD,ACQ59,22),"")</f>
        <v/>
      </c>
      <c r="ACX59" s="84" t="str">
        <f ca="1">IFERROR(INDEX(TrichLuc!$A:$AD,ACQ59,23),"")</f>
        <v/>
      </c>
      <c r="ACY59" s="94" t="str">
        <f ca="1">IFERROR(INDEX(TrichLuc!$A:$AD,ACQ59,25),"")</f>
        <v/>
      </c>
      <c r="ACZ59" s="94" t="str">
        <f ca="1">IFERROR(INDEX(TrichLuc!$A:$AD,ACQ59,26),"")</f>
        <v/>
      </c>
      <c r="ADB59" s="4" t="str">
        <f ca="1">IFERROR(MATCH(ADG$3,OFFSET(TrichLuc!$A$1,ADB58,0,5000),0)+ADB58,"")</f>
        <v/>
      </c>
      <c r="ADC59" s="84" t="str">
        <f ca="1">IFERROR(INDEX(TrichLuc!$A:$AD,ADB59,10),"")</f>
        <v/>
      </c>
      <c r="ADD59" s="94" t="str">
        <f ca="1">IFERROR(INDEX(TrichLuc!$A:$AD,ADB59,30),"")</f>
        <v/>
      </c>
      <c r="ADE59" s="85" t="str">
        <f ca="1">IFERROR(VLOOKUP(ADD59,Giadatvaheso!$C$24:$F$112,4,0)*ADF59,"")</f>
        <v/>
      </c>
      <c r="ADF59" s="84" t="str">
        <f t="shared" ca="1" si="71"/>
        <v/>
      </c>
      <c r="ADG59" s="84" t="str">
        <f ca="1">IFERROR(INDEX(TrichLuc!$A:$AD,ADB59,21),"")</f>
        <v/>
      </c>
      <c r="ADH59" s="84" t="str">
        <f ca="1">IFERROR(INDEX(TrichLuc!$A:$AD,ADB59,22),"")</f>
        <v/>
      </c>
      <c r="ADI59" s="84" t="str">
        <f ca="1">IFERROR(INDEX(TrichLuc!$A:$AD,ADB59,23),"")</f>
        <v/>
      </c>
      <c r="ADJ59" s="94" t="str">
        <f ca="1">IFERROR(INDEX(TrichLuc!$A:$AD,ADB59,25),"")</f>
        <v/>
      </c>
      <c r="ADK59" s="94" t="str">
        <f ca="1">IFERROR(INDEX(TrichLuc!$A:$AD,ADB59,26),"")</f>
        <v/>
      </c>
      <c r="ADM59" s="4" t="str">
        <f ca="1">IFERROR(MATCH(ADR$3,OFFSET(TrichLuc!$A$1,ADM58,0,5000),0)+ADM58,"")</f>
        <v/>
      </c>
      <c r="ADN59" s="84" t="str">
        <f ca="1">IFERROR(INDEX(TrichLuc!$A:$AD,ADM59,10),"")</f>
        <v/>
      </c>
      <c r="ADO59" s="94" t="str">
        <f ca="1">IFERROR(INDEX(TrichLuc!$A:$AD,ADM59,30),"")</f>
        <v/>
      </c>
      <c r="ADP59" s="85" t="str">
        <f ca="1">IFERROR(VLOOKUP(ADO59,Giadatvaheso!$C$24:$F$112,4,0)*ADQ59,"")</f>
        <v/>
      </c>
      <c r="ADQ59" s="84" t="str">
        <f t="shared" ca="1" si="72"/>
        <v/>
      </c>
      <c r="ADR59" s="84" t="str">
        <f ca="1">IFERROR(INDEX(TrichLuc!$A:$AD,ADM59,21),"")</f>
        <v/>
      </c>
      <c r="ADS59" s="84" t="str">
        <f ca="1">IFERROR(INDEX(TrichLuc!$A:$AD,ADM59,22),"")</f>
        <v/>
      </c>
      <c r="ADT59" s="84" t="str">
        <f ca="1">IFERROR(INDEX(TrichLuc!$A:$AD,ADM59,23),"")</f>
        <v/>
      </c>
      <c r="ADU59" s="94" t="str">
        <f ca="1">IFERROR(INDEX(TrichLuc!$A:$AD,ADM59,25),"")</f>
        <v/>
      </c>
      <c r="ADV59" s="94" t="str">
        <f ca="1">IFERROR(INDEX(TrichLuc!$A:$AD,ADM59,26),"")</f>
        <v/>
      </c>
      <c r="ADX59" s="4" t="str">
        <f ca="1">IFERROR(MATCH(AEC$3,OFFSET(TrichLuc!$A$1,ADX58,0,5000),0)+ADX58,"")</f>
        <v/>
      </c>
      <c r="ADY59" s="84" t="str">
        <f ca="1">IFERROR(INDEX(TrichLuc!$A:$AD,ADX59,10),"")</f>
        <v/>
      </c>
      <c r="ADZ59" s="94" t="str">
        <f ca="1">IFERROR(INDEX(TrichLuc!$A:$AD,ADX59,30),"")</f>
        <v/>
      </c>
      <c r="AEA59" s="85" t="str">
        <f ca="1">IFERROR(VLOOKUP(ADZ59,Giadatvaheso!$C$24:$F$112,4,0)*AEB59,"")</f>
        <v/>
      </c>
      <c r="AEB59" s="84" t="str">
        <f t="shared" ca="1" si="73"/>
        <v/>
      </c>
      <c r="AEC59" s="84" t="str">
        <f ca="1">IFERROR(INDEX(TrichLuc!$A:$AD,ADX59,21),"")</f>
        <v/>
      </c>
      <c r="AED59" s="84" t="str">
        <f ca="1">IFERROR(INDEX(TrichLuc!$A:$AD,ADX59,22),"")</f>
        <v/>
      </c>
      <c r="AEE59" s="84" t="str">
        <f ca="1">IFERROR(INDEX(TrichLuc!$A:$AD,ADX59,23),"")</f>
        <v/>
      </c>
      <c r="AEF59" s="94" t="str">
        <f ca="1">IFERROR(INDEX(TrichLuc!$A:$AD,ADX59,25),"")</f>
        <v/>
      </c>
      <c r="AEG59" s="94" t="str">
        <f ca="1">IFERROR(INDEX(TrichLuc!$A:$AD,ADX59,26),"")</f>
        <v/>
      </c>
      <c r="AEI59" s="4" t="str">
        <f ca="1">IFERROR(MATCH(AEN$3,OFFSET(TrichLuc!$A$1,AEI58,0,5000),0)+AEI58,"")</f>
        <v/>
      </c>
      <c r="AEJ59" s="84" t="str">
        <f ca="1">IFERROR(INDEX(TrichLuc!$A:$AD,AEI59,10),"")</f>
        <v/>
      </c>
      <c r="AEK59" s="94" t="str">
        <f ca="1">IFERROR(INDEX(TrichLuc!$A:$AD,AEI59,30),"")</f>
        <v/>
      </c>
      <c r="AEL59" s="85" t="str">
        <f ca="1">IFERROR(VLOOKUP(AEK59,Giadatvaheso!$C$24:$F$112,4,0)*AEM59,"")</f>
        <v/>
      </c>
      <c r="AEM59" s="84" t="str">
        <f t="shared" ca="1" si="74"/>
        <v/>
      </c>
      <c r="AEN59" s="84" t="str">
        <f ca="1">IFERROR(INDEX(TrichLuc!$A:$AD,AEI59,21),"")</f>
        <v/>
      </c>
      <c r="AEO59" s="84" t="str">
        <f ca="1">IFERROR(INDEX(TrichLuc!$A:$AD,AEI59,22),"")</f>
        <v/>
      </c>
      <c r="AEP59" s="84" t="str">
        <f ca="1">IFERROR(INDEX(TrichLuc!$A:$AD,AEI59,23),"")</f>
        <v/>
      </c>
      <c r="AEQ59" s="94" t="str">
        <f ca="1">IFERROR(INDEX(TrichLuc!$A:$AD,AEI59,25),"")</f>
        <v/>
      </c>
      <c r="AER59" s="94" t="str">
        <f ca="1">IFERROR(INDEX(TrichLuc!$A:$AD,AEI59,26),"")</f>
        <v/>
      </c>
      <c r="AET59" s="4" t="str">
        <f ca="1">IFERROR(MATCH(AEY$3,OFFSET(TrichLuc!$A$1,AET58,0,5000),0)+AET58,"")</f>
        <v/>
      </c>
      <c r="AEU59" s="84" t="str">
        <f ca="1">IFERROR(INDEX(TrichLuc!$A:$AD,AET59,10),"")</f>
        <v/>
      </c>
      <c r="AEV59" s="94" t="str">
        <f ca="1">IFERROR(INDEX(TrichLuc!$A:$AD,AET59,30),"")</f>
        <v/>
      </c>
      <c r="AEW59" s="85" t="str">
        <f ca="1">IFERROR(VLOOKUP(AEV59,Giadatvaheso!$C$24:$F$112,4,0)*AEX59,"")</f>
        <v/>
      </c>
      <c r="AEX59" s="84" t="str">
        <f t="shared" ca="1" si="75"/>
        <v/>
      </c>
      <c r="AEY59" s="84" t="str">
        <f ca="1">IFERROR(INDEX(TrichLuc!$A:$AD,AET59,21),"")</f>
        <v/>
      </c>
      <c r="AEZ59" s="84" t="str">
        <f ca="1">IFERROR(INDEX(TrichLuc!$A:$AD,AET59,22),"")</f>
        <v/>
      </c>
      <c r="AFA59" s="84" t="str">
        <f ca="1">IFERROR(INDEX(TrichLuc!$A:$AD,AET59,23),"")</f>
        <v/>
      </c>
      <c r="AFB59" s="94" t="str">
        <f ca="1">IFERROR(INDEX(TrichLuc!$A:$AD,AET59,25),"")</f>
        <v/>
      </c>
      <c r="AFC59" s="94" t="str">
        <f ca="1">IFERROR(INDEX(TrichLuc!$A:$AD,AET59,26),"")</f>
        <v/>
      </c>
      <c r="AFE59" s="4" t="str">
        <f ca="1">IFERROR(MATCH(AFJ$3,OFFSET(TrichLuc!$A$1,AFE58,0,5000),0)+AFE58,"")</f>
        <v/>
      </c>
      <c r="AFF59" s="84" t="str">
        <f ca="1">IFERROR(INDEX(TrichLuc!$A:$AD,AFE59,10),"")</f>
        <v/>
      </c>
      <c r="AFG59" s="94" t="str">
        <f ca="1">IFERROR(INDEX(TrichLuc!$A:$AD,AFE59,30),"")</f>
        <v/>
      </c>
      <c r="AFH59" s="85" t="str">
        <f ca="1">IFERROR(VLOOKUP(AFG59,Giadatvaheso!$C$24:$F$112,4,0)*AFI59,"")</f>
        <v/>
      </c>
      <c r="AFI59" s="84" t="str">
        <f t="shared" ca="1" si="76"/>
        <v/>
      </c>
      <c r="AFJ59" s="84" t="str">
        <f ca="1">IFERROR(INDEX(TrichLuc!$A:$AD,AFE59,21),"")</f>
        <v/>
      </c>
      <c r="AFK59" s="84" t="str">
        <f ca="1">IFERROR(INDEX(TrichLuc!$A:$AD,AFE59,22),"")</f>
        <v/>
      </c>
      <c r="AFL59" s="84" t="str">
        <f ca="1">IFERROR(INDEX(TrichLuc!$A:$AD,AFE59,23),"")</f>
        <v/>
      </c>
      <c r="AFM59" s="94" t="str">
        <f ca="1">IFERROR(INDEX(TrichLuc!$A:$AD,AFE59,25),"")</f>
        <v/>
      </c>
      <c r="AFN59" s="94" t="str">
        <f ca="1">IFERROR(INDEX(TrichLuc!$A:$AD,AFE59,26),"")</f>
        <v/>
      </c>
      <c r="AFP59" s="4" t="str">
        <f ca="1">IFERROR(MATCH(AFU$3,OFFSET(TrichLuc!$A$1,AFP58,0,5000),0)+AFP58,"")</f>
        <v/>
      </c>
      <c r="AFQ59" s="84" t="str">
        <f ca="1">IFERROR(INDEX(TrichLuc!$A:$AD,AFP59,10),"")</f>
        <v/>
      </c>
      <c r="AFR59" s="94" t="str">
        <f ca="1">IFERROR(INDEX(TrichLuc!$A:$AD,AFP59,30),"")</f>
        <v/>
      </c>
      <c r="AFS59" s="85" t="str">
        <f ca="1">IFERROR(VLOOKUP(AFR59,Giadatvaheso!$C$24:$F$112,4,0)*AFT59,"")</f>
        <v/>
      </c>
      <c r="AFT59" s="84" t="str">
        <f t="shared" ca="1" si="77"/>
        <v/>
      </c>
      <c r="AFU59" s="84" t="str">
        <f ca="1">IFERROR(INDEX(TrichLuc!$A:$AD,AFP59,21),"")</f>
        <v/>
      </c>
      <c r="AFV59" s="84" t="str">
        <f ca="1">IFERROR(INDEX(TrichLuc!$A:$AD,AFP59,22),"")</f>
        <v/>
      </c>
      <c r="AFW59" s="84" t="str">
        <f ca="1">IFERROR(INDEX(TrichLuc!$A:$AD,AFP59,23),"")</f>
        <v/>
      </c>
      <c r="AFX59" s="94" t="str">
        <f ca="1">IFERROR(INDEX(TrichLuc!$A:$AD,AFP59,25),"")</f>
        <v/>
      </c>
      <c r="AFY59" s="94" t="str">
        <f ca="1">IFERROR(INDEX(TrichLuc!$A:$AD,AFP59,26),"")</f>
        <v/>
      </c>
      <c r="AGA59" s="4" t="str">
        <f ca="1">IFERROR(MATCH(AGF$3,OFFSET(TrichLuc!$A$1,AGA58,0,5000),0)+AGA58,"")</f>
        <v/>
      </c>
      <c r="AGB59" s="84" t="str">
        <f ca="1">IFERROR(INDEX(TrichLuc!$A:$AD,AGA59,10),"")</f>
        <v/>
      </c>
      <c r="AGC59" s="94" t="str">
        <f ca="1">IFERROR(INDEX(TrichLuc!$A:$AD,AGA59,30),"")</f>
        <v/>
      </c>
      <c r="AGD59" s="85" t="str">
        <f ca="1">IFERROR(VLOOKUP(AGC59,Giadatvaheso!$C$24:$F$112,4,0)*AGE59,"")</f>
        <v/>
      </c>
      <c r="AGE59" s="84" t="str">
        <f t="shared" ca="1" si="78"/>
        <v/>
      </c>
      <c r="AGF59" s="84" t="str">
        <f ca="1">IFERROR(INDEX(TrichLuc!$A:$AD,AGA59,21),"")</f>
        <v/>
      </c>
      <c r="AGG59" s="84" t="str">
        <f ca="1">IFERROR(INDEX(TrichLuc!$A:$AD,AGA59,22),"")</f>
        <v/>
      </c>
      <c r="AGH59" s="84" t="str">
        <f ca="1">IFERROR(INDEX(TrichLuc!$A:$AD,AGA59,23),"")</f>
        <v/>
      </c>
      <c r="AGI59" s="94" t="str">
        <f ca="1">IFERROR(INDEX(TrichLuc!$A:$AD,AGA59,25),"")</f>
        <v/>
      </c>
      <c r="AGJ59" s="94" t="str">
        <f ca="1">IFERROR(INDEX(TrichLuc!$A:$AD,AGA59,26),"")</f>
        <v/>
      </c>
      <c r="AGL59" s="4" t="str">
        <f ca="1">IFERROR(MATCH(AGQ$3,OFFSET(TrichLuc!$A$1,AGL58,0,5000),0)+AGL58,"")</f>
        <v/>
      </c>
      <c r="AGM59" s="84" t="str">
        <f ca="1">IFERROR(INDEX(TrichLuc!$A:$AD,AGL59,10),"")</f>
        <v/>
      </c>
      <c r="AGN59" s="94" t="str">
        <f ca="1">IFERROR(INDEX(TrichLuc!$A:$AD,AGL59,30),"")</f>
        <v/>
      </c>
      <c r="AGO59" s="85" t="str">
        <f ca="1">IFERROR(VLOOKUP(AGN59,Giadatvaheso!$C$24:$F$112,4,0)*AGP59,"")</f>
        <v/>
      </c>
      <c r="AGP59" s="84" t="str">
        <f t="shared" ca="1" si="79"/>
        <v/>
      </c>
      <c r="AGQ59" s="84" t="str">
        <f ca="1">IFERROR(INDEX(TrichLuc!$A:$AD,AGL59,21),"")</f>
        <v/>
      </c>
      <c r="AGR59" s="84" t="str">
        <f ca="1">IFERROR(INDEX(TrichLuc!$A:$AD,AGL59,22),"")</f>
        <v/>
      </c>
      <c r="AGS59" s="84" t="str">
        <f ca="1">IFERROR(INDEX(TrichLuc!$A:$AD,AGL59,23),"")</f>
        <v/>
      </c>
      <c r="AGT59" s="94" t="str">
        <f ca="1">IFERROR(INDEX(TrichLuc!$A:$AD,AGL59,25),"")</f>
        <v/>
      </c>
      <c r="AGU59" s="94" t="str">
        <f ca="1">IFERROR(INDEX(TrichLuc!$A:$AD,AGL59,26),"")</f>
        <v/>
      </c>
      <c r="AGW59" s="4" t="str">
        <f ca="1">IFERROR(MATCH(AHB$3,OFFSET(TrichLuc!$A$1,AGW58,0,5000),0)+AGW58,"")</f>
        <v/>
      </c>
      <c r="AGX59" s="84" t="str">
        <f ca="1">IFERROR(INDEX(TrichLuc!$A:$AD,AGW59,10),"")</f>
        <v/>
      </c>
      <c r="AGY59" s="94" t="str">
        <f ca="1">IFERROR(INDEX(TrichLuc!$A:$AD,AGW59,30),"")</f>
        <v/>
      </c>
      <c r="AGZ59" s="85" t="str">
        <f ca="1">IFERROR(VLOOKUP(AGY59,Giadatvaheso!$C$24:$F$112,4,0)*AHA59,"")</f>
        <v/>
      </c>
      <c r="AHA59" s="84" t="str">
        <f t="shared" ca="1" si="80"/>
        <v/>
      </c>
      <c r="AHB59" s="84" t="str">
        <f ca="1">IFERROR(INDEX(TrichLuc!$A:$AD,AGW59,21),"")</f>
        <v/>
      </c>
      <c r="AHC59" s="84" t="str">
        <f ca="1">IFERROR(INDEX(TrichLuc!$A:$AD,AGW59,22),"")</f>
        <v/>
      </c>
      <c r="AHD59" s="84" t="str">
        <f ca="1">IFERROR(INDEX(TrichLuc!$A:$AD,AGW59,23),"")</f>
        <v/>
      </c>
      <c r="AHE59" s="94" t="str">
        <f ca="1">IFERROR(INDEX(TrichLuc!$A:$AD,AGW59,25),"")</f>
        <v/>
      </c>
      <c r="AHF59" s="94" t="str">
        <f ca="1">IFERROR(INDEX(TrichLuc!$A:$AD,AGW59,26),"")</f>
        <v/>
      </c>
      <c r="AHH59" s="4" t="str">
        <f ca="1">IFERROR(MATCH(AHM$3,OFFSET(TrichLuc!$A$1,AHH58,0,5000),0)+AHH58,"")</f>
        <v/>
      </c>
      <c r="AHI59" s="84" t="str">
        <f ca="1">IFERROR(INDEX(TrichLuc!$A:$AD,AHH59,10),"")</f>
        <v/>
      </c>
      <c r="AHJ59" s="94" t="str">
        <f ca="1">IFERROR(INDEX(TrichLuc!$A:$AD,AHH59,30),"")</f>
        <v/>
      </c>
      <c r="AHK59" s="85" t="str">
        <f ca="1">IFERROR(VLOOKUP(AHJ59,Giadatvaheso!$C$24:$F$112,4,0)*AHL59,"")</f>
        <v/>
      </c>
      <c r="AHL59" s="84" t="str">
        <f t="shared" ca="1" si="81"/>
        <v/>
      </c>
      <c r="AHM59" s="84" t="str">
        <f ca="1">IFERROR(INDEX(TrichLuc!$A:$AD,AHH59,21),"")</f>
        <v/>
      </c>
      <c r="AHN59" s="84" t="str">
        <f ca="1">IFERROR(INDEX(TrichLuc!$A:$AD,AHH59,22),"")</f>
        <v/>
      </c>
      <c r="AHO59" s="84" t="str">
        <f ca="1">IFERROR(INDEX(TrichLuc!$A:$AD,AHH59,23),"")</f>
        <v/>
      </c>
      <c r="AHP59" s="94" t="str">
        <f ca="1">IFERROR(INDEX(TrichLuc!$A:$AD,AHH59,25),"")</f>
        <v/>
      </c>
      <c r="AHQ59" s="94" t="str">
        <f ca="1">IFERROR(INDEX(TrichLuc!$A:$AD,AHH59,26),"")</f>
        <v/>
      </c>
      <c r="AHS59" s="4" t="str">
        <f ca="1">IFERROR(MATCH(AHX$3,OFFSET(TrichLuc!$A$1,AHS58,0,5000),0)+AHS58,"")</f>
        <v/>
      </c>
      <c r="AHT59" s="84" t="str">
        <f ca="1">IFERROR(INDEX(TrichLuc!$A:$AD,AHS59,10),"")</f>
        <v/>
      </c>
      <c r="AHU59" s="94" t="str">
        <f ca="1">IFERROR(INDEX(TrichLuc!$A:$AD,AHS59,30),"")</f>
        <v/>
      </c>
      <c r="AHV59" s="85" t="str">
        <f ca="1">IFERROR(VLOOKUP(AHU59,Giadatvaheso!$C$24:$F$112,4,0)*AHW59,"")</f>
        <v/>
      </c>
      <c r="AHW59" s="84" t="str">
        <f t="shared" ca="1" si="82"/>
        <v/>
      </c>
      <c r="AHX59" s="84" t="str">
        <f ca="1">IFERROR(INDEX(TrichLuc!$A:$AD,AHS59,21),"")</f>
        <v/>
      </c>
      <c r="AHY59" s="84" t="str">
        <f ca="1">IFERROR(INDEX(TrichLuc!$A:$AD,AHS59,22),"")</f>
        <v/>
      </c>
      <c r="AHZ59" s="84" t="str">
        <f ca="1">IFERROR(INDEX(TrichLuc!$A:$AD,AHS59,23),"")</f>
        <v/>
      </c>
      <c r="AIA59" s="94" t="str">
        <f ca="1">IFERROR(INDEX(TrichLuc!$A:$AD,AHS59,25),"")</f>
        <v/>
      </c>
      <c r="AIB59" s="94" t="str">
        <f ca="1">IFERROR(INDEX(TrichLuc!$A:$AD,AHS59,26),"")</f>
        <v/>
      </c>
      <c r="AID59" s="4" t="str">
        <f ca="1">IFERROR(MATCH(AII$3,OFFSET(TrichLuc!$A$1,AID58,0,5000),0)+AID58,"")</f>
        <v/>
      </c>
      <c r="AIE59" s="84" t="str">
        <f ca="1">IFERROR(INDEX(TrichLuc!$A:$AD,AID59,10),"")</f>
        <v/>
      </c>
      <c r="AIF59" s="94" t="str">
        <f ca="1">IFERROR(INDEX(TrichLuc!$A:$AD,AID59,30),"")</f>
        <v/>
      </c>
      <c r="AIG59" s="85" t="str">
        <f ca="1">IFERROR(VLOOKUP(AIF59,Giadatvaheso!$C$24:$F$112,4,0)*AIH59,"")</f>
        <v/>
      </c>
      <c r="AIH59" s="84" t="str">
        <f t="shared" ca="1" si="83"/>
        <v/>
      </c>
      <c r="AII59" s="84" t="str">
        <f ca="1">IFERROR(INDEX(TrichLuc!$A:$AD,AID59,21),"")</f>
        <v/>
      </c>
      <c r="AIJ59" s="84" t="str">
        <f ca="1">IFERROR(INDEX(TrichLuc!$A:$AD,AID59,22),"")</f>
        <v/>
      </c>
      <c r="AIK59" s="84" t="str">
        <f ca="1">IFERROR(INDEX(TrichLuc!$A:$AD,AID59,23),"")</f>
        <v/>
      </c>
      <c r="AIL59" s="94" t="str">
        <f ca="1">IFERROR(INDEX(TrichLuc!$A:$AD,AID59,25),"")</f>
        <v/>
      </c>
      <c r="AIM59" s="94" t="str">
        <f ca="1">IFERROR(INDEX(TrichLuc!$A:$AD,AID59,26),"")</f>
        <v/>
      </c>
      <c r="AIO59" s="4" t="str">
        <f ca="1">IFERROR(MATCH(AIT$3,OFFSET(TrichLuc!$A$1,AIO58,0,5000),0)+AIO58,"")</f>
        <v/>
      </c>
      <c r="AIP59" s="84" t="str">
        <f ca="1">IFERROR(INDEX(TrichLuc!$A:$AD,AIO59,10),"")</f>
        <v/>
      </c>
      <c r="AIQ59" s="94" t="str">
        <f ca="1">IFERROR(INDEX(TrichLuc!$A:$AD,AIO59,30),"")</f>
        <v/>
      </c>
      <c r="AIR59" s="85" t="str">
        <f ca="1">IFERROR(VLOOKUP(AIQ59,Giadatvaheso!$C$24:$F$112,4,0)*AIS59,"")</f>
        <v/>
      </c>
      <c r="AIS59" s="84" t="str">
        <f t="shared" ca="1" si="84"/>
        <v/>
      </c>
      <c r="AIT59" s="84" t="str">
        <f ca="1">IFERROR(INDEX(TrichLuc!$A:$AD,AIO59,21),"")</f>
        <v/>
      </c>
      <c r="AIU59" s="84" t="str">
        <f ca="1">IFERROR(INDEX(TrichLuc!$A:$AD,AIO59,22),"")</f>
        <v/>
      </c>
      <c r="AIV59" s="84" t="str">
        <f ca="1">IFERROR(INDEX(TrichLuc!$A:$AD,AIO59,23),"")</f>
        <v/>
      </c>
      <c r="AIW59" s="94" t="str">
        <f ca="1">IFERROR(INDEX(TrichLuc!$A:$AD,AIO59,25),"")</f>
        <v/>
      </c>
      <c r="AIX59" s="94" t="str">
        <f ca="1">IFERROR(INDEX(TrichLuc!$A:$AD,AIO59,26),"")</f>
        <v/>
      </c>
      <c r="AIZ59" s="4" t="str">
        <f ca="1">IFERROR(MATCH(AJE$3,OFFSET(TrichLuc!$A$1,AIZ58,0,5000),0)+AIZ58,"")</f>
        <v/>
      </c>
      <c r="AJA59" s="84" t="str">
        <f ca="1">IFERROR(INDEX(TrichLuc!$A:$AD,AIZ59,10),"")</f>
        <v/>
      </c>
      <c r="AJB59" s="94" t="str">
        <f ca="1">IFERROR(INDEX(TrichLuc!$A:$AD,AIZ59,30),"")</f>
        <v/>
      </c>
      <c r="AJC59" s="85" t="str">
        <f ca="1">IFERROR(VLOOKUP(AJB59,Giadatvaheso!$C$24:$F$112,4,0)*AJD59,"")</f>
        <v/>
      </c>
      <c r="AJD59" s="84" t="str">
        <f t="shared" ca="1" si="85"/>
        <v/>
      </c>
      <c r="AJE59" s="84" t="str">
        <f ca="1">IFERROR(INDEX(TrichLuc!$A:$AD,AIZ59,21),"")</f>
        <v/>
      </c>
      <c r="AJF59" s="84" t="str">
        <f ca="1">IFERROR(INDEX(TrichLuc!$A:$AD,AIZ59,22),"")</f>
        <v/>
      </c>
      <c r="AJG59" s="84" t="str">
        <f ca="1">IFERROR(INDEX(TrichLuc!$A:$AD,AIZ59,23),"")</f>
        <v/>
      </c>
      <c r="AJH59" s="94" t="str">
        <f ca="1">IFERROR(INDEX(TrichLuc!$A:$AD,AIZ59,25),"")</f>
        <v/>
      </c>
      <c r="AJI59" s="94" t="str">
        <f ca="1">IFERROR(INDEX(TrichLuc!$A:$AD,AIZ59,26),"")</f>
        <v/>
      </c>
      <c r="AJK59" s="4" t="str">
        <f ca="1">IFERROR(MATCH(AJP$3,OFFSET(TrichLuc!$A$1,AJK58,0,5000),0)+AJK58,"")</f>
        <v/>
      </c>
      <c r="AJL59" s="84" t="str">
        <f ca="1">IFERROR(INDEX(TrichLuc!$A:$AD,AJK59,10),"")</f>
        <v/>
      </c>
      <c r="AJM59" s="94" t="str">
        <f ca="1">IFERROR(INDEX(TrichLuc!$A:$AD,AJK59,30),"")</f>
        <v/>
      </c>
      <c r="AJN59" s="85" t="str">
        <f ca="1">IFERROR(VLOOKUP(AJM59,Giadatvaheso!$C$24:$F$112,4,0)*AJO59,"")</f>
        <v/>
      </c>
      <c r="AJO59" s="84" t="str">
        <f t="shared" ca="1" si="86"/>
        <v/>
      </c>
      <c r="AJP59" s="84" t="str">
        <f ca="1">IFERROR(INDEX(TrichLuc!$A:$AD,AJK59,21),"")</f>
        <v/>
      </c>
      <c r="AJQ59" s="84" t="str">
        <f ca="1">IFERROR(INDEX(TrichLuc!$A:$AD,AJK59,22),"")</f>
        <v/>
      </c>
      <c r="AJR59" s="84" t="str">
        <f ca="1">IFERROR(INDEX(TrichLuc!$A:$AD,AJK59,23),"")</f>
        <v/>
      </c>
      <c r="AJS59" s="94" t="str">
        <f ca="1">IFERROR(INDEX(TrichLuc!$A:$AD,AJK59,25),"")</f>
        <v/>
      </c>
      <c r="AJT59" s="94" t="str">
        <f ca="1">IFERROR(INDEX(TrichLuc!$A:$AD,AJK59,26),"")</f>
        <v/>
      </c>
      <c r="AJV59" s="4" t="str">
        <f ca="1">IFERROR(MATCH(AKA$3,OFFSET(TrichLuc!$A$1,AJV58,0,5000),0)+AJV58,"")</f>
        <v/>
      </c>
      <c r="AJW59" s="84" t="str">
        <f ca="1">IFERROR(INDEX(TrichLuc!$A:$AD,AJV59,10),"")</f>
        <v/>
      </c>
      <c r="AJX59" s="94" t="str">
        <f ca="1">IFERROR(INDEX(TrichLuc!$A:$AD,AJV59,30),"")</f>
        <v/>
      </c>
      <c r="AJY59" s="85" t="str">
        <f ca="1">IFERROR(VLOOKUP(AJX59,Giadatvaheso!$C$24:$F$112,4,0)*AJZ59,"")</f>
        <v/>
      </c>
      <c r="AJZ59" s="84" t="str">
        <f t="shared" ca="1" si="87"/>
        <v/>
      </c>
      <c r="AKA59" s="84" t="str">
        <f ca="1">IFERROR(INDEX(TrichLuc!$A:$AD,AJV59,21),"")</f>
        <v/>
      </c>
      <c r="AKB59" s="84" t="str">
        <f ca="1">IFERROR(INDEX(TrichLuc!$A:$AD,AJV59,22),"")</f>
        <v/>
      </c>
      <c r="AKC59" s="84" t="str">
        <f ca="1">IFERROR(INDEX(TrichLuc!$A:$AD,AJV59,23),"")</f>
        <v/>
      </c>
      <c r="AKD59" s="94" t="str">
        <f ca="1">IFERROR(INDEX(TrichLuc!$A:$AD,AJV59,25),"")</f>
        <v/>
      </c>
      <c r="AKE59" s="94" t="str">
        <f ca="1">IFERROR(INDEX(TrichLuc!$A:$AD,AJV59,26),"")</f>
        <v/>
      </c>
      <c r="AKG59" s="4" t="str">
        <f ca="1">IFERROR(MATCH(AKL$3,OFFSET(TrichLuc!$A$1,AKG58,0,5000),0)+AKG58,"")</f>
        <v/>
      </c>
      <c r="AKH59" s="84" t="str">
        <f ca="1">IFERROR(INDEX(TrichLuc!$A:$AD,AKG59,10),"")</f>
        <v/>
      </c>
      <c r="AKI59" s="94" t="str">
        <f ca="1">IFERROR(INDEX(TrichLuc!$A:$AD,AKG59,30),"")</f>
        <v/>
      </c>
      <c r="AKJ59" s="85" t="str">
        <f ca="1">IFERROR(VLOOKUP(AKI59,Giadatvaheso!$C$24:$F$112,4,0)*AKK59,"")</f>
        <v/>
      </c>
      <c r="AKK59" s="84" t="str">
        <f t="shared" ca="1" si="88"/>
        <v/>
      </c>
      <c r="AKL59" s="84" t="str">
        <f ca="1">IFERROR(INDEX(TrichLuc!$A:$AD,AKG59,21),"")</f>
        <v/>
      </c>
      <c r="AKM59" s="84" t="str">
        <f ca="1">IFERROR(INDEX(TrichLuc!$A:$AD,AKG59,22),"")</f>
        <v/>
      </c>
      <c r="AKN59" s="84" t="str">
        <f ca="1">IFERROR(INDEX(TrichLuc!$A:$AD,AKG59,23),"")</f>
        <v/>
      </c>
      <c r="AKO59" s="94" t="str">
        <f ca="1">IFERROR(INDEX(TrichLuc!$A:$AD,AKG59,25),"")</f>
        <v/>
      </c>
      <c r="AKP59" s="94" t="str">
        <f ca="1">IFERROR(INDEX(TrichLuc!$A:$AD,AKG59,26),"")</f>
        <v/>
      </c>
      <c r="AKR59" s="4" t="str">
        <f ca="1">IFERROR(MATCH(AKW$3,OFFSET(TrichLuc!$A$1,AKR58,0,5000),0)+AKR58,"")</f>
        <v/>
      </c>
      <c r="AKS59" s="84" t="str">
        <f ca="1">IFERROR(INDEX(TrichLuc!$A:$AD,AKR59,10),"")</f>
        <v/>
      </c>
      <c r="AKT59" s="94" t="str">
        <f ca="1">IFERROR(INDEX(TrichLuc!$A:$AD,AKR59,30),"")</f>
        <v/>
      </c>
      <c r="AKU59" s="85" t="str">
        <f ca="1">IFERROR(VLOOKUP(AKT59,Giadatvaheso!$C$24:$F$112,4,0)*AKV59,"")</f>
        <v/>
      </c>
      <c r="AKV59" s="84" t="str">
        <f t="shared" ca="1" si="89"/>
        <v/>
      </c>
      <c r="AKW59" s="84" t="str">
        <f ca="1">IFERROR(INDEX(TrichLuc!$A:$AD,AKR59,21),"")</f>
        <v/>
      </c>
      <c r="AKX59" s="84" t="str">
        <f ca="1">IFERROR(INDEX(TrichLuc!$A:$AD,AKR59,22),"")</f>
        <v/>
      </c>
      <c r="AKY59" s="84" t="str">
        <f ca="1">IFERROR(INDEX(TrichLuc!$A:$AD,AKR59,23),"")</f>
        <v/>
      </c>
      <c r="AKZ59" s="94" t="str">
        <f ca="1">IFERROR(INDEX(TrichLuc!$A:$AD,AKR59,25),"")</f>
        <v/>
      </c>
      <c r="ALA59" s="94" t="str">
        <f ca="1">IFERROR(INDEX(TrichLuc!$A:$AD,AKR59,26),"")</f>
        <v/>
      </c>
      <c r="ALC59" s="4" t="str">
        <f ca="1">IFERROR(MATCH(ALH$3,OFFSET(TrichLuc!$A$1,ALC58,0,5000),0)+ALC58,"")</f>
        <v/>
      </c>
      <c r="ALD59" s="84" t="str">
        <f ca="1">IFERROR(INDEX(TrichLuc!$A:$AD,ALC59,10),"")</f>
        <v/>
      </c>
      <c r="ALE59" s="94" t="str">
        <f ca="1">IFERROR(INDEX(TrichLuc!$A:$AD,ALC59,30),"")</f>
        <v/>
      </c>
      <c r="ALF59" s="85" t="str">
        <f ca="1">IFERROR(VLOOKUP(ALE59,Giadatvaheso!$C$24:$F$112,4,0)*ALG59,"")</f>
        <v/>
      </c>
      <c r="ALG59" s="84" t="str">
        <f t="shared" ca="1" si="90"/>
        <v/>
      </c>
      <c r="ALH59" s="84" t="str">
        <f ca="1">IFERROR(INDEX(TrichLuc!$A:$AD,ALC59,21),"")</f>
        <v/>
      </c>
      <c r="ALI59" s="84" t="str">
        <f ca="1">IFERROR(INDEX(TrichLuc!$A:$AD,ALC59,22),"")</f>
        <v/>
      </c>
      <c r="ALJ59" s="84" t="str">
        <f ca="1">IFERROR(INDEX(TrichLuc!$A:$AD,ALC59,23),"")</f>
        <v/>
      </c>
      <c r="ALK59" s="94" t="str">
        <f ca="1">IFERROR(INDEX(TrichLuc!$A:$AD,ALC59,25),"")</f>
        <v/>
      </c>
      <c r="ALL59" s="94" t="str">
        <f ca="1">IFERROR(INDEX(TrichLuc!$A:$AD,ALC59,26),"")</f>
        <v/>
      </c>
      <c r="ALN59" s="4" t="str">
        <f ca="1">IFERROR(MATCH(ALS$3,OFFSET(TrichLuc!$A$1,ALN58,0,5000),0)+ALN58,"")</f>
        <v/>
      </c>
      <c r="ALO59" s="84" t="str">
        <f ca="1">IFERROR(INDEX(TrichLuc!$A:$AD,ALN59,10),"")</f>
        <v/>
      </c>
      <c r="ALP59" s="94" t="str">
        <f ca="1">IFERROR(INDEX(TrichLuc!$A:$AD,ALN59,30),"")</f>
        <v/>
      </c>
      <c r="ALQ59" s="85" t="str">
        <f ca="1">IFERROR(VLOOKUP(ALP59,Giadatvaheso!$C$24:$F$112,4,0)*ALR59,"")</f>
        <v/>
      </c>
      <c r="ALR59" s="84" t="str">
        <f t="shared" ca="1" si="91"/>
        <v/>
      </c>
      <c r="ALS59" s="84" t="str">
        <f ca="1">IFERROR(INDEX(TrichLuc!$A:$AD,ALN59,21),"")</f>
        <v/>
      </c>
      <c r="ALT59" s="84" t="str">
        <f ca="1">IFERROR(INDEX(TrichLuc!$A:$AD,ALN59,22),"")</f>
        <v/>
      </c>
      <c r="ALU59" s="84" t="str">
        <f ca="1">IFERROR(INDEX(TrichLuc!$A:$AD,ALN59,23),"")</f>
        <v/>
      </c>
      <c r="ALV59" s="94" t="str">
        <f ca="1">IFERROR(INDEX(TrichLuc!$A:$AD,ALN59,25),"")</f>
        <v/>
      </c>
      <c r="ALW59" s="94" t="str">
        <f ca="1">IFERROR(INDEX(TrichLuc!$A:$AD,ALN59,26),"")</f>
        <v/>
      </c>
      <c r="ALY59" s="4" t="str">
        <f ca="1">IFERROR(MATCH(AMD$3,OFFSET(TrichLuc!$A$1,ALY58,0,5000),0)+ALY58,"")</f>
        <v/>
      </c>
      <c r="ALZ59" s="84" t="str">
        <f ca="1">IFERROR(INDEX(TrichLuc!$A:$AD,ALY59,10),"")</f>
        <v/>
      </c>
      <c r="AMA59" s="94" t="str">
        <f ca="1">IFERROR(INDEX(TrichLuc!$A:$AD,ALY59,30),"")</f>
        <v/>
      </c>
      <c r="AMB59" s="85" t="str">
        <f ca="1">IFERROR(VLOOKUP(AMA59,Giadatvaheso!$C$24:$F$112,4,0)*AMC59,"")</f>
        <v/>
      </c>
      <c r="AMC59" s="84" t="str">
        <f t="shared" ca="1" si="92"/>
        <v/>
      </c>
      <c r="AMD59" s="84" t="str">
        <f ca="1">IFERROR(INDEX(TrichLuc!$A:$AD,ALY59,21),"")</f>
        <v/>
      </c>
      <c r="AME59" s="84" t="str">
        <f ca="1">IFERROR(INDEX(TrichLuc!$A:$AD,ALY59,22),"")</f>
        <v/>
      </c>
      <c r="AMF59" s="84" t="str">
        <f ca="1">IFERROR(INDEX(TrichLuc!$A:$AD,ALY59,23),"")</f>
        <v/>
      </c>
      <c r="AMG59" s="94" t="str">
        <f ca="1">IFERROR(INDEX(TrichLuc!$A:$AD,ALY59,25),"")</f>
        <v/>
      </c>
      <c r="AMH59" s="94" t="str">
        <f ca="1">IFERROR(INDEX(TrichLuc!$A:$AD,ALY59,26),"")</f>
        <v/>
      </c>
      <c r="AMJ59" s="4" t="str">
        <f ca="1">IFERROR(MATCH(AMO$3,OFFSET(TrichLuc!$A$1,AMJ58,0,5000),0)+AMJ58,"")</f>
        <v/>
      </c>
      <c r="AMK59" s="84" t="str">
        <f ca="1">IFERROR(INDEX(TrichLuc!$A:$AD,AMJ59,10),"")</f>
        <v/>
      </c>
      <c r="AML59" s="94" t="str">
        <f ca="1">IFERROR(INDEX(TrichLuc!$A:$AD,AMJ59,30),"")</f>
        <v/>
      </c>
      <c r="AMM59" s="85" t="str">
        <f ca="1">IFERROR(VLOOKUP(AML59,Giadatvaheso!$C$24:$F$112,4,0)*AMN59,"")</f>
        <v/>
      </c>
      <c r="AMN59" s="84" t="str">
        <f t="shared" ca="1" si="93"/>
        <v/>
      </c>
      <c r="AMO59" s="84" t="str">
        <f ca="1">IFERROR(INDEX(TrichLuc!$A:$AD,AMJ59,21),"")</f>
        <v/>
      </c>
      <c r="AMP59" s="84" t="str">
        <f ca="1">IFERROR(INDEX(TrichLuc!$A:$AD,AMJ59,22),"")</f>
        <v/>
      </c>
      <c r="AMQ59" s="84" t="str">
        <f ca="1">IFERROR(INDEX(TrichLuc!$A:$AD,AMJ59,23),"")</f>
        <v/>
      </c>
      <c r="AMR59" s="94" t="str">
        <f ca="1">IFERROR(INDEX(TrichLuc!$A:$AD,AMJ59,25),"")</f>
        <v/>
      </c>
      <c r="AMS59" s="94" t="str">
        <f ca="1">IFERROR(INDEX(TrichLuc!$A:$AD,AMJ59,26),"")</f>
        <v/>
      </c>
      <c r="AMU59" s="4" t="str">
        <f ca="1">IFERROR(MATCH(AMZ$3,OFFSET(TrichLuc!$A$1,AMU58,0,5000),0)+AMU58,"")</f>
        <v/>
      </c>
      <c r="AMV59" s="84" t="str">
        <f ca="1">IFERROR(INDEX(TrichLuc!$A:$AD,AMU59,10),"")</f>
        <v/>
      </c>
      <c r="AMW59" s="94" t="str">
        <f ca="1">IFERROR(INDEX(TrichLuc!$A:$AD,AMU59,30),"")</f>
        <v/>
      </c>
      <c r="AMX59" s="85" t="str">
        <f ca="1">IFERROR(VLOOKUP(AMW59,Giadatvaheso!$C$24:$F$112,4,0)*AMY59,"")</f>
        <v/>
      </c>
      <c r="AMY59" s="84" t="str">
        <f t="shared" ca="1" si="94"/>
        <v/>
      </c>
      <c r="AMZ59" s="84" t="str">
        <f ca="1">IFERROR(INDEX(TrichLuc!$A:$AD,AMU59,21),"")</f>
        <v/>
      </c>
      <c r="ANA59" s="84" t="str">
        <f ca="1">IFERROR(INDEX(TrichLuc!$A:$AD,AMU59,22),"")</f>
        <v/>
      </c>
      <c r="ANB59" s="84" t="str">
        <f ca="1">IFERROR(INDEX(TrichLuc!$A:$AD,AMU59,23),"")</f>
        <v/>
      </c>
      <c r="ANC59" s="94" t="str">
        <f ca="1">IFERROR(INDEX(TrichLuc!$A:$AD,AMU59,25),"")</f>
        <v/>
      </c>
      <c r="AND59" s="94" t="str">
        <f ca="1">IFERROR(INDEX(TrichLuc!$A:$AD,AMU59,26),"")</f>
        <v/>
      </c>
      <c r="ANF59" s="4" t="str">
        <f ca="1">IFERROR(MATCH(ANK$3,OFFSET(TrichLuc!$A$1,ANF58,0,5000),0)+ANF58,"")</f>
        <v/>
      </c>
      <c r="ANG59" s="84" t="str">
        <f ca="1">IFERROR(INDEX(TrichLuc!$A:$AD,ANF59,10),"")</f>
        <v/>
      </c>
      <c r="ANH59" s="94" t="str">
        <f ca="1">IFERROR(INDEX(TrichLuc!$A:$AD,ANF59,30),"")</f>
        <v/>
      </c>
      <c r="ANI59" s="85" t="str">
        <f ca="1">IFERROR(VLOOKUP(ANH59,Giadatvaheso!$C$24:$F$112,4,0)*ANJ59,"")</f>
        <v/>
      </c>
      <c r="ANJ59" s="84" t="str">
        <f t="shared" ca="1" si="95"/>
        <v/>
      </c>
      <c r="ANK59" s="84" t="str">
        <f ca="1">IFERROR(INDEX(TrichLuc!$A:$AD,ANF59,21),"")</f>
        <v/>
      </c>
      <c r="ANL59" s="84" t="str">
        <f ca="1">IFERROR(INDEX(TrichLuc!$A:$AD,ANF59,22),"")</f>
        <v/>
      </c>
      <c r="ANM59" s="84" t="str">
        <f ca="1">IFERROR(INDEX(TrichLuc!$A:$AD,ANF59,23),"")</f>
        <v/>
      </c>
      <c r="ANN59" s="94" t="str">
        <f ca="1">IFERROR(INDEX(TrichLuc!$A:$AD,ANF59,25),"")</f>
        <v/>
      </c>
      <c r="ANO59" s="94" t="str">
        <f ca="1">IFERROR(INDEX(TrichLuc!$A:$AD,ANF59,26),"")</f>
        <v/>
      </c>
      <c r="ANQ59" s="4" t="str">
        <f ca="1">IFERROR(MATCH(ANV$3,OFFSET(TrichLuc!$A$1,ANQ58,0,5000),0)+ANQ58,"")</f>
        <v/>
      </c>
      <c r="ANR59" s="84" t="str">
        <f ca="1">IFERROR(INDEX(TrichLuc!$A:$AD,ANQ59,10),"")</f>
        <v/>
      </c>
      <c r="ANS59" s="94" t="str">
        <f ca="1">IFERROR(INDEX(TrichLuc!$A:$AD,ANQ59,30),"")</f>
        <v/>
      </c>
      <c r="ANT59" s="85" t="str">
        <f ca="1">IFERROR(VLOOKUP(ANS59,Giadatvaheso!$C$24:$F$112,4,0)*ANU59,"")</f>
        <v/>
      </c>
      <c r="ANU59" s="84" t="str">
        <f t="shared" ca="1" si="96"/>
        <v/>
      </c>
      <c r="ANV59" s="84" t="str">
        <f ca="1">IFERROR(INDEX(TrichLuc!$A:$AD,ANQ59,21),"")</f>
        <v/>
      </c>
      <c r="ANW59" s="84" t="str">
        <f ca="1">IFERROR(INDEX(TrichLuc!$A:$AD,ANQ59,22),"")</f>
        <v/>
      </c>
      <c r="ANX59" s="84" t="str">
        <f ca="1">IFERROR(INDEX(TrichLuc!$A:$AD,ANQ59,23),"")</f>
        <v/>
      </c>
      <c r="ANY59" s="94" t="str">
        <f ca="1">IFERROR(INDEX(TrichLuc!$A:$AD,ANQ59,25),"")</f>
        <v/>
      </c>
      <c r="ANZ59" s="94" t="str">
        <f ca="1">IFERROR(INDEX(TrichLuc!$A:$AD,ANQ59,26),"")</f>
        <v/>
      </c>
      <c r="AOB59" s="4" t="str">
        <f ca="1">IFERROR(MATCH(AOG$3,OFFSET(TrichLuc!$A$1,AOB58,0,5000),0)+AOB58,"")</f>
        <v/>
      </c>
      <c r="AOC59" s="84" t="str">
        <f ca="1">IFERROR(INDEX(TrichLuc!$A:$AD,AOB59,10),"")</f>
        <v/>
      </c>
      <c r="AOD59" s="94" t="str">
        <f ca="1">IFERROR(INDEX(TrichLuc!$A:$AD,AOB59,30),"")</f>
        <v/>
      </c>
      <c r="AOE59" s="85" t="str">
        <f ca="1">IFERROR(VLOOKUP(AOD59,Giadatvaheso!$C$24:$F$112,4,0)*AOF59,"")</f>
        <v/>
      </c>
      <c r="AOF59" s="84" t="str">
        <f t="shared" ca="1" si="97"/>
        <v/>
      </c>
      <c r="AOG59" s="84" t="str">
        <f ca="1">IFERROR(INDEX(TrichLuc!$A:$AD,AOB59,21),"")</f>
        <v/>
      </c>
      <c r="AOH59" s="84" t="str">
        <f ca="1">IFERROR(INDEX(TrichLuc!$A:$AD,AOB59,22),"")</f>
        <v/>
      </c>
      <c r="AOI59" s="84" t="str">
        <f ca="1">IFERROR(INDEX(TrichLuc!$A:$AD,AOB59,23),"")</f>
        <v/>
      </c>
      <c r="AOJ59" s="94" t="str">
        <f ca="1">IFERROR(INDEX(TrichLuc!$A:$AD,AOB59,25),"")</f>
        <v/>
      </c>
      <c r="AOK59" s="94" t="str">
        <f ca="1">IFERROR(INDEX(TrichLuc!$A:$AD,AOB59,26),"")</f>
        <v/>
      </c>
      <c r="AOM59" s="4" t="str">
        <f ca="1">IFERROR(MATCH(AOR$3,OFFSET(TrichLuc!$A$1,AOM58,0,5000),0)+AOM58,"")</f>
        <v/>
      </c>
      <c r="AON59" s="84" t="str">
        <f ca="1">IFERROR(INDEX(TrichLuc!$A:$AD,AOM59,10),"")</f>
        <v/>
      </c>
      <c r="AOO59" s="94" t="str">
        <f ca="1">IFERROR(INDEX(TrichLuc!$A:$AD,AOM59,30),"")</f>
        <v/>
      </c>
      <c r="AOP59" s="85" t="str">
        <f ca="1">IFERROR(VLOOKUP(AOO59,Giadatvaheso!$C$24:$F$112,4,0)*AOQ59,"")</f>
        <v/>
      </c>
      <c r="AOQ59" s="84" t="str">
        <f t="shared" ca="1" si="98"/>
        <v/>
      </c>
      <c r="AOR59" s="84" t="str">
        <f ca="1">IFERROR(INDEX(TrichLuc!$A:$AD,AOM59,21),"")</f>
        <v/>
      </c>
      <c r="AOS59" s="84" t="str">
        <f ca="1">IFERROR(INDEX(TrichLuc!$A:$AD,AOM59,22),"")</f>
        <v/>
      </c>
      <c r="AOT59" s="84" t="str">
        <f ca="1">IFERROR(INDEX(TrichLuc!$A:$AD,AOM59,23),"")</f>
        <v/>
      </c>
      <c r="AOU59" s="94" t="str">
        <f ca="1">IFERROR(INDEX(TrichLuc!$A:$AD,AOM59,25),"")</f>
        <v/>
      </c>
      <c r="AOV59" s="94" t="str">
        <f ca="1">IFERROR(INDEX(TrichLuc!$A:$AD,AOM59,26),"")</f>
        <v/>
      </c>
      <c r="AOX59" s="4" t="str">
        <f ca="1">IFERROR(MATCH(APC$3,OFFSET(TrichLuc!$A$1,AOX58,0,5000),0)+AOX58,"")</f>
        <v/>
      </c>
      <c r="AOY59" s="84" t="str">
        <f ca="1">IFERROR(INDEX(TrichLuc!$A:$AD,AOX59,10),"")</f>
        <v/>
      </c>
      <c r="AOZ59" s="94" t="str">
        <f ca="1">IFERROR(INDEX(TrichLuc!$A:$AD,AOX59,30),"")</f>
        <v/>
      </c>
      <c r="APA59" s="85" t="str">
        <f ca="1">IFERROR(VLOOKUP(AOZ59,Giadatvaheso!$C$24:$F$112,4,0)*APB59,"")</f>
        <v/>
      </c>
      <c r="APB59" s="84" t="str">
        <f t="shared" ca="1" si="99"/>
        <v/>
      </c>
      <c r="APC59" s="84" t="str">
        <f ca="1">IFERROR(INDEX(TrichLuc!$A:$AD,AOX59,21),"")</f>
        <v/>
      </c>
      <c r="APD59" s="84" t="str">
        <f ca="1">IFERROR(INDEX(TrichLuc!$A:$AD,AOX59,22),"")</f>
        <v/>
      </c>
      <c r="APE59" s="84" t="str">
        <f ca="1">IFERROR(INDEX(TrichLuc!$A:$AD,AOX59,23),"")</f>
        <v/>
      </c>
      <c r="APF59" s="94" t="str">
        <f ca="1">IFERROR(INDEX(TrichLuc!$A:$AD,AOX59,25),"")</f>
        <v/>
      </c>
      <c r="APG59" s="94" t="str">
        <f ca="1">IFERROR(INDEX(TrichLuc!$A:$AD,AOX59,26),"")</f>
        <v/>
      </c>
      <c r="API59" s="4" t="str">
        <f ca="1">IFERROR(MATCH(APN$3,OFFSET(TrichLuc!$A$1,API58,0,5000),0)+API58,"")</f>
        <v/>
      </c>
      <c r="APJ59" s="84" t="str">
        <f ca="1">IFERROR(INDEX(TrichLuc!$A:$AD,API59,10),"")</f>
        <v/>
      </c>
      <c r="APK59" s="94" t="str">
        <f ca="1">IFERROR(INDEX(TrichLuc!$A:$AD,API59,30),"")</f>
        <v/>
      </c>
      <c r="APL59" s="85" t="str">
        <f ca="1">IFERROR(VLOOKUP(APK59,Giadatvaheso!$C$24:$F$112,4,0)*APM59,"")</f>
        <v/>
      </c>
      <c r="APM59" s="84" t="str">
        <f t="shared" ca="1" si="100"/>
        <v/>
      </c>
      <c r="APN59" s="84" t="str">
        <f ca="1">IFERROR(INDEX(TrichLuc!$A:$AD,API59,21),"")</f>
        <v/>
      </c>
      <c r="APO59" s="84" t="str">
        <f ca="1">IFERROR(INDEX(TrichLuc!$A:$AD,API59,22),"")</f>
        <v/>
      </c>
      <c r="APP59" s="84" t="str">
        <f ca="1">IFERROR(INDEX(TrichLuc!$A:$AD,API59,23),"")</f>
        <v/>
      </c>
      <c r="APQ59" s="94" t="str">
        <f ca="1">IFERROR(INDEX(TrichLuc!$A:$AD,API59,25),"")</f>
        <v/>
      </c>
      <c r="APR59" s="94" t="str">
        <f ca="1">IFERROR(INDEX(TrichLuc!$A:$AD,API59,26),"")</f>
        <v/>
      </c>
      <c r="APT59" s="4" t="str">
        <f ca="1">IFERROR(MATCH(APY$3,OFFSET(TrichLuc!$A$1,APT58,0,5000),0)+APT58,"")</f>
        <v/>
      </c>
      <c r="APU59" s="84" t="str">
        <f ca="1">IFERROR(INDEX(TrichLuc!$A:$AD,APT59,10),"")</f>
        <v/>
      </c>
      <c r="APV59" s="94" t="str">
        <f ca="1">IFERROR(INDEX(TrichLuc!$A:$AD,APT59,30),"")</f>
        <v/>
      </c>
      <c r="APW59" s="85" t="str">
        <f ca="1">IFERROR(VLOOKUP(APV59,Giadatvaheso!$C$24:$F$112,4,0)*APX59,"")</f>
        <v/>
      </c>
      <c r="APX59" s="84" t="str">
        <f t="shared" ca="1" si="101"/>
        <v/>
      </c>
      <c r="APY59" s="84" t="str">
        <f ca="1">IFERROR(INDEX(TrichLuc!$A:$AD,APT59,21),"")</f>
        <v/>
      </c>
      <c r="APZ59" s="84" t="str">
        <f ca="1">IFERROR(INDEX(TrichLuc!$A:$AD,APT59,22),"")</f>
        <v/>
      </c>
      <c r="AQA59" s="84" t="str">
        <f ca="1">IFERROR(INDEX(TrichLuc!$A:$AD,APT59,23),"")</f>
        <v/>
      </c>
      <c r="AQB59" s="94" t="str">
        <f ca="1">IFERROR(INDEX(TrichLuc!$A:$AD,APT59,25),"")</f>
        <v/>
      </c>
      <c r="AQC59" s="94" t="str">
        <f ca="1">IFERROR(INDEX(TrichLuc!$A:$AD,APT59,26),"")</f>
        <v/>
      </c>
      <c r="AQE59" s="4" t="str">
        <f ca="1">IFERROR(MATCH(AQJ$3,OFFSET(TrichLuc!$A$1,AQE58,0,5000),0)+AQE58,"")</f>
        <v/>
      </c>
      <c r="AQF59" s="84" t="str">
        <f ca="1">IFERROR(INDEX(TrichLuc!$A:$AD,AQE59,10),"")</f>
        <v/>
      </c>
      <c r="AQG59" s="94" t="str">
        <f ca="1">IFERROR(INDEX(TrichLuc!$A:$AD,AQE59,30),"")</f>
        <v/>
      </c>
      <c r="AQH59" s="85" t="str">
        <f ca="1">IFERROR(VLOOKUP(AQG59,Giadatvaheso!$C$24:$F$112,4,0)*AQI59,"")</f>
        <v/>
      </c>
      <c r="AQI59" s="84" t="str">
        <f t="shared" ca="1" si="102"/>
        <v/>
      </c>
      <c r="AQJ59" s="84" t="str">
        <f ca="1">IFERROR(INDEX(TrichLuc!$A:$AD,AQE59,21),"")</f>
        <v/>
      </c>
      <c r="AQK59" s="84" t="str">
        <f ca="1">IFERROR(INDEX(TrichLuc!$A:$AD,AQE59,22),"")</f>
        <v/>
      </c>
      <c r="AQL59" s="84" t="str">
        <f ca="1">IFERROR(INDEX(TrichLuc!$A:$AD,AQE59,23),"")</f>
        <v/>
      </c>
      <c r="AQM59" s="94" t="str">
        <f ca="1">IFERROR(INDEX(TrichLuc!$A:$AD,AQE59,25),"")</f>
        <v/>
      </c>
      <c r="AQN59" s="94" t="str">
        <f ca="1">IFERROR(INDEX(TrichLuc!$A:$AD,AQE59,26),"")</f>
        <v/>
      </c>
      <c r="AQP59" s="4" t="str">
        <f ca="1">IFERROR(MATCH(AQU$3,OFFSET(TrichLuc!$A$1,AQP58,0,5000),0)+AQP58,"")</f>
        <v/>
      </c>
      <c r="AQQ59" s="84" t="str">
        <f ca="1">IFERROR(INDEX(TrichLuc!$A:$AD,AQP59,10),"")</f>
        <v/>
      </c>
      <c r="AQR59" s="94" t="str">
        <f ca="1">IFERROR(INDEX(TrichLuc!$A:$AD,AQP59,30),"")</f>
        <v/>
      </c>
      <c r="AQS59" s="85" t="str">
        <f ca="1">IFERROR(VLOOKUP(AQR59,Giadatvaheso!$C$24:$F$112,4,0)*AQT59,"")</f>
        <v/>
      </c>
      <c r="AQT59" s="84" t="str">
        <f t="shared" ca="1" si="103"/>
        <v/>
      </c>
      <c r="AQU59" s="84" t="str">
        <f ca="1">IFERROR(INDEX(TrichLuc!$A:$AD,AQP59,21),"")</f>
        <v/>
      </c>
      <c r="AQV59" s="84" t="str">
        <f ca="1">IFERROR(INDEX(TrichLuc!$A:$AD,AQP59,22),"")</f>
        <v/>
      </c>
      <c r="AQW59" s="84" t="str">
        <f ca="1">IFERROR(INDEX(TrichLuc!$A:$AD,AQP59,23),"")</f>
        <v/>
      </c>
      <c r="AQX59" s="94" t="str">
        <f ca="1">IFERROR(INDEX(TrichLuc!$A:$AD,AQP59,25),"")</f>
        <v/>
      </c>
      <c r="AQY59" s="94" t="str">
        <f ca="1">IFERROR(INDEX(TrichLuc!$A:$AD,AQP59,26),"")</f>
        <v/>
      </c>
      <c r="ARA59" s="4" t="str">
        <f ca="1">IFERROR(MATCH(ARF$3,OFFSET(TrichLuc!$A$1,ARA58,0,5000),0)+ARA58,"")</f>
        <v/>
      </c>
      <c r="ARB59" s="84" t="str">
        <f ca="1">IFERROR(INDEX(TrichLuc!$A:$AD,ARA59,10),"")</f>
        <v/>
      </c>
      <c r="ARC59" s="94" t="str">
        <f ca="1">IFERROR(INDEX(TrichLuc!$A:$AD,ARA59,30),"")</f>
        <v/>
      </c>
      <c r="ARD59" s="85" t="str">
        <f ca="1">IFERROR(VLOOKUP(ARC59,Giadatvaheso!$C$24:$F$112,4,0)*ARE59,"")</f>
        <v/>
      </c>
      <c r="ARE59" s="84" t="str">
        <f t="shared" ca="1" si="104"/>
        <v/>
      </c>
      <c r="ARF59" s="84" t="str">
        <f ca="1">IFERROR(INDEX(TrichLuc!$A:$AD,ARA59,21),"")</f>
        <v/>
      </c>
      <c r="ARG59" s="84" t="str">
        <f ca="1">IFERROR(INDEX(TrichLuc!$A:$AD,ARA59,22),"")</f>
        <v/>
      </c>
      <c r="ARH59" s="84" t="str">
        <f ca="1">IFERROR(INDEX(TrichLuc!$A:$AD,ARA59,23),"")</f>
        <v/>
      </c>
      <c r="ARI59" s="94" t="str">
        <f ca="1">IFERROR(INDEX(TrichLuc!$A:$AD,ARA59,25),"")</f>
        <v/>
      </c>
      <c r="ARJ59" s="94" t="str">
        <f ca="1">IFERROR(INDEX(TrichLuc!$A:$AD,ARA59,26),"")</f>
        <v/>
      </c>
      <c r="ARL59" s="4" t="str">
        <f ca="1">IFERROR(MATCH(ARQ$3,OFFSET(TrichLuc!$A$1,ARL58,0,5000),0)+ARL58,"")</f>
        <v/>
      </c>
      <c r="ARM59" s="84" t="str">
        <f ca="1">IFERROR(INDEX(TrichLuc!$A:$AD,ARL59,10),"")</f>
        <v/>
      </c>
      <c r="ARN59" s="94" t="str">
        <f ca="1">IFERROR(INDEX(TrichLuc!$A:$AD,ARL59,30),"")</f>
        <v/>
      </c>
      <c r="ARO59" s="85" t="str">
        <f ca="1">IFERROR(VLOOKUP(ARN59,Giadatvaheso!$C$24:$F$112,4,0)*ARP59,"")</f>
        <v/>
      </c>
      <c r="ARP59" s="84" t="str">
        <f t="shared" ca="1" si="105"/>
        <v/>
      </c>
      <c r="ARQ59" s="84" t="str">
        <f ca="1">IFERROR(INDEX(TrichLuc!$A:$AD,ARL59,21),"")</f>
        <v/>
      </c>
      <c r="ARR59" s="84" t="str">
        <f ca="1">IFERROR(INDEX(TrichLuc!$A:$AD,ARL59,22),"")</f>
        <v/>
      </c>
      <c r="ARS59" s="84" t="str">
        <f ca="1">IFERROR(INDEX(TrichLuc!$A:$AD,ARL59,23),"")</f>
        <v/>
      </c>
      <c r="ART59" s="94" t="str">
        <f ca="1">IFERROR(INDEX(TrichLuc!$A:$AD,ARL59,25),"")</f>
        <v/>
      </c>
      <c r="ARU59" s="94" t="str">
        <f ca="1">IFERROR(INDEX(TrichLuc!$A:$AD,ARL59,26),"")</f>
        <v/>
      </c>
      <c r="ARW59" s="4" t="str">
        <f ca="1">IFERROR(MATCH(ASB$3,OFFSET(TrichLuc!$A$1,ARW58,0,5000),0)+ARW58,"")</f>
        <v/>
      </c>
      <c r="ARX59" s="84" t="str">
        <f ca="1">IFERROR(INDEX(TrichLuc!$A:$AD,ARW59,10),"")</f>
        <v/>
      </c>
      <c r="ARY59" s="94" t="str">
        <f ca="1">IFERROR(INDEX(TrichLuc!$A:$AD,ARW59,30),"")</f>
        <v/>
      </c>
      <c r="ARZ59" s="85" t="str">
        <f ca="1">IFERROR(VLOOKUP(ARY59,Giadatvaheso!$C$24:$F$112,4,0)*ASA59,"")</f>
        <v/>
      </c>
      <c r="ASA59" s="84" t="str">
        <f t="shared" ca="1" si="106"/>
        <v/>
      </c>
      <c r="ASB59" s="84" t="str">
        <f ca="1">IFERROR(INDEX(TrichLuc!$A:$AD,ARW59,21),"")</f>
        <v/>
      </c>
      <c r="ASC59" s="84" t="str">
        <f ca="1">IFERROR(INDEX(TrichLuc!$A:$AD,ARW59,22),"")</f>
        <v/>
      </c>
      <c r="ASD59" s="84" t="str">
        <f ca="1">IFERROR(INDEX(TrichLuc!$A:$AD,ARW59,23),"")</f>
        <v/>
      </c>
      <c r="ASE59" s="94" t="str">
        <f ca="1">IFERROR(INDEX(TrichLuc!$A:$AD,ARW59,25),"")</f>
        <v/>
      </c>
      <c r="ASF59" s="94" t="str">
        <f ca="1">IFERROR(INDEX(TrichLuc!$A:$AD,ARW59,26),"")</f>
        <v/>
      </c>
      <c r="ASH59" s="4" t="str">
        <f ca="1">IFERROR(MATCH(ASM$3,OFFSET(TrichLuc!$A$1,ASH58,0,5000),0)+ASH58,"")</f>
        <v/>
      </c>
      <c r="ASI59" s="84" t="str">
        <f ca="1">IFERROR(INDEX(TrichLuc!$A:$AD,ASH59,10),"")</f>
        <v/>
      </c>
      <c r="ASJ59" s="94" t="str">
        <f ca="1">IFERROR(INDEX(TrichLuc!$A:$AD,ASH59,30),"")</f>
        <v/>
      </c>
      <c r="ASK59" s="85" t="str">
        <f ca="1">IFERROR(VLOOKUP(ASJ59,Giadatvaheso!$C$24:$F$112,4,0)*ASL59,"")</f>
        <v/>
      </c>
      <c r="ASL59" s="84" t="str">
        <f t="shared" ca="1" si="107"/>
        <v/>
      </c>
      <c r="ASM59" s="84" t="str">
        <f ca="1">IFERROR(INDEX(TrichLuc!$A:$AD,ASH59,21),"")</f>
        <v/>
      </c>
      <c r="ASN59" s="84" t="str">
        <f ca="1">IFERROR(INDEX(TrichLuc!$A:$AD,ASH59,22),"")</f>
        <v/>
      </c>
      <c r="ASO59" s="84" t="str">
        <f ca="1">IFERROR(INDEX(TrichLuc!$A:$AD,ASH59,23),"")</f>
        <v/>
      </c>
      <c r="ASP59" s="94" t="str">
        <f ca="1">IFERROR(INDEX(TrichLuc!$A:$AD,ASH59,25),"")</f>
        <v/>
      </c>
      <c r="ASQ59" s="94" t="str">
        <f ca="1">IFERROR(INDEX(TrichLuc!$A:$AD,ASH59,26),"")</f>
        <v/>
      </c>
      <c r="ASS59" s="4" t="str">
        <f ca="1">IFERROR(MATCH(ASX$3,OFFSET(TrichLuc!$A$1,ASS58,0,5000),0)+ASS58,"")</f>
        <v/>
      </c>
      <c r="AST59" s="84" t="str">
        <f ca="1">IFERROR(INDEX(TrichLuc!$A:$AD,ASS59,10),"")</f>
        <v/>
      </c>
      <c r="ASU59" s="94" t="str">
        <f ca="1">IFERROR(INDEX(TrichLuc!$A:$AD,ASS59,30),"")</f>
        <v/>
      </c>
      <c r="ASV59" s="85" t="str">
        <f ca="1">IFERROR(VLOOKUP(ASU59,Giadatvaheso!$C$24:$F$112,4,0)*ASW59,"")</f>
        <v/>
      </c>
      <c r="ASW59" s="84" t="str">
        <f t="shared" ca="1" si="108"/>
        <v/>
      </c>
      <c r="ASX59" s="84" t="str">
        <f ca="1">IFERROR(INDEX(TrichLuc!$A:$AD,ASS59,21),"")</f>
        <v/>
      </c>
      <c r="ASY59" s="84" t="str">
        <f ca="1">IFERROR(INDEX(TrichLuc!$A:$AD,ASS59,22),"")</f>
        <v/>
      </c>
      <c r="ASZ59" s="84" t="str">
        <f ca="1">IFERROR(INDEX(TrichLuc!$A:$AD,ASS59,23),"")</f>
        <v/>
      </c>
      <c r="ATA59" s="94" t="str">
        <f ca="1">IFERROR(INDEX(TrichLuc!$A:$AD,ASS59,25),"")</f>
        <v/>
      </c>
      <c r="ATB59" s="94" t="str">
        <f ca="1">IFERROR(INDEX(TrichLuc!$A:$AD,ASS59,26),"")</f>
        <v/>
      </c>
      <c r="ATD59" s="4" t="str">
        <f ca="1">IFERROR(MATCH(ATI$3,OFFSET(TrichLuc!$A$1,ATD58,0,5000),0)+ATD58,"")</f>
        <v/>
      </c>
      <c r="ATE59" s="84" t="str">
        <f ca="1">IFERROR(INDEX(TrichLuc!$A:$AD,ATD59,10),"")</f>
        <v/>
      </c>
      <c r="ATF59" s="94" t="str">
        <f ca="1">IFERROR(INDEX(TrichLuc!$A:$AD,ATD59,30),"")</f>
        <v/>
      </c>
      <c r="ATG59" s="85" t="str">
        <f ca="1">IFERROR(VLOOKUP(ATF59,Giadatvaheso!$C$24:$F$112,4,0)*ATH59,"")</f>
        <v/>
      </c>
      <c r="ATH59" s="84" t="str">
        <f t="shared" ca="1" si="109"/>
        <v/>
      </c>
      <c r="ATI59" s="84" t="str">
        <f ca="1">IFERROR(INDEX(TrichLuc!$A:$AD,ATD59,21),"")</f>
        <v/>
      </c>
      <c r="ATJ59" s="84" t="str">
        <f ca="1">IFERROR(INDEX(TrichLuc!$A:$AD,ATD59,22),"")</f>
        <v/>
      </c>
      <c r="ATK59" s="84" t="str">
        <f ca="1">IFERROR(INDEX(TrichLuc!$A:$AD,ATD59,23),"")</f>
        <v/>
      </c>
      <c r="ATL59" s="94" t="str">
        <f ca="1">IFERROR(INDEX(TrichLuc!$A:$AD,ATD59,25),"")</f>
        <v/>
      </c>
      <c r="ATM59" s="94" t="str">
        <f ca="1">IFERROR(INDEX(TrichLuc!$A:$AD,ATD59,26),"")</f>
        <v/>
      </c>
      <c r="ATO59" s="4" t="str">
        <f ca="1">IFERROR(MATCH(ATT$3,OFFSET(TrichLuc!$A$1,ATO58,0,5000),0)+ATO58,"")</f>
        <v/>
      </c>
      <c r="ATP59" s="84" t="str">
        <f ca="1">IFERROR(INDEX(TrichLuc!$A:$AD,ATO59,10),"")</f>
        <v/>
      </c>
      <c r="ATQ59" s="94" t="str">
        <f ca="1">IFERROR(INDEX(TrichLuc!$A:$AD,ATO59,30),"")</f>
        <v/>
      </c>
      <c r="ATR59" s="85" t="str">
        <f ca="1">IFERROR(VLOOKUP(ATQ59,Giadatvaheso!$C$24:$F$112,4,0)*ATS59,"")</f>
        <v/>
      </c>
      <c r="ATS59" s="84" t="str">
        <f t="shared" ca="1" si="110"/>
        <v/>
      </c>
      <c r="ATT59" s="84" t="str">
        <f ca="1">IFERROR(INDEX(TrichLuc!$A:$AD,ATO59,21),"")</f>
        <v/>
      </c>
      <c r="ATU59" s="84" t="str">
        <f ca="1">IFERROR(INDEX(TrichLuc!$A:$AD,ATO59,22),"")</f>
        <v/>
      </c>
      <c r="ATV59" s="84" t="str">
        <f ca="1">IFERROR(INDEX(TrichLuc!$A:$AD,ATO59,23),"")</f>
        <v/>
      </c>
      <c r="ATW59" s="94" t="str">
        <f ca="1">IFERROR(INDEX(TrichLuc!$A:$AD,ATO59,25),"")</f>
        <v/>
      </c>
      <c r="ATX59" s="94" t="str">
        <f ca="1">IFERROR(INDEX(TrichLuc!$A:$AD,ATO59,26),"")</f>
        <v/>
      </c>
      <c r="ATZ59" s="4" t="str">
        <f ca="1">IFERROR(MATCH(AUE$3,OFFSET(TrichLuc!$A$1,ATZ58,0,5000),0)+ATZ58,"")</f>
        <v/>
      </c>
      <c r="AUA59" s="84" t="str">
        <f ca="1">IFERROR(INDEX(TrichLuc!$A:$AD,ATZ59,10),"")</f>
        <v/>
      </c>
      <c r="AUB59" s="94" t="str">
        <f ca="1">IFERROR(INDEX(TrichLuc!$A:$AD,ATZ59,30),"")</f>
        <v/>
      </c>
      <c r="AUC59" s="85" t="str">
        <f ca="1">IFERROR(VLOOKUP(AUB59,Giadatvaheso!$C$24:$F$112,4,0)*AUD59,"")</f>
        <v/>
      </c>
      <c r="AUD59" s="84" t="str">
        <f t="shared" ca="1" si="111"/>
        <v/>
      </c>
      <c r="AUE59" s="84" t="str">
        <f ca="1">IFERROR(INDEX(TrichLuc!$A:$AD,ATZ59,21),"")</f>
        <v/>
      </c>
      <c r="AUF59" s="84" t="str">
        <f ca="1">IFERROR(INDEX(TrichLuc!$A:$AD,ATZ59,22),"")</f>
        <v/>
      </c>
      <c r="AUG59" s="84" t="str">
        <f ca="1">IFERROR(INDEX(TrichLuc!$A:$AD,ATZ59,23),"")</f>
        <v/>
      </c>
      <c r="AUH59" s="94" t="str">
        <f ca="1">IFERROR(INDEX(TrichLuc!$A:$AD,ATZ59,25),"")</f>
        <v/>
      </c>
      <c r="AUI59" s="94" t="str">
        <f ca="1">IFERROR(INDEX(TrichLuc!$A:$AD,ATZ59,26),"")</f>
        <v/>
      </c>
      <c r="AUK59" s="4" t="str">
        <f ca="1">IFERROR(MATCH(AUP$3,OFFSET(TrichLuc!$A$1,AUK58,0,5000),0)+AUK58,"")</f>
        <v/>
      </c>
      <c r="AUL59" s="84" t="str">
        <f ca="1">IFERROR(INDEX(TrichLuc!$A:$AD,AUK59,10),"")</f>
        <v/>
      </c>
      <c r="AUM59" s="94" t="str">
        <f ca="1">IFERROR(INDEX(TrichLuc!$A:$AD,AUK59,30),"")</f>
        <v/>
      </c>
      <c r="AUN59" s="85" t="str">
        <f ca="1">IFERROR(VLOOKUP(AUM59,Giadatvaheso!$C$24:$F$112,4,0)*AUO59,"")</f>
        <v/>
      </c>
      <c r="AUO59" s="84" t="str">
        <f t="shared" ca="1" si="112"/>
        <v/>
      </c>
      <c r="AUP59" s="84" t="str">
        <f ca="1">IFERROR(INDEX(TrichLuc!$A:$AD,AUK59,21),"")</f>
        <v/>
      </c>
      <c r="AUQ59" s="84" t="str">
        <f ca="1">IFERROR(INDEX(TrichLuc!$A:$AD,AUK59,22),"")</f>
        <v/>
      </c>
      <c r="AUR59" s="84" t="str">
        <f ca="1">IFERROR(INDEX(TrichLuc!$A:$AD,AUK59,23),"")</f>
        <v/>
      </c>
      <c r="AUS59" s="94" t="str">
        <f ca="1">IFERROR(INDEX(TrichLuc!$A:$AD,AUK59,25),"")</f>
        <v/>
      </c>
      <c r="AUT59" s="94" t="str">
        <f ca="1">IFERROR(INDEX(TrichLuc!$A:$AD,AUK59,26),"")</f>
        <v/>
      </c>
      <c r="AUV59" s="4" t="str">
        <f ca="1">IFERROR(MATCH(AVA$3,OFFSET(TrichLuc!$A$1,AUV58,0,5000),0)+AUV58,"")</f>
        <v/>
      </c>
      <c r="AUW59" s="84" t="str">
        <f ca="1">IFERROR(INDEX(TrichLuc!$A:$AD,AUV59,10),"")</f>
        <v/>
      </c>
      <c r="AUX59" s="94" t="str">
        <f ca="1">IFERROR(INDEX(TrichLuc!$A:$AD,AUV59,30),"")</f>
        <v/>
      </c>
      <c r="AUY59" s="85" t="str">
        <f ca="1">IFERROR(VLOOKUP(AUX59,Giadatvaheso!$C$24:$F$112,4,0)*AUZ59,"")</f>
        <v/>
      </c>
      <c r="AUZ59" s="84" t="str">
        <f t="shared" ca="1" si="113"/>
        <v/>
      </c>
      <c r="AVA59" s="84" t="str">
        <f ca="1">IFERROR(INDEX(TrichLuc!$A:$AD,AUV59,21),"")</f>
        <v/>
      </c>
      <c r="AVB59" s="84" t="str">
        <f ca="1">IFERROR(INDEX(TrichLuc!$A:$AD,AUV59,22),"")</f>
        <v/>
      </c>
      <c r="AVC59" s="84" t="str">
        <f ca="1">IFERROR(INDEX(TrichLuc!$A:$AD,AUV59,23),"")</f>
        <v/>
      </c>
      <c r="AVD59" s="94" t="str">
        <f ca="1">IFERROR(INDEX(TrichLuc!$A:$AD,AUV59,25),"")</f>
        <v/>
      </c>
      <c r="AVE59" s="94" t="str">
        <f ca="1">IFERROR(INDEX(TrichLuc!$A:$AD,AUV59,26),"")</f>
        <v/>
      </c>
      <c r="AVG59" s="4" t="str">
        <f ca="1">IFERROR(MATCH(AVL$3,OFFSET(TrichLuc!$A$1,AVG58,0,5000),0)+AVG58,"")</f>
        <v/>
      </c>
      <c r="AVH59" s="84" t="str">
        <f ca="1">IFERROR(INDEX(TrichLuc!$A:$AD,AVG59,10),"")</f>
        <v/>
      </c>
      <c r="AVI59" s="94" t="str">
        <f ca="1">IFERROR(INDEX(TrichLuc!$A:$AD,AVG59,30),"")</f>
        <v/>
      </c>
      <c r="AVJ59" s="85" t="str">
        <f ca="1">IFERROR(VLOOKUP(AVI59,Giadatvaheso!$C$24:$F$112,4,0)*AVK59,"")</f>
        <v/>
      </c>
      <c r="AVK59" s="84" t="str">
        <f t="shared" ca="1" si="114"/>
        <v/>
      </c>
      <c r="AVL59" s="84" t="str">
        <f ca="1">IFERROR(INDEX(TrichLuc!$A:$AD,AVG59,21),"")</f>
        <v/>
      </c>
      <c r="AVM59" s="84" t="str">
        <f ca="1">IFERROR(INDEX(TrichLuc!$A:$AD,AVG59,22),"")</f>
        <v/>
      </c>
      <c r="AVN59" s="84" t="str">
        <f ca="1">IFERROR(INDEX(TrichLuc!$A:$AD,AVG59,23),"")</f>
        <v/>
      </c>
      <c r="AVO59" s="94" t="str">
        <f ca="1">IFERROR(INDEX(TrichLuc!$A:$AD,AVG59,25),"")</f>
        <v/>
      </c>
      <c r="AVP59" s="94" t="str">
        <f ca="1">IFERROR(INDEX(TrichLuc!$A:$AD,AVG59,26),"")</f>
        <v/>
      </c>
      <c r="AVR59" s="4" t="str">
        <f ca="1">IFERROR(MATCH(AVW$3,OFFSET(TrichLuc!$A$1,AVR58,0,5000),0)+AVR58,"")</f>
        <v/>
      </c>
      <c r="AVS59" s="84" t="str">
        <f ca="1">IFERROR(INDEX(TrichLuc!$A:$AD,AVR59,10),"")</f>
        <v/>
      </c>
      <c r="AVT59" s="94" t="str">
        <f ca="1">IFERROR(INDEX(TrichLuc!$A:$AD,AVR59,30),"")</f>
        <v/>
      </c>
      <c r="AVU59" s="85" t="str">
        <f ca="1">IFERROR(VLOOKUP(AVT59,Giadatvaheso!$C$24:$F$112,4,0)*AVV59,"")</f>
        <v/>
      </c>
      <c r="AVV59" s="84" t="str">
        <f t="shared" ca="1" si="115"/>
        <v/>
      </c>
      <c r="AVW59" s="84" t="str">
        <f ca="1">IFERROR(INDEX(TrichLuc!$A:$AD,AVR59,21),"")</f>
        <v/>
      </c>
      <c r="AVX59" s="84" t="str">
        <f ca="1">IFERROR(INDEX(TrichLuc!$A:$AD,AVR59,22),"")</f>
        <v/>
      </c>
      <c r="AVY59" s="84" t="str">
        <f ca="1">IFERROR(INDEX(TrichLuc!$A:$AD,AVR59,23),"")</f>
        <v/>
      </c>
      <c r="AVZ59" s="94" t="str">
        <f ca="1">IFERROR(INDEX(TrichLuc!$A:$AD,AVR59,25),"")</f>
        <v/>
      </c>
      <c r="AWA59" s="94" t="str">
        <f ca="1">IFERROR(INDEX(TrichLuc!$A:$AD,AVR59,26),"")</f>
        <v/>
      </c>
    </row>
    <row r="60" spans="1:1275" s="238" customFormat="1">
      <c r="C60" s="239">
        <f ca="1">C47</f>
        <v>0</v>
      </c>
      <c r="N60" s="239">
        <f ca="1">N47</f>
        <v>0</v>
      </c>
      <c r="Y60" s="239">
        <f ca="1">Y47</f>
        <v>0</v>
      </c>
      <c r="AJ60" s="239">
        <f ca="1">AJ47</f>
        <v>0</v>
      </c>
      <c r="AU60" s="239">
        <f ca="1">AU47</f>
        <v>0</v>
      </c>
      <c r="BF60" s="239">
        <f ca="1">BF47</f>
        <v>0</v>
      </c>
      <c r="BQ60" s="239">
        <f ca="1">BQ47</f>
        <v>0</v>
      </c>
      <c r="CB60" s="239">
        <f ca="1">CB47</f>
        <v>0</v>
      </c>
      <c r="CM60" s="239">
        <f ca="1">CM47</f>
        <v>0</v>
      </c>
      <c r="CX60" s="239">
        <f ca="1">CX47</f>
        <v>0</v>
      </c>
      <c r="DI60" s="239" t="str">
        <f ca="1">DI47</f>
        <v/>
      </c>
      <c r="DT60" s="239" t="str">
        <f ca="1">DT47</f>
        <v/>
      </c>
      <c r="EE60" s="239" t="str">
        <f ca="1">EE47</f>
        <v/>
      </c>
      <c r="EP60" s="239" t="str">
        <f ca="1">EP47</f>
        <v/>
      </c>
      <c r="FA60" s="239" t="str">
        <f ca="1">FA47</f>
        <v/>
      </c>
      <c r="FL60" s="239" t="str">
        <f ca="1">FL47</f>
        <v/>
      </c>
      <c r="FW60" s="239" t="str">
        <f ca="1">FW47</f>
        <v/>
      </c>
      <c r="GH60" s="239" t="str">
        <f ca="1">GH47</f>
        <v/>
      </c>
      <c r="GS60" s="239" t="str">
        <f ca="1">GS47</f>
        <v/>
      </c>
      <c r="HD60" s="239" t="str">
        <f ca="1">HD47</f>
        <v/>
      </c>
      <c r="HO60" s="239" t="str">
        <f ca="1">HO47</f>
        <v/>
      </c>
      <c r="HZ60" s="239" t="str">
        <f ca="1">HZ47</f>
        <v/>
      </c>
      <c r="IK60" s="239" t="str">
        <f ca="1">IK47</f>
        <v/>
      </c>
      <c r="IV60" s="239" t="str">
        <f ca="1">IV47</f>
        <v/>
      </c>
      <c r="JG60" s="239" t="str">
        <f ca="1">JG47</f>
        <v/>
      </c>
      <c r="JR60" s="239" t="str">
        <f ca="1">JR47</f>
        <v/>
      </c>
      <c r="KC60" s="239" t="str">
        <f ca="1">KC47</f>
        <v/>
      </c>
      <c r="KN60" s="239" t="str">
        <f ca="1">KN47</f>
        <v/>
      </c>
      <c r="KY60" s="239" t="str">
        <f ca="1">KY47</f>
        <v/>
      </c>
      <c r="LJ60" s="239" t="str">
        <f ca="1">LJ47</f>
        <v/>
      </c>
      <c r="LU60" s="239" t="str">
        <f ca="1">LU47</f>
        <v/>
      </c>
      <c r="MF60" s="239" t="str">
        <f ca="1">MF47</f>
        <v/>
      </c>
      <c r="MQ60" s="239" t="str">
        <f ca="1">MQ47</f>
        <v/>
      </c>
      <c r="NB60" s="239" t="str">
        <f ca="1">NB47</f>
        <v/>
      </c>
      <c r="NM60" s="239" t="str">
        <f ca="1">NM47</f>
        <v/>
      </c>
      <c r="NX60" s="239" t="str">
        <f ca="1">NX47</f>
        <v/>
      </c>
      <c r="OI60" s="239" t="str">
        <f ca="1">OI47</f>
        <v/>
      </c>
      <c r="OT60" s="239" t="str">
        <f ca="1">OT47</f>
        <v/>
      </c>
      <c r="PE60" s="239" t="str">
        <f ca="1">PE47</f>
        <v/>
      </c>
      <c r="PP60" s="239" t="str">
        <f ca="1">PP47</f>
        <v/>
      </c>
      <c r="QA60" s="239" t="str">
        <f ca="1">QA47</f>
        <v/>
      </c>
      <c r="QL60" s="239" t="str">
        <f ca="1">QL47</f>
        <v/>
      </c>
      <c r="QW60" s="239" t="str">
        <f ca="1">QW47</f>
        <v/>
      </c>
      <c r="RH60" s="239" t="str">
        <f ca="1">RH47</f>
        <v/>
      </c>
      <c r="RS60" s="239" t="str">
        <f ca="1">RS47</f>
        <v/>
      </c>
      <c r="SD60" s="239" t="str">
        <f ca="1">SD47</f>
        <v/>
      </c>
      <c r="SO60" s="239" t="str">
        <f ca="1">SO47</f>
        <v/>
      </c>
      <c r="SZ60" s="239" t="str">
        <f ca="1">SZ47</f>
        <v/>
      </c>
      <c r="TK60" s="239" t="str">
        <f ca="1">TK47</f>
        <v/>
      </c>
      <c r="TV60" s="239" t="str">
        <f ca="1">TV47</f>
        <v/>
      </c>
      <c r="UG60" s="239" t="str">
        <f ca="1">UG47</f>
        <v/>
      </c>
      <c r="UR60" s="239" t="str">
        <f ca="1">UR47</f>
        <v/>
      </c>
      <c r="VC60" s="239" t="str">
        <f ca="1">VC47</f>
        <v/>
      </c>
      <c r="VN60" s="239" t="str">
        <f ca="1">VN47</f>
        <v/>
      </c>
      <c r="VY60" s="239" t="str">
        <f ca="1">VY47</f>
        <v/>
      </c>
      <c r="WJ60" s="239" t="str">
        <f ca="1">WJ47</f>
        <v/>
      </c>
      <c r="WU60" s="239" t="str">
        <f ca="1">WU47</f>
        <v/>
      </c>
      <c r="XF60" s="239" t="str">
        <f ca="1">XF47</f>
        <v/>
      </c>
      <c r="XQ60" s="239" t="str">
        <f ca="1">XQ47</f>
        <v/>
      </c>
      <c r="YB60" s="239" t="str">
        <f ca="1">YB47</f>
        <v/>
      </c>
      <c r="YM60" s="239" t="str">
        <f ca="1">YM47</f>
        <v/>
      </c>
      <c r="YX60" s="239" t="str">
        <f ca="1">YX47</f>
        <v/>
      </c>
      <c r="ZI60" s="239" t="str">
        <f ca="1">ZI47</f>
        <v/>
      </c>
      <c r="ZT60" s="239" t="str">
        <f ca="1">ZT47</f>
        <v/>
      </c>
      <c r="AAE60" s="239" t="str">
        <f ca="1">AAE47</f>
        <v/>
      </c>
      <c r="AAP60" s="239" t="str">
        <f ca="1">AAP47</f>
        <v/>
      </c>
      <c r="ABA60" s="239" t="str">
        <f ca="1">ABA47</f>
        <v/>
      </c>
      <c r="ABL60" s="239" t="str">
        <f ca="1">ABL47</f>
        <v/>
      </c>
      <c r="ABW60" s="239" t="str">
        <f ca="1">ABW47</f>
        <v/>
      </c>
      <c r="ACH60" s="239" t="str">
        <f ca="1">ACH47</f>
        <v/>
      </c>
      <c r="ACS60" s="239" t="str">
        <f ca="1">ACS47</f>
        <v/>
      </c>
      <c r="ADD60" s="239" t="str">
        <f ca="1">ADD47</f>
        <v/>
      </c>
      <c r="ADO60" s="239" t="str">
        <f ca="1">ADO47</f>
        <v/>
      </c>
      <c r="ADZ60" s="239" t="str">
        <f ca="1">ADZ47</f>
        <v/>
      </c>
      <c r="AEK60" s="239" t="str">
        <f ca="1">AEK47</f>
        <v/>
      </c>
      <c r="AEV60" s="239" t="str">
        <f ca="1">AEV47</f>
        <v/>
      </c>
      <c r="AFG60" s="239" t="str">
        <f ca="1">AFG47</f>
        <v/>
      </c>
      <c r="AFR60" s="239" t="str">
        <f ca="1">AFR47</f>
        <v/>
      </c>
      <c r="AGC60" s="239" t="str">
        <f ca="1">AGC47</f>
        <v/>
      </c>
      <c r="AGN60" s="239" t="str">
        <f ca="1">AGN47</f>
        <v/>
      </c>
      <c r="AGY60" s="239" t="str">
        <f ca="1">AGY47</f>
        <v/>
      </c>
      <c r="AHJ60" s="239" t="str">
        <f ca="1">AHJ47</f>
        <v/>
      </c>
      <c r="AHU60" s="239" t="str">
        <f ca="1">AHU47</f>
        <v/>
      </c>
      <c r="AIF60" s="239" t="str">
        <f ca="1">AIF47</f>
        <v/>
      </c>
      <c r="AIQ60" s="239" t="str">
        <f ca="1">AIQ47</f>
        <v/>
      </c>
      <c r="AJB60" s="239" t="str">
        <f ca="1">AJB47</f>
        <v/>
      </c>
      <c r="AJM60" s="239" t="str">
        <f ca="1">AJM47</f>
        <v/>
      </c>
      <c r="AJX60" s="239" t="str">
        <f ca="1">AJX47</f>
        <v/>
      </c>
      <c r="AKI60" s="239" t="str">
        <f ca="1">AKI47</f>
        <v/>
      </c>
      <c r="AKT60" s="239" t="str">
        <f ca="1">AKT47</f>
        <v/>
      </c>
      <c r="ALE60" s="239" t="str">
        <f ca="1">ALE47</f>
        <v/>
      </c>
      <c r="ALP60" s="239" t="str">
        <f ca="1">ALP47</f>
        <v/>
      </c>
      <c r="AMA60" s="239" t="str">
        <f ca="1">AMA47</f>
        <v/>
      </c>
      <c r="AML60" s="239" t="str">
        <f ca="1">AML47</f>
        <v/>
      </c>
      <c r="AMW60" s="239" t="str">
        <f ca="1">AMW47</f>
        <v/>
      </c>
      <c r="ANH60" s="239" t="str">
        <f ca="1">ANH47</f>
        <v/>
      </c>
      <c r="ANS60" s="239" t="str">
        <f ca="1">ANS47</f>
        <v/>
      </c>
      <c r="AOD60" s="239" t="str">
        <f ca="1">AOD47</f>
        <v/>
      </c>
      <c r="AOO60" s="239" t="str">
        <f ca="1">AOO47</f>
        <v/>
      </c>
      <c r="AOZ60" s="239" t="str">
        <f ca="1">AOZ47</f>
        <v/>
      </c>
      <c r="APK60" s="239" t="str">
        <f ca="1">APK47</f>
        <v/>
      </c>
      <c r="APV60" s="239" t="str">
        <f ca="1">APV47</f>
        <v/>
      </c>
      <c r="AQG60" s="239" t="str">
        <f ca="1">AQG47</f>
        <v/>
      </c>
      <c r="AQR60" s="239" t="str">
        <f ca="1">AQR47</f>
        <v/>
      </c>
      <c r="ARC60" s="239" t="str">
        <f ca="1">ARC47</f>
        <v/>
      </c>
      <c r="ARN60" s="239" t="str">
        <f ca="1">ARN47</f>
        <v/>
      </c>
      <c r="ARY60" s="239" t="str">
        <f ca="1">ARY47</f>
        <v/>
      </c>
      <c r="ASJ60" s="239" t="str">
        <f ca="1">ASJ47</f>
        <v/>
      </c>
      <c r="ASU60" s="239" t="str">
        <f ca="1">ASU47</f>
        <v/>
      </c>
      <c r="ATF60" s="239" t="str">
        <f ca="1">ATF47</f>
        <v/>
      </c>
      <c r="ATQ60" s="239" t="str">
        <f ca="1">ATQ47</f>
        <v/>
      </c>
      <c r="AUB60" s="239" t="str">
        <f ca="1">AUB47</f>
        <v/>
      </c>
      <c r="AUM60" s="239" t="str">
        <f ca="1">AUM47</f>
        <v/>
      </c>
      <c r="AUX60" s="239" t="str">
        <f ca="1">AUX47</f>
        <v/>
      </c>
      <c r="AVI60" s="239" t="str">
        <f ca="1">AVI47</f>
        <v/>
      </c>
      <c r="AVT60" s="239" t="str">
        <f ca="1">AVT47</f>
        <v/>
      </c>
    </row>
    <row r="61" spans="1:1275">
      <c r="C61" s="4" t="str">
        <f ca="1">IF(COUNTIF(C$47:C$59,C48)&gt;0,IF(COUNTIF(C60,C48)&gt;0,"",C48))</f>
        <v/>
      </c>
      <c r="N61" s="4" t="str">
        <f ca="1">IF(COUNTIF(N$47:N$59,N48)&gt;0,IF(COUNTIF(N60,N48)&gt;0,"",N48))</f>
        <v/>
      </c>
      <c r="Y61" s="4" t="str">
        <f ca="1">IF(COUNTIF(Y$47:Y$59,Y48)&gt;0,IF(COUNTIF(Y60,Y48)&gt;0,"",Y48))</f>
        <v/>
      </c>
      <c r="AJ61" s="4" t="str">
        <f ca="1">IF(COUNTIF(AJ$47:AJ$59,AJ48)&gt;0,IF(COUNTIF(AJ60,AJ48)&gt;0,"",AJ48))</f>
        <v/>
      </c>
      <c r="AU61" s="4" t="str">
        <f ca="1">IF(COUNTIF(AU$47:AU$59,AU48)&gt;0,IF(COUNTIF(AU60,AU48)&gt;0,"",AU48))</f>
        <v/>
      </c>
      <c r="BF61" s="4" t="str">
        <f ca="1">IF(COUNTIF(BF$47:BF$59,BF48)&gt;0,IF(COUNTIF(BF60,BF48)&gt;0,"",BF48))</f>
        <v/>
      </c>
      <c r="BQ61" s="4" t="str">
        <f ca="1">IF(COUNTIF(BQ$47:BQ$59,BQ48)&gt;0,IF(COUNTIF(BQ60,BQ48)&gt;0,"",BQ48))</f>
        <v/>
      </c>
      <c r="CB61" s="4" t="str">
        <f ca="1">IF(COUNTIF(CB$47:CB$59,CB48)&gt;0,IF(COUNTIF(CB60,CB48)&gt;0,"",CB48))</f>
        <v/>
      </c>
      <c r="CM61" s="4" t="str">
        <f ca="1">IF(COUNTIF(CM$47:CM$59,CM48)&gt;0,IF(COUNTIF(CM60,CM48)&gt;0,"",CM48))</f>
        <v/>
      </c>
      <c r="CX61" s="4" t="str">
        <f ca="1">IF(COUNTIF(CX$47:CX$59,CX48)&gt;0,IF(COUNTIF(CX60,CX48)&gt;0,"",CX48))</f>
        <v/>
      </c>
      <c r="DI61" s="4" t="str">
        <f ca="1">IF(COUNTIF(DI$47:DI$59,DI48)&gt;0,IF(COUNTIF(DI60,DI48)&gt;0,"",DI48))</f>
        <v/>
      </c>
      <c r="DT61" s="4" t="str">
        <f ca="1">IF(COUNTIF(DT$47:DT$59,DT48)&gt;0,IF(COUNTIF(DT60,DT48)&gt;0,"",DT48))</f>
        <v/>
      </c>
      <c r="EE61" s="4" t="str">
        <f ca="1">IF(COUNTIF(EE$47:EE$59,EE48)&gt;0,IF(COUNTIF(EE60,EE48)&gt;0,"",EE48))</f>
        <v/>
      </c>
      <c r="EP61" s="4" t="str">
        <f ca="1">IF(COUNTIF(EP$47:EP$59,EP48)&gt;0,IF(COUNTIF(EP60,EP48)&gt;0,"",EP48))</f>
        <v/>
      </c>
      <c r="FA61" s="4" t="str">
        <f ca="1">IF(COUNTIF(FA$47:FA$59,FA48)&gt;0,IF(COUNTIF(FA60,FA48)&gt;0,"",FA48))</f>
        <v/>
      </c>
      <c r="FL61" s="4" t="str">
        <f ca="1">IF(COUNTIF(FL$47:FL$59,FL48)&gt;0,IF(COUNTIF(FL60,FL48)&gt;0,"",FL48))</f>
        <v/>
      </c>
      <c r="FW61" s="4" t="str">
        <f ca="1">IF(COUNTIF(FW$47:FW$59,FW48)&gt;0,IF(COUNTIF(FW60,FW48)&gt;0,"",FW48))</f>
        <v/>
      </c>
      <c r="GH61" s="4" t="str">
        <f ca="1">IF(COUNTIF(GH$47:GH$59,GH48)&gt;0,IF(COUNTIF(GH60,GH48)&gt;0,"",GH48))</f>
        <v/>
      </c>
      <c r="GS61" s="4" t="str">
        <f ca="1">IF(COUNTIF(GS$47:GS$59,GS48)&gt;0,IF(COUNTIF(GS60,GS48)&gt;0,"",GS48))</f>
        <v/>
      </c>
      <c r="HD61" s="4" t="str">
        <f ca="1">IF(COUNTIF(HD$47:HD$59,HD48)&gt;0,IF(COUNTIF(HD60,HD48)&gt;0,"",HD48))</f>
        <v/>
      </c>
      <c r="HO61" s="4" t="str">
        <f ca="1">IF(COUNTIF(HO$47:HO$59,HO48)&gt;0,IF(COUNTIF(HO60,HO48)&gt;0,"",HO48))</f>
        <v/>
      </c>
      <c r="HZ61" s="4" t="str">
        <f ca="1">IF(COUNTIF(HZ$47:HZ$59,HZ48)&gt;0,IF(COUNTIF(HZ60,HZ48)&gt;0,"",HZ48))</f>
        <v/>
      </c>
      <c r="IK61" s="4" t="str">
        <f ca="1">IF(COUNTIF(IK$47:IK$59,IK48)&gt;0,IF(COUNTIF(IK60,IK48)&gt;0,"",IK48))</f>
        <v/>
      </c>
      <c r="IV61" s="4" t="str">
        <f ca="1">IF(COUNTIF(IV$47:IV$59,IV48)&gt;0,IF(COUNTIF(IV60,IV48)&gt;0,"",IV48))</f>
        <v/>
      </c>
      <c r="JG61" s="4" t="str">
        <f ca="1">IF(COUNTIF(JG$47:JG$59,JG48)&gt;0,IF(COUNTIF(JG60,JG48)&gt;0,"",JG48))</f>
        <v/>
      </c>
      <c r="JR61" s="4" t="str">
        <f ca="1">IF(COUNTIF(JR$47:JR$59,JR48)&gt;0,IF(COUNTIF(JR60,JR48)&gt;0,"",JR48))</f>
        <v/>
      </c>
      <c r="KC61" s="4" t="str">
        <f ca="1">IF(COUNTIF(KC$47:KC$59,KC48)&gt;0,IF(COUNTIF(KC60,KC48)&gt;0,"",KC48))</f>
        <v/>
      </c>
      <c r="KN61" s="4" t="str">
        <f ca="1">IF(COUNTIF(KN$47:KN$59,KN48)&gt;0,IF(COUNTIF(KN60,KN48)&gt;0,"",KN48))</f>
        <v/>
      </c>
      <c r="KY61" s="4" t="str">
        <f ca="1">IF(COUNTIF(KY$47:KY$59,KY48)&gt;0,IF(COUNTIF(KY60,KY48)&gt;0,"",KY48))</f>
        <v/>
      </c>
      <c r="LJ61" s="4" t="str">
        <f ca="1">IF(COUNTIF(LJ$47:LJ$59,LJ48)&gt;0,IF(COUNTIF(LJ60,LJ48)&gt;0,"",LJ48))</f>
        <v/>
      </c>
      <c r="LU61" s="4" t="str">
        <f ca="1">IF(COUNTIF(LU$47:LU$59,LU48)&gt;0,IF(COUNTIF(LU60,LU48)&gt;0,"",LU48))</f>
        <v/>
      </c>
      <c r="MF61" s="4" t="str">
        <f ca="1">IF(COUNTIF(MF$47:MF$59,MF48)&gt;0,IF(COUNTIF(MF60,MF48)&gt;0,"",MF48))</f>
        <v/>
      </c>
      <c r="MQ61" s="4" t="str">
        <f ca="1">IF(COUNTIF(MQ$47:MQ$59,MQ48)&gt;0,IF(COUNTIF(MQ60,MQ48)&gt;0,"",MQ48))</f>
        <v/>
      </c>
      <c r="NB61" s="4" t="str">
        <f ca="1">IF(COUNTIF(NB$47:NB$59,NB48)&gt;0,IF(COUNTIF(NB60,NB48)&gt;0,"",NB48))</f>
        <v/>
      </c>
      <c r="NM61" s="4" t="str">
        <f ca="1">IF(COUNTIF(NM$47:NM$59,NM48)&gt;0,IF(COUNTIF(NM60,NM48)&gt;0,"",NM48))</f>
        <v/>
      </c>
      <c r="NX61" s="4" t="str">
        <f ca="1">IF(COUNTIF(NX$47:NX$59,NX48)&gt;0,IF(COUNTIF(NX60,NX48)&gt;0,"",NX48))</f>
        <v/>
      </c>
      <c r="OI61" s="4" t="str">
        <f ca="1">IF(COUNTIF(OI$47:OI$59,OI48)&gt;0,IF(COUNTIF(OI60,OI48)&gt;0,"",OI48))</f>
        <v/>
      </c>
      <c r="OT61" s="4" t="str">
        <f ca="1">IF(COUNTIF(OT$47:OT$59,OT48)&gt;0,IF(COUNTIF(OT60,OT48)&gt;0,"",OT48))</f>
        <v/>
      </c>
      <c r="PE61" s="4" t="str">
        <f ca="1">IF(COUNTIF(PE$47:PE$59,PE48)&gt;0,IF(COUNTIF(PE60,PE48)&gt;0,"",PE48))</f>
        <v/>
      </c>
      <c r="PP61" s="4" t="str">
        <f ca="1">IF(COUNTIF(PP$47:PP$59,PP48)&gt;0,IF(COUNTIF(PP60,PP48)&gt;0,"",PP48))</f>
        <v/>
      </c>
      <c r="QA61" s="4" t="str">
        <f ca="1">IF(COUNTIF(QA$47:QA$59,QA48)&gt;0,IF(COUNTIF(QA60,QA48)&gt;0,"",QA48))</f>
        <v/>
      </c>
      <c r="QL61" s="4" t="str">
        <f ca="1">IF(COUNTIF(QL$47:QL$59,QL48)&gt;0,IF(COUNTIF(QL60,QL48)&gt;0,"",QL48))</f>
        <v/>
      </c>
      <c r="QW61" s="4" t="str">
        <f ca="1">IF(COUNTIF(QW$47:QW$59,QW48)&gt;0,IF(COUNTIF(QW60,QW48)&gt;0,"",QW48))</f>
        <v/>
      </c>
      <c r="RH61" s="4" t="str">
        <f ca="1">IF(COUNTIF(RH$47:RH$59,RH48)&gt;0,IF(COUNTIF(RH60,RH48)&gt;0,"",RH48))</f>
        <v/>
      </c>
      <c r="RS61" s="4" t="str">
        <f ca="1">IF(COUNTIF(RS$47:RS$59,RS48)&gt;0,IF(COUNTIF(RS60,RS48)&gt;0,"",RS48))</f>
        <v/>
      </c>
      <c r="SD61" s="4" t="str">
        <f ca="1">IF(COUNTIF(SD$47:SD$59,SD48)&gt;0,IF(COUNTIF(SD60,SD48)&gt;0,"",SD48))</f>
        <v/>
      </c>
      <c r="SO61" s="4" t="str">
        <f ca="1">IF(COUNTIF(SO$47:SO$59,SO48)&gt;0,IF(COUNTIF(SO60,SO48)&gt;0,"",SO48))</f>
        <v/>
      </c>
      <c r="SZ61" s="4" t="str">
        <f ca="1">IF(COUNTIF(SZ$47:SZ$59,SZ48)&gt;0,IF(COUNTIF(SZ60,SZ48)&gt;0,"",SZ48))</f>
        <v/>
      </c>
      <c r="TK61" s="4" t="str">
        <f ca="1">IF(COUNTIF(TK$47:TK$59,TK48)&gt;0,IF(COUNTIF(TK60,TK48)&gt;0,"",TK48))</f>
        <v/>
      </c>
      <c r="TV61" s="4" t="str">
        <f ca="1">IF(COUNTIF(TV$47:TV$59,TV48)&gt;0,IF(COUNTIF(TV60,TV48)&gt;0,"",TV48))</f>
        <v/>
      </c>
      <c r="UG61" s="4" t="str">
        <f ca="1">IF(COUNTIF(UG$47:UG$59,UG48)&gt;0,IF(COUNTIF(UG60,UG48)&gt;0,"",UG48))</f>
        <v/>
      </c>
      <c r="UR61" s="4" t="str">
        <f ca="1">IF(COUNTIF(UR$47:UR$59,UR48)&gt;0,IF(COUNTIF(UR60,UR48)&gt;0,"",UR48))</f>
        <v/>
      </c>
      <c r="VC61" s="4" t="str">
        <f ca="1">IF(COUNTIF(VC$47:VC$59,VC48)&gt;0,IF(COUNTIF(VC60,VC48)&gt;0,"",VC48))</f>
        <v/>
      </c>
      <c r="VN61" s="4" t="str">
        <f ca="1">IF(COUNTIF(VN$47:VN$59,VN48)&gt;0,IF(COUNTIF(VN60,VN48)&gt;0,"",VN48))</f>
        <v/>
      </c>
      <c r="VY61" s="4" t="str">
        <f ca="1">IF(COUNTIF(VY$47:VY$59,VY48)&gt;0,IF(COUNTIF(VY60,VY48)&gt;0,"",VY48))</f>
        <v/>
      </c>
      <c r="WJ61" s="4" t="str">
        <f ca="1">IF(COUNTIF(WJ$47:WJ$59,WJ48)&gt;0,IF(COUNTIF(WJ60,WJ48)&gt;0,"",WJ48))</f>
        <v/>
      </c>
      <c r="WU61" s="4" t="str">
        <f ca="1">IF(COUNTIF(WU$47:WU$59,WU48)&gt;0,IF(COUNTIF(WU60,WU48)&gt;0,"",WU48))</f>
        <v/>
      </c>
      <c r="XF61" s="4" t="str">
        <f ca="1">IF(COUNTIF(XF$47:XF$59,XF48)&gt;0,IF(COUNTIF(XF60,XF48)&gt;0,"",XF48))</f>
        <v/>
      </c>
      <c r="XQ61" s="4" t="str">
        <f ca="1">IF(COUNTIF(XQ$47:XQ$59,XQ48)&gt;0,IF(COUNTIF(XQ60,XQ48)&gt;0,"",XQ48))</f>
        <v/>
      </c>
      <c r="YB61" s="4" t="str">
        <f ca="1">IF(COUNTIF(YB$47:YB$59,YB48)&gt;0,IF(COUNTIF(YB60,YB48)&gt;0,"",YB48))</f>
        <v/>
      </c>
      <c r="YM61" s="4" t="str">
        <f ca="1">IF(COUNTIF(YM$47:YM$59,YM48)&gt;0,IF(COUNTIF(YM60,YM48)&gt;0,"",YM48))</f>
        <v/>
      </c>
      <c r="YX61" s="4" t="str">
        <f ca="1">IF(COUNTIF(YX$47:YX$59,YX48)&gt;0,IF(COUNTIF(YX60,YX48)&gt;0,"",YX48))</f>
        <v/>
      </c>
      <c r="ZI61" s="4" t="str">
        <f ca="1">IF(COUNTIF(ZI$47:ZI$59,ZI48)&gt;0,IF(COUNTIF(ZI60,ZI48)&gt;0,"",ZI48))</f>
        <v/>
      </c>
      <c r="ZT61" s="4" t="str">
        <f ca="1">IF(COUNTIF(ZT$47:ZT$59,ZT48)&gt;0,IF(COUNTIF(ZT60,ZT48)&gt;0,"",ZT48))</f>
        <v/>
      </c>
      <c r="AAE61" s="4" t="str">
        <f ca="1">IF(COUNTIF(AAE$47:AAE$59,AAE48)&gt;0,IF(COUNTIF(AAE60,AAE48)&gt;0,"",AAE48))</f>
        <v/>
      </c>
      <c r="AAP61" s="4" t="str">
        <f ca="1">IF(COUNTIF(AAP$47:AAP$59,AAP48)&gt;0,IF(COUNTIF(AAP60,AAP48)&gt;0,"",AAP48))</f>
        <v/>
      </c>
      <c r="ABA61" s="4" t="str">
        <f ca="1">IF(COUNTIF(ABA$47:ABA$59,ABA48)&gt;0,IF(COUNTIF(ABA60,ABA48)&gt;0,"",ABA48))</f>
        <v/>
      </c>
      <c r="ABL61" s="4" t="str">
        <f ca="1">IF(COUNTIF(ABL$47:ABL$59,ABL48)&gt;0,IF(COUNTIF(ABL60,ABL48)&gt;0,"",ABL48))</f>
        <v/>
      </c>
      <c r="ABW61" s="4" t="str">
        <f ca="1">IF(COUNTIF(ABW$47:ABW$59,ABW48)&gt;0,IF(COUNTIF(ABW60,ABW48)&gt;0,"",ABW48))</f>
        <v/>
      </c>
      <c r="ACH61" s="4" t="str">
        <f ca="1">IF(COUNTIF(ACH$47:ACH$59,ACH48)&gt;0,IF(COUNTIF(ACH60,ACH48)&gt;0,"",ACH48))</f>
        <v/>
      </c>
      <c r="ACS61" s="4" t="str">
        <f ca="1">IF(COUNTIF(ACS$47:ACS$59,ACS48)&gt;0,IF(COUNTIF(ACS60,ACS48)&gt;0,"",ACS48))</f>
        <v/>
      </c>
      <c r="ADD61" s="4" t="str">
        <f ca="1">IF(COUNTIF(ADD$47:ADD$59,ADD48)&gt;0,IF(COUNTIF(ADD60,ADD48)&gt;0,"",ADD48))</f>
        <v/>
      </c>
      <c r="ADO61" s="4" t="str">
        <f ca="1">IF(COUNTIF(ADO$47:ADO$59,ADO48)&gt;0,IF(COUNTIF(ADO60,ADO48)&gt;0,"",ADO48))</f>
        <v/>
      </c>
      <c r="ADZ61" s="4" t="str">
        <f ca="1">IF(COUNTIF(ADZ$47:ADZ$59,ADZ48)&gt;0,IF(COUNTIF(ADZ60,ADZ48)&gt;0,"",ADZ48))</f>
        <v/>
      </c>
      <c r="AEK61" s="4" t="str">
        <f ca="1">IF(COUNTIF(AEK$47:AEK$59,AEK48)&gt;0,IF(COUNTIF(AEK60,AEK48)&gt;0,"",AEK48))</f>
        <v/>
      </c>
      <c r="AEV61" s="4" t="str">
        <f ca="1">IF(COUNTIF(AEV$47:AEV$59,AEV48)&gt;0,IF(COUNTIF(AEV60,AEV48)&gt;0,"",AEV48))</f>
        <v/>
      </c>
      <c r="AFG61" s="4" t="str">
        <f ca="1">IF(COUNTIF(AFG$47:AFG$59,AFG48)&gt;0,IF(COUNTIF(AFG60,AFG48)&gt;0,"",AFG48))</f>
        <v/>
      </c>
      <c r="AFR61" s="4" t="str">
        <f ca="1">IF(COUNTIF(AFR$47:AFR$59,AFR48)&gt;0,IF(COUNTIF(AFR60,AFR48)&gt;0,"",AFR48))</f>
        <v/>
      </c>
      <c r="AGC61" s="4" t="str">
        <f ca="1">IF(COUNTIF(AGC$47:AGC$59,AGC48)&gt;0,IF(COUNTIF(AGC60,AGC48)&gt;0,"",AGC48))</f>
        <v/>
      </c>
      <c r="AGN61" s="4" t="str">
        <f ca="1">IF(COUNTIF(AGN$47:AGN$59,AGN48)&gt;0,IF(COUNTIF(AGN60,AGN48)&gt;0,"",AGN48))</f>
        <v/>
      </c>
      <c r="AGY61" s="4" t="str">
        <f ca="1">IF(COUNTIF(AGY$47:AGY$59,AGY48)&gt;0,IF(COUNTIF(AGY60,AGY48)&gt;0,"",AGY48))</f>
        <v/>
      </c>
      <c r="AHJ61" s="4" t="str">
        <f ca="1">IF(COUNTIF(AHJ$47:AHJ$59,AHJ48)&gt;0,IF(COUNTIF(AHJ60,AHJ48)&gt;0,"",AHJ48))</f>
        <v/>
      </c>
      <c r="AHU61" s="4" t="str">
        <f ca="1">IF(COUNTIF(AHU$47:AHU$59,AHU48)&gt;0,IF(COUNTIF(AHU60,AHU48)&gt;0,"",AHU48))</f>
        <v/>
      </c>
      <c r="AIF61" s="4" t="str">
        <f ca="1">IF(COUNTIF(AIF$47:AIF$59,AIF48)&gt;0,IF(COUNTIF(AIF60,AIF48)&gt;0,"",AIF48))</f>
        <v/>
      </c>
      <c r="AIQ61" s="4" t="str">
        <f ca="1">IF(COUNTIF(AIQ$47:AIQ$59,AIQ48)&gt;0,IF(COUNTIF(AIQ60,AIQ48)&gt;0,"",AIQ48))</f>
        <v/>
      </c>
      <c r="AJB61" s="4" t="str">
        <f ca="1">IF(COUNTIF(AJB$47:AJB$59,AJB48)&gt;0,IF(COUNTIF(AJB60,AJB48)&gt;0,"",AJB48))</f>
        <v/>
      </c>
      <c r="AJM61" s="4" t="str">
        <f ca="1">IF(COUNTIF(AJM$47:AJM$59,AJM48)&gt;0,IF(COUNTIF(AJM60,AJM48)&gt;0,"",AJM48))</f>
        <v/>
      </c>
      <c r="AJX61" s="4" t="str">
        <f ca="1">IF(COUNTIF(AJX$47:AJX$59,AJX48)&gt;0,IF(COUNTIF(AJX60,AJX48)&gt;0,"",AJX48))</f>
        <v/>
      </c>
      <c r="AKI61" s="4" t="str">
        <f ca="1">IF(COUNTIF(AKI$47:AKI$59,AKI48)&gt;0,IF(COUNTIF(AKI60,AKI48)&gt;0,"",AKI48))</f>
        <v/>
      </c>
      <c r="AKT61" s="4" t="str">
        <f ca="1">IF(COUNTIF(AKT$47:AKT$59,AKT48)&gt;0,IF(COUNTIF(AKT60,AKT48)&gt;0,"",AKT48))</f>
        <v/>
      </c>
      <c r="ALE61" s="4" t="str">
        <f ca="1">IF(COUNTIF(ALE$47:ALE$59,ALE48)&gt;0,IF(COUNTIF(ALE60,ALE48)&gt;0,"",ALE48))</f>
        <v/>
      </c>
      <c r="ALP61" s="4" t="str">
        <f ca="1">IF(COUNTIF(ALP$47:ALP$59,ALP48)&gt;0,IF(COUNTIF(ALP60,ALP48)&gt;0,"",ALP48))</f>
        <v/>
      </c>
      <c r="AMA61" s="4" t="str">
        <f ca="1">IF(COUNTIF(AMA$47:AMA$59,AMA48)&gt;0,IF(COUNTIF(AMA60,AMA48)&gt;0,"",AMA48))</f>
        <v/>
      </c>
      <c r="AML61" s="4" t="str">
        <f ca="1">IF(COUNTIF(AML$47:AML$59,AML48)&gt;0,IF(COUNTIF(AML60,AML48)&gt;0,"",AML48))</f>
        <v/>
      </c>
      <c r="AMW61" s="4" t="str">
        <f ca="1">IF(COUNTIF(AMW$47:AMW$59,AMW48)&gt;0,IF(COUNTIF(AMW60,AMW48)&gt;0,"",AMW48))</f>
        <v/>
      </c>
      <c r="ANH61" s="4" t="str">
        <f ca="1">IF(COUNTIF(ANH$47:ANH$59,ANH48)&gt;0,IF(COUNTIF(ANH60,ANH48)&gt;0,"",ANH48))</f>
        <v/>
      </c>
      <c r="ANS61" s="4" t="str">
        <f ca="1">IF(COUNTIF(ANS$47:ANS$59,ANS48)&gt;0,IF(COUNTIF(ANS60,ANS48)&gt;0,"",ANS48))</f>
        <v/>
      </c>
      <c r="AOD61" s="4" t="str">
        <f ca="1">IF(COUNTIF(AOD$47:AOD$59,AOD48)&gt;0,IF(COUNTIF(AOD60,AOD48)&gt;0,"",AOD48))</f>
        <v/>
      </c>
      <c r="AOO61" s="4" t="str">
        <f ca="1">IF(COUNTIF(AOO$47:AOO$59,AOO48)&gt;0,IF(COUNTIF(AOO60,AOO48)&gt;0,"",AOO48))</f>
        <v/>
      </c>
      <c r="AOZ61" s="4" t="str">
        <f ca="1">IF(COUNTIF(AOZ$47:AOZ$59,AOZ48)&gt;0,IF(COUNTIF(AOZ60,AOZ48)&gt;0,"",AOZ48))</f>
        <v/>
      </c>
      <c r="APK61" s="4" t="str">
        <f ca="1">IF(COUNTIF(APK$47:APK$59,APK48)&gt;0,IF(COUNTIF(APK60,APK48)&gt;0,"",APK48))</f>
        <v/>
      </c>
      <c r="APV61" s="4" t="str">
        <f ca="1">IF(COUNTIF(APV$47:APV$59,APV48)&gt;0,IF(COUNTIF(APV60,APV48)&gt;0,"",APV48))</f>
        <v/>
      </c>
      <c r="AQG61" s="4" t="str">
        <f ca="1">IF(COUNTIF(AQG$47:AQG$59,AQG48)&gt;0,IF(COUNTIF(AQG60,AQG48)&gt;0,"",AQG48))</f>
        <v/>
      </c>
      <c r="AQR61" s="4" t="str">
        <f ca="1">IF(COUNTIF(AQR$47:AQR$59,AQR48)&gt;0,IF(COUNTIF(AQR60,AQR48)&gt;0,"",AQR48))</f>
        <v/>
      </c>
      <c r="ARC61" s="4" t="str">
        <f ca="1">IF(COUNTIF(ARC$47:ARC$59,ARC48)&gt;0,IF(COUNTIF(ARC60,ARC48)&gt;0,"",ARC48))</f>
        <v/>
      </c>
      <c r="ARN61" s="4" t="str">
        <f ca="1">IF(COUNTIF(ARN$47:ARN$59,ARN48)&gt;0,IF(COUNTIF(ARN60,ARN48)&gt;0,"",ARN48))</f>
        <v/>
      </c>
      <c r="ARY61" s="4" t="str">
        <f ca="1">IF(COUNTIF(ARY$47:ARY$59,ARY48)&gt;0,IF(COUNTIF(ARY60,ARY48)&gt;0,"",ARY48))</f>
        <v/>
      </c>
      <c r="ASJ61" s="4" t="str">
        <f ca="1">IF(COUNTIF(ASJ$47:ASJ$59,ASJ48)&gt;0,IF(COUNTIF(ASJ60,ASJ48)&gt;0,"",ASJ48))</f>
        <v/>
      </c>
      <c r="ASU61" s="4" t="str">
        <f ca="1">IF(COUNTIF(ASU$47:ASU$59,ASU48)&gt;0,IF(COUNTIF(ASU60,ASU48)&gt;0,"",ASU48))</f>
        <v/>
      </c>
      <c r="ATF61" s="4" t="str">
        <f ca="1">IF(COUNTIF(ATF$47:ATF$59,ATF48)&gt;0,IF(COUNTIF(ATF60,ATF48)&gt;0,"",ATF48))</f>
        <v/>
      </c>
      <c r="ATQ61" s="4" t="str">
        <f ca="1">IF(COUNTIF(ATQ$47:ATQ$59,ATQ48)&gt;0,IF(COUNTIF(ATQ60,ATQ48)&gt;0,"",ATQ48))</f>
        <v/>
      </c>
      <c r="AUB61" s="4" t="str">
        <f ca="1">IF(COUNTIF(AUB$47:AUB$59,AUB48)&gt;0,IF(COUNTIF(AUB60,AUB48)&gt;0,"",AUB48))</f>
        <v/>
      </c>
      <c r="AUM61" s="4" t="str">
        <f ca="1">IF(COUNTIF(AUM$47:AUM$59,AUM48)&gt;0,IF(COUNTIF(AUM60,AUM48)&gt;0,"",AUM48))</f>
        <v/>
      </c>
      <c r="AUX61" s="4" t="str">
        <f ca="1">IF(COUNTIF(AUX$47:AUX$59,AUX48)&gt;0,IF(COUNTIF(AUX60,AUX48)&gt;0,"",AUX48))</f>
        <v/>
      </c>
      <c r="AVI61" s="4" t="str">
        <f ca="1">IF(COUNTIF(AVI$47:AVI$59,AVI48)&gt;0,IF(COUNTIF(AVI60,AVI48)&gt;0,"",AVI48))</f>
        <v/>
      </c>
      <c r="AVT61" s="4" t="str">
        <f ca="1">IF(COUNTIF(AVT$47:AVT$59,AVT48)&gt;0,IF(COUNTIF(AVT60,AVT48)&gt;0,"",AVT48))</f>
        <v/>
      </c>
    </row>
    <row r="62" spans="1:1275">
      <c r="C62" s="4" t="str">
        <f ca="1">IF(COUNTIF(C$47:C$59,C49)&gt;0,IF(COUNTIF(C60:C61,C49)&gt;0,"",C49))</f>
        <v/>
      </c>
      <c r="N62" s="4" t="str">
        <f ca="1">IF(COUNTIF(N$47:N$59,N49)&gt;0,IF(COUNTIF(N60:N61,N49)&gt;0,"",N49))</f>
        <v/>
      </c>
      <c r="Y62" s="4" t="str">
        <f ca="1">IF(COUNTIF(Y$47:Y$59,Y49)&gt;0,IF(COUNTIF(Y60:Y61,Y49)&gt;0,"",Y49))</f>
        <v/>
      </c>
      <c r="AJ62" s="4" t="str">
        <f ca="1">IF(COUNTIF(AJ$47:AJ$59,AJ49)&gt;0,IF(COUNTIF(AJ60:AJ61,AJ49)&gt;0,"",AJ49))</f>
        <v/>
      </c>
      <c r="AU62" s="4" t="str">
        <f ca="1">IF(COUNTIF(AU$47:AU$59,AU49)&gt;0,IF(COUNTIF(AU60:AU61,AU49)&gt;0,"",AU49))</f>
        <v/>
      </c>
      <c r="BF62" s="4" t="str">
        <f ca="1">IF(COUNTIF(BF$47:BF$59,BF49)&gt;0,IF(COUNTIF(BF60:BF61,BF49)&gt;0,"",BF49))</f>
        <v/>
      </c>
      <c r="BQ62" s="4" t="str">
        <f ca="1">IF(COUNTIF(BQ$47:BQ$59,BQ49)&gt;0,IF(COUNTIF(BQ60:BQ61,BQ49)&gt;0,"",BQ49))</f>
        <v/>
      </c>
      <c r="CB62" s="4" t="str">
        <f ca="1">IF(COUNTIF(CB$47:CB$59,CB49)&gt;0,IF(COUNTIF(CB60:CB61,CB49)&gt;0,"",CB49))</f>
        <v/>
      </c>
      <c r="CM62" s="4" t="str">
        <f ca="1">IF(COUNTIF(CM$47:CM$59,CM49)&gt;0,IF(COUNTIF(CM60:CM61,CM49)&gt;0,"",CM49))</f>
        <v/>
      </c>
      <c r="CX62" s="4" t="str">
        <f ca="1">IF(COUNTIF(CX$47:CX$59,CX49)&gt;0,IF(COUNTIF(CX60:CX61,CX49)&gt;0,"",CX49))</f>
        <v/>
      </c>
      <c r="DI62" s="4" t="str">
        <f ca="1">IF(COUNTIF(DI$47:DI$59,DI49)&gt;0,IF(COUNTIF(DI60:DI61,DI49)&gt;0,"",DI49))</f>
        <v/>
      </c>
      <c r="DT62" s="4" t="str">
        <f ca="1">IF(COUNTIF(DT$47:DT$59,DT49)&gt;0,IF(COUNTIF(DT60:DT61,DT49)&gt;0,"",DT49))</f>
        <v/>
      </c>
      <c r="EE62" s="4" t="str">
        <f ca="1">IF(COUNTIF(EE$47:EE$59,EE49)&gt;0,IF(COUNTIF(EE60:EE61,EE49)&gt;0,"",EE49))</f>
        <v/>
      </c>
      <c r="EP62" s="4" t="str">
        <f ca="1">IF(COUNTIF(EP$47:EP$59,EP49)&gt;0,IF(COUNTIF(EP60:EP61,EP49)&gt;0,"",EP49))</f>
        <v/>
      </c>
      <c r="FA62" s="4" t="str">
        <f ca="1">IF(COUNTIF(FA$47:FA$59,FA49)&gt;0,IF(COUNTIF(FA60:FA61,FA49)&gt;0,"",FA49))</f>
        <v/>
      </c>
      <c r="FL62" s="4" t="str">
        <f ca="1">IF(COUNTIF(FL$47:FL$59,FL49)&gt;0,IF(COUNTIF(FL60:FL61,FL49)&gt;0,"",FL49))</f>
        <v/>
      </c>
      <c r="FW62" s="4" t="str">
        <f ca="1">IF(COUNTIF(FW$47:FW$59,FW49)&gt;0,IF(COUNTIF(FW60:FW61,FW49)&gt;0,"",FW49))</f>
        <v/>
      </c>
      <c r="GH62" s="4" t="str">
        <f ca="1">IF(COUNTIF(GH$47:GH$59,GH49)&gt;0,IF(COUNTIF(GH60:GH61,GH49)&gt;0,"",GH49))</f>
        <v/>
      </c>
      <c r="GS62" s="4" t="str">
        <f ca="1">IF(COUNTIF(GS$47:GS$59,GS49)&gt;0,IF(COUNTIF(GS60:GS61,GS49)&gt;0,"",GS49))</f>
        <v/>
      </c>
      <c r="HD62" s="4" t="str">
        <f ca="1">IF(COUNTIF(HD$47:HD$59,HD49)&gt;0,IF(COUNTIF(HD60:HD61,HD49)&gt;0,"",HD49))</f>
        <v/>
      </c>
      <c r="HO62" s="4" t="str">
        <f ca="1">IF(COUNTIF(HO$47:HO$59,HO49)&gt;0,IF(COUNTIF(HO60:HO61,HO49)&gt;0,"",HO49))</f>
        <v/>
      </c>
      <c r="HZ62" s="4" t="str">
        <f ca="1">IF(COUNTIF(HZ$47:HZ$59,HZ49)&gt;0,IF(COUNTIF(HZ60:HZ61,HZ49)&gt;0,"",HZ49))</f>
        <v/>
      </c>
      <c r="IK62" s="4" t="str">
        <f ca="1">IF(COUNTIF(IK$47:IK$59,IK49)&gt;0,IF(COUNTIF(IK60:IK61,IK49)&gt;0,"",IK49))</f>
        <v/>
      </c>
      <c r="IV62" s="4" t="str">
        <f ca="1">IF(COUNTIF(IV$47:IV$59,IV49)&gt;0,IF(COUNTIF(IV60:IV61,IV49)&gt;0,"",IV49))</f>
        <v/>
      </c>
      <c r="JG62" s="4" t="str">
        <f ca="1">IF(COUNTIF(JG$47:JG$59,JG49)&gt;0,IF(COUNTIF(JG60:JG61,JG49)&gt;0,"",JG49))</f>
        <v/>
      </c>
      <c r="JR62" s="4" t="str">
        <f ca="1">IF(COUNTIF(JR$47:JR$59,JR49)&gt;0,IF(COUNTIF(JR60:JR61,JR49)&gt;0,"",JR49))</f>
        <v/>
      </c>
      <c r="KC62" s="4" t="str">
        <f ca="1">IF(COUNTIF(KC$47:KC$59,KC49)&gt;0,IF(COUNTIF(KC60:KC61,KC49)&gt;0,"",KC49))</f>
        <v/>
      </c>
      <c r="KN62" s="4" t="str">
        <f ca="1">IF(COUNTIF(KN$47:KN$59,KN49)&gt;0,IF(COUNTIF(KN60:KN61,KN49)&gt;0,"",KN49))</f>
        <v/>
      </c>
      <c r="KY62" s="4" t="str">
        <f ca="1">IF(COUNTIF(KY$47:KY$59,KY49)&gt;0,IF(COUNTIF(KY60:KY61,KY49)&gt;0,"",KY49))</f>
        <v/>
      </c>
      <c r="LJ62" s="4" t="str">
        <f ca="1">IF(COUNTIF(LJ$47:LJ$59,LJ49)&gt;0,IF(COUNTIF(LJ60:LJ61,LJ49)&gt;0,"",LJ49))</f>
        <v/>
      </c>
      <c r="LU62" s="4" t="str">
        <f ca="1">IF(COUNTIF(LU$47:LU$59,LU49)&gt;0,IF(COUNTIF(LU60:LU61,LU49)&gt;0,"",LU49))</f>
        <v/>
      </c>
      <c r="MF62" s="4" t="str">
        <f ca="1">IF(COUNTIF(MF$47:MF$59,MF49)&gt;0,IF(COUNTIF(MF60:MF61,MF49)&gt;0,"",MF49))</f>
        <v/>
      </c>
      <c r="MQ62" s="4" t="str">
        <f ca="1">IF(COUNTIF(MQ$47:MQ$59,MQ49)&gt;0,IF(COUNTIF(MQ60:MQ61,MQ49)&gt;0,"",MQ49))</f>
        <v/>
      </c>
      <c r="NB62" s="4" t="str">
        <f ca="1">IF(COUNTIF(NB$47:NB$59,NB49)&gt;0,IF(COUNTIF(NB60:NB61,NB49)&gt;0,"",NB49))</f>
        <v/>
      </c>
      <c r="NM62" s="4" t="str">
        <f ca="1">IF(COUNTIF(NM$47:NM$59,NM49)&gt;0,IF(COUNTIF(NM60:NM61,NM49)&gt;0,"",NM49))</f>
        <v/>
      </c>
      <c r="NX62" s="4" t="str">
        <f ca="1">IF(COUNTIF(NX$47:NX$59,NX49)&gt;0,IF(COUNTIF(NX60:NX61,NX49)&gt;0,"",NX49))</f>
        <v/>
      </c>
      <c r="OI62" s="4" t="str">
        <f ca="1">IF(COUNTIF(OI$47:OI$59,OI49)&gt;0,IF(COUNTIF(OI60:OI61,OI49)&gt;0,"",OI49))</f>
        <v/>
      </c>
      <c r="OT62" s="4" t="str">
        <f ca="1">IF(COUNTIF(OT$47:OT$59,OT49)&gt;0,IF(COUNTIF(OT60:OT61,OT49)&gt;0,"",OT49))</f>
        <v/>
      </c>
      <c r="PE62" s="4" t="str">
        <f ca="1">IF(COUNTIF(PE$47:PE$59,PE49)&gt;0,IF(COUNTIF(PE60:PE61,PE49)&gt;0,"",PE49))</f>
        <v/>
      </c>
      <c r="PP62" s="4" t="str">
        <f ca="1">IF(COUNTIF(PP$47:PP$59,PP49)&gt;0,IF(COUNTIF(PP60:PP61,PP49)&gt;0,"",PP49))</f>
        <v/>
      </c>
      <c r="QA62" s="4" t="str">
        <f ca="1">IF(COUNTIF(QA$47:QA$59,QA49)&gt;0,IF(COUNTIF(QA60:QA61,QA49)&gt;0,"",QA49))</f>
        <v/>
      </c>
      <c r="QL62" s="4" t="str">
        <f ca="1">IF(COUNTIF(QL$47:QL$59,QL49)&gt;0,IF(COUNTIF(QL60:QL61,QL49)&gt;0,"",QL49))</f>
        <v/>
      </c>
      <c r="QW62" s="4" t="str">
        <f ca="1">IF(COUNTIF(QW$47:QW$59,QW49)&gt;0,IF(COUNTIF(QW60:QW61,QW49)&gt;0,"",QW49))</f>
        <v/>
      </c>
      <c r="RH62" s="4" t="str">
        <f ca="1">IF(COUNTIF(RH$47:RH$59,RH49)&gt;0,IF(COUNTIF(RH60:RH61,RH49)&gt;0,"",RH49))</f>
        <v/>
      </c>
      <c r="RS62" s="4" t="str">
        <f ca="1">IF(COUNTIF(RS$47:RS$59,RS49)&gt;0,IF(COUNTIF(RS60:RS61,RS49)&gt;0,"",RS49))</f>
        <v/>
      </c>
      <c r="SD62" s="4" t="str">
        <f ca="1">IF(COUNTIF(SD$47:SD$59,SD49)&gt;0,IF(COUNTIF(SD60:SD61,SD49)&gt;0,"",SD49))</f>
        <v/>
      </c>
      <c r="SO62" s="4" t="str">
        <f ca="1">IF(COUNTIF(SO$47:SO$59,SO49)&gt;0,IF(COUNTIF(SO60:SO61,SO49)&gt;0,"",SO49))</f>
        <v/>
      </c>
      <c r="SZ62" s="4" t="str">
        <f ca="1">IF(COUNTIF(SZ$47:SZ$59,SZ49)&gt;0,IF(COUNTIF(SZ60:SZ61,SZ49)&gt;0,"",SZ49))</f>
        <v/>
      </c>
      <c r="TK62" s="4" t="str">
        <f ca="1">IF(COUNTIF(TK$47:TK$59,TK49)&gt;0,IF(COUNTIF(TK60:TK61,TK49)&gt;0,"",TK49))</f>
        <v/>
      </c>
      <c r="TV62" s="4" t="str">
        <f ca="1">IF(COUNTIF(TV$47:TV$59,TV49)&gt;0,IF(COUNTIF(TV60:TV61,TV49)&gt;0,"",TV49))</f>
        <v/>
      </c>
      <c r="UG62" s="4" t="str">
        <f ca="1">IF(COUNTIF(UG$47:UG$59,UG49)&gt;0,IF(COUNTIF(UG60:UG61,UG49)&gt;0,"",UG49))</f>
        <v/>
      </c>
      <c r="UR62" s="4" t="str">
        <f ca="1">IF(COUNTIF(UR$47:UR$59,UR49)&gt;0,IF(COUNTIF(UR60:UR61,UR49)&gt;0,"",UR49))</f>
        <v/>
      </c>
      <c r="VC62" s="4" t="str">
        <f ca="1">IF(COUNTIF(VC$47:VC$59,VC49)&gt;0,IF(COUNTIF(VC60:VC61,VC49)&gt;0,"",VC49))</f>
        <v/>
      </c>
      <c r="VN62" s="4" t="str">
        <f ca="1">IF(COUNTIF(VN$47:VN$59,VN49)&gt;0,IF(COUNTIF(VN60:VN61,VN49)&gt;0,"",VN49))</f>
        <v/>
      </c>
      <c r="VY62" s="4" t="str">
        <f ca="1">IF(COUNTIF(VY$47:VY$59,VY49)&gt;0,IF(COUNTIF(VY60:VY61,VY49)&gt;0,"",VY49))</f>
        <v/>
      </c>
      <c r="WJ62" s="4" t="str">
        <f ca="1">IF(COUNTIF(WJ$47:WJ$59,WJ49)&gt;0,IF(COUNTIF(WJ60:WJ61,WJ49)&gt;0,"",WJ49))</f>
        <v/>
      </c>
      <c r="WU62" s="4" t="str">
        <f ca="1">IF(COUNTIF(WU$47:WU$59,WU49)&gt;0,IF(COUNTIF(WU60:WU61,WU49)&gt;0,"",WU49))</f>
        <v/>
      </c>
      <c r="XF62" s="4" t="str">
        <f ca="1">IF(COUNTIF(XF$47:XF$59,XF49)&gt;0,IF(COUNTIF(XF60:XF61,XF49)&gt;0,"",XF49))</f>
        <v/>
      </c>
      <c r="XQ62" s="4" t="str">
        <f ca="1">IF(COUNTIF(XQ$47:XQ$59,XQ49)&gt;0,IF(COUNTIF(XQ60:XQ61,XQ49)&gt;0,"",XQ49))</f>
        <v/>
      </c>
      <c r="YB62" s="4" t="str">
        <f ca="1">IF(COUNTIF(YB$47:YB$59,YB49)&gt;0,IF(COUNTIF(YB60:YB61,YB49)&gt;0,"",YB49))</f>
        <v/>
      </c>
      <c r="YM62" s="4" t="str">
        <f ca="1">IF(COUNTIF(YM$47:YM$59,YM49)&gt;0,IF(COUNTIF(YM60:YM61,YM49)&gt;0,"",YM49))</f>
        <v/>
      </c>
      <c r="YX62" s="4" t="str">
        <f ca="1">IF(COUNTIF(YX$47:YX$59,YX49)&gt;0,IF(COUNTIF(YX60:YX61,YX49)&gt;0,"",YX49))</f>
        <v/>
      </c>
      <c r="ZI62" s="4" t="str">
        <f ca="1">IF(COUNTIF(ZI$47:ZI$59,ZI49)&gt;0,IF(COUNTIF(ZI60:ZI61,ZI49)&gt;0,"",ZI49))</f>
        <v/>
      </c>
      <c r="ZT62" s="4" t="str">
        <f ca="1">IF(COUNTIF(ZT$47:ZT$59,ZT49)&gt;0,IF(COUNTIF(ZT60:ZT61,ZT49)&gt;0,"",ZT49))</f>
        <v/>
      </c>
      <c r="AAE62" s="4" t="str">
        <f ca="1">IF(COUNTIF(AAE$47:AAE$59,AAE49)&gt;0,IF(COUNTIF(AAE60:AAE61,AAE49)&gt;0,"",AAE49))</f>
        <v/>
      </c>
      <c r="AAP62" s="4" t="str">
        <f ca="1">IF(COUNTIF(AAP$47:AAP$59,AAP49)&gt;0,IF(COUNTIF(AAP60:AAP61,AAP49)&gt;0,"",AAP49))</f>
        <v/>
      </c>
      <c r="ABA62" s="4" t="str">
        <f ca="1">IF(COUNTIF(ABA$47:ABA$59,ABA49)&gt;0,IF(COUNTIF(ABA60:ABA61,ABA49)&gt;0,"",ABA49))</f>
        <v/>
      </c>
      <c r="ABL62" s="4" t="str">
        <f ca="1">IF(COUNTIF(ABL$47:ABL$59,ABL49)&gt;0,IF(COUNTIF(ABL60:ABL61,ABL49)&gt;0,"",ABL49))</f>
        <v/>
      </c>
      <c r="ABW62" s="4" t="str">
        <f ca="1">IF(COUNTIF(ABW$47:ABW$59,ABW49)&gt;0,IF(COUNTIF(ABW60:ABW61,ABW49)&gt;0,"",ABW49))</f>
        <v/>
      </c>
      <c r="ACH62" s="4" t="str">
        <f ca="1">IF(COUNTIF(ACH$47:ACH$59,ACH49)&gt;0,IF(COUNTIF(ACH60:ACH61,ACH49)&gt;0,"",ACH49))</f>
        <v/>
      </c>
      <c r="ACS62" s="4" t="str">
        <f ca="1">IF(COUNTIF(ACS$47:ACS$59,ACS49)&gt;0,IF(COUNTIF(ACS60:ACS61,ACS49)&gt;0,"",ACS49))</f>
        <v/>
      </c>
      <c r="ADD62" s="4" t="str">
        <f ca="1">IF(COUNTIF(ADD$47:ADD$59,ADD49)&gt;0,IF(COUNTIF(ADD60:ADD61,ADD49)&gt;0,"",ADD49))</f>
        <v/>
      </c>
      <c r="ADO62" s="4" t="str">
        <f ca="1">IF(COUNTIF(ADO$47:ADO$59,ADO49)&gt;0,IF(COUNTIF(ADO60:ADO61,ADO49)&gt;0,"",ADO49))</f>
        <v/>
      </c>
      <c r="ADZ62" s="4" t="str">
        <f ca="1">IF(COUNTIF(ADZ$47:ADZ$59,ADZ49)&gt;0,IF(COUNTIF(ADZ60:ADZ61,ADZ49)&gt;0,"",ADZ49))</f>
        <v/>
      </c>
      <c r="AEK62" s="4" t="str">
        <f ca="1">IF(COUNTIF(AEK$47:AEK$59,AEK49)&gt;0,IF(COUNTIF(AEK60:AEK61,AEK49)&gt;0,"",AEK49))</f>
        <v/>
      </c>
      <c r="AEV62" s="4" t="str">
        <f ca="1">IF(COUNTIF(AEV$47:AEV$59,AEV49)&gt;0,IF(COUNTIF(AEV60:AEV61,AEV49)&gt;0,"",AEV49))</f>
        <v/>
      </c>
      <c r="AFG62" s="4" t="str">
        <f ca="1">IF(COUNTIF(AFG$47:AFG$59,AFG49)&gt;0,IF(COUNTIF(AFG60:AFG61,AFG49)&gt;0,"",AFG49))</f>
        <v/>
      </c>
      <c r="AFR62" s="4" t="str">
        <f ca="1">IF(COUNTIF(AFR$47:AFR$59,AFR49)&gt;0,IF(COUNTIF(AFR60:AFR61,AFR49)&gt;0,"",AFR49))</f>
        <v/>
      </c>
      <c r="AGC62" s="4" t="str">
        <f ca="1">IF(COUNTIF(AGC$47:AGC$59,AGC49)&gt;0,IF(COUNTIF(AGC60:AGC61,AGC49)&gt;0,"",AGC49))</f>
        <v/>
      </c>
      <c r="AGN62" s="4" t="str">
        <f ca="1">IF(COUNTIF(AGN$47:AGN$59,AGN49)&gt;0,IF(COUNTIF(AGN60:AGN61,AGN49)&gt;0,"",AGN49))</f>
        <v/>
      </c>
      <c r="AGY62" s="4" t="str">
        <f ca="1">IF(COUNTIF(AGY$47:AGY$59,AGY49)&gt;0,IF(COUNTIF(AGY60:AGY61,AGY49)&gt;0,"",AGY49))</f>
        <v/>
      </c>
      <c r="AHJ62" s="4" t="str">
        <f ca="1">IF(COUNTIF(AHJ$47:AHJ$59,AHJ49)&gt;0,IF(COUNTIF(AHJ60:AHJ61,AHJ49)&gt;0,"",AHJ49))</f>
        <v/>
      </c>
      <c r="AHU62" s="4" t="str">
        <f ca="1">IF(COUNTIF(AHU$47:AHU$59,AHU49)&gt;0,IF(COUNTIF(AHU60:AHU61,AHU49)&gt;0,"",AHU49))</f>
        <v/>
      </c>
      <c r="AIF62" s="4" t="str">
        <f ca="1">IF(COUNTIF(AIF$47:AIF$59,AIF49)&gt;0,IF(COUNTIF(AIF60:AIF61,AIF49)&gt;0,"",AIF49))</f>
        <v/>
      </c>
      <c r="AIQ62" s="4" t="str">
        <f ca="1">IF(COUNTIF(AIQ$47:AIQ$59,AIQ49)&gt;0,IF(COUNTIF(AIQ60:AIQ61,AIQ49)&gt;0,"",AIQ49))</f>
        <v/>
      </c>
      <c r="AJB62" s="4" t="str">
        <f ca="1">IF(COUNTIF(AJB$47:AJB$59,AJB49)&gt;0,IF(COUNTIF(AJB60:AJB61,AJB49)&gt;0,"",AJB49))</f>
        <v/>
      </c>
      <c r="AJM62" s="4" t="str">
        <f ca="1">IF(COUNTIF(AJM$47:AJM$59,AJM49)&gt;0,IF(COUNTIF(AJM60:AJM61,AJM49)&gt;0,"",AJM49))</f>
        <v/>
      </c>
      <c r="AJX62" s="4" t="str">
        <f ca="1">IF(COUNTIF(AJX$47:AJX$59,AJX49)&gt;0,IF(COUNTIF(AJX60:AJX61,AJX49)&gt;0,"",AJX49))</f>
        <v/>
      </c>
      <c r="AKI62" s="4" t="str">
        <f ca="1">IF(COUNTIF(AKI$47:AKI$59,AKI49)&gt;0,IF(COUNTIF(AKI60:AKI61,AKI49)&gt;0,"",AKI49))</f>
        <v/>
      </c>
      <c r="AKT62" s="4" t="str">
        <f ca="1">IF(COUNTIF(AKT$47:AKT$59,AKT49)&gt;0,IF(COUNTIF(AKT60:AKT61,AKT49)&gt;0,"",AKT49))</f>
        <v/>
      </c>
      <c r="ALE62" s="4" t="str">
        <f ca="1">IF(COUNTIF(ALE$47:ALE$59,ALE49)&gt;0,IF(COUNTIF(ALE60:ALE61,ALE49)&gt;0,"",ALE49))</f>
        <v/>
      </c>
      <c r="ALP62" s="4" t="str">
        <f ca="1">IF(COUNTIF(ALP$47:ALP$59,ALP49)&gt;0,IF(COUNTIF(ALP60:ALP61,ALP49)&gt;0,"",ALP49))</f>
        <v/>
      </c>
      <c r="AMA62" s="4" t="str">
        <f ca="1">IF(COUNTIF(AMA$47:AMA$59,AMA49)&gt;0,IF(COUNTIF(AMA60:AMA61,AMA49)&gt;0,"",AMA49))</f>
        <v/>
      </c>
      <c r="AML62" s="4" t="str">
        <f ca="1">IF(COUNTIF(AML$47:AML$59,AML49)&gt;0,IF(COUNTIF(AML60:AML61,AML49)&gt;0,"",AML49))</f>
        <v/>
      </c>
      <c r="AMW62" s="4" t="str">
        <f ca="1">IF(COUNTIF(AMW$47:AMW$59,AMW49)&gt;0,IF(COUNTIF(AMW60:AMW61,AMW49)&gt;0,"",AMW49))</f>
        <v/>
      </c>
      <c r="ANH62" s="4" t="str">
        <f ca="1">IF(COUNTIF(ANH$47:ANH$59,ANH49)&gt;0,IF(COUNTIF(ANH60:ANH61,ANH49)&gt;0,"",ANH49))</f>
        <v/>
      </c>
      <c r="ANS62" s="4" t="str">
        <f ca="1">IF(COUNTIF(ANS$47:ANS$59,ANS49)&gt;0,IF(COUNTIF(ANS60:ANS61,ANS49)&gt;0,"",ANS49))</f>
        <v/>
      </c>
      <c r="AOD62" s="4" t="str">
        <f ca="1">IF(COUNTIF(AOD$47:AOD$59,AOD49)&gt;0,IF(COUNTIF(AOD60:AOD61,AOD49)&gt;0,"",AOD49))</f>
        <v/>
      </c>
      <c r="AOO62" s="4" t="str">
        <f ca="1">IF(COUNTIF(AOO$47:AOO$59,AOO49)&gt;0,IF(COUNTIF(AOO60:AOO61,AOO49)&gt;0,"",AOO49))</f>
        <v/>
      </c>
      <c r="AOZ62" s="4" t="str">
        <f ca="1">IF(COUNTIF(AOZ$47:AOZ$59,AOZ49)&gt;0,IF(COUNTIF(AOZ60:AOZ61,AOZ49)&gt;0,"",AOZ49))</f>
        <v/>
      </c>
      <c r="APK62" s="4" t="str">
        <f ca="1">IF(COUNTIF(APK$47:APK$59,APK49)&gt;0,IF(COUNTIF(APK60:APK61,APK49)&gt;0,"",APK49))</f>
        <v/>
      </c>
      <c r="APV62" s="4" t="str">
        <f ca="1">IF(COUNTIF(APV$47:APV$59,APV49)&gt;0,IF(COUNTIF(APV60:APV61,APV49)&gt;0,"",APV49))</f>
        <v/>
      </c>
      <c r="AQG62" s="4" t="str">
        <f ca="1">IF(COUNTIF(AQG$47:AQG$59,AQG49)&gt;0,IF(COUNTIF(AQG60:AQG61,AQG49)&gt;0,"",AQG49))</f>
        <v/>
      </c>
      <c r="AQR62" s="4" t="str">
        <f ca="1">IF(COUNTIF(AQR$47:AQR$59,AQR49)&gt;0,IF(COUNTIF(AQR60:AQR61,AQR49)&gt;0,"",AQR49))</f>
        <v/>
      </c>
      <c r="ARC62" s="4" t="str">
        <f ca="1">IF(COUNTIF(ARC$47:ARC$59,ARC49)&gt;0,IF(COUNTIF(ARC60:ARC61,ARC49)&gt;0,"",ARC49))</f>
        <v/>
      </c>
      <c r="ARN62" s="4" t="str">
        <f ca="1">IF(COUNTIF(ARN$47:ARN$59,ARN49)&gt;0,IF(COUNTIF(ARN60:ARN61,ARN49)&gt;0,"",ARN49))</f>
        <v/>
      </c>
      <c r="ARY62" s="4" t="str">
        <f ca="1">IF(COUNTIF(ARY$47:ARY$59,ARY49)&gt;0,IF(COUNTIF(ARY60:ARY61,ARY49)&gt;0,"",ARY49))</f>
        <v/>
      </c>
      <c r="ASJ62" s="4" t="str">
        <f ca="1">IF(COUNTIF(ASJ$47:ASJ$59,ASJ49)&gt;0,IF(COUNTIF(ASJ60:ASJ61,ASJ49)&gt;0,"",ASJ49))</f>
        <v/>
      </c>
      <c r="ASU62" s="4" t="str">
        <f ca="1">IF(COUNTIF(ASU$47:ASU$59,ASU49)&gt;0,IF(COUNTIF(ASU60:ASU61,ASU49)&gt;0,"",ASU49))</f>
        <v/>
      </c>
      <c r="ATF62" s="4" t="str">
        <f ca="1">IF(COUNTIF(ATF$47:ATF$59,ATF49)&gt;0,IF(COUNTIF(ATF60:ATF61,ATF49)&gt;0,"",ATF49))</f>
        <v/>
      </c>
      <c r="ATQ62" s="4" t="str">
        <f ca="1">IF(COUNTIF(ATQ$47:ATQ$59,ATQ49)&gt;0,IF(COUNTIF(ATQ60:ATQ61,ATQ49)&gt;0,"",ATQ49))</f>
        <v/>
      </c>
      <c r="AUB62" s="4" t="str">
        <f ca="1">IF(COUNTIF(AUB$47:AUB$59,AUB49)&gt;0,IF(COUNTIF(AUB60:AUB61,AUB49)&gt;0,"",AUB49))</f>
        <v/>
      </c>
      <c r="AUM62" s="4" t="str">
        <f ca="1">IF(COUNTIF(AUM$47:AUM$59,AUM49)&gt;0,IF(COUNTIF(AUM60:AUM61,AUM49)&gt;0,"",AUM49))</f>
        <v/>
      </c>
      <c r="AUX62" s="4" t="str">
        <f ca="1">IF(COUNTIF(AUX$47:AUX$59,AUX49)&gt;0,IF(COUNTIF(AUX60:AUX61,AUX49)&gt;0,"",AUX49))</f>
        <v/>
      </c>
      <c r="AVI62" s="4" t="str">
        <f ca="1">IF(COUNTIF(AVI$47:AVI$59,AVI49)&gt;0,IF(COUNTIF(AVI60:AVI61,AVI49)&gt;0,"",AVI49))</f>
        <v/>
      </c>
      <c r="AVT62" s="4" t="str">
        <f ca="1">IF(COUNTIF(AVT$47:AVT$59,AVT49)&gt;0,IF(COUNTIF(AVT60:AVT61,AVT49)&gt;0,"",AVT49))</f>
        <v/>
      </c>
    </row>
    <row r="63" spans="1:1275">
      <c r="C63" s="4" t="str">
        <f ca="1">IF(COUNTIF(C$47:C$59,C50)&gt;0,IF(COUNTIF(C60:C62,C50)&gt;0,"",C50))</f>
        <v/>
      </c>
      <c r="N63" s="4" t="str">
        <f ca="1">IF(COUNTIF(N$47:N$59,N50)&gt;0,IF(COUNTIF(N60:N62,N50)&gt;0,"",N50))</f>
        <v/>
      </c>
      <c r="Y63" s="4" t="str">
        <f ca="1">IF(COUNTIF(Y$47:Y$59,Y50)&gt;0,IF(COUNTIF(Y60:Y62,Y50)&gt;0,"",Y50))</f>
        <v/>
      </c>
      <c r="AJ63" s="4" t="str">
        <f ca="1">IF(COUNTIF(AJ$47:AJ$59,AJ50)&gt;0,IF(COUNTIF(AJ60:AJ62,AJ50)&gt;0,"",AJ50))</f>
        <v/>
      </c>
      <c r="AU63" s="4" t="str">
        <f ca="1">IF(COUNTIF(AU$47:AU$59,AU50)&gt;0,IF(COUNTIF(AU60:AU62,AU50)&gt;0,"",AU50))</f>
        <v/>
      </c>
      <c r="BF63" s="4" t="str">
        <f ca="1">IF(COUNTIF(BF$47:BF$59,BF50)&gt;0,IF(COUNTIF(BF60:BF62,BF50)&gt;0,"",BF50))</f>
        <v/>
      </c>
      <c r="BQ63" s="4" t="str">
        <f ca="1">IF(COUNTIF(BQ$47:BQ$59,BQ50)&gt;0,IF(COUNTIF(BQ60:BQ62,BQ50)&gt;0,"",BQ50))</f>
        <v/>
      </c>
      <c r="CB63" s="4" t="str">
        <f ca="1">IF(COUNTIF(CB$47:CB$59,CB50)&gt;0,IF(COUNTIF(CB60:CB62,CB50)&gt;0,"",CB50))</f>
        <v/>
      </c>
      <c r="CM63" s="4" t="str">
        <f ca="1">IF(COUNTIF(CM$47:CM$59,CM50)&gt;0,IF(COUNTIF(CM60:CM62,CM50)&gt;0,"",CM50))</f>
        <v/>
      </c>
      <c r="CX63" s="4" t="str">
        <f ca="1">IF(COUNTIF(CX$47:CX$59,CX50)&gt;0,IF(COUNTIF(CX60:CX62,CX50)&gt;0,"",CX50))</f>
        <v/>
      </c>
      <c r="DI63" s="4" t="str">
        <f ca="1">IF(COUNTIF(DI$47:DI$59,DI50)&gt;0,IF(COUNTIF(DI60:DI62,DI50)&gt;0,"",DI50))</f>
        <v/>
      </c>
      <c r="DT63" s="4" t="str">
        <f ca="1">IF(COUNTIF(DT$47:DT$59,DT50)&gt;0,IF(COUNTIF(DT60:DT62,DT50)&gt;0,"",DT50))</f>
        <v/>
      </c>
      <c r="EE63" s="4" t="str">
        <f ca="1">IF(COUNTIF(EE$47:EE$59,EE50)&gt;0,IF(COUNTIF(EE60:EE62,EE50)&gt;0,"",EE50))</f>
        <v/>
      </c>
      <c r="EP63" s="4" t="str">
        <f ca="1">IF(COUNTIF(EP$47:EP$59,EP50)&gt;0,IF(COUNTIF(EP60:EP62,EP50)&gt;0,"",EP50))</f>
        <v/>
      </c>
      <c r="FA63" s="4" t="str">
        <f ca="1">IF(COUNTIF(FA$47:FA$59,FA50)&gt;0,IF(COUNTIF(FA60:FA62,FA50)&gt;0,"",FA50))</f>
        <v/>
      </c>
      <c r="FL63" s="4" t="str">
        <f ca="1">IF(COUNTIF(FL$47:FL$59,FL50)&gt;0,IF(COUNTIF(FL60:FL62,FL50)&gt;0,"",FL50))</f>
        <v/>
      </c>
      <c r="FW63" s="4" t="str">
        <f ca="1">IF(COUNTIF(FW$47:FW$59,FW50)&gt;0,IF(COUNTIF(FW60:FW62,FW50)&gt;0,"",FW50))</f>
        <v/>
      </c>
      <c r="GH63" s="4" t="str">
        <f ca="1">IF(COUNTIF(GH$47:GH$59,GH50)&gt;0,IF(COUNTIF(GH60:GH62,GH50)&gt;0,"",GH50))</f>
        <v/>
      </c>
      <c r="GS63" s="4" t="str">
        <f ca="1">IF(COUNTIF(GS$47:GS$59,GS50)&gt;0,IF(COUNTIF(GS60:GS62,GS50)&gt;0,"",GS50))</f>
        <v/>
      </c>
      <c r="HD63" s="4" t="str">
        <f ca="1">IF(COUNTIF(HD$47:HD$59,HD50)&gt;0,IF(COUNTIF(HD60:HD62,HD50)&gt;0,"",HD50))</f>
        <v/>
      </c>
      <c r="HO63" s="4" t="str">
        <f ca="1">IF(COUNTIF(HO$47:HO$59,HO50)&gt;0,IF(COUNTIF(HO60:HO62,HO50)&gt;0,"",HO50))</f>
        <v/>
      </c>
      <c r="HZ63" s="4" t="str">
        <f ca="1">IF(COUNTIF(HZ$47:HZ$59,HZ50)&gt;0,IF(COUNTIF(HZ60:HZ62,HZ50)&gt;0,"",HZ50))</f>
        <v/>
      </c>
      <c r="IK63" s="4" t="str">
        <f ca="1">IF(COUNTIF(IK$47:IK$59,IK50)&gt;0,IF(COUNTIF(IK60:IK62,IK50)&gt;0,"",IK50))</f>
        <v/>
      </c>
      <c r="IV63" s="4" t="str">
        <f ca="1">IF(COUNTIF(IV$47:IV$59,IV50)&gt;0,IF(COUNTIF(IV60:IV62,IV50)&gt;0,"",IV50))</f>
        <v/>
      </c>
      <c r="JG63" s="4" t="str">
        <f ca="1">IF(COUNTIF(JG$47:JG$59,JG50)&gt;0,IF(COUNTIF(JG60:JG62,JG50)&gt;0,"",JG50))</f>
        <v/>
      </c>
      <c r="JR63" s="4" t="str">
        <f ca="1">IF(COUNTIF(JR$47:JR$59,JR50)&gt;0,IF(COUNTIF(JR60:JR62,JR50)&gt;0,"",JR50))</f>
        <v/>
      </c>
      <c r="KC63" s="4" t="str">
        <f ca="1">IF(COUNTIF(KC$47:KC$59,KC50)&gt;0,IF(COUNTIF(KC60:KC62,KC50)&gt;0,"",KC50))</f>
        <v/>
      </c>
      <c r="KN63" s="4" t="str">
        <f ca="1">IF(COUNTIF(KN$47:KN$59,KN50)&gt;0,IF(COUNTIF(KN60:KN62,KN50)&gt;0,"",KN50))</f>
        <v/>
      </c>
      <c r="KY63" s="4" t="str">
        <f ca="1">IF(COUNTIF(KY$47:KY$59,KY50)&gt;0,IF(COUNTIF(KY60:KY62,KY50)&gt;0,"",KY50))</f>
        <v/>
      </c>
      <c r="LJ63" s="4" t="str">
        <f ca="1">IF(COUNTIF(LJ$47:LJ$59,LJ50)&gt;0,IF(COUNTIF(LJ60:LJ62,LJ50)&gt;0,"",LJ50))</f>
        <v/>
      </c>
      <c r="LU63" s="4" t="str">
        <f ca="1">IF(COUNTIF(LU$47:LU$59,LU50)&gt;0,IF(COUNTIF(LU60:LU62,LU50)&gt;0,"",LU50))</f>
        <v/>
      </c>
      <c r="MF63" s="4" t="str">
        <f ca="1">IF(COUNTIF(MF$47:MF$59,MF50)&gt;0,IF(COUNTIF(MF60:MF62,MF50)&gt;0,"",MF50))</f>
        <v/>
      </c>
      <c r="MQ63" s="4" t="str">
        <f ca="1">IF(COUNTIF(MQ$47:MQ$59,MQ50)&gt;0,IF(COUNTIF(MQ60:MQ62,MQ50)&gt;0,"",MQ50))</f>
        <v/>
      </c>
      <c r="NB63" s="4" t="str">
        <f ca="1">IF(COUNTIF(NB$47:NB$59,NB50)&gt;0,IF(COUNTIF(NB60:NB62,NB50)&gt;0,"",NB50))</f>
        <v/>
      </c>
      <c r="NM63" s="4" t="str">
        <f ca="1">IF(COUNTIF(NM$47:NM$59,NM50)&gt;0,IF(COUNTIF(NM60:NM62,NM50)&gt;0,"",NM50))</f>
        <v/>
      </c>
      <c r="NX63" s="4" t="str">
        <f ca="1">IF(COUNTIF(NX$47:NX$59,NX50)&gt;0,IF(COUNTIF(NX60:NX62,NX50)&gt;0,"",NX50))</f>
        <v/>
      </c>
      <c r="OI63" s="4" t="str">
        <f ca="1">IF(COUNTIF(OI$47:OI$59,OI50)&gt;0,IF(COUNTIF(OI60:OI62,OI50)&gt;0,"",OI50))</f>
        <v/>
      </c>
      <c r="OT63" s="4" t="str">
        <f ca="1">IF(COUNTIF(OT$47:OT$59,OT50)&gt;0,IF(COUNTIF(OT60:OT62,OT50)&gt;0,"",OT50))</f>
        <v/>
      </c>
      <c r="PE63" s="4" t="str">
        <f ca="1">IF(COUNTIF(PE$47:PE$59,PE50)&gt;0,IF(COUNTIF(PE60:PE62,PE50)&gt;0,"",PE50))</f>
        <v/>
      </c>
      <c r="PP63" s="4" t="str">
        <f ca="1">IF(COUNTIF(PP$47:PP$59,PP50)&gt;0,IF(COUNTIF(PP60:PP62,PP50)&gt;0,"",PP50))</f>
        <v/>
      </c>
      <c r="QA63" s="4" t="str">
        <f ca="1">IF(COUNTIF(QA$47:QA$59,QA50)&gt;0,IF(COUNTIF(QA60:QA62,QA50)&gt;0,"",QA50))</f>
        <v/>
      </c>
      <c r="QL63" s="4" t="str">
        <f ca="1">IF(COUNTIF(QL$47:QL$59,QL50)&gt;0,IF(COUNTIF(QL60:QL62,QL50)&gt;0,"",QL50))</f>
        <v/>
      </c>
      <c r="QW63" s="4" t="str">
        <f ca="1">IF(COUNTIF(QW$47:QW$59,QW50)&gt;0,IF(COUNTIF(QW60:QW62,QW50)&gt;0,"",QW50))</f>
        <v/>
      </c>
      <c r="RH63" s="4" t="str">
        <f ca="1">IF(COUNTIF(RH$47:RH$59,RH50)&gt;0,IF(COUNTIF(RH60:RH62,RH50)&gt;0,"",RH50))</f>
        <v/>
      </c>
      <c r="RS63" s="4" t="str">
        <f ca="1">IF(COUNTIF(RS$47:RS$59,RS50)&gt;0,IF(COUNTIF(RS60:RS62,RS50)&gt;0,"",RS50))</f>
        <v/>
      </c>
      <c r="SD63" s="4" t="str">
        <f ca="1">IF(COUNTIF(SD$47:SD$59,SD50)&gt;0,IF(COUNTIF(SD60:SD62,SD50)&gt;0,"",SD50))</f>
        <v/>
      </c>
      <c r="SO63" s="4" t="str">
        <f ca="1">IF(COUNTIF(SO$47:SO$59,SO50)&gt;0,IF(COUNTIF(SO60:SO62,SO50)&gt;0,"",SO50))</f>
        <v/>
      </c>
      <c r="SZ63" s="4" t="str">
        <f ca="1">IF(COUNTIF(SZ$47:SZ$59,SZ50)&gt;0,IF(COUNTIF(SZ60:SZ62,SZ50)&gt;0,"",SZ50))</f>
        <v/>
      </c>
      <c r="TK63" s="4" t="str">
        <f ca="1">IF(COUNTIF(TK$47:TK$59,TK50)&gt;0,IF(COUNTIF(TK60:TK62,TK50)&gt;0,"",TK50))</f>
        <v/>
      </c>
      <c r="TV63" s="4" t="str">
        <f ca="1">IF(COUNTIF(TV$47:TV$59,TV50)&gt;0,IF(COUNTIF(TV60:TV62,TV50)&gt;0,"",TV50))</f>
        <v/>
      </c>
      <c r="UG63" s="4" t="str">
        <f ca="1">IF(COUNTIF(UG$47:UG$59,UG50)&gt;0,IF(COUNTIF(UG60:UG62,UG50)&gt;0,"",UG50))</f>
        <v/>
      </c>
      <c r="UR63" s="4" t="str">
        <f ca="1">IF(COUNTIF(UR$47:UR$59,UR50)&gt;0,IF(COUNTIF(UR60:UR62,UR50)&gt;0,"",UR50))</f>
        <v/>
      </c>
      <c r="VC63" s="4" t="str">
        <f ca="1">IF(COUNTIF(VC$47:VC$59,VC50)&gt;0,IF(COUNTIF(VC60:VC62,VC50)&gt;0,"",VC50))</f>
        <v/>
      </c>
      <c r="VN63" s="4" t="str">
        <f ca="1">IF(COUNTIF(VN$47:VN$59,VN50)&gt;0,IF(COUNTIF(VN60:VN62,VN50)&gt;0,"",VN50))</f>
        <v/>
      </c>
      <c r="VY63" s="4" t="str">
        <f ca="1">IF(COUNTIF(VY$47:VY$59,VY50)&gt;0,IF(COUNTIF(VY60:VY62,VY50)&gt;0,"",VY50))</f>
        <v/>
      </c>
      <c r="WJ63" s="4" t="str">
        <f ca="1">IF(COUNTIF(WJ$47:WJ$59,WJ50)&gt;0,IF(COUNTIF(WJ60:WJ62,WJ50)&gt;0,"",WJ50))</f>
        <v/>
      </c>
      <c r="WU63" s="4" t="str">
        <f ca="1">IF(COUNTIF(WU$47:WU$59,WU50)&gt;0,IF(COUNTIF(WU60:WU62,WU50)&gt;0,"",WU50))</f>
        <v/>
      </c>
      <c r="XF63" s="4" t="str">
        <f ca="1">IF(COUNTIF(XF$47:XF$59,XF50)&gt;0,IF(COUNTIF(XF60:XF62,XF50)&gt;0,"",XF50))</f>
        <v/>
      </c>
      <c r="XQ63" s="4" t="str">
        <f ca="1">IF(COUNTIF(XQ$47:XQ$59,XQ50)&gt;0,IF(COUNTIF(XQ60:XQ62,XQ50)&gt;0,"",XQ50))</f>
        <v/>
      </c>
      <c r="YB63" s="4" t="str">
        <f ca="1">IF(COUNTIF(YB$47:YB$59,YB50)&gt;0,IF(COUNTIF(YB60:YB62,YB50)&gt;0,"",YB50))</f>
        <v/>
      </c>
      <c r="YM63" s="4" t="str">
        <f ca="1">IF(COUNTIF(YM$47:YM$59,YM50)&gt;0,IF(COUNTIF(YM60:YM62,YM50)&gt;0,"",YM50))</f>
        <v/>
      </c>
      <c r="YX63" s="4" t="str">
        <f ca="1">IF(COUNTIF(YX$47:YX$59,YX50)&gt;0,IF(COUNTIF(YX60:YX62,YX50)&gt;0,"",YX50))</f>
        <v/>
      </c>
      <c r="ZI63" s="4" t="str">
        <f ca="1">IF(COUNTIF(ZI$47:ZI$59,ZI50)&gt;0,IF(COUNTIF(ZI60:ZI62,ZI50)&gt;0,"",ZI50))</f>
        <v/>
      </c>
      <c r="ZT63" s="4" t="str">
        <f ca="1">IF(COUNTIF(ZT$47:ZT$59,ZT50)&gt;0,IF(COUNTIF(ZT60:ZT62,ZT50)&gt;0,"",ZT50))</f>
        <v/>
      </c>
      <c r="AAE63" s="4" t="str">
        <f ca="1">IF(COUNTIF(AAE$47:AAE$59,AAE50)&gt;0,IF(COUNTIF(AAE60:AAE62,AAE50)&gt;0,"",AAE50))</f>
        <v/>
      </c>
      <c r="AAP63" s="4" t="str">
        <f ca="1">IF(COUNTIF(AAP$47:AAP$59,AAP50)&gt;0,IF(COUNTIF(AAP60:AAP62,AAP50)&gt;0,"",AAP50))</f>
        <v/>
      </c>
      <c r="ABA63" s="4" t="str">
        <f ca="1">IF(COUNTIF(ABA$47:ABA$59,ABA50)&gt;0,IF(COUNTIF(ABA60:ABA62,ABA50)&gt;0,"",ABA50))</f>
        <v/>
      </c>
      <c r="ABL63" s="4" t="str">
        <f ca="1">IF(COUNTIF(ABL$47:ABL$59,ABL50)&gt;0,IF(COUNTIF(ABL60:ABL62,ABL50)&gt;0,"",ABL50))</f>
        <v/>
      </c>
      <c r="ABW63" s="4" t="str">
        <f ca="1">IF(COUNTIF(ABW$47:ABW$59,ABW50)&gt;0,IF(COUNTIF(ABW60:ABW62,ABW50)&gt;0,"",ABW50))</f>
        <v/>
      </c>
      <c r="ACH63" s="4" t="str">
        <f ca="1">IF(COUNTIF(ACH$47:ACH$59,ACH50)&gt;0,IF(COUNTIF(ACH60:ACH62,ACH50)&gt;0,"",ACH50))</f>
        <v/>
      </c>
      <c r="ACS63" s="4" t="str">
        <f ca="1">IF(COUNTIF(ACS$47:ACS$59,ACS50)&gt;0,IF(COUNTIF(ACS60:ACS62,ACS50)&gt;0,"",ACS50))</f>
        <v/>
      </c>
      <c r="ADD63" s="4" t="str">
        <f ca="1">IF(COUNTIF(ADD$47:ADD$59,ADD50)&gt;0,IF(COUNTIF(ADD60:ADD62,ADD50)&gt;0,"",ADD50))</f>
        <v/>
      </c>
      <c r="ADO63" s="4" t="str">
        <f ca="1">IF(COUNTIF(ADO$47:ADO$59,ADO50)&gt;0,IF(COUNTIF(ADO60:ADO62,ADO50)&gt;0,"",ADO50))</f>
        <v/>
      </c>
      <c r="ADZ63" s="4" t="str">
        <f ca="1">IF(COUNTIF(ADZ$47:ADZ$59,ADZ50)&gt;0,IF(COUNTIF(ADZ60:ADZ62,ADZ50)&gt;0,"",ADZ50))</f>
        <v/>
      </c>
      <c r="AEK63" s="4" t="str">
        <f ca="1">IF(COUNTIF(AEK$47:AEK$59,AEK50)&gt;0,IF(COUNTIF(AEK60:AEK62,AEK50)&gt;0,"",AEK50))</f>
        <v/>
      </c>
      <c r="AEV63" s="4" t="str">
        <f ca="1">IF(COUNTIF(AEV$47:AEV$59,AEV50)&gt;0,IF(COUNTIF(AEV60:AEV62,AEV50)&gt;0,"",AEV50))</f>
        <v/>
      </c>
      <c r="AFG63" s="4" t="str">
        <f ca="1">IF(COUNTIF(AFG$47:AFG$59,AFG50)&gt;0,IF(COUNTIF(AFG60:AFG62,AFG50)&gt;0,"",AFG50))</f>
        <v/>
      </c>
      <c r="AFR63" s="4" t="str">
        <f ca="1">IF(COUNTIF(AFR$47:AFR$59,AFR50)&gt;0,IF(COUNTIF(AFR60:AFR62,AFR50)&gt;0,"",AFR50))</f>
        <v/>
      </c>
      <c r="AGC63" s="4" t="str">
        <f ca="1">IF(COUNTIF(AGC$47:AGC$59,AGC50)&gt;0,IF(COUNTIF(AGC60:AGC62,AGC50)&gt;0,"",AGC50))</f>
        <v/>
      </c>
      <c r="AGN63" s="4" t="str">
        <f ca="1">IF(COUNTIF(AGN$47:AGN$59,AGN50)&gt;0,IF(COUNTIF(AGN60:AGN62,AGN50)&gt;0,"",AGN50))</f>
        <v/>
      </c>
      <c r="AGY63" s="4" t="str">
        <f ca="1">IF(COUNTIF(AGY$47:AGY$59,AGY50)&gt;0,IF(COUNTIF(AGY60:AGY62,AGY50)&gt;0,"",AGY50))</f>
        <v/>
      </c>
      <c r="AHJ63" s="4" t="str">
        <f ca="1">IF(COUNTIF(AHJ$47:AHJ$59,AHJ50)&gt;0,IF(COUNTIF(AHJ60:AHJ62,AHJ50)&gt;0,"",AHJ50))</f>
        <v/>
      </c>
      <c r="AHU63" s="4" t="str">
        <f ca="1">IF(COUNTIF(AHU$47:AHU$59,AHU50)&gt;0,IF(COUNTIF(AHU60:AHU62,AHU50)&gt;0,"",AHU50))</f>
        <v/>
      </c>
      <c r="AIF63" s="4" t="str">
        <f ca="1">IF(COUNTIF(AIF$47:AIF$59,AIF50)&gt;0,IF(COUNTIF(AIF60:AIF62,AIF50)&gt;0,"",AIF50))</f>
        <v/>
      </c>
      <c r="AIQ63" s="4" t="str">
        <f ca="1">IF(COUNTIF(AIQ$47:AIQ$59,AIQ50)&gt;0,IF(COUNTIF(AIQ60:AIQ62,AIQ50)&gt;0,"",AIQ50))</f>
        <v/>
      </c>
      <c r="AJB63" s="4" t="str">
        <f ca="1">IF(COUNTIF(AJB$47:AJB$59,AJB50)&gt;0,IF(COUNTIF(AJB60:AJB62,AJB50)&gt;0,"",AJB50))</f>
        <v/>
      </c>
      <c r="AJM63" s="4" t="str">
        <f ca="1">IF(COUNTIF(AJM$47:AJM$59,AJM50)&gt;0,IF(COUNTIF(AJM60:AJM62,AJM50)&gt;0,"",AJM50))</f>
        <v/>
      </c>
      <c r="AJX63" s="4" t="str">
        <f ca="1">IF(COUNTIF(AJX$47:AJX$59,AJX50)&gt;0,IF(COUNTIF(AJX60:AJX62,AJX50)&gt;0,"",AJX50))</f>
        <v/>
      </c>
      <c r="AKI63" s="4" t="str">
        <f ca="1">IF(COUNTIF(AKI$47:AKI$59,AKI50)&gt;0,IF(COUNTIF(AKI60:AKI62,AKI50)&gt;0,"",AKI50))</f>
        <v/>
      </c>
      <c r="AKT63" s="4" t="str">
        <f ca="1">IF(COUNTIF(AKT$47:AKT$59,AKT50)&gt;0,IF(COUNTIF(AKT60:AKT62,AKT50)&gt;0,"",AKT50))</f>
        <v/>
      </c>
      <c r="ALE63" s="4" t="str">
        <f ca="1">IF(COUNTIF(ALE$47:ALE$59,ALE50)&gt;0,IF(COUNTIF(ALE60:ALE62,ALE50)&gt;0,"",ALE50))</f>
        <v/>
      </c>
      <c r="ALP63" s="4" t="str">
        <f ca="1">IF(COUNTIF(ALP$47:ALP$59,ALP50)&gt;0,IF(COUNTIF(ALP60:ALP62,ALP50)&gt;0,"",ALP50))</f>
        <v/>
      </c>
      <c r="AMA63" s="4" t="str">
        <f ca="1">IF(COUNTIF(AMA$47:AMA$59,AMA50)&gt;0,IF(COUNTIF(AMA60:AMA62,AMA50)&gt;0,"",AMA50))</f>
        <v/>
      </c>
      <c r="AML63" s="4" t="str">
        <f ca="1">IF(COUNTIF(AML$47:AML$59,AML50)&gt;0,IF(COUNTIF(AML60:AML62,AML50)&gt;0,"",AML50))</f>
        <v/>
      </c>
      <c r="AMW63" s="4" t="str">
        <f ca="1">IF(COUNTIF(AMW$47:AMW$59,AMW50)&gt;0,IF(COUNTIF(AMW60:AMW62,AMW50)&gt;0,"",AMW50))</f>
        <v/>
      </c>
      <c r="ANH63" s="4" t="str">
        <f ca="1">IF(COUNTIF(ANH$47:ANH$59,ANH50)&gt;0,IF(COUNTIF(ANH60:ANH62,ANH50)&gt;0,"",ANH50))</f>
        <v/>
      </c>
      <c r="ANS63" s="4" t="str">
        <f ca="1">IF(COUNTIF(ANS$47:ANS$59,ANS50)&gt;0,IF(COUNTIF(ANS60:ANS62,ANS50)&gt;0,"",ANS50))</f>
        <v/>
      </c>
      <c r="AOD63" s="4" t="str">
        <f ca="1">IF(COUNTIF(AOD$47:AOD$59,AOD50)&gt;0,IF(COUNTIF(AOD60:AOD62,AOD50)&gt;0,"",AOD50))</f>
        <v/>
      </c>
      <c r="AOO63" s="4" t="str">
        <f ca="1">IF(COUNTIF(AOO$47:AOO$59,AOO50)&gt;0,IF(COUNTIF(AOO60:AOO62,AOO50)&gt;0,"",AOO50))</f>
        <v/>
      </c>
      <c r="AOZ63" s="4" t="str">
        <f ca="1">IF(COUNTIF(AOZ$47:AOZ$59,AOZ50)&gt;0,IF(COUNTIF(AOZ60:AOZ62,AOZ50)&gt;0,"",AOZ50))</f>
        <v/>
      </c>
      <c r="APK63" s="4" t="str">
        <f ca="1">IF(COUNTIF(APK$47:APK$59,APK50)&gt;0,IF(COUNTIF(APK60:APK62,APK50)&gt;0,"",APK50))</f>
        <v/>
      </c>
      <c r="APV63" s="4" t="str">
        <f ca="1">IF(COUNTIF(APV$47:APV$59,APV50)&gt;0,IF(COUNTIF(APV60:APV62,APV50)&gt;0,"",APV50))</f>
        <v/>
      </c>
      <c r="AQG63" s="4" t="str">
        <f ca="1">IF(COUNTIF(AQG$47:AQG$59,AQG50)&gt;0,IF(COUNTIF(AQG60:AQG62,AQG50)&gt;0,"",AQG50))</f>
        <v/>
      </c>
      <c r="AQR63" s="4" t="str">
        <f ca="1">IF(COUNTIF(AQR$47:AQR$59,AQR50)&gt;0,IF(COUNTIF(AQR60:AQR62,AQR50)&gt;0,"",AQR50))</f>
        <v/>
      </c>
      <c r="ARC63" s="4" t="str">
        <f ca="1">IF(COUNTIF(ARC$47:ARC$59,ARC50)&gt;0,IF(COUNTIF(ARC60:ARC62,ARC50)&gt;0,"",ARC50))</f>
        <v/>
      </c>
      <c r="ARN63" s="4" t="str">
        <f ca="1">IF(COUNTIF(ARN$47:ARN$59,ARN50)&gt;0,IF(COUNTIF(ARN60:ARN62,ARN50)&gt;0,"",ARN50))</f>
        <v/>
      </c>
      <c r="ARY63" s="4" t="str">
        <f ca="1">IF(COUNTIF(ARY$47:ARY$59,ARY50)&gt;0,IF(COUNTIF(ARY60:ARY62,ARY50)&gt;0,"",ARY50))</f>
        <v/>
      </c>
      <c r="ASJ63" s="4" t="str">
        <f ca="1">IF(COUNTIF(ASJ$47:ASJ$59,ASJ50)&gt;0,IF(COUNTIF(ASJ60:ASJ62,ASJ50)&gt;0,"",ASJ50))</f>
        <v/>
      </c>
      <c r="ASU63" s="4" t="str">
        <f ca="1">IF(COUNTIF(ASU$47:ASU$59,ASU50)&gt;0,IF(COUNTIF(ASU60:ASU62,ASU50)&gt;0,"",ASU50))</f>
        <v/>
      </c>
      <c r="ATF63" s="4" t="str">
        <f ca="1">IF(COUNTIF(ATF$47:ATF$59,ATF50)&gt;0,IF(COUNTIF(ATF60:ATF62,ATF50)&gt;0,"",ATF50))</f>
        <v/>
      </c>
      <c r="ATQ63" s="4" t="str">
        <f ca="1">IF(COUNTIF(ATQ$47:ATQ$59,ATQ50)&gt;0,IF(COUNTIF(ATQ60:ATQ62,ATQ50)&gt;0,"",ATQ50))</f>
        <v/>
      </c>
      <c r="AUB63" s="4" t="str">
        <f ca="1">IF(COUNTIF(AUB$47:AUB$59,AUB50)&gt;0,IF(COUNTIF(AUB60:AUB62,AUB50)&gt;0,"",AUB50))</f>
        <v/>
      </c>
      <c r="AUM63" s="4" t="str">
        <f ca="1">IF(COUNTIF(AUM$47:AUM$59,AUM50)&gt;0,IF(COUNTIF(AUM60:AUM62,AUM50)&gt;0,"",AUM50))</f>
        <v/>
      </c>
      <c r="AUX63" s="4" t="str">
        <f ca="1">IF(COUNTIF(AUX$47:AUX$59,AUX50)&gt;0,IF(COUNTIF(AUX60:AUX62,AUX50)&gt;0,"",AUX50))</f>
        <v/>
      </c>
      <c r="AVI63" s="4" t="str">
        <f ca="1">IF(COUNTIF(AVI$47:AVI$59,AVI50)&gt;0,IF(COUNTIF(AVI60:AVI62,AVI50)&gt;0,"",AVI50))</f>
        <v/>
      </c>
      <c r="AVT63" s="4" t="str">
        <f ca="1">IF(COUNTIF(AVT$47:AVT$59,AVT50)&gt;0,IF(COUNTIF(AVT60:AVT62,AVT50)&gt;0,"",AVT50))</f>
        <v/>
      </c>
    </row>
    <row r="64" spans="1:1275">
      <c r="C64" s="4" t="str">
        <f ca="1">IF(COUNTIF(C$47:C$59,C51)&gt;0,IF(COUNTIF(C60:C63,C51)&gt;0,"",C51))</f>
        <v/>
      </c>
      <c r="N64" s="4" t="str">
        <f ca="1">IF(COUNTIF(N$47:N$59,N51)&gt;0,IF(COUNTIF(N60:N63,N51)&gt;0,"",N51))</f>
        <v/>
      </c>
      <c r="Y64" s="4" t="str">
        <f ca="1">IF(COUNTIF(Y$47:Y$59,Y51)&gt;0,IF(COUNTIF(Y60:Y63,Y51)&gt;0,"",Y51))</f>
        <v/>
      </c>
      <c r="AJ64" s="4" t="str">
        <f ca="1">IF(COUNTIF(AJ$47:AJ$59,AJ51)&gt;0,IF(COUNTIF(AJ60:AJ63,AJ51)&gt;0,"",AJ51))</f>
        <v/>
      </c>
      <c r="AU64" s="4" t="str">
        <f ca="1">IF(COUNTIF(AU$47:AU$59,AU51)&gt;0,IF(COUNTIF(AU60:AU63,AU51)&gt;0,"",AU51))</f>
        <v/>
      </c>
      <c r="BF64" s="4" t="str">
        <f ca="1">IF(COUNTIF(BF$47:BF$59,BF51)&gt;0,IF(COUNTIF(BF60:BF63,BF51)&gt;0,"",BF51))</f>
        <v/>
      </c>
      <c r="BQ64" s="4" t="str">
        <f ca="1">IF(COUNTIF(BQ$47:BQ$59,BQ51)&gt;0,IF(COUNTIF(BQ60:BQ63,BQ51)&gt;0,"",BQ51))</f>
        <v/>
      </c>
      <c r="CB64" s="4" t="str">
        <f ca="1">IF(COUNTIF(CB$47:CB$59,CB51)&gt;0,IF(COUNTIF(CB60:CB63,CB51)&gt;0,"",CB51))</f>
        <v/>
      </c>
      <c r="CM64" s="4" t="str">
        <f ca="1">IF(COUNTIF(CM$47:CM$59,CM51)&gt;0,IF(COUNTIF(CM60:CM63,CM51)&gt;0,"",CM51))</f>
        <v/>
      </c>
      <c r="CX64" s="4" t="str">
        <f ca="1">IF(COUNTIF(CX$47:CX$59,CX51)&gt;0,IF(COUNTIF(CX60:CX63,CX51)&gt;0,"",CX51))</f>
        <v/>
      </c>
      <c r="DI64" s="4" t="str">
        <f ca="1">IF(COUNTIF(DI$47:DI$59,DI51)&gt;0,IF(COUNTIF(DI60:DI63,DI51)&gt;0,"",DI51))</f>
        <v/>
      </c>
      <c r="DT64" s="4" t="str">
        <f ca="1">IF(COUNTIF(DT$47:DT$59,DT51)&gt;0,IF(COUNTIF(DT60:DT63,DT51)&gt;0,"",DT51))</f>
        <v/>
      </c>
      <c r="EE64" s="4" t="str">
        <f ca="1">IF(COUNTIF(EE$47:EE$59,EE51)&gt;0,IF(COUNTIF(EE60:EE63,EE51)&gt;0,"",EE51))</f>
        <v/>
      </c>
      <c r="EP64" s="4" t="str">
        <f ca="1">IF(COUNTIF(EP$47:EP$59,EP51)&gt;0,IF(COUNTIF(EP60:EP63,EP51)&gt;0,"",EP51))</f>
        <v/>
      </c>
      <c r="FA64" s="4" t="str">
        <f ca="1">IF(COUNTIF(FA$47:FA$59,FA51)&gt;0,IF(COUNTIF(FA60:FA63,FA51)&gt;0,"",FA51))</f>
        <v/>
      </c>
      <c r="FL64" s="4" t="str">
        <f ca="1">IF(COUNTIF(FL$47:FL$59,FL51)&gt;0,IF(COUNTIF(FL60:FL63,FL51)&gt;0,"",FL51))</f>
        <v/>
      </c>
      <c r="FW64" s="4" t="str">
        <f ca="1">IF(COUNTIF(FW$47:FW$59,FW51)&gt;0,IF(COUNTIF(FW60:FW63,FW51)&gt;0,"",FW51))</f>
        <v/>
      </c>
      <c r="GH64" s="4" t="str">
        <f ca="1">IF(COUNTIF(GH$47:GH$59,GH51)&gt;0,IF(COUNTIF(GH60:GH63,GH51)&gt;0,"",GH51))</f>
        <v/>
      </c>
      <c r="GS64" s="4" t="str">
        <f ca="1">IF(COUNTIF(GS$47:GS$59,GS51)&gt;0,IF(COUNTIF(GS60:GS63,GS51)&gt;0,"",GS51))</f>
        <v/>
      </c>
      <c r="HD64" s="4" t="str">
        <f ca="1">IF(COUNTIF(HD$47:HD$59,HD51)&gt;0,IF(COUNTIF(HD60:HD63,HD51)&gt;0,"",HD51))</f>
        <v/>
      </c>
      <c r="HO64" s="4" t="str">
        <f ca="1">IF(COUNTIF(HO$47:HO$59,HO51)&gt;0,IF(COUNTIF(HO60:HO63,HO51)&gt;0,"",HO51))</f>
        <v/>
      </c>
      <c r="HZ64" s="4" t="str">
        <f ca="1">IF(COUNTIF(HZ$47:HZ$59,HZ51)&gt;0,IF(COUNTIF(HZ60:HZ63,HZ51)&gt;0,"",HZ51))</f>
        <v/>
      </c>
      <c r="IK64" s="4" t="str">
        <f ca="1">IF(COUNTIF(IK$47:IK$59,IK51)&gt;0,IF(COUNTIF(IK60:IK63,IK51)&gt;0,"",IK51))</f>
        <v/>
      </c>
      <c r="IV64" s="4" t="str">
        <f ca="1">IF(COUNTIF(IV$47:IV$59,IV51)&gt;0,IF(COUNTIF(IV60:IV63,IV51)&gt;0,"",IV51))</f>
        <v/>
      </c>
      <c r="JG64" s="4" t="str">
        <f ca="1">IF(COUNTIF(JG$47:JG$59,JG51)&gt;0,IF(COUNTIF(JG60:JG63,JG51)&gt;0,"",JG51))</f>
        <v/>
      </c>
      <c r="JR64" s="4" t="str">
        <f ca="1">IF(COUNTIF(JR$47:JR$59,JR51)&gt;0,IF(COUNTIF(JR60:JR63,JR51)&gt;0,"",JR51))</f>
        <v/>
      </c>
      <c r="KC64" s="4" t="str">
        <f ca="1">IF(COUNTIF(KC$47:KC$59,KC51)&gt;0,IF(COUNTIF(KC60:KC63,KC51)&gt;0,"",KC51))</f>
        <v/>
      </c>
      <c r="KN64" s="4" t="str">
        <f ca="1">IF(COUNTIF(KN$47:KN$59,KN51)&gt;0,IF(COUNTIF(KN60:KN63,KN51)&gt;0,"",KN51))</f>
        <v/>
      </c>
      <c r="KY64" s="4" t="str">
        <f ca="1">IF(COUNTIF(KY$47:KY$59,KY51)&gt;0,IF(COUNTIF(KY60:KY63,KY51)&gt;0,"",KY51))</f>
        <v/>
      </c>
      <c r="LJ64" s="4" t="str">
        <f ca="1">IF(COUNTIF(LJ$47:LJ$59,LJ51)&gt;0,IF(COUNTIF(LJ60:LJ63,LJ51)&gt;0,"",LJ51))</f>
        <v/>
      </c>
      <c r="LU64" s="4" t="str">
        <f ca="1">IF(COUNTIF(LU$47:LU$59,LU51)&gt;0,IF(COUNTIF(LU60:LU63,LU51)&gt;0,"",LU51))</f>
        <v/>
      </c>
      <c r="MF64" s="4" t="str">
        <f ca="1">IF(COUNTIF(MF$47:MF$59,MF51)&gt;0,IF(COUNTIF(MF60:MF63,MF51)&gt;0,"",MF51))</f>
        <v/>
      </c>
      <c r="MQ64" s="4" t="str">
        <f ca="1">IF(COUNTIF(MQ$47:MQ$59,MQ51)&gt;0,IF(COUNTIF(MQ60:MQ63,MQ51)&gt;0,"",MQ51))</f>
        <v/>
      </c>
      <c r="NB64" s="4" t="str">
        <f ca="1">IF(COUNTIF(NB$47:NB$59,NB51)&gt;0,IF(COUNTIF(NB60:NB63,NB51)&gt;0,"",NB51))</f>
        <v/>
      </c>
      <c r="NM64" s="4" t="str">
        <f ca="1">IF(COUNTIF(NM$47:NM$59,NM51)&gt;0,IF(COUNTIF(NM60:NM63,NM51)&gt;0,"",NM51))</f>
        <v/>
      </c>
      <c r="NX64" s="4" t="str">
        <f ca="1">IF(COUNTIF(NX$47:NX$59,NX51)&gt;0,IF(COUNTIF(NX60:NX63,NX51)&gt;0,"",NX51))</f>
        <v/>
      </c>
      <c r="OI64" s="4" t="str">
        <f ca="1">IF(COUNTIF(OI$47:OI$59,OI51)&gt;0,IF(COUNTIF(OI60:OI63,OI51)&gt;0,"",OI51))</f>
        <v/>
      </c>
      <c r="OT64" s="4" t="str">
        <f ca="1">IF(COUNTIF(OT$47:OT$59,OT51)&gt;0,IF(COUNTIF(OT60:OT63,OT51)&gt;0,"",OT51))</f>
        <v/>
      </c>
      <c r="PE64" s="4" t="str">
        <f ca="1">IF(COUNTIF(PE$47:PE$59,PE51)&gt;0,IF(COUNTIF(PE60:PE63,PE51)&gt;0,"",PE51))</f>
        <v/>
      </c>
      <c r="PP64" s="4" t="str">
        <f ca="1">IF(COUNTIF(PP$47:PP$59,PP51)&gt;0,IF(COUNTIF(PP60:PP63,PP51)&gt;0,"",PP51))</f>
        <v/>
      </c>
      <c r="QA64" s="4" t="str">
        <f ca="1">IF(COUNTIF(QA$47:QA$59,QA51)&gt;0,IF(COUNTIF(QA60:QA63,QA51)&gt;0,"",QA51))</f>
        <v/>
      </c>
      <c r="QL64" s="4" t="str">
        <f ca="1">IF(COUNTIF(QL$47:QL$59,QL51)&gt;0,IF(COUNTIF(QL60:QL63,QL51)&gt;0,"",QL51))</f>
        <v/>
      </c>
      <c r="QW64" s="4" t="str">
        <f ca="1">IF(COUNTIF(QW$47:QW$59,QW51)&gt;0,IF(COUNTIF(QW60:QW63,QW51)&gt;0,"",QW51))</f>
        <v/>
      </c>
      <c r="RH64" s="4" t="str">
        <f ca="1">IF(COUNTIF(RH$47:RH$59,RH51)&gt;0,IF(COUNTIF(RH60:RH63,RH51)&gt;0,"",RH51))</f>
        <v/>
      </c>
      <c r="RS64" s="4" t="str">
        <f ca="1">IF(COUNTIF(RS$47:RS$59,RS51)&gt;0,IF(COUNTIF(RS60:RS63,RS51)&gt;0,"",RS51))</f>
        <v/>
      </c>
      <c r="SD64" s="4" t="str">
        <f ca="1">IF(COUNTIF(SD$47:SD$59,SD51)&gt;0,IF(COUNTIF(SD60:SD63,SD51)&gt;0,"",SD51))</f>
        <v/>
      </c>
      <c r="SO64" s="4" t="str">
        <f ca="1">IF(COUNTIF(SO$47:SO$59,SO51)&gt;0,IF(COUNTIF(SO60:SO63,SO51)&gt;0,"",SO51))</f>
        <v/>
      </c>
      <c r="SZ64" s="4" t="str">
        <f ca="1">IF(COUNTIF(SZ$47:SZ$59,SZ51)&gt;0,IF(COUNTIF(SZ60:SZ63,SZ51)&gt;0,"",SZ51))</f>
        <v/>
      </c>
      <c r="TK64" s="4" t="str">
        <f ca="1">IF(COUNTIF(TK$47:TK$59,TK51)&gt;0,IF(COUNTIF(TK60:TK63,TK51)&gt;0,"",TK51))</f>
        <v/>
      </c>
      <c r="TV64" s="4" t="str">
        <f ca="1">IF(COUNTIF(TV$47:TV$59,TV51)&gt;0,IF(COUNTIF(TV60:TV63,TV51)&gt;0,"",TV51))</f>
        <v/>
      </c>
      <c r="UG64" s="4" t="str">
        <f ca="1">IF(COUNTIF(UG$47:UG$59,UG51)&gt;0,IF(COUNTIF(UG60:UG63,UG51)&gt;0,"",UG51))</f>
        <v/>
      </c>
      <c r="UR64" s="4" t="str">
        <f ca="1">IF(COUNTIF(UR$47:UR$59,UR51)&gt;0,IF(COUNTIF(UR60:UR63,UR51)&gt;0,"",UR51))</f>
        <v/>
      </c>
      <c r="VC64" s="4" t="str">
        <f ca="1">IF(COUNTIF(VC$47:VC$59,VC51)&gt;0,IF(COUNTIF(VC60:VC63,VC51)&gt;0,"",VC51))</f>
        <v/>
      </c>
      <c r="VN64" s="4" t="str">
        <f ca="1">IF(COUNTIF(VN$47:VN$59,VN51)&gt;0,IF(COUNTIF(VN60:VN63,VN51)&gt;0,"",VN51))</f>
        <v/>
      </c>
      <c r="VY64" s="4" t="str">
        <f ca="1">IF(COUNTIF(VY$47:VY$59,VY51)&gt;0,IF(COUNTIF(VY60:VY63,VY51)&gt;0,"",VY51))</f>
        <v/>
      </c>
      <c r="WJ64" s="4" t="str">
        <f ca="1">IF(COUNTIF(WJ$47:WJ$59,WJ51)&gt;0,IF(COUNTIF(WJ60:WJ63,WJ51)&gt;0,"",WJ51))</f>
        <v/>
      </c>
      <c r="WU64" s="4" t="str">
        <f ca="1">IF(COUNTIF(WU$47:WU$59,WU51)&gt;0,IF(COUNTIF(WU60:WU63,WU51)&gt;0,"",WU51))</f>
        <v/>
      </c>
      <c r="XF64" s="4" t="str">
        <f ca="1">IF(COUNTIF(XF$47:XF$59,XF51)&gt;0,IF(COUNTIF(XF60:XF63,XF51)&gt;0,"",XF51))</f>
        <v/>
      </c>
      <c r="XQ64" s="4" t="str">
        <f ca="1">IF(COUNTIF(XQ$47:XQ$59,XQ51)&gt;0,IF(COUNTIF(XQ60:XQ63,XQ51)&gt;0,"",XQ51))</f>
        <v/>
      </c>
      <c r="YB64" s="4" t="str">
        <f ca="1">IF(COUNTIF(YB$47:YB$59,YB51)&gt;0,IF(COUNTIF(YB60:YB63,YB51)&gt;0,"",YB51))</f>
        <v/>
      </c>
      <c r="YM64" s="4" t="str">
        <f ca="1">IF(COUNTIF(YM$47:YM$59,YM51)&gt;0,IF(COUNTIF(YM60:YM63,YM51)&gt;0,"",YM51))</f>
        <v/>
      </c>
      <c r="YX64" s="4" t="str">
        <f ca="1">IF(COUNTIF(YX$47:YX$59,YX51)&gt;0,IF(COUNTIF(YX60:YX63,YX51)&gt;0,"",YX51))</f>
        <v/>
      </c>
      <c r="ZI64" s="4" t="str">
        <f ca="1">IF(COUNTIF(ZI$47:ZI$59,ZI51)&gt;0,IF(COUNTIF(ZI60:ZI63,ZI51)&gt;0,"",ZI51))</f>
        <v/>
      </c>
      <c r="ZT64" s="4" t="str">
        <f ca="1">IF(COUNTIF(ZT$47:ZT$59,ZT51)&gt;0,IF(COUNTIF(ZT60:ZT63,ZT51)&gt;0,"",ZT51))</f>
        <v/>
      </c>
      <c r="AAE64" s="4" t="str">
        <f ca="1">IF(COUNTIF(AAE$47:AAE$59,AAE51)&gt;0,IF(COUNTIF(AAE60:AAE63,AAE51)&gt;0,"",AAE51))</f>
        <v/>
      </c>
      <c r="AAP64" s="4" t="str">
        <f ca="1">IF(COUNTIF(AAP$47:AAP$59,AAP51)&gt;0,IF(COUNTIF(AAP60:AAP63,AAP51)&gt;0,"",AAP51))</f>
        <v/>
      </c>
      <c r="ABA64" s="4" t="str">
        <f ca="1">IF(COUNTIF(ABA$47:ABA$59,ABA51)&gt;0,IF(COUNTIF(ABA60:ABA63,ABA51)&gt;0,"",ABA51))</f>
        <v/>
      </c>
      <c r="ABL64" s="4" t="str">
        <f ca="1">IF(COUNTIF(ABL$47:ABL$59,ABL51)&gt;0,IF(COUNTIF(ABL60:ABL63,ABL51)&gt;0,"",ABL51))</f>
        <v/>
      </c>
      <c r="ABW64" s="4" t="str">
        <f ca="1">IF(COUNTIF(ABW$47:ABW$59,ABW51)&gt;0,IF(COUNTIF(ABW60:ABW63,ABW51)&gt;0,"",ABW51))</f>
        <v/>
      </c>
      <c r="ACH64" s="4" t="str">
        <f ca="1">IF(COUNTIF(ACH$47:ACH$59,ACH51)&gt;0,IF(COUNTIF(ACH60:ACH63,ACH51)&gt;0,"",ACH51))</f>
        <v/>
      </c>
      <c r="ACS64" s="4" t="str">
        <f ca="1">IF(COUNTIF(ACS$47:ACS$59,ACS51)&gt;0,IF(COUNTIF(ACS60:ACS63,ACS51)&gt;0,"",ACS51))</f>
        <v/>
      </c>
      <c r="ADD64" s="4" t="str">
        <f ca="1">IF(COUNTIF(ADD$47:ADD$59,ADD51)&gt;0,IF(COUNTIF(ADD60:ADD63,ADD51)&gt;0,"",ADD51))</f>
        <v/>
      </c>
      <c r="ADO64" s="4" t="str">
        <f ca="1">IF(COUNTIF(ADO$47:ADO$59,ADO51)&gt;0,IF(COUNTIF(ADO60:ADO63,ADO51)&gt;0,"",ADO51))</f>
        <v/>
      </c>
      <c r="ADZ64" s="4" t="str">
        <f ca="1">IF(COUNTIF(ADZ$47:ADZ$59,ADZ51)&gt;0,IF(COUNTIF(ADZ60:ADZ63,ADZ51)&gt;0,"",ADZ51))</f>
        <v/>
      </c>
      <c r="AEK64" s="4" t="str">
        <f ca="1">IF(COUNTIF(AEK$47:AEK$59,AEK51)&gt;0,IF(COUNTIF(AEK60:AEK63,AEK51)&gt;0,"",AEK51))</f>
        <v/>
      </c>
      <c r="AEV64" s="4" t="str">
        <f ca="1">IF(COUNTIF(AEV$47:AEV$59,AEV51)&gt;0,IF(COUNTIF(AEV60:AEV63,AEV51)&gt;0,"",AEV51))</f>
        <v/>
      </c>
      <c r="AFG64" s="4" t="str">
        <f ca="1">IF(COUNTIF(AFG$47:AFG$59,AFG51)&gt;0,IF(COUNTIF(AFG60:AFG63,AFG51)&gt;0,"",AFG51))</f>
        <v/>
      </c>
      <c r="AFR64" s="4" t="str">
        <f ca="1">IF(COUNTIF(AFR$47:AFR$59,AFR51)&gt;0,IF(COUNTIF(AFR60:AFR63,AFR51)&gt;0,"",AFR51))</f>
        <v/>
      </c>
      <c r="AGC64" s="4" t="str">
        <f ca="1">IF(COUNTIF(AGC$47:AGC$59,AGC51)&gt;0,IF(COUNTIF(AGC60:AGC63,AGC51)&gt;0,"",AGC51))</f>
        <v/>
      </c>
      <c r="AGN64" s="4" t="str">
        <f ca="1">IF(COUNTIF(AGN$47:AGN$59,AGN51)&gt;0,IF(COUNTIF(AGN60:AGN63,AGN51)&gt;0,"",AGN51))</f>
        <v/>
      </c>
      <c r="AGY64" s="4" t="str">
        <f ca="1">IF(COUNTIF(AGY$47:AGY$59,AGY51)&gt;0,IF(COUNTIF(AGY60:AGY63,AGY51)&gt;0,"",AGY51))</f>
        <v/>
      </c>
      <c r="AHJ64" s="4" t="str">
        <f ca="1">IF(COUNTIF(AHJ$47:AHJ$59,AHJ51)&gt;0,IF(COUNTIF(AHJ60:AHJ63,AHJ51)&gt;0,"",AHJ51))</f>
        <v/>
      </c>
      <c r="AHU64" s="4" t="str">
        <f ca="1">IF(COUNTIF(AHU$47:AHU$59,AHU51)&gt;0,IF(COUNTIF(AHU60:AHU63,AHU51)&gt;0,"",AHU51))</f>
        <v/>
      </c>
      <c r="AIF64" s="4" t="str">
        <f ca="1">IF(COUNTIF(AIF$47:AIF$59,AIF51)&gt;0,IF(COUNTIF(AIF60:AIF63,AIF51)&gt;0,"",AIF51))</f>
        <v/>
      </c>
      <c r="AIQ64" s="4" t="str">
        <f ca="1">IF(COUNTIF(AIQ$47:AIQ$59,AIQ51)&gt;0,IF(COUNTIF(AIQ60:AIQ63,AIQ51)&gt;0,"",AIQ51))</f>
        <v/>
      </c>
      <c r="AJB64" s="4" t="str">
        <f ca="1">IF(COUNTIF(AJB$47:AJB$59,AJB51)&gt;0,IF(COUNTIF(AJB60:AJB63,AJB51)&gt;0,"",AJB51))</f>
        <v/>
      </c>
      <c r="AJM64" s="4" t="str">
        <f ca="1">IF(COUNTIF(AJM$47:AJM$59,AJM51)&gt;0,IF(COUNTIF(AJM60:AJM63,AJM51)&gt;0,"",AJM51))</f>
        <v/>
      </c>
      <c r="AJX64" s="4" t="str">
        <f ca="1">IF(COUNTIF(AJX$47:AJX$59,AJX51)&gt;0,IF(COUNTIF(AJX60:AJX63,AJX51)&gt;0,"",AJX51))</f>
        <v/>
      </c>
      <c r="AKI64" s="4" t="str">
        <f ca="1">IF(COUNTIF(AKI$47:AKI$59,AKI51)&gt;0,IF(COUNTIF(AKI60:AKI63,AKI51)&gt;0,"",AKI51))</f>
        <v/>
      </c>
      <c r="AKT64" s="4" t="str">
        <f ca="1">IF(COUNTIF(AKT$47:AKT$59,AKT51)&gt;0,IF(COUNTIF(AKT60:AKT63,AKT51)&gt;0,"",AKT51))</f>
        <v/>
      </c>
      <c r="ALE64" s="4" t="str">
        <f ca="1">IF(COUNTIF(ALE$47:ALE$59,ALE51)&gt;0,IF(COUNTIF(ALE60:ALE63,ALE51)&gt;0,"",ALE51))</f>
        <v/>
      </c>
      <c r="ALP64" s="4" t="str">
        <f ca="1">IF(COUNTIF(ALP$47:ALP$59,ALP51)&gt;0,IF(COUNTIF(ALP60:ALP63,ALP51)&gt;0,"",ALP51))</f>
        <v/>
      </c>
      <c r="AMA64" s="4" t="str">
        <f ca="1">IF(COUNTIF(AMA$47:AMA$59,AMA51)&gt;0,IF(COUNTIF(AMA60:AMA63,AMA51)&gt;0,"",AMA51))</f>
        <v/>
      </c>
      <c r="AML64" s="4" t="str">
        <f ca="1">IF(COUNTIF(AML$47:AML$59,AML51)&gt;0,IF(COUNTIF(AML60:AML63,AML51)&gt;0,"",AML51))</f>
        <v/>
      </c>
      <c r="AMW64" s="4" t="str">
        <f ca="1">IF(COUNTIF(AMW$47:AMW$59,AMW51)&gt;0,IF(COUNTIF(AMW60:AMW63,AMW51)&gt;0,"",AMW51))</f>
        <v/>
      </c>
      <c r="ANH64" s="4" t="str">
        <f ca="1">IF(COUNTIF(ANH$47:ANH$59,ANH51)&gt;0,IF(COUNTIF(ANH60:ANH63,ANH51)&gt;0,"",ANH51))</f>
        <v/>
      </c>
      <c r="ANS64" s="4" t="str">
        <f ca="1">IF(COUNTIF(ANS$47:ANS$59,ANS51)&gt;0,IF(COUNTIF(ANS60:ANS63,ANS51)&gt;0,"",ANS51))</f>
        <v/>
      </c>
      <c r="AOD64" s="4" t="str">
        <f ca="1">IF(COUNTIF(AOD$47:AOD$59,AOD51)&gt;0,IF(COUNTIF(AOD60:AOD63,AOD51)&gt;0,"",AOD51))</f>
        <v/>
      </c>
      <c r="AOO64" s="4" t="str">
        <f ca="1">IF(COUNTIF(AOO$47:AOO$59,AOO51)&gt;0,IF(COUNTIF(AOO60:AOO63,AOO51)&gt;0,"",AOO51))</f>
        <v/>
      </c>
      <c r="AOZ64" s="4" t="str">
        <f ca="1">IF(COUNTIF(AOZ$47:AOZ$59,AOZ51)&gt;0,IF(COUNTIF(AOZ60:AOZ63,AOZ51)&gt;0,"",AOZ51))</f>
        <v/>
      </c>
      <c r="APK64" s="4" t="str">
        <f ca="1">IF(COUNTIF(APK$47:APK$59,APK51)&gt;0,IF(COUNTIF(APK60:APK63,APK51)&gt;0,"",APK51))</f>
        <v/>
      </c>
      <c r="APV64" s="4" t="str">
        <f ca="1">IF(COUNTIF(APV$47:APV$59,APV51)&gt;0,IF(COUNTIF(APV60:APV63,APV51)&gt;0,"",APV51))</f>
        <v/>
      </c>
      <c r="AQG64" s="4" t="str">
        <f ca="1">IF(COUNTIF(AQG$47:AQG$59,AQG51)&gt;0,IF(COUNTIF(AQG60:AQG63,AQG51)&gt;0,"",AQG51))</f>
        <v/>
      </c>
      <c r="AQR64" s="4" t="str">
        <f ca="1">IF(COUNTIF(AQR$47:AQR$59,AQR51)&gt;0,IF(COUNTIF(AQR60:AQR63,AQR51)&gt;0,"",AQR51))</f>
        <v/>
      </c>
      <c r="ARC64" s="4" t="str">
        <f ca="1">IF(COUNTIF(ARC$47:ARC$59,ARC51)&gt;0,IF(COUNTIF(ARC60:ARC63,ARC51)&gt;0,"",ARC51))</f>
        <v/>
      </c>
      <c r="ARN64" s="4" t="str">
        <f ca="1">IF(COUNTIF(ARN$47:ARN$59,ARN51)&gt;0,IF(COUNTIF(ARN60:ARN63,ARN51)&gt;0,"",ARN51))</f>
        <v/>
      </c>
      <c r="ARY64" s="4" t="str">
        <f ca="1">IF(COUNTIF(ARY$47:ARY$59,ARY51)&gt;0,IF(COUNTIF(ARY60:ARY63,ARY51)&gt;0,"",ARY51))</f>
        <v/>
      </c>
      <c r="ASJ64" s="4" t="str">
        <f ca="1">IF(COUNTIF(ASJ$47:ASJ$59,ASJ51)&gt;0,IF(COUNTIF(ASJ60:ASJ63,ASJ51)&gt;0,"",ASJ51))</f>
        <v/>
      </c>
      <c r="ASU64" s="4" t="str">
        <f ca="1">IF(COUNTIF(ASU$47:ASU$59,ASU51)&gt;0,IF(COUNTIF(ASU60:ASU63,ASU51)&gt;0,"",ASU51))</f>
        <v/>
      </c>
      <c r="ATF64" s="4" t="str">
        <f ca="1">IF(COUNTIF(ATF$47:ATF$59,ATF51)&gt;0,IF(COUNTIF(ATF60:ATF63,ATF51)&gt;0,"",ATF51))</f>
        <v/>
      </c>
      <c r="ATQ64" s="4" t="str">
        <f ca="1">IF(COUNTIF(ATQ$47:ATQ$59,ATQ51)&gt;0,IF(COUNTIF(ATQ60:ATQ63,ATQ51)&gt;0,"",ATQ51))</f>
        <v/>
      </c>
      <c r="AUB64" s="4" t="str">
        <f ca="1">IF(COUNTIF(AUB$47:AUB$59,AUB51)&gt;0,IF(COUNTIF(AUB60:AUB63,AUB51)&gt;0,"",AUB51))</f>
        <v/>
      </c>
      <c r="AUM64" s="4" t="str">
        <f ca="1">IF(COUNTIF(AUM$47:AUM$59,AUM51)&gt;0,IF(COUNTIF(AUM60:AUM63,AUM51)&gt;0,"",AUM51))</f>
        <v/>
      </c>
      <c r="AUX64" s="4" t="str">
        <f ca="1">IF(COUNTIF(AUX$47:AUX$59,AUX51)&gt;0,IF(COUNTIF(AUX60:AUX63,AUX51)&gt;0,"",AUX51))</f>
        <v/>
      </c>
      <c r="AVI64" s="4" t="str">
        <f ca="1">IF(COUNTIF(AVI$47:AVI$59,AVI51)&gt;0,IF(COUNTIF(AVI60:AVI63,AVI51)&gt;0,"",AVI51))</f>
        <v/>
      </c>
      <c r="AVT64" s="4" t="str">
        <f ca="1">IF(COUNTIF(AVT$47:AVT$59,AVT51)&gt;0,IF(COUNTIF(AVT60:AVT63,AVT51)&gt;0,"",AVT51))</f>
        <v/>
      </c>
    </row>
    <row r="65" spans="3:1015 1026:1268">
      <c r="C65" s="4" t="str">
        <f ca="1">IF(COUNTIF(C$47:C$59,C52)&gt;0,IF(COUNTIF(C60:C64,C52)&gt;0,"",C52))</f>
        <v/>
      </c>
      <c r="N65" s="4" t="str">
        <f ca="1">IF(COUNTIF(N$47:N$59,N52)&gt;0,IF(COUNTIF(N60:N64,N52)&gt;0,"",N52))</f>
        <v/>
      </c>
      <c r="Y65" s="4" t="str">
        <f ca="1">IF(COUNTIF(Y$47:Y$59,Y52)&gt;0,IF(COUNTIF(Y60:Y64,Y52)&gt;0,"",Y52))</f>
        <v/>
      </c>
      <c r="AJ65" s="4" t="str">
        <f ca="1">IF(COUNTIF(AJ$47:AJ$59,AJ52)&gt;0,IF(COUNTIF(AJ60:AJ64,AJ52)&gt;0,"",AJ52))</f>
        <v/>
      </c>
      <c r="AU65" s="4" t="str">
        <f ca="1">IF(COUNTIF(AU$47:AU$59,AU52)&gt;0,IF(COUNTIF(AU60:AU64,AU52)&gt;0,"",AU52))</f>
        <v/>
      </c>
      <c r="BF65" s="4" t="str">
        <f ca="1">IF(COUNTIF(BF$47:BF$59,BF52)&gt;0,IF(COUNTIF(BF60:BF64,BF52)&gt;0,"",BF52))</f>
        <v/>
      </c>
      <c r="BQ65" s="4" t="str">
        <f ca="1">IF(COUNTIF(BQ$47:BQ$59,BQ52)&gt;0,IF(COUNTIF(BQ60:BQ64,BQ52)&gt;0,"",BQ52))</f>
        <v/>
      </c>
      <c r="CB65" s="4" t="str">
        <f ca="1">IF(COUNTIF(CB$47:CB$59,CB52)&gt;0,IF(COUNTIF(CB60:CB64,CB52)&gt;0,"",CB52))</f>
        <v/>
      </c>
      <c r="CM65" s="4" t="str">
        <f ca="1">IF(COUNTIF(CM$47:CM$59,CM52)&gt;0,IF(COUNTIF(CM60:CM64,CM52)&gt;0,"",CM52))</f>
        <v/>
      </c>
      <c r="CX65" s="4" t="str">
        <f ca="1">IF(COUNTIF(CX$47:CX$59,CX52)&gt;0,IF(COUNTIF(CX60:CX64,CX52)&gt;0,"",CX52))</f>
        <v/>
      </c>
      <c r="DI65" s="4" t="str">
        <f ca="1">IF(COUNTIF(DI$47:DI$59,DI52)&gt;0,IF(COUNTIF(DI60:DI64,DI52)&gt;0,"",DI52))</f>
        <v/>
      </c>
      <c r="DT65" s="4" t="str">
        <f ca="1">IF(COUNTIF(DT$47:DT$59,DT52)&gt;0,IF(COUNTIF(DT60:DT64,DT52)&gt;0,"",DT52))</f>
        <v/>
      </c>
      <c r="EE65" s="4" t="str">
        <f ca="1">IF(COUNTIF(EE$47:EE$59,EE52)&gt;0,IF(COUNTIF(EE60:EE64,EE52)&gt;0,"",EE52))</f>
        <v/>
      </c>
      <c r="EP65" s="4" t="str">
        <f ca="1">IF(COUNTIF(EP$47:EP$59,EP52)&gt;0,IF(COUNTIF(EP60:EP64,EP52)&gt;0,"",EP52))</f>
        <v/>
      </c>
      <c r="FA65" s="4" t="str">
        <f ca="1">IF(COUNTIF(FA$47:FA$59,FA52)&gt;0,IF(COUNTIF(FA60:FA64,FA52)&gt;0,"",FA52))</f>
        <v/>
      </c>
      <c r="FL65" s="4" t="str">
        <f ca="1">IF(COUNTIF(FL$47:FL$59,FL52)&gt;0,IF(COUNTIF(FL60:FL64,FL52)&gt;0,"",FL52))</f>
        <v/>
      </c>
      <c r="FW65" s="4" t="str">
        <f ca="1">IF(COUNTIF(FW$47:FW$59,FW52)&gt;0,IF(COUNTIF(FW60:FW64,FW52)&gt;0,"",FW52))</f>
        <v/>
      </c>
      <c r="GH65" s="4" t="str">
        <f ca="1">IF(COUNTIF(GH$47:GH$59,GH52)&gt;0,IF(COUNTIF(GH60:GH64,GH52)&gt;0,"",GH52))</f>
        <v/>
      </c>
      <c r="GS65" s="4" t="str">
        <f ca="1">IF(COUNTIF(GS$47:GS$59,GS52)&gt;0,IF(COUNTIF(GS60:GS64,GS52)&gt;0,"",GS52))</f>
        <v/>
      </c>
      <c r="HD65" s="4" t="str">
        <f ca="1">IF(COUNTIF(HD$47:HD$59,HD52)&gt;0,IF(COUNTIF(HD60:HD64,HD52)&gt;0,"",HD52))</f>
        <v/>
      </c>
      <c r="HO65" s="4" t="str">
        <f ca="1">IF(COUNTIF(HO$47:HO$59,HO52)&gt;0,IF(COUNTIF(HO60:HO64,HO52)&gt;0,"",HO52))</f>
        <v/>
      </c>
      <c r="HZ65" s="4" t="str">
        <f ca="1">IF(COUNTIF(HZ$47:HZ$59,HZ52)&gt;0,IF(COUNTIF(HZ60:HZ64,HZ52)&gt;0,"",HZ52))</f>
        <v/>
      </c>
      <c r="IK65" s="4" t="str">
        <f ca="1">IF(COUNTIF(IK$47:IK$59,IK52)&gt;0,IF(COUNTIF(IK60:IK64,IK52)&gt;0,"",IK52))</f>
        <v/>
      </c>
      <c r="IV65" s="4" t="str">
        <f ca="1">IF(COUNTIF(IV$47:IV$59,IV52)&gt;0,IF(COUNTIF(IV60:IV64,IV52)&gt;0,"",IV52))</f>
        <v/>
      </c>
      <c r="JG65" s="4" t="str">
        <f ca="1">IF(COUNTIF(JG$47:JG$59,JG52)&gt;0,IF(COUNTIF(JG60:JG64,JG52)&gt;0,"",JG52))</f>
        <v/>
      </c>
      <c r="JR65" s="4" t="str">
        <f ca="1">IF(COUNTIF(JR$47:JR$59,JR52)&gt;0,IF(COUNTIF(JR60:JR64,JR52)&gt;0,"",JR52))</f>
        <v/>
      </c>
      <c r="KC65" s="4" t="str">
        <f ca="1">IF(COUNTIF(KC$47:KC$59,KC52)&gt;0,IF(COUNTIF(KC60:KC64,KC52)&gt;0,"",KC52))</f>
        <v/>
      </c>
      <c r="KN65" s="4" t="str">
        <f ca="1">IF(COUNTIF(KN$47:KN$59,KN52)&gt;0,IF(COUNTIF(KN60:KN64,KN52)&gt;0,"",KN52))</f>
        <v/>
      </c>
      <c r="KY65" s="4" t="str">
        <f ca="1">IF(COUNTIF(KY$47:KY$59,KY52)&gt;0,IF(COUNTIF(KY60:KY64,KY52)&gt;0,"",KY52))</f>
        <v/>
      </c>
      <c r="LJ65" s="4" t="str">
        <f ca="1">IF(COUNTIF(LJ$47:LJ$59,LJ52)&gt;0,IF(COUNTIF(LJ60:LJ64,LJ52)&gt;0,"",LJ52))</f>
        <v/>
      </c>
      <c r="LU65" s="4" t="str">
        <f ca="1">IF(COUNTIF(LU$47:LU$59,LU52)&gt;0,IF(COUNTIF(LU60:LU64,LU52)&gt;0,"",LU52))</f>
        <v/>
      </c>
      <c r="MF65" s="4" t="str">
        <f ca="1">IF(COUNTIF(MF$47:MF$59,MF52)&gt;0,IF(COUNTIF(MF60:MF64,MF52)&gt;0,"",MF52))</f>
        <v/>
      </c>
      <c r="MQ65" s="4" t="str">
        <f ca="1">IF(COUNTIF(MQ$47:MQ$59,MQ52)&gt;0,IF(COUNTIF(MQ60:MQ64,MQ52)&gt;0,"",MQ52))</f>
        <v/>
      </c>
      <c r="NB65" s="4" t="str">
        <f ca="1">IF(COUNTIF(NB$47:NB$59,NB52)&gt;0,IF(COUNTIF(NB60:NB64,NB52)&gt;0,"",NB52))</f>
        <v/>
      </c>
      <c r="NM65" s="4" t="str">
        <f ca="1">IF(COUNTIF(NM$47:NM$59,NM52)&gt;0,IF(COUNTIF(NM60:NM64,NM52)&gt;0,"",NM52))</f>
        <v/>
      </c>
      <c r="NX65" s="4" t="str">
        <f ca="1">IF(COUNTIF(NX$47:NX$59,NX52)&gt;0,IF(COUNTIF(NX60:NX64,NX52)&gt;0,"",NX52))</f>
        <v/>
      </c>
      <c r="OI65" s="4" t="str">
        <f ca="1">IF(COUNTIF(OI$47:OI$59,OI52)&gt;0,IF(COUNTIF(OI60:OI64,OI52)&gt;0,"",OI52))</f>
        <v/>
      </c>
      <c r="OT65" s="4" t="str">
        <f ca="1">IF(COUNTIF(OT$47:OT$59,OT52)&gt;0,IF(COUNTIF(OT60:OT64,OT52)&gt;0,"",OT52))</f>
        <v/>
      </c>
      <c r="PE65" s="4" t="str">
        <f ca="1">IF(COUNTIF(PE$47:PE$59,PE52)&gt;0,IF(COUNTIF(PE60:PE64,PE52)&gt;0,"",PE52))</f>
        <v/>
      </c>
      <c r="PP65" s="4" t="str">
        <f ca="1">IF(COUNTIF(PP$47:PP$59,PP52)&gt;0,IF(COUNTIF(PP60:PP64,PP52)&gt;0,"",PP52))</f>
        <v/>
      </c>
      <c r="QA65" s="4" t="str">
        <f ca="1">IF(COUNTIF(QA$47:QA$59,QA52)&gt;0,IF(COUNTIF(QA60:QA64,QA52)&gt;0,"",QA52))</f>
        <v/>
      </c>
      <c r="QL65" s="4" t="str">
        <f ca="1">IF(COUNTIF(QL$47:QL$59,QL52)&gt;0,IF(COUNTIF(QL60:QL64,QL52)&gt;0,"",QL52))</f>
        <v/>
      </c>
      <c r="QW65" s="4" t="str">
        <f ca="1">IF(COUNTIF(QW$47:QW$59,QW52)&gt;0,IF(COUNTIF(QW60:QW64,QW52)&gt;0,"",QW52))</f>
        <v/>
      </c>
      <c r="RH65" s="4" t="str">
        <f ca="1">IF(COUNTIF(RH$47:RH$59,RH52)&gt;0,IF(COUNTIF(RH60:RH64,RH52)&gt;0,"",RH52))</f>
        <v/>
      </c>
      <c r="RS65" s="4" t="str">
        <f ca="1">IF(COUNTIF(RS$47:RS$59,RS52)&gt;0,IF(COUNTIF(RS60:RS64,RS52)&gt;0,"",RS52))</f>
        <v/>
      </c>
      <c r="SD65" s="4" t="str">
        <f ca="1">IF(COUNTIF(SD$47:SD$59,SD52)&gt;0,IF(COUNTIF(SD60:SD64,SD52)&gt;0,"",SD52))</f>
        <v/>
      </c>
      <c r="SO65" s="4" t="str">
        <f ca="1">IF(COUNTIF(SO$47:SO$59,SO52)&gt;0,IF(COUNTIF(SO60:SO64,SO52)&gt;0,"",SO52))</f>
        <v/>
      </c>
      <c r="SZ65" s="4" t="str">
        <f ca="1">IF(COUNTIF(SZ$47:SZ$59,SZ52)&gt;0,IF(COUNTIF(SZ60:SZ64,SZ52)&gt;0,"",SZ52))</f>
        <v/>
      </c>
      <c r="TK65" s="4" t="str">
        <f ca="1">IF(COUNTIF(TK$47:TK$59,TK52)&gt;0,IF(COUNTIF(TK60:TK64,TK52)&gt;0,"",TK52))</f>
        <v/>
      </c>
      <c r="TV65" s="4" t="str">
        <f ca="1">IF(COUNTIF(TV$47:TV$59,TV52)&gt;0,IF(COUNTIF(TV60:TV64,TV52)&gt;0,"",TV52))</f>
        <v/>
      </c>
      <c r="UG65" s="4" t="str">
        <f ca="1">IF(COUNTIF(UG$47:UG$59,UG52)&gt;0,IF(COUNTIF(UG60:UG64,UG52)&gt;0,"",UG52))</f>
        <v/>
      </c>
      <c r="UR65" s="4" t="str">
        <f ca="1">IF(COUNTIF(UR$47:UR$59,UR52)&gt;0,IF(COUNTIF(UR60:UR64,UR52)&gt;0,"",UR52))</f>
        <v/>
      </c>
      <c r="VC65" s="4" t="str">
        <f ca="1">IF(COUNTIF(VC$47:VC$59,VC52)&gt;0,IF(COUNTIF(VC60:VC64,VC52)&gt;0,"",VC52))</f>
        <v/>
      </c>
      <c r="VN65" s="4" t="str">
        <f ca="1">IF(COUNTIF(VN$47:VN$59,VN52)&gt;0,IF(COUNTIF(VN60:VN64,VN52)&gt;0,"",VN52))</f>
        <v/>
      </c>
      <c r="VY65" s="4" t="str">
        <f ca="1">IF(COUNTIF(VY$47:VY$59,VY52)&gt;0,IF(COUNTIF(VY60:VY64,VY52)&gt;0,"",VY52))</f>
        <v/>
      </c>
      <c r="WJ65" s="4" t="str">
        <f ca="1">IF(COUNTIF(WJ$47:WJ$59,WJ52)&gt;0,IF(COUNTIF(WJ60:WJ64,WJ52)&gt;0,"",WJ52))</f>
        <v/>
      </c>
      <c r="WU65" s="4" t="str">
        <f ca="1">IF(COUNTIF(WU$47:WU$59,WU52)&gt;0,IF(COUNTIF(WU60:WU64,WU52)&gt;0,"",WU52))</f>
        <v/>
      </c>
      <c r="XF65" s="4" t="str">
        <f ca="1">IF(COUNTIF(XF$47:XF$59,XF52)&gt;0,IF(COUNTIF(XF60:XF64,XF52)&gt;0,"",XF52))</f>
        <v/>
      </c>
      <c r="XQ65" s="4" t="str">
        <f ca="1">IF(COUNTIF(XQ$47:XQ$59,XQ52)&gt;0,IF(COUNTIF(XQ60:XQ64,XQ52)&gt;0,"",XQ52))</f>
        <v/>
      </c>
      <c r="YB65" s="4" t="str">
        <f ca="1">IF(COUNTIF(YB$47:YB$59,YB52)&gt;0,IF(COUNTIF(YB60:YB64,YB52)&gt;0,"",YB52))</f>
        <v/>
      </c>
      <c r="YM65" s="4" t="str">
        <f ca="1">IF(COUNTIF(YM$47:YM$59,YM52)&gt;0,IF(COUNTIF(YM60:YM64,YM52)&gt;0,"",YM52))</f>
        <v/>
      </c>
      <c r="YX65" s="4" t="str">
        <f ca="1">IF(COUNTIF(YX$47:YX$59,YX52)&gt;0,IF(COUNTIF(YX60:YX64,YX52)&gt;0,"",YX52))</f>
        <v/>
      </c>
      <c r="ZI65" s="4" t="str">
        <f ca="1">IF(COUNTIF(ZI$47:ZI$59,ZI52)&gt;0,IF(COUNTIF(ZI60:ZI64,ZI52)&gt;0,"",ZI52))</f>
        <v/>
      </c>
      <c r="ZT65" s="4" t="str">
        <f ca="1">IF(COUNTIF(ZT$47:ZT$59,ZT52)&gt;0,IF(COUNTIF(ZT60:ZT64,ZT52)&gt;0,"",ZT52))</f>
        <v/>
      </c>
      <c r="AAE65" s="4" t="str">
        <f ca="1">IF(COUNTIF(AAE$47:AAE$59,AAE52)&gt;0,IF(COUNTIF(AAE60:AAE64,AAE52)&gt;0,"",AAE52))</f>
        <v/>
      </c>
      <c r="AAP65" s="4" t="str">
        <f ca="1">IF(COUNTIF(AAP$47:AAP$59,AAP52)&gt;0,IF(COUNTIF(AAP60:AAP64,AAP52)&gt;0,"",AAP52))</f>
        <v/>
      </c>
      <c r="ABA65" s="4" t="str">
        <f ca="1">IF(COUNTIF(ABA$47:ABA$59,ABA52)&gt;0,IF(COUNTIF(ABA60:ABA64,ABA52)&gt;0,"",ABA52))</f>
        <v/>
      </c>
      <c r="ABL65" s="4" t="str">
        <f ca="1">IF(COUNTIF(ABL$47:ABL$59,ABL52)&gt;0,IF(COUNTIF(ABL60:ABL64,ABL52)&gt;0,"",ABL52))</f>
        <v/>
      </c>
      <c r="ABW65" s="4" t="str">
        <f ca="1">IF(COUNTIF(ABW$47:ABW$59,ABW52)&gt;0,IF(COUNTIF(ABW60:ABW64,ABW52)&gt;0,"",ABW52))</f>
        <v/>
      </c>
      <c r="ACH65" s="4" t="str">
        <f ca="1">IF(COUNTIF(ACH$47:ACH$59,ACH52)&gt;0,IF(COUNTIF(ACH60:ACH64,ACH52)&gt;0,"",ACH52))</f>
        <v/>
      </c>
      <c r="ACS65" s="4" t="str">
        <f ca="1">IF(COUNTIF(ACS$47:ACS$59,ACS52)&gt;0,IF(COUNTIF(ACS60:ACS64,ACS52)&gt;0,"",ACS52))</f>
        <v/>
      </c>
      <c r="ADD65" s="4" t="str">
        <f ca="1">IF(COUNTIF(ADD$47:ADD$59,ADD52)&gt;0,IF(COUNTIF(ADD60:ADD64,ADD52)&gt;0,"",ADD52))</f>
        <v/>
      </c>
      <c r="ADO65" s="4" t="str">
        <f ca="1">IF(COUNTIF(ADO$47:ADO$59,ADO52)&gt;0,IF(COUNTIF(ADO60:ADO64,ADO52)&gt;0,"",ADO52))</f>
        <v/>
      </c>
      <c r="ADZ65" s="4" t="str">
        <f ca="1">IF(COUNTIF(ADZ$47:ADZ$59,ADZ52)&gt;0,IF(COUNTIF(ADZ60:ADZ64,ADZ52)&gt;0,"",ADZ52))</f>
        <v/>
      </c>
      <c r="AEK65" s="4" t="str">
        <f ca="1">IF(COUNTIF(AEK$47:AEK$59,AEK52)&gt;0,IF(COUNTIF(AEK60:AEK64,AEK52)&gt;0,"",AEK52))</f>
        <v/>
      </c>
      <c r="AEV65" s="4" t="str">
        <f ca="1">IF(COUNTIF(AEV$47:AEV$59,AEV52)&gt;0,IF(COUNTIF(AEV60:AEV64,AEV52)&gt;0,"",AEV52))</f>
        <v/>
      </c>
      <c r="AFG65" s="4" t="str">
        <f ca="1">IF(COUNTIF(AFG$47:AFG$59,AFG52)&gt;0,IF(COUNTIF(AFG60:AFG64,AFG52)&gt;0,"",AFG52))</f>
        <v/>
      </c>
      <c r="AFR65" s="4" t="str">
        <f ca="1">IF(COUNTIF(AFR$47:AFR$59,AFR52)&gt;0,IF(COUNTIF(AFR60:AFR64,AFR52)&gt;0,"",AFR52))</f>
        <v/>
      </c>
      <c r="AGC65" s="4" t="str">
        <f ca="1">IF(COUNTIF(AGC$47:AGC$59,AGC52)&gt;0,IF(COUNTIF(AGC60:AGC64,AGC52)&gt;0,"",AGC52))</f>
        <v/>
      </c>
      <c r="AGN65" s="4" t="str">
        <f ca="1">IF(COUNTIF(AGN$47:AGN$59,AGN52)&gt;0,IF(COUNTIF(AGN60:AGN64,AGN52)&gt;0,"",AGN52))</f>
        <v/>
      </c>
      <c r="AGY65" s="4" t="str">
        <f ca="1">IF(COUNTIF(AGY$47:AGY$59,AGY52)&gt;0,IF(COUNTIF(AGY60:AGY64,AGY52)&gt;0,"",AGY52))</f>
        <v/>
      </c>
      <c r="AHJ65" s="4" t="str">
        <f ca="1">IF(COUNTIF(AHJ$47:AHJ$59,AHJ52)&gt;0,IF(COUNTIF(AHJ60:AHJ64,AHJ52)&gt;0,"",AHJ52))</f>
        <v/>
      </c>
      <c r="AHU65" s="4" t="str">
        <f ca="1">IF(COUNTIF(AHU$47:AHU$59,AHU52)&gt;0,IF(COUNTIF(AHU60:AHU64,AHU52)&gt;0,"",AHU52))</f>
        <v/>
      </c>
      <c r="AIF65" s="4" t="str">
        <f ca="1">IF(COUNTIF(AIF$47:AIF$59,AIF52)&gt;0,IF(COUNTIF(AIF60:AIF64,AIF52)&gt;0,"",AIF52))</f>
        <v/>
      </c>
      <c r="AIQ65" s="4" t="str">
        <f ca="1">IF(COUNTIF(AIQ$47:AIQ$59,AIQ52)&gt;0,IF(COUNTIF(AIQ60:AIQ64,AIQ52)&gt;0,"",AIQ52))</f>
        <v/>
      </c>
      <c r="AJB65" s="4" t="str">
        <f ca="1">IF(COUNTIF(AJB$47:AJB$59,AJB52)&gt;0,IF(COUNTIF(AJB60:AJB64,AJB52)&gt;0,"",AJB52))</f>
        <v/>
      </c>
      <c r="AJM65" s="4" t="str">
        <f ca="1">IF(COUNTIF(AJM$47:AJM$59,AJM52)&gt;0,IF(COUNTIF(AJM60:AJM64,AJM52)&gt;0,"",AJM52))</f>
        <v/>
      </c>
      <c r="AJX65" s="4" t="str">
        <f ca="1">IF(COUNTIF(AJX$47:AJX$59,AJX52)&gt;0,IF(COUNTIF(AJX60:AJX64,AJX52)&gt;0,"",AJX52))</f>
        <v/>
      </c>
      <c r="AKI65" s="4" t="str">
        <f ca="1">IF(COUNTIF(AKI$47:AKI$59,AKI52)&gt;0,IF(COUNTIF(AKI60:AKI64,AKI52)&gt;0,"",AKI52))</f>
        <v/>
      </c>
      <c r="AKT65" s="4" t="str">
        <f ca="1">IF(COUNTIF(AKT$47:AKT$59,AKT52)&gt;0,IF(COUNTIF(AKT60:AKT64,AKT52)&gt;0,"",AKT52))</f>
        <v/>
      </c>
      <c r="ALE65" s="4" t="str">
        <f ca="1">IF(COUNTIF(ALE$47:ALE$59,ALE52)&gt;0,IF(COUNTIF(ALE60:ALE64,ALE52)&gt;0,"",ALE52))</f>
        <v/>
      </c>
      <c r="ALP65" s="4" t="str">
        <f ca="1">IF(COUNTIF(ALP$47:ALP$59,ALP52)&gt;0,IF(COUNTIF(ALP60:ALP64,ALP52)&gt;0,"",ALP52))</f>
        <v/>
      </c>
      <c r="AMA65" s="4" t="str">
        <f ca="1">IF(COUNTIF(AMA$47:AMA$59,AMA52)&gt;0,IF(COUNTIF(AMA60:AMA64,AMA52)&gt;0,"",AMA52))</f>
        <v/>
      </c>
      <c r="AML65" s="4" t="str">
        <f ca="1">IF(COUNTIF(AML$47:AML$59,AML52)&gt;0,IF(COUNTIF(AML60:AML64,AML52)&gt;0,"",AML52))</f>
        <v/>
      </c>
      <c r="AMW65" s="4" t="str">
        <f ca="1">IF(COUNTIF(AMW$47:AMW$59,AMW52)&gt;0,IF(COUNTIF(AMW60:AMW64,AMW52)&gt;0,"",AMW52))</f>
        <v/>
      </c>
      <c r="ANH65" s="4" t="str">
        <f ca="1">IF(COUNTIF(ANH$47:ANH$59,ANH52)&gt;0,IF(COUNTIF(ANH60:ANH64,ANH52)&gt;0,"",ANH52))</f>
        <v/>
      </c>
      <c r="ANS65" s="4" t="str">
        <f ca="1">IF(COUNTIF(ANS$47:ANS$59,ANS52)&gt;0,IF(COUNTIF(ANS60:ANS64,ANS52)&gt;0,"",ANS52))</f>
        <v/>
      </c>
      <c r="AOD65" s="4" t="str">
        <f ca="1">IF(COUNTIF(AOD$47:AOD$59,AOD52)&gt;0,IF(COUNTIF(AOD60:AOD64,AOD52)&gt;0,"",AOD52))</f>
        <v/>
      </c>
      <c r="AOO65" s="4" t="str">
        <f ca="1">IF(COUNTIF(AOO$47:AOO$59,AOO52)&gt;0,IF(COUNTIF(AOO60:AOO64,AOO52)&gt;0,"",AOO52))</f>
        <v/>
      </c>
      <c r="AOZ65" s="4" t="str">
        <f ca="1">IF(COUNTIF(AOZ$47:AOZ$59,AOZ52)&gt;0,IF(COUNTIF(AOZ60:AOZ64,AOZ52)&gt;0,"",AOZ52))</f>
        <v/>
      </c>
      <c r="APK65" s="4" t="str">
        <f ca="1">IF(COUNTIF(APK$47:APK$59,APK52)&gt;0,IF(COUNTIF(APK60:APK64,APK52)&gt;0,"",APK52))</f>
        <v/>
      </c>
      <c r="APV65" s="4" t="str">
        <f ca="1">IF(COUNTIF(APV$47:APV$59,APV52)&gt;0,IF(COUNTIF(APV60:APV64,APV52)&gt;0,"",APV52))</f>
        <v/>
      </c>
      <c r="AQG65" s="4" t="str">
        <f ca="1">IF(COUNTIF(AQG$47:AQG$59,AQG52)&gt;0,IF(COUNTIF(AQG60:AQG64,AQG52)&gt;0,"",AQG52))</f>
        <v/>
      </c>
      <c r="AQR65" s="4" t="str">
        <f ca="1">IF(COUNTIF(AQR$47:AQR$59,AQR52)&gt;0,IF(COUNTIF(AQR60:AQR64,AQR52)&gt;0,"",AQR52))</f>
        <v/>
      </c>
      <c r="ARC65" s="4" t="str">
        <f ca="1">IF(COUNTIF(ARC$47:ARC$59,ARC52)&gt;0,IF(COUNTIF(ARC60:ARC64,ARC52)&gt;0,"",ARC52))</f>
        <v/>
      </c>
      <c r="ARN65" s="4" t="str">
        <f ca="1">IF(COUNTIF(ARN$47:ARN$59,ARN52)&gt;0,IF(COUNTIF(ARN60:ARN64,ARN52)&gt;0,"",ARN52))</f>
        <v/>
      </c>
      <c r="ARY65" s="4" t="str">
        <f ca="1">IF(COUNTIF(ARY$47:ARY$59,ARY52)&gt;0,IF(COUNTIF(ARY60:ARY64,ARY52)&gt;0,"",ARY52))</f>
        <v/>
      </c>
      <c r="ASJ65" s="4" t="str">
        <f ca="1">IF(COUNTIF(ASJ$47:ASJ$59,ASJ52)&gt;0,IF(COUNTIF(ASJ60:ASJ64,ASJ52)&gt;0,"",ASJ52))</f>
        <v/>
      </c>
      <c r="ASU65" s="4" t="str">
        <f ca="1">IF(COUNTIF(ASU$47:ASU$59,ASU52)&gt;0,IF(COUNTIF(ASU60:ASU64,ASU52)&gt;0,"",ASU52))</f>
        <v/>
      </c>
      <c r="ATF65" s="4" t="str">
        <f ca="1">IF(COUNTIF(ATF$47:ATF$59,ATF52)&gt;0,IF(COUNTIF(ATF60:ATF64,ATF52)&gt;0,"",ATF52))</f>
        <v/>
      </c>
      <c r="ATQ65" s="4" t="str">
        <f ca="1">IF(COUNTIF(ATQ$47:ATQ$59,ATQ52)&gt;0,IF(COUNTIF(ATQ60:ATQ64,ATQ52)&gt;0,"",ATQ52))</f>
        <v/>
      </c>
      <c r="AUB65" s="4" t="str">
        <f ca="1">IF(COUNTIF(AUB$47:AUB$59,AUB52)&gt;0,IF(COUNTIF(AUB60:AUB64,AUB52)&gt;0,"",AUB52))</f>
        <v/>
      </c>
      <c r="AUM65" s="4" t="str">
        <f ca="1">IF(COUNTIF(AUM$47:AUM$59,AUM52)&gt;0,IF(COUNTIF(AUM60:AUM64,AUM52)&gt;0,"",AUM52))</f>
        <v/>
      </c>
      <c r="AUX65" s="4" t="str">
        <f ca="1">IF(COUNTIF(AUX$47:AUX$59,AUX52)&gt;0,IF(COUNTIF(AUX60:AUX64,AUX52)&gt;0,"",AUX52))</f>
        <v/>
      </c>
      <c r="AVI65" s="4" t="str">
        <f ca="1">IF(COUNTIF(AVI$47:AVI$59,AVI52)&gt;0,IF(COUNTIF(AVI60:AVI64,AVI52)&gt;0,"",AVI52))</f>
        <v/>
      </c>
      <c r="AVT65" s="4" t="str">
        <f ca="1">IF(COUNTIF(AVT$47:AVT$59,AVT52)&gt;0,IF(COUNTIF(AVT60:AVT64,AVT52)&gt;0,"",AVT52))</f>
        <v/>
      </c>
    </row>
    <row r="66" spans="3:1015 1026:1268">
      <c r="C66" s="4" t="str">
        <f ca="1">IF(COUNTIF(C$47:C$59,C53)&gt;0,IF(COUNTIF(C60:C65,C53)&gt;0,"",C53))</f>
        <v/>
      </c>
      <c r="N66" s="4" t="str">
        <f ca="1">IF(COUNTIF(N$47:N$59,N53)&gt;0,IF(COUNTIF(N60:N65,N53)&gt;0,"",N53))</f>
        <v/>
      </c>
      <c r="Y66" s="4" t="str">
        <f ca="1">IF(COUNTIF(Y$47:Y$59,Y53)&gt;0,IF(COUNTIF(Y60:Y65,Y53)&gt;0,"",Y53))</f>
        <v/>
      </c>
      <c r="AJ66" s="4" t="str">
        <f ca="1">IF(COUNTIF(AJ$47:AJ$59,AJ53)&gt;0,IF(COUNTIF(AJ60:AJ65,AJ53)&gt;0,"",AJ53))</f>
        <v/>
      </c>
      <c r="AU66" s="4" t="str">
        <f ca="1">IF(COUNTIF(AU$47:AU$59,AU53)&gt;0,IF(COUNTIF(AU60:AU65,AU53)&gt;0,"",AU53))</f>
        <v/>
      </c>
      <c r="BF66" s="4" t="str">
        <f ca="1">IF(COUNTIF(BF$47:BF$59,BF53)&gt;0,IF(COUNTIF(BF60:BF65,BF53)&gt;0,"",BF53))</f>
        <v/>
      </c>
      <c r="BQ66" s="4" t="str">
        <f ca="1">IF(COUNTIF(BQ$47:BQ$59,BQ53)&gt;0,IF(COUNTIF(BQ60:BQ65,BQ53)&gt;0,"",BQ53))</f>
        <v/>
      </c>
      <c r="CB66" s="4" t="str">
        <f ca="1">IF(COUNTIF(CB$47:CB$59,CB53)&gt;0,IF(COUNTIF(CB60:CB65,CB53)&gt;0,"",CB53))</f>
        <v/>
      </c>
      <c r="CM66" s="4" t="str">
        <f ca="1">IF(COUNTIF(CM$47:CM$59,CM53)&gt;0,IF(COUNTIF(CM60:CM65,CM53)&gt;0,"",CM53))</f>
        <v/>
      </c>
      <c r="CX66" s="4" t="str">
        <f ca="1">IF(COUNTIF(CX$47:CX$59,CX53)&gt;0,IF(COUNTIF(CX60:CX65,CX53)&gt;0,"",CX53))</f>
        <v/>
      </c>
      <c r="DI66" s="4" t="str">
        <f ca="1">IF(COUNTIF(DI$47:DI$59,DI53)&gt;0,IF(COUNTIF(DI60:DI65,DI53)&gt;0,"",DI53))</f>
        <v/>
      </c>
      <c r="DT66" s="4" t="str">
        <f ca="1">IF(COUNTIF(DT$47:DT$59,DT53)&gt;0,IF(COUNTIF(DT60:DT65,DT53)&gt;0,"",DT53))</f>
        <v/>
      </c>
      <c r="EE66" s="4" t="str">
        <f ca="1">IF(COUNTIF(EE$47:EE$59,EE53)&gt;0,IF(COUNTIF(EE60:EE65,EE53)&gt;0,"",EE53))</f>
        <v/>
      </c>
      <c r="EP66" s="4" t="str">
        <f ca="1">IF(COUNTIF(EP$47:EP$59,EP53)&gt;0,IF(COUNTIF(EP60:EP65,EP53)&gt;0,"",EP53))</f>
        <v/>
      </c>
      <c r="FA66" s="4" t="str">
        <f ca="1">IF(COUNTIF(FA$47:FA$59,FA53)&gt;0,IF(COUNTIF(FA60:FA65,FA53)&gt;0,"",FA53))</f>
        <v/>
      </c>
      <c r="FL66" s="4" t="str">
        <f ca="1">IF(COUNTIF(FL$47:FL$59,FL53)&gt;0,IF(COUNTIF(FL60:FL65,FL53)&gt;0,"",FL53))</f>
        <v/>
      </c>
      <c r="FW66" s="4" t="str">
        <f ca="1">IF(COUNTIF(FW$47:FW$59,FW53)&gt;0,IF(COUNTIF(FW60:FW65,FW53)&gt;0,"",FW53))</f>
        <v/>
      </c>
      <c r="GH66" s="4" t="str">
        <f ca="1">IF(COUNTIF(GH$47:GH$59,GH53)&gt;0,IF(COUNTIF(GH60:GH65,GH53)&gt;0,"",GH53))</f>
        <v/>
      </c>
      <c r="GS66" s="4" t="str">
        <f ca="1">IF(COUNTIF(GS$47:GS$59,GS53)&gt;0,IF(COUNTIF(GS60:GS65,GS53)&gt;0,"",GS53))</f>
        <v/>
      </c>
      <c r="HD66" s="4" t="str">
        <f ca="1">IF(COUNTIF(HD$47:HD$59,HD53)&gt;0,IF(COUNTIF(HD60:HD65,HD53)&gt;0,"",HD53))</f>
        <v/>
      </c>
      <c r="HO66" s="4" t="str">
        <f ca="1">IF(COUNTIF(HO$47:HO$59,HO53)&gt;0,IF(COUNTIF(HO60:HO65,HO53)&gt;0,"",HO53))</f>
        <v/>
      </c>
      <c r="HZ66" s="4" t="str">
        <f ca="1">IF(COUNTIF(HZ$47:HZ$59,HZ53)&gt;0,IF(COUNTIF(HZ60:HZ65,HZ53)&gt;0,"",HZ53))</f>
        <v/>
      </c>
      <c r="IK66" s="4" t="str">
        <f ca="1">IF(COUNTIF(IK$47:IK$59,IK53)&gt;0,IF(COUNTIF(IK60:IK65,IK53)&gt;0,"",IK53))</f>
        <v/>
      </c>
      <c r="IV66" s="4" t="str">
        <f ca="1">IF(COUNTIF(IV$47:IV$59,IV53)&gt;0,IF(COUNTIF(IV60:IV65,IV53)&gt;0,"",IV53))</f>
        <v/>
      </c>
      <c r="JG66" s="4" t="str">
        <f ca="1">IF(COUNTIF(JG$47:JG$59,JG53)&gt;0,IF(COUNTIF(JG60:JG65,JG53)&gt;0,"",JG53))</f>
        <v/>
      </c>
      <c r="JR66" s="4" t="str">
        <f ca="1">IF(COUNTIF(JR$47:JR$59,JR53)&gt;0,IF(COUNTIF(JR60:JR65,JR53)&gt;0,"",JR53))</f>
        <v/>
      </c>
      <c r="KC66" s="4" t="str">
        <f ca="1">IF(COUNTIF(KC$47:KC$59,KC53)&gt;0,IF(COUNTIF(KC60:KC65,KC53)&gt;0,"",KC53))</f>
        <v/>
      </c>
      <c r="KN66" s="4" t="str">
        <f ca="1">IF(COUNTIF(KN$47:KN$59,KN53)&gt;0,IF(COUNTIF(KN60:KN65,KN53)&gt;0,"",KN53))</f>
        <v/>
      </c>
      <c r="KY66" s="4" t="str">
        <f ca="1">IF(COUNTIF(KY$47:KY$59,KY53)&gt;0,IF(COUNTIF(KY60:KY65,KY53)&gt;0,"",KY53))</f>
        <v/>
      </c>
      <c r="LJ66" s="4" t="str">
        <f ca="1">IF(COUNTIF(LJ$47:LJ$59,LJ53)&gt;0,IF(COUNTIF(LJ60:LJ65,LJ53)&gt;0,"",LJ53))</f>
        <v/>
      </c>
      <c r="LU66" s="4" t="str">
        <f ca="1">IF(COUNTIF(LU$47:LU$59,LU53)&gt;0,IF(COUNTIF(LU60:LU65,LU53)&gt;0,"",LU53))</f>
        <v/>
      </c>
      <c r="MF66" s="4" t="str">
        <f ca="1">IF(COUNTIF(MF$47:MF$59,MF53)&gt;0,IF(COUNTIF(MF60:MF65,MF53)&gt;0,"",MF53))</f>
        <v/>
      </c>
      <c r="MQ66" s="4" t="str">
        <f ca="1">IF(COUNTIF(MQ$47:MQ$59,MQ53)&gt;0,IF(COUNTIF(MQ60:MQ65,MQ53)&gt;0,"",MQ53))</f>
        <v/>
      </c>
      <c r="NB66" s="4" t="str">
        <f ca="1">IF(COUNTIF(NB$47:NB$59,NB53)&gt;0,IF(COUNTIF(NB60:NB65,NB53)&gt;0,"",NB53))</f>
        <v/>
      </c>
      <c r="NM66" s="4" t="str">
        <f ca="1">IF(COUNTIF(NM$47:NM$59,NM53)&gt;0,IF(COUNTIF(NM60:NM65,NM53)&gt;0,"",NM53))</f>
        <v/>
      </c>
      <c r="NX66" s="4" t="str">
        <f ca="1">IF(COUNTIF(NX$47:NX$59,NX53)&gt;0,IF(COUNTIF(NX60:NX65,NX53)&gt;0,"",NX53))</f>
        <v/>
      </c>
      <c r="OI66" s="4" t="str">
        <f ca="1">IF(COUNTIF(OI$47:OI$59,OI53)&gt;0,IF(COUNTIF(OI60:OI65,OI53)&gt;0,"",OI53))</f>
        <v/>
      </c>
      <c r="OT66" s="4" t="str">
        <f ca="1">IF(COUNTIF(OT$47:OT$59,OT53)&gt;0,IF(COUNTIF(OT60:OT65,OT53)&gt;0,"",OT53))</f>
        <v/>
      </c>
      <c r="PE66" s="4" t="str">
        <f ca="1">IF(COUNTIF(PE$47:PE$59,PE53)&gt;0,IF(COUNTIF(PE60:PE65,PE53)&gt;0,"",PE53))</f>
        <v/>
      </c>
      <c r="PP66" s="4" t="str">
        <f ca="1">IF(COUNTIF(PP$47:PP$59,PP53)&gt;0,IF(COUNTIF(PP60:PP65,PP53)&gt;0,"",PP53))</f>
        <v/>
      </c>
      <c r="QA66" s="4" t="str">
        <f ca="1">IF(COUNTIF(QA$47:QA$59,QA53)&gt;0,IF(COUNTIF(QA60:QA65,QA53)&gt;0,"",QA53))</f>
        <v/>
      </c>
      <c r="QL66" s="4" t="str">
        <f ca="1">IF(COUNTIF(QL$47:QL$59,QL53)&gt;0,IF(COUNTIF(QL60:QL65,QL53)&gt;0,"",QL53))</f>
        <v/>
      </c>
      <c r="QW66" s="4" t="str">
        <f ca="1">IF(COUNTIF(QW$47:QW$59,QW53)&gt;0,IF(COUNTIF(QW60:QW65,QW53)&gt;0,"",QW53))</f>
        <v/>
      </c>
      <c r="RH66" s="4" t="str">
        <f ca="1">IF(COUNTIF(RH$47:RH$59,RH53)&gt;0,IF(COUNTIF(RH60:RH65,RH53)&gt;0,"",RH53))</f>
        <v/>
      </c>
      <c r="RS66" s="4" t="str">
        <f ca="1">IF(COUNTIF(RS$47:RS$59,RS53)&gt;0,IF(COUNTIF(RS60:RS65,RS53)&gt;0,"",RS53))</f>
        <v/>
      </c>
      <c r="SD66" s="4" t="str">
        <f ca="1">IF(COUNTIF(SD$47:SD$59,SD53)&gt;0,IF(COUNTIF(SD60:SD65,SD53)&gt;0,"",SD53))</f>
        <v/>
      </c>
      <c r="SO66" s="4" t="str">
        <f ca="1">IF(COUNTIF(SO$47:SO$59,SO53)&gt;0,IF(COUNTIF(SO60:SO65,SO53)&gt;0,"",SO53))</f>
        <v/>
      </c>
      <c r="SZ66" s="4" t="str">
        <f ca="1">IF(COUNTIF(SZ$47:SZ$59,SZ53)&gt;0,IF(COUNTIF(SZ60:SZ65,SZ53)&gt;0,"",SZ53))</f>
        <v/>
      </c>
      <c r="TK66" s="4" t="str">
        <f ca="1">IF(COUNTIF(TK$47:TK$59,TK53)&gt;0,IF(COUNTIF(TK60:TK65,TK53)&gt;0,"",TK53))</f>
        <v/>
      </c>
      <c r="TV66" s="4" t="str">
        <f ca="1">IF(COUNTIF(TV$47:TV$59,TV53)&gt;0,IF(COUNTIF(TV60:TV65,TV53)&gt;0,"",TV53))</f>
        <v/>
      </c>
      <c r="UG66" s="4" t="str">
        <f ca="1">IF(COUNTIF(UG$47:UG$59,UG53)&gt;0,IF(COUNTIF(UG60:UG65,UG53)&gt;0,"",UG53))</f>
        <v/>
      </c>
      <c r="UR66" s="4" t="str">
        <f ca="1">IF(COUNTIF(UR$47:UR$59,UR53)&gt;0,IF(COUNTIF(UR60:UR65,UR53)&gt;0,"",UR53))</f>
        <v/>
      </c>
      <c r="VC66" s="4" t="str">
        <f ca="1">IF(COUNTIF(VC$47:VC$59,VC53)&gt;0,IF(COUNTIF(VC60:VC65,VC53)&gt;0,"",VC53))</f>
        <v/>
      </c>
      <c r="VN66" s="4" t="str">
        <f ca="1">IF(COUNTIF(VN$47:VN$59,VN53)&gt;0,IF(COUNTIF(VN60:VN65,VN53)&gt;0,"",VN53))</f>
        <v/>
      </c>
      <c r="VY66" s="4" t="str">
        <f ca="1">IF(COUNTIF(VY$47:VY$59,VY53)&gt;0,IF(COUNTIF(VY60:VY65,VY53)&gt;0,"",VY53))</f>
        <v/>
      </c>
      <c r="WJ66" s="4" t="str">
        <f ca="1">IF(COUNTIF(WJ$47:WJ$59,WJ53)&gt;0,IF(COUNTIF(WJ60:WJ65,WJ53)&gt;0,"",WJ53))</f>
        <v/>
      </c>
      <c r="WU66" s="4" t="str">
        <f ca="1">IF(COUNTIF(WU$47:WU$59,WU53)&gt;0,IF(COUNTIF(WU60:WU65,WU53)&gt;0,"",WU53))</f>
        <v/>
      </c>
      <c r="XF66" s="4" t="str">
        <f ca="1">IF(COUNTIF(XF$47:XF$59,XF53)&gt;0,IF(COUNTIF(XF60:XF65,XF53)&gt;0,"",XF53))</f>
        <v/>
      </c>
      <c r="XQ66" s="4" t="str">
        <f ca="1">IF(COUNTIF(XQ$47:XQ$59,XQ53)&gt;0,IF(COUNTIF(XQ60:XQ65,XQ53)&gt;0,"",XQ53))</f>
        <v/>
      </c>
      <c r="YB66" s="4" t="str">
        <f ca="1">IF(COUNTIF(YB$47:YB$59,YB53)&gt;0,IF(COUNTIF(YB60:YB65,YB53)&gt;0,"",YB53))</f>
        <v/>
      </c>
      <c r="YM66" s="4" t="str">
        <f ca="1">IF(COUNTIF(YM$47:YM$59,YM53)&gt;0,IF(COUNTIF(YM60:YM65,YM53)&gt;0,"",YM53))</f>
        <v/>
      </c>
      <c r="YX66" s="4" t="str">
        <f ca="1">IF(COUNTIF(YX$47:YX$59,YX53)&gt;0,IF(COUNTIF(YX60:YX65,YX53)&gt;0,"",YX53))</f>
        <v/>
      </c>
      <c r="ZI66" s="4" t="str">
        <f ca="1">IF(COUNTIF(ZI$47:ZI$59,ZI53)&gt;0,IF(COUNTIF(ZI60:ZI65,ZI53)&gt;0,"",ZI53))</f>
        <v/>
      </c>
      <c r="ZT66" s="4" t="str">
        <f ca="1">IF(COUNTIF(ZT$47:ZT$59,ZT53)&gt;0,IF(COUNTIF(ZT60:ZT65,ZT53)&gt;0,"",ZT53))</f>
        <v/>
      </c>
      <c r="AAE66" s="4" t="str">
        <f ca="1">IF(COUNTIF(AAE$47:AAE$59,AAE53)&gt;0,IF(COUNTIF(AAE60:AAE65,AAE53)&gt;0,"",AAE53))</f>
        <v/>
      </c>
      <c r="AAP66" s="4" t="str">
        <f ca="1">IF(COUNTIF(AAP$47:AAP$59,AAP53)&gt;0,IF(COUNTIF(AAP60:AAP65,AAP53)&gt;0,"",AAP53))</f>
        <v/>
      </c>
      <c r="ABA66" s="4" t="str">
        <f ca="1">IF(COUNTIF(ABA$47:ABA$59,ABA53)&gt;0,IF(COUNTIF(ABA60:ABA65,ABA53)&gt;0,"",ABA53))</f>
        <v/>
      </c>
      <c r="ABL66" s="4" t="str">
        <f ca="1">IF(COUNTIF(ABL$47:ABL$59,ABL53)&gt;0,IF(COUNTIF(ABL60:ABL65,ABL53)&gt;0,"",ABL53))</f>
        <v/>
      </c>
      <c r="ABW66" s="4" t="str">
        <f ca="1">IF(COUNTIF(ABW$47:ABW$59,ABW53)&gt;0,IF(COUNTIF(ABW60:ABW65,ABW53)&gt;0,"",ABW53))</f>
        <v/>
      </c>
      <c r="ACH66" s="4" t="str">
        <f ca="1">IF(COUNTIF(ACH$47:ACH$59,ACH53)&gt;0,IF(COUNTIF(ACH60:ACH65,ACH53)&gt;0,"",ACH53))</f>
        <v/>
      </c>
      <c r="ACS66" s="4" t="str">
        <f ca="1">IF(COUNTIF(ACS$47:ACS$59,ACS53)&gt;0,IF(COUNTIF(ACS60:ACS65,ACS53)&gt;0,"",ACS53))</f>
        <v/>
      </c>
      <c r="ADD66" s="4" t="str">
        <f ca="1">IF(COUNTIF(ADD$47:ADD$59,ADD53)&gt;0,IF(COUNTIF(ADD60:ADD65,ADD53)&gt;0,"",ADD53))</f>
        <v/>
      </c>
      <c r="ADO66" s="4" t="str">
        <f ca="1">IF(COUNTIF(ADO$47:ADO$59,ADO53)&gt;0,IF(COUNTIF(ADO60:ADO65,ADO53)&gt;0,"",ADO53))</f>
        <v/>
      </c>
      <c r="ADZ66" s="4" t="str">
        <f ca="1">IF(COUNTIF(ADZ$47:ADZ$59,ADZ53)&gt;0,IF(COUNTIF(ADZ60:ADZ65,ADZ53)&gt;0,"",ADZ53))</f>
        <v/>
      </c>
      <c r="AEK66" s="4" t="str">
        <f ca="1">IF(COUNTIF(AEK$47:AEK$59,AEK53)&gt;0,IF(COUNTIF(AEK60:AEK65,AEK53)&gt;0,"",AEK53))</f>
        <v/>
      </c>
      <c r="AEV66" s="4" t="str">
        <f ca="1">IF(COUNTIF(AEV$47:AEV$59,AEV53)&gt;0,IF(COUNTIF(AEV60:AEV65,AEV53)&gt;0,"",AEV53))</f>
        <v/>
      </c>
      <c r="AFG66" s="4" t="str">
        <f ca="1">IF(COUNTIF(AFG$47:AFG$59,AFG53)&gt;0,IF(COUNTIF(AFG60:AFG65,AFG53)&gt;0,"",AFG53))</f>
        <v/>
      </c>
      <c r="AFR66" s="4" t="str">
        <f ca="1">IF(COUNTIF(AFR$47:AFR$59,AFR53)&gt;0,IF(COUNTIF(AFR60:AFR65,AFR53)&gt;0,"",AFR53))</f>
        <v/>
      </c>
      <c r="AGC66" s="4" t="str">
        <f ca="1">IF(COUNTIF(AGC$47:AGC$59,AGC53)&gt;0,IF(COUNTIF(AGC60:AGC65,AGC53)&gt;0,"",AGC53))</f>
        <v/>
      </c>
      <c r="AGN66" s="4" t="str">
        <f ca="1">IF(COUNTIF(AGN$47:AGN$59,AGN53)&gt;0,IF(COUNTIF(AGN60:AGN65,AGN53)&gt;0,"",AGN53))</f>
        <v/>
      </c>
      <c r="AGY66" s="4" t="str">
        <f ca="1">IF(COUNTIF(AGY$47:AGY$59,AGY53)&gt;0,IF(COUNTIF(AGY60:AGY65,AGY53)&gt;0,"",AGY53))</f>
        <v/>
      </c>
      <c r="AHJ66" s="4" t="str">
        <f ca="1">IF(COUNTIF(AHJ$47:AHJ$59,AHJ53)&gt;0,IF(COUNTIF(AHJ60:AHJ65,AHJ53)&gt;0,"",AHJ53))</f>
        <v/>
      </c>
      <c r="AHU66" s="4" t="str">
        <f ca="1">IF(COUNTIF(AHU$47:AHU$59,AHU53)&gt;0,IF(COUNTIF(AHU60:AHU65,AHU53)&gt;0,"",AHU53))</f>
        <v/>
      </c>
      <c r="AIF66" s="4" t="str">
        <f ca="1">IF(COUNTIF(AIF$47:AIF$59,AIF53)&gt;0,IF(COUNTIF(AIF60:AIF65,AIF53)&gt;0,"",AIF53))</f>
        <v/>
      </c>
      <c r="AIQ66" s="4" t="str">
        <f ca="1">IF(COUNTIF(AIQ$47:AIQ$59,AIQ53)&gt;0,IF(COUNTIF(AIQ60:AIQ65,AIQ53)&gt;0,"",AIQ53))</f>
        <v/>
      </c>
      <c r="AJB66" s="4" t="str">
        <f ca="1">IF(COUNTIF(AJB$47:AJB$59,AJB53)&gt;0,IF(COUNTIF(AJB60:AJB65,AJB53)&gt;0,"",AJB53))</f>
        <v/>
      </c>
      <c r="AJM66" s="4" t="str">
        <f ca="1">IF(COUNTIF(AJM$47:AJM$59,AJM53)&gt;0,IF(COUNTIF(AJM60:AJM65,AJM53)&gt;0,"",AJM53))</f>
        <v/>
      </c>
      <c r="AJX66" s="4" t="str">
        <f ca="1">IF(COUNTIF(AJX$47:AJX$59,AJX53)&gt;0,IF(COUNTIF(AJX60:AJX65,AJX53)&gt;0,"",AJX53))</f>
        <v/>
      </c>
      <c r="AKI66" s="4" t="str">
        <f ca="1">IF(COUNTIF(AKI$47:AKI$59,AKI53)&gt;0,IF(COUNTIF(AKI60:AKI65,AKI53)&gt;0,"",AKI53))</f>
        <v/>
      </c>
      <c r="AKT66" s="4" t="str">
        <f ca="1">IF(COUNTIF(AKT$47:AKT$59,AKT53)&gt;0,IF(COUNTIF(AKT60:AKT65,AKT53)&gt;0,"",AKT53))</f>
        <v/>
      </c>
      <c r="ALE66" s="4" t="str">
        <f ca="1">IF(COUNTIF(ALE$47:ALE$59,ALE53)&gt;0,IF(COUNTIF(ALE60:ALE65,ALE53)&gt;0,"",ALE53))</f>
        <v/>
      </c>
      <c r="ALP66" s="4" t="str">
        <f ca="1">IF(COUNTIF(ALP$47:ALP$59,ALP53)&gt;0,IF(COUNTIF(ALP60:ALP65,ALP53)&gt;0,"",ALP53))</f>
        <v/>
      </c>
      <c r="AMA66" s="4" t="str">
        <f ca="1">IF(COUNTIF(AMA$47:AMA$59,AMA53)&gt;0,IF(COUNTIF(AMA60:AMA65,AMA53)&gt;0,"",AMA53))</f>
        <v/>
      </c>
      <c r="AML66" s="4" t="str">
        <f ca="1">IF(COUNTIF(AML$47:AML$59,AML53)&gt;0,IF(COUNTIF(AML60:AML65,AML53)&gt;0,"",AML53))</f>
        <v/>
      </c>
      <c r="AMW66" s="4" t="str">
        <f ca="1">IF(COUNTIF(AMW$47:AMW$59,AMW53)&gt;0,IF(COUNTIF(AMW60:AMW65,AMW53)&gt;0,"",AMW53))</f>
        <v/>
      </c>
      <c r="ANH66" s="4" t="str">
        <f ca="1">IF(COUNTIF(ANH$47:ANH$59,ANH53)&gt;0,IF(COUNTIF(ANH60:ANH65,ANH53)&gt;0,"",ANH53))</f>
        <v/>
      </c>
      <c r="ANS66" s="4" t="str">
        <f ca="1">IF(COUNTIF(ANS$47:ANS$59,ANS53)&gt;0,IF(COUNTIF(ANS60:ANS65,ANS53)&gt;0,"",ANS53))</f>
        <v/>
      </c>
      <c r="AOD66" s="4" t="str">
        <f ca="1">IF(COUNTIF(AOD$47:AOD$59,AOD53)&gt;0,IF(COUNTIF(AOD60:AOD65,AOD53)&gt;0,"",AOD53))</f>
        <v/>
      </c>
      <c r="AOO66" s="4" t="str">
        <f ca="1">IF(COUNTIF(AOO$47:AOO$59,AOO53)&gt;0,IF(COUNTIF(AOO60:AOO65,AOO53)&gt;0,"",AOO53))</f>
        <v/>
      </c>
      <c r="AOZ66" s="4" t="str">
        <f ca="1">IF(COUNTIF(AOZ$47:AOZ$59,AOZ53)&gt;0,IF(COUNTIF(AOZ60:AOZ65,AOZ53)&gt;0,"",AOZ53))</f>
        <v/>
      </c>
      <c r="APK66" s="4" t="str">
        <f ca="1">IF(COUNTIF(APK$47:APK$59,APK53)&gt;0,IF(COUNTIF(APK60:APK65,APK53)&gt;0,"",APK53))</f>
        <v/>
      </c>
      <c r="APV66" s="4" t="str">
        <f ca="1">IF(COUNTIF(APV$47:APV$59,APV53)&gt;0,IF(COUNTIF(APV60:APV65,APV53)&gt;0,"",APV53))</f>
        <v/>
      </c>
      <c r="AQG66" s="4" t="str">
        <f ca="1">IF(COUNTIF(AQG$47:AQG$59,AQG53)&gt;0,IF(COUNTIF(AQG60:AQG65,AQG53)&gt;0,"",AQG53))</f>
        <v/>
      </c>
      <c r="AQR66" s="4" t="str">
        <f ca="1">IF(COUNTIF(AQR$47:AQR$59,AQR53)&gt;0,IF(COUNTIF(AQR60:AQR65,AQR53)&gt;0,"",AQR53))</f>
        <v/>
      </c>
      <c r="ARC66" s="4" t="str">
        <f ca="1">IF(COUNTIF(ARC$47:ARC$59,ARC53)&gt;0,IF(COUNTIF(ARC60:ARC65,ARC53)&gt;0,"",ARC53))</f>
        <v/>
      </c>
      <c r="ARN66" s="4" t="str">
        <f ca="1">IF(COUNTIF(ARN$47:ARN$59,ARN53)&gt;0,IF(COUNTIF(ARN60:ARN65,ARN53)&gt;0,"",ARN53))</f>
        <v/>
      </c>
      <c r="ARY66" s="4" t="str">
        <f ca="1">IF(COUNTIF(ARY$47:ARY$59,ARY53)&gt;0,IF(COUNTIF(ARY60:ARY65,ARY53)&gt;0,"",ARY53))</f>
        <v/>
      </c>
      <c r="ASJ66" s="4" t="str">
        <f ca="1">IF(COUNTIF(ASJ$47:ASJ$59,ASJ53)&gt;0,IF(COUNTIF(ASJ60:ASJ65,ASJ53)&gt;0,"",ASJ53))</f>
        <v/>
      </c>
      <c r="ASU66" s="4" t="str">
        <f ca="1">IF(COUNTIF(ASU$47:ASU$59,ASU53)&gt;0,IF(COUNTIF(ASU60:ASU65,ASU53)&gt;0,"",ASU53))</f>
        <v/>
      </c>
      <c r="ATF66" s="4" t="str">
        <f ca="1">IF(COUNTIF(ATF$47:ATF$59,ATF53)&gt;0,IF(COUNTIF(ATF60:ATF65,ATF53)&gt;0,"",ATF53))</f>
        <v/>
      </c>
      <c r="ATQ66" s="4" t="str">
        <f ca="1">IF(COUNTIF(ATQ$47:ATQ$59,ATQ53)&gt;0,IF(COUNTIF(ATQ60:ATQ65,ATQ53)&gt;0,"",ATQ53))</f>
        <v/>
      </c>
      <c r="AUB66" s="4" t="str">
        <f ca="1">IF(COUNTIF(AUB$47:AUB$59,AUB53)&gt;0,IF(COUNTIF(AUB60:AUB65,AUB53)&gt;0,"",AUB53))</f>
        <v/>
      </c>
      <c r="AUM66" s="4" t="str">
        <f ca="1">IF(COUNTIF(AUM$47:AUM$59,AUM53)&gt;0,IF(COUNTIF(AUM60:AUM65,AUM53)&gt;0,"",AUM53))</f>
        <v/>
      </c>
      <c r="AUX66" s="4" t="str">
        <f ca="1">IF(COUNTIF(AUX$47:AUX$59,AUX53)&gt;0,IF(COUNTIF(AUX60:AUX65,AUX53)&gt;0,"",AUX53))</f>
        <v/>
      </c>
      <c r="AVI66" s="4" t="str">
        <f ca="1">IF(COUNTIF(AVI$47:AVI$59,AVI53)&gt;0,IF(COUNTIF(AVI60:AVI65,AVI53)&gt;0,"",AVI53))</f>
        <v/>
      </c>
      <c r="AVT66" s="4" t="str">
        <f ca="1">IF(COUNTIF(AVT$47:AVT$59,AVT53)&gt;0,IF(COUNTIF(AVT60:AVT65,AVT53)&gt;0,"",AVT53))</f>
        <v/>
      </c>
    </row>
    <row r="67" spans="3:1015 1026:1268">
      <c r="C67" s="4" t="str">
        <f ca="1">IF(COUNTIF(C$47:C$59,C54)&gt;0,IF(COUNTIF(C60:C66,C54)&gt;0,"",C54))</f>
        <v/>
      </c>
      <c r="N67" s="4" t="str">
        <f ca="1">IF(COUNTIF(N$47:N$59,N54)&gt;0,IF(COUNTIF(N60:N66,N54)&gt;0,"",N54))</f>
        <v/>
      </c>
      <c r="Y67" s="4" t="str">
        <f ca="1">IF(COUNTIF(Y$47:Y$59,Y54)&gt;0,IF(COUNTIF(Y60:Y66,Y54)&gt;0,"",Y54))</f>
        <v/>
      </c>
      <c r="AJ67" s="4" t="str">
        <f ca="1">IF(COUNTIF(AJ$47:AJ$59,AJ54)&gt;0,IF(COUNTIF(AJ60:AJ66,AJ54)&gt;0,"",AJ54))</f>
        <v/>
      </c>
      <c r="AU67" s="4" t="str">
        <f ca="1">IF(COUNTIF(AU$47:AU$59,AU54)&gt;0,IF(COUNTIF(AU60:AU66,AU54)&gt;0,"",AU54))</f>
        <v/>
      </c>
      <c r="BF67" s="4" t="str">
        <f ca="1">IF(COUNTIF(BF$47:BF$59,BF54)&gt;0,IF(COUNTIF(BF60:BF66,BF54)&gt;0,"",BF54))</f>
        <v/>
      </c>
      <c r="BQ67" s="4" t="str">
        <f ca="1">IF(COUNTIF(BQ$47:BQ$59,BQ54)&gt;0,IF(COUNTIF(BQ60:BQ66,BQ54)&gt;0,"",BQ54))</f>
        <v/>
      </c>
      <c r="CB67" s="4" t="str">
        <f ca="1">IF(COUNTIF(CB$47:CB$59,CB54)&gt;0,IF(COUNTIF(CB60:CB66,CB54)&gt;0,"",CB54))</f>
        <v/>
      </c>
      <c r="CM67" s="4" t="str">
        <f ca="1">IF(COUNTIF(CM$47:CM$59,CM54)&gt;0,IF(COUNTIF(CM60:CM66,CM54)&gt;0,"",CM54))</f>
        <v/>
      </c>
      <c r="CX67" s="4" t="str">
        <f ca="1">IF(COUNTIF(CX$47:CX$59,CX54)&gt;0,IF(COUNTIF(CX60:CX66,CX54)&gt;0,"",CX54))</f>
        <v/>
      </c>
      <c r="DI67" s="4" t="str">
        <f ca="1">IF(COUNTIF(DI$47:DI$59,DI54)&gt;0,IF(COUNTIF(DI60:DI66,DI54)&gt;0,"",DI54))</f>
        <v/>
      </c>
      <c r="DT67" s="4" t="str">
        <f ca="1">IF(COUNTIF(DT$47:DT$59,DT54)&gt;0,IF(COUNTIF(DT60:DT66,DT54)&gt;0,"",DT54))</f>
        <v/>
      </c>
      <c r="EE67" s="4" t="str">
        <f ca="1">IF(COUNTIF(EE$47:EE$59,EE54)&gt;0,IF(COUNTIF(EE60:EE66,EE54)&gt;0,"",EE54))</f>
        <v/>
      </c>
      <c r="EP67" s="4" t="str">
        <f ca="1">IF(COUNTIF(EP$47:EP$59,EP54)&gt;0,IF(COUNTIF(EP60:EP66,EP54)&gt;0,"",EP54))</f>
        <v/>
      </c>
      <c r="FA67" s="4" t="str">
        <f ca="1">IF(COUNTIF(FA$47:FA$59,FA54)&gt;0,IF(COUNTIF(FA60:FA66,FA54)&gt;0,"",FA54))</f>
        <v/>
      </c>
      <c r="FL67" s="4" t="str">
        <f ca="1">IF(COUNTIF(FL$47:FL$59,FL54)&gt;0,IF(COUNTIF(FL60:FL66,FL54)&gt;0,"",FL54))</f>
        <v/>
      </c>
      <c r="FW67" s="4" t="str">
        <f ca="1">IF(COUNTIF(FW$47:FW$59,FW54)&gt;0,IF(COUNTIF(FW60:FW66,FW54)&gt;0,"",FW54))</f>
        <v/>
      </c>
      <c r="GH67" s="4" t="str">
        <f ca="1">IF(COUNTIF(GH$47:GH$59,GH54)&gt;0,IF(COUNTIF(GH60:GH66,GH54)&gt;0,"",GH54))</f>
        <v/>
      </c>
      <c r="GS67" s="4" t="str">
        <f ca="1">IF(COUNTIF(GS$47:GS$59,GS54)&gt;0,IF(COUNTIF(GS60:GS66,GS54)&gt;0,"",GS54))</f>
        <v/>
      </c>
      <c r="HD67" s="4" t="str">
        <f ca="1">IF(COUNTIF(HD$47:HD$59,HD54)&gt;0,IF(COUNTIF(HD60:HD66,HD54)&gt;0,"",HD54))</f>
        <v/>
      </c>
      <c r="HO67" s="4" t="str">
        <f ca="1">IF(COUNTIF(HO$47:HO$59,HO54)&gt;0,IF(COUNTIF(HO60:HO66,HO54)&gt;0,"",HO54))</f>
        <v/>
      </c>
      <c r="HZ67" s="4" t="str">
        <f ca="1">IF(COUNTIF(HZ$47:HZ$59,HZ54)&gt;0,IF(COUNTIF(HZ60:HZ66,HZ54)&gt;0,"",HZ54))</f>
        <v/>
      </c>
      <c r="IK67" s="4" t="str">
        <f ca="1">IF(COUNTIF(IK$47:IK$59,IK54)&gt;0,IF(COUNTIF(IK60:IK66,IK54)&gt;0,"",IK54))</f>
        <v/>
      </c>
      <c r="IV67" s="4" t="str">
        <f ca="1">IF(COUNTIF(IV$47:IV$59,IV54)&gt;0,IF(COUNTIF(IV60:IV66,IV54)&gt;0,"",IV54))</f>
        <v/>
      </c>
      <c r="JG67" s="4" t="str">
        <f ca="1">IF(COUNTIF(JG$47:JG$59,JG54)&gt;0,IF(COUNTIF(JG60:JG66,JG54)&gt;0,"",JG54))</f>
        <v/>
      </c>
      <c r="JR67" s="4" t="str">
        <f ca="1">IF(COUNTIF(JR$47:JR$59,JR54)&gt;0,IF(COUNTIF(JR60:JR66,JR54)&gt;0,"",JR54))</f>
        <v/>
      </c>
      <c r="KC67" s="4" t="str">
        <f ca="1">IF(COUNTIF(KC$47:KC$59,KC54)&gt;0,IF(COUNTIF(KC60:KC66,KC54)&gt;0,"",KC54))</f>
        <v/>
      </c>
      <c r="KN67" s="4" t="str">
        <f ca="1">IF(COUNTIF(KN$47:KN$59,KN54)&gt;0,IF(COUNTIF(KN60:KN66,KN54)&gt;0,"",KN54))</f>
        <v/>
      </c>
      <c r="KY67" s="4" t="str">
        <f ca="1">IF(COUNTIF(KY$47:KY$59,KY54)&gt;0,IF(COUNTIF(KY60:KY66,KY54)&gt;0,"",KY54))</f>
        <v/>
      </c>
      <c r="LJ67" s="4" t="str">
        <f ca="1">IF(COUNTIF(LJ$47:LJ$59,LJ54)&gt;0,IF(COUNTIF(LJ60:LJ66,LJ54)&gt;0,"",LJ54))</f>
        <v/>
      </c>
      <c r="LU67" s="4" t="str">
        <f ca="1">IF(COUNTIF(LU$47:LU$59,LU54)&gt;0,IF(COUNTIF(LU60:LU66,LU54)&gt;0,"",LU54))</f>
        <v/>
      </c>
      <c r="MF67" s="4" t="str">
        <f ca="1">IF(COUNTIF(MF$47:MF$59,MF54)&gt;0,IF(COUNTIF(MF60:MF66,MF54)&gt;0,"",MF54))</f>
        <v/>
      </c>
      <c r="MQ67" s="4" t="str">
        <f ca="1">IF(COUNTIF(MQ$47:MQ$59,MQ54)&gt;0,IF(COUNTIF(MQ60:MQ66,MQ54)&gt;0,"",MQ54))</f>
        <v/>
      </c>
      <c r="NB67" s="4" t="str">
        <f ca="1">IF(COUNTIF(NB$47:NB$59,NB54)&gt;0,IF(COUNTIF(NB60:NB66,NB54)&gt;0,"",NB54))</f>
        <v/>
      </c>
      <c r="NM67" s="4" t="str">
        <f ca="1">IF(COUNTIF(NM$47:NM$59,NM54)&gt;0,IF(COUNTIF(NM60:NM66,NM54)&gt;0,"",NM54))</f>
        <v/>
      </c>
      <c r="NX67" s="4" t="str">
        <f ca="1">IF(COUNTIF(NX$47:NX$59,NX54)&gt;0,IF(COUNTIF(NX60:NX66,NX54)&gt;0,"",NX54))</f>
        <v/>
      </c>
      <c r="OI67" s="4" t="str">
        <f ca="1">IF(COUNTIF(OI$47:OI$59,OI54)&gt;0,IF(COUNTIF(OI60:OI66,OI54)&gt;0,"",OI54))</f>
        <v/>
      </c>
      <c r="OT67" s="4" t="str">
        <f ca="1">IF(COUNTIF(OT$47:OT$59,OT54)&gt;0,IF(COUNTIF(OT60:OT66,OT54)&gt;0,"",OT54))</f>
        <v/>
      </c>
      <c r="PE67" s="4" t="str">
        <f ca="1">IF(COUNTIF(PE$47:PE$59,PE54)&gt;0,IF(COUNTIF(PE60:PE66,PE54)&gt;0,"",PE54))</f>
        <v/>
      </c>
      <c r="PP67" s="4" t="str">
        <f ca="1">IF(COUNTIF(PP$47:PP$59,PP54)&gt;0,IF(COUNTIF(PP60:PP66,PP54)&gt;0,"",PP54))</f>
        <v/>
      </c>
      <c r="QA67" s="4" t="str">
        <f ca="1">IF(COUNTIF(QA$47:QA$59,QA54)&gt;0,IF(COUNTIF(QA60:QA66,QA54)&gt;0,"",QA54))</f>
        <v/>
      </c>
      <c r="QL67" s="4" t="str">
        <f ca="1">IF(COUNTIF(QL$47:QL$59,QL54)&gt;0,IF(COUNTIF(QL60:QL66,QL54)&gt;0,"",QL54))</f>
        <v/>
      </c>
      <c r="QW67" s="4" t="str">
        <f ca="1">IF(COUNTIF(QW$47:QW$59,QW54)&gt;0,IF(COUNTIF(QW60:QW66,QW54)&gt;0,"",QW54))</f>
        <v/>
      </c>
      <c r="RH67" s="4" t="str">
        <f ca="1">IF(COUNTIF(RH$47:RH$59,RH54)&gt;0,IF(COUNTIF(RH60:RH66,RH54)&gt;0,"",RH54))</f>
        <v/>
      </c>
      <c r="RS67" s="4" t="str">
        <f ca="1">IF(COUNTIF(RS$47:RS$59,RS54)&gt;0,IF(COUNTIF(RS60:RS66,RS54)&gt;0,"",RS54))</f>
        <v/>
      </c>
      <c r="SD67" s="4" t="str">
        <f ca="1">IF(COUNTIF(SD$47:SD$59,SD54)&gt;0,IF(COUNTIF(SD60:SD66,SD54)&gt;0,"",SD54))</f>
        <v/>
      </c>
      <c r="SO67" s="4" t="str">
        <f ca="1">IF(COUNTIF(SO$47:SO$59,SO54)&gt;0,IF(COUNTIF(SO60:SO66,SO54)&gt;0,"",SO54))</f>
        <v/>
      </c>
      <c r="SZ67" s="4" t="str">
        <f ca="1">IF(COUNTIF(SZ$47:SZ$59,SZ54)&gt;0,IF(COUNTIF(SZ60:SZ66,SZ54)&gt;0,"",SZ54))</f>
        <v/>
      </c>
      <c r="TK67" s="4" t="str">
        <f ca="1">IF(COUNTIF(TK$47:TK$59,TK54)&gt;0,IF(COUNTIF(TK60:TK66,TK54)&gt;0,"",TK54))</f>
        <v/>
      </c>
      <c r="TV67" s="4" t="str">
        <f ca="1">IF(COUNTIF(TV$47:TV$59,TV54)&gt;0,IF(COUNTIF(TV60:TV66,TV54)&gt;0,"",TV54))</f>
        <v/>
      </c>
      <c r="UG67" s="4" t="str">
        <f ca="1">IF(COUNTIF(UG$47:UG$59,UG54)&gt;0,IF(COUNTIF(UG60:UG66,UG54)&gt;0,"",UG54))</f>
        <v/>
      </c>
      <c r="UR67" s="4" t="str">
        <f ca="1">IF(COUNTIF(UR$47:UR$59,UR54)&gt;0,IF(COUNTIF(UR60:UR66,UR54)&gt;0,"",UR54))</f>
        <v/>
      </c>
      <c r="VC67" s="4" t="str">
        <f ca="1">IF(COUNTIF(VC$47:VC$59,VC54)&gt;0,IF(COUNTIF(VC60:VC66,VC54)&gt;0,"",VC54))</f>
        <v/>
      </c>
      <c r="VN67" s="4" t="str">
        <f ca="1">IF(COUNTIF(VN$47:VN$59,VN54)&gt;0,IF(COUNTIF(VN60:VN66,VN54)&gt;0,"",VN54))</f>
        <v/>
      </c>
      <c r="VY67" s="4" t="str">
        <f ca="1">IF(COUNTIF(VY$47:VY$59,VY54)&gt;0,IF(COUNTIF(VY60:VY66,VY54)&gt;0,"",VY54))</f>
        <v/>
      </c>
      <c r="WJ67" s="4" t="str">
        <f ca="1">IF(COUNTIF(WJ$47:WJ$59,WJ54)&gt;0,IF(COUNTIF(WJ60:WJ66,WJ54)&gt;0,"",WJ54))</f>
        <v/>
      </c>
      <c r="WU67" s="4" t="str">
        <f ca="1">IF(COUNTIF(WU$47:WU$59,WU54)&gt;0,IF(COUNTIF(WU60:WU66,WU54)&gt;0,"",WU54))</f>
        <v/>
      </c>
      <c r="XF67" s="4" t="str">
        <f ca="1">IF(COUNTIF(XF$47:XF$59,XF54)&gt;0,IF(COUNTIF(XF60:XF66,XF54)&gt;0,"",XF54))</f>
        <v/>
      </c>
      <c r="XQ67" s="4" t="str">
        <f ca="1">IF(COUNTIF(XQ$47:XQ$59,XQ54)&gt;0,IF(COUNTIF(XQ60:XQ66,XQ54)&gt;0,"",XQ54))</f>
        <v/>
      </c>
      <c r="YB67" s="4" t="str">
        <f ca="1">IF(COUNTIF(YB$47:YB$59,YB54)&gt;0,IF(COUNTIF(YB60:YB66,YB54)&gt;0,"",YB54))</f>
        <v/>
      </c>
      <c r="YM67" s="4" t="str">
        <f ca="1">IF(COUNTIF(YM$47:YM$59,YM54)&gt;0,IF(COUNTIF(YM60:YM66,YM54)&gt;0,"",YM54))</f>
        <v/>
      </c>
      <c r="YX67" s="4" t="str">
        <f ca="1">IF(COUNTIF(YX$47:YX$59,YX54)&gt;0,IF(COUNTIF(YX60:YX66,YX54)&gt;0,"",YX54))</f>
        <v/>
      </c>
      <c r="ZI67" s="4" t="str">
        <f ca="1">IF(COUNTIF(ZI$47:ZI$59,ZI54)&gt;0,IF(COUNTIF(ZI60:ZI66,ZI54)&gt;0,"",ZI54))</f>
        <v/>
      </c>
      <c r="ZT67" s="4" t="str">
        <f ca="1">IF(COUNTIF(ZT$47:ZT$59,ZT54)&gt;0,IF(COUNTIF(ZT60:ZT66,ZT54)&gt;0,"",ZT54))</f>
        <v/>
      </c>
      <c r="AAE67" s="4" t="str">
        <f ca="1">IF(COUNTIF(AAE$47:AAE$59,AAE54)&gt;0,IF(COUNTIF(AAE60:AAE66,AAE54)&gt;0,"",AAE54))</f>
        <v/>
      </c>
      <c r="AAP67" s="4" t="str">
        <f ca="1">IF(COUNTIF(AAP$47:AAP$59,AAP54)&gt;0,IF(COUNTIF(AAP60:AAP66,AAP54)&gt;0,"",AAP54))</f>
        <v/>
      </c>
      <c r="ABA67" s="4" t="str">
        <f ca="1">IF(COUNTIF(ABA$47:ABA$59,ABA54)&gt;0,IF(COUNTIF(ABA60:ABA66,ABA54)&gt;0,"",ABA54))</f>
        <v/>
      </c>
      <c r="ABL67" s="4" t="str">
        <f ca="1">IF(COUNTIF(ABL$47:ABL$59,ABL54)&gt;0,IF(COUNTIF(ABL60:ABL66,ABL54)&gt;0,"",ABL54))</f>
        <v/>
      </c>
      <c r="ABW67" s="4" t="str">
        <f ca="1">IF(COUNTIF(ABW$47:ABW$59,ABW54)&gt;0,IF(COUNTIF(ABW60:ABW66,ABW54)&gt;0,"",ABW54))</f>
        <v/>
      </c>
      <c r="ACH67" s="4" t="str">
        <f ca="1">IF(COUNTIF(ACH$47:ACH$59,ACH54)&gt;0,IF(COUNTIF(ACH60:ACH66,ACH54)&gt;0,"",ACH54))</f>
        <v/>
      </c>
      <c r="ACS67" s="4" t="str">
        <f ca="1">IF(COUNTIF(ACS$47:ACS$59,ACS54)&gt;0,IF(COUNTIF(ACS60:ACS66,ACS54)&gt;0,"",ACS54))</f>
        <v/>
      </c>
      <c r="ADD67" s="4" t="str">
        <f ca="1">IF(COUNTIF(ADD$47:ADD$59,ADD54)&gt;0,IF(COUNTIF(ADD60:ADD66,ADD54)&gt;0,"",ADD54))</f>
        <v/>
      </c>
      <c r="ADO67" s="4" t="str">
        <f ca="1">IF(COUNTIF(ADO$47:ADO$59,ADO54)&gt;0,IF(COUNTIF(ADO60:ADO66,ADO54)&gt;0,"",ADO54))</f>
        <v/>
      </c>
      <c r="ADZ67" s="4" t="str">
        <f ca="1">IF(COUNTIF(ADZ$47:ADZ$59,ADZ54)&gt;0,IF(COUNTIF(ADZ60:ADZ66,ADZ54)&gt;0,"",ADZ54))</f>
        <v/>
      </c>
      <c r="AEK67" s="4" t="str">
        <f ca="1">IF(COUNTIF(AEK$47:AEK$59,AEK54)&gt;0,IF(COUNTIF(AEK60:AEK66,AEK54)&gt;0,"",AEK54))</f>
        <v/>
      </c>
      <c r="AEV67" s="4" t="str">
        <f ca="1">IF(COUNTIF(AEV$47:AEV$59,AEV54)&gt;0,IF(COUNTIF(AEV60:AEV66,AEV54)&gt;0,"",AEV54))</f>
        <v/>
      </c>
      <c r="AFG67" s="4" t="str">
        <f ca="1">IF(COUNTIF(AFG$47:AFG$59,AFG54)&gt;0,IF(COUNTIF(AFG60:AFG66,AFG54)&gt;0,"",AFG54))</f>
        <v/>
      </c>
      <c r="AFR67" s="4" t="str">
        <f ca="1">IF(COUNTIF(AFR$47:AFR$59,AFR54)&gt;0,IF(COUNTIF(AFR60:AFR66,AFR54)&gt;0,"",AFR54))</f>
        <v/>
      </c>
      <c r="AGC67" s="4" t="str">
        <f ca="1">IF(COUNTIF(AGC$47:AGC$59,AGC54)&gt;0,IF(COUNTIF(AGC60:AGC66,AGC54)&gt;0,"",AGC54))</f>
        <v/>
      </c>
      <c r="AGN67" s="4" t="str">
        <f ca="1">IF(COUNTIF(AGN$47:AGN$59,AGN54)&gt;0,IF(COUNTIF(AGN60:AGN66,AGN54)&gt;0,"",AGN54))</f>
        <v/>
      </c>
      <c r="AGY67" s="4" t="str">
        <f ca="1">IF(COUNTIF(AGY$47:AGY$59,AGY54)&gt;0,IF(COUNTIF(AGY60:AGY66,AGY54)&gt;0,"",AGY54))</f>
        <v/>
      </c>
      <c r="AHJ67" s="4" t="str">
        <f ca="1">IF(COUNTIF(AHJ$47:AHJ$59,AHJ54)&gt;0,IF(COUNTIF(AHJ60:AHJ66,AHJ54)&gt;0,"",AHJ54))</f>
        <v/>
      </c>
      <c r="AHU67" s="4" t="str">
        <f ca="1">IF(COUNTIF(AHU$47:AHU$59,AHU54)&gt;0,IF(COUNTIF(AHU60:AHU66,AHU54)&gt;0,"",AHU54))</f>
        <v/>
      </c>
      <c r="AIF67" s="4" t="str">
        <f ca="1">IF(COUNTIF(AIF$47:AIF$59,AIF54)&gt;0,IF(COUNTIF(AIF60:AIF66,AIF54)&gt;0,"",AIF54))</f>
        <v/>
      </c>
      <c r="AIQ67" s="4" t="str">
        <f ca="1">IF(COUNTIF(AIQ$47:AIQ$59,AIQ54)&gt;0,IF(COUNTIF(AIQ60:AIQ66,AIQ54)&gt;0,"",AIQ54))</f>
        <v/>
      </c>
      <c r="AJB67" s="4" t="str">
        <f ca="1">IF(COUNTIF(AJB$47:AJB$59,AJB54)&gt;0,IF(COUNTIF(AJB60:AJB66,AJB54)&gt;0,"",AJB54))</f>
        <v/>
      </c>
      <c r="AJM67" s="4" t="str">
        <f ca="1">IF(COUNTIF(AJM$47:AJM$59,AJM54)&gt;0,IF(COUNTIF(AJM60:AJM66,AJM54)&gt;0,"",AJM54))</f>
        <v/>
      </c>
      <c r="AJX67" s="4" t="str">
        <f ca="1">IF(COUNTIF(AJX$47:AJX$59,AJX54)&gt;0,IF(COUNTIF(AJX60:AJX66,AJX54)&gt;0,"",AJX54))</f>
        <v/>
      </c>
      <c r="AKI67" s="4" t="str">
        <f ca="1">IF(COUNTIF(AKI$47:AKI$59,AKI54)&gt;0,IF(COUNTIF(AKI60:AKI66,AKI54)&gt;0,"",AKI54))</f>
        <v/>
      </c>
      <c r="AKT67" s="4" t="str">
        <f ca="1">IF(COUNTIF(AKT$47:AKT$59,AKT54)&gt;0,IF(COUNTIF(AKT60:AKT66,AKT54)&gt;0,"",AKT54))</f>
        <v/>
      </c>
      <c r="ALE67" s="4" t="str">
        <f ca="1">IF(COUNTIF(ALE$47:ALE$59,ALE54)&gt;0,IF(COUNTIF(ALE60:ALE66,ALE54)&gt;0,"",ALE54))</f>
        <v/>
      </c>
      <c r="ALP67" s="4" t="str">
        <f ca="1">IF(COUNTIF(ALP$47:ALP$59,ALP54)&gt;0,IF(COUNTIF(ALP60:ALP66,ALP54)&gt;0,"",ALP54))</f>
        <v/>
      </c>
      <c r="AMA67" s="4" t="str">
        <f ca="1">IF(COUNTIF(AMA$47:AMA$59,AMA54)&gt;0,IF(COUNTIF(AMA60:AMA66,AMA54)&gt;0,"",AMA54))</f>
        <v/>
      </c>
      <c r="AML67" s="4" t="str">
        <f ca="1">IF(COUNTIF(AML$47:AML$59,AML54)&gt;0,IF(COUNTIF(AML60:AML66,AML54)&gt;0,"",AML54))</f>
        <v/>
      </c>
      <c r="AMW67" s="4" t="str">
        <f ca="1">IF(COUNTIF(AMW$47:AMW$59,AMW54)&gt;0,IF(COUNTIF(AMW60:AMW66,AMW54)&gt;0,"",AMW54))</f>
        <v/>
      </c>
      <c r="ANH67" s="4" t="str">
        <f ca="1">IF(COUNTIF(ANH$47:ANH$59,ANH54)&gt;0,IF(COUNTIF(ANH60:ANH66,ANH54)&gt;0,"",ANH54))</f>
        <v/>
      </c>
      <c r="ANS67" s="4" t="str">
        <f ca="1">IF(COUNTIF(ANS$47:ANS$59,ANS54)&gt;0,IF(COUNTIF(ANS60:ANS66,ANS54)&gt;0,"",ANS54))</f>
        <v/>
      </c>
      <c r="AOD67" s="4" t="str">
        <f ca="1">IF(COUNTIF(AOD$47:AOD$59,AOD54)&gt;0,IF(COUNTIF(AOD60:AOD66,AOD54)&gt;0,"",AOD54))</f>
        <v/>
      </c>
      <c r="AOO67" s="4" t="str">
        <f ca="1">IF(COUNTIF(AOO$47:AOO$59,AOO54)&gt;0,IF(COUNTIF(AOO60:AOO66,AOO54)&gt;0,"",AOO54))</f>
        <v/>
      </c>
      <c r="AOZ67" s="4" t="str">
        <f ca="1">IF(COUNTIF(AOZ$47:AOZ$59,AOZ54)&gt;0,IF(COUNTIF(AOZ60:AOZ66,AOZ54)&gt;0,"",AOZ54))</f>
        <v/>
      </c>
      <c r="APK67" s="4" t="str">
        <f ca="1">IF(COUNTIF(APK$47:APK$59,APK54)&gt;0,IF(COUNTIF(APK60:APK66,APK54)&gt;0,"",APK54))</f>
        <v/>
      </c>
      <c r="APV67" s="4" t="str">
        <f ca="1">IF(COUNTIF(APV$47:APV$59,APV54)&gt;0,IF(COUNTIF(APV60:APV66,APV54)&gt;0,"",APV54))</f>
        <v/>
      </c>
      <c r="AQG67" s="4" t="str">
        <f ca="1">IF(COUNTIF(AQG$47:AQG$59,AQG54)&gt;0,IF(COUNTIF(AQG60:AQG66,AQG54)&gt;0,"",AQG54))</f>
        <v/>
      </c>
      <c r="AQR67" s="4" t="str">
        <f ca="1">IF(COUNTIF(AQR$47:AQR$59,AQR54)&gt;0,IF(COUNTIF(AQR60:AQR66,AQR54)&gt;0,"",AQR54))</f>
        <v/>
      </c>
      <c r="ARC67" s="4" t="str">
        <f ca="1">IF(COUNTIF(ARC$47:ARC$59,ARC54)&gt;0,IF(COUNTIF(ARC60:ARC66,ARC54)&gt;0,"",ARC54))</f>
        <v/>
      </c>
      <c r="ARN67" s="4" t="str">
        <f ca="1">IF(COUNTIF(ARN$47:ARN$59,ARN54)&gt;0,IF(COUNTIF(ARN60:ARN66,ARN54)&gt;0,"",ARN54))</f>
        <v/>
      </c>
      <c r="ARY67" s="4" t="str">
        <f ca="1">IF(COUNTIF(ARY$47:ARY$59,ARY54)&gt;0,IF(COUNTIF(ARY60:ARY66,ARY54)&gt;0,"",ARY54))</f>
        <v/>
      </c>
      <c r="ASJ67" s="4" t="str">
        <f ca="1">IF(COUNTIF(ASJ$47:ASJ$59,ASJ54)&gt;0,IF(COUNTIF(ASJ60:ASJ66,ASJ54)&gt;0,"",ASJ54))</f>
        <v/>
      </c>
      <c r="ASU67" s="4" t="str">
        <f ca="1">IF(COUNTIF(ASU$47:ASU$59,ASU54)&gt;0,IF(COUNTIF(ASU60:ASU66,ASU54)&gt;0,"",ASU54))</f>
        <v/>
      </c>
      <c r="ATF67" s="4" t="str">
        <f ca="1">IF(COUNTIF(ATF$47:ATF$59,ATF54)&gt;0,IF(COUNTIF(ATF60:ATF66,ATF54)&gt;0,"",ATF54))</f>
        <v/>
      </c>
      <c r="ATQ67" s="4" t="str">
        <f ca="1">IF(COUNTIF(ATQ$47:ATQ$59,ATQ54)&gt;0,IF(COUNTIF(ATQ60:ATQ66,ATQ54)&gt;0,"",ATQ54))</f>
        <v/>
      </c>
      <c r="AUB67" s="4" t="str">
        <f ca="1">IF(COUNTIF(AUB$47:AUB$59,AUB54)&gt;0,IF(COUNTIF(AUB60:AUB66,AUB54)&gt;0,"",AUB54))</f>
        <v/>
      </c>
      <c r="AUM67" s="4" t="str">
        <f ca="1">IF(COUNTIF(AUM$47:AUM$59,AUM54)&gt;0,IF(COUNTIF(AUM60:AUM66,AUM54)&gt;0,"",AUM54))</f>
        <v/>
      </c>
      <c r="AUX67" s="4" t="str">
        <f ca="1">IF(COUNTIF(AUX$47:AUX$59,AUX54)&gt;0,IF(COUNTIF(AUX60:AUX66,AUX54)&gt;0,"",AUX54))</f>
        <v/>
      </c>
      <c r="AVI67" s="4" t="str">
        <f ca="1">IF(COUNTIF(AVI$47:AVI$59,AVI54)&gt;0,IF(COUNTIF(AVI60:AVI66,AVI54)&gt;0,"",AVI54))</f>
        <v/>
      </c>
      <c r="AVT67" s="4" t="str">
        <f ca="1">IF(COUNTIF(AVT$47:AVT$59,AVT54)&gt;0,IF(COUNTIF(AVT60:AVT66,AVT54)&gt;0,"",AVT54))</f>
        <v/>
      </c>
    </row>
    <row r="68" spans="3:1015 1026:1268">
      <c r="C68" s="4" t="str">
        <f ca="1">IF(COUNTIF(C$47:C$59,C55)&gt;0,IF(COUNTIF(C60:C67,C55)&gt;0,"",C55))</f>
        <v/>
      </c>
      <c r="N68" s="4" t="str">
        <f ca="1">IF(COUNTIF(N$47:N$59,N55)&gt;0,IF(COUNTIF(N60:N67,N55)&gt;0,"",N55))</f>
        <v/>
      </c>
      <c r="Y68" s="4" t="str">
        <f ca="1">IF(COUNTIF(Y$47:Y$59,Y55)&gt;0,IF(COUNTIF(Y60:Y67,Y55)&gt;0,"",Y55))</f>
        <v/>
      </c>
      <c r="AJ68" s="4" t="str">
        <f ca="1">IF(COUNTIF(AJ$47:AJ$59,AJ55)&gt;0,IF(COUNTIF(AJ60:AJ67,AJ55)&gt;0,"",AJ55))</f>
        <v/>
      </c>
      <c r="AU68" s="4" t="str">
        <f ca="1">IF(COUNTIF(AU$47:AU$59,AU55)&gt;0,IF(COUNTIF(AU60:AU67,AU55)&gt;0,"",AU55))</f>
        <v/>
      </c>
      <c r="BF68" s="4" t="str">
        <f ca="1">IF(COUNTIF(BF$47:BF$59,BF55)&gt;0,IF(COUNTIF(BF60:BF67,BF55)&gt;0,"",BF55))</f>
        <v/>
      </c>
      <c r="BQ68" s="4" t="str">
        <f ca="1">IF(COUNTIF(BQ$47:BQ$59,BQ55)&gt;0,IF(COUNTIF(BQ60:BQ67,BQ55)&gt;0,"",BQ55))</f>
        <v/>
      </c>
      <c r="CB68" s="4" t="str">
        <f ca="1">IF(COUNTIF(CB$47:CB$59,CB55)&gt;0,IF(COUNTIF(CB60:CB67,CB55)&gt;0,"",CB55))</f>
        <v/>
      </c>
      <c r="CM68" s="4" t="str">
        <f ca="1">IF(COUNTIF(CM$47:CM$59,CM55)&gt;0,IF(COUNTIF(CM60:CM67,CM55)&gt;0,"",CM55))</f>
        <v/>
      </c>
      <c r="CX68" s="4" t="str">
        <f ca="1">IF(COUNTIF(CX$47:CX$59,CX55)&gt;0,IF(COUNTIF(CX60:CX67,CX55)&gt;0,"",CX55))</f>
        <v/>
      </c>
      <c r="DI68" s="4" t="str">
        <f ca="1">IF(COUNTIF(DI$47:DI$59,DI55)&gt;0,IF(COUNTIF(DI60:DI67,DI55)&gt;0,"",DI55))</f>
        <v/>
      </c>
      <c r="DT68" s="4" t="str">
        <f ca="1">IF(COUNTIF(DT$47:DT$59,DT55)&gt;0,IF(COUNTIF(DT60:DT67,DT55)&gt;0,"",DT55))</f>
        <v/>
      </c>
      <c r="EE68" s="4" t="str">
        <f ca="1">IF(COUNTIF(EE$47:EE$59,EE55)&gt;0,IF(COUNTIF(EE60:EE67,EE55)&gt;0,"",EE55))</f>
        <v/>
      </c>
      <c r="EP68" s="4" t="str">
        <f ca="1">IF(COUNTIF(EP$47:EP$59,EP55)&gt;0,IF(COUNTIF(EP60:EP67,EP55)&gt;0,"",EP55))</f>
        <v/>
      </c>
      <c r="FA68" s="4" t="str">
        <f ca="1">IF(COUNTIF(FA$47:FA$59,FA55)&gt;0,IF(COUNTIF(FA60:FA67,FA55)&gt;0,"",FA55))</f>
        <v/>
      </c>
      <c r="FL68" s="4" t="str">
        <f ca="1">IF(COUNTIF(FL$47:FL$59,FL55)&gt;0,IF(COUNTIF(FL60:FL67,FL55)&gt;0,"",FL55))</f>
        <v/>
      </c>
      <c r="FW68" s="4" t="str">
        <f ca="1">IF(COUNTIF(FW$47:FW$59,FW55)&gt;0,IF(COUNTIF(FW60:FW67,FW55)&gt;0,"",FW55))</f>
        <v/>
      </c>
      <c r="GH68" s="4" t="str">
        <f ca="1">IF(COUNTIF(GH$47:GH$59,GH55)&gt;0,IF(COUNTIF(GH60:GH67,GH55)&gt;0,"",GH55))</f>
        <v/>
      </c>
      <c r="GS68" s="4" t="str">
        <f ca="1">IF(COUNTIF(GS$47:GS$59,GS55)&gt;0,IF(COUNTIF(GS60:GS67,GS55)&gt;0,"",GS55))</f>
        <v/>
      </c>
      <c r="HD68" s="4" t="str">
        <f ca="1">IF(COUNTIF(HD$47:HD$59,HD55)&gt;0,IF(COUNTIF(HD60:HD67,HD55)&gt;0,"",HD55))</f>
        <v/>
      </c>
      <c r="HO68" s="4" t="str">
        <f ca="1">IF(COUNTIF(HO$47:HO$59,HO55)&gt;0,IF(COUNTIF(HO60:HO67,HO55)&gt;0,"",HO55))</f>
        <v/>
      </c>
      <c r="HZ68" s="4" t="str">
        <f ca="1">IF(COUNTIF(HZ$47:HZ$59,HZ55)&gt;0,IF(COUNTIF(HZ60:HZ67,HZ55)&gt;0,"",HZ55))</f>
        <v/>
      </c>
      <c r="IK68" s="4" t="str">
        <f ca="1">IF(COUNTIF(IK$47:IK$59,IK55)&gt;0,IF(COUNTIF(IK60:IK67,IK55)&gt;0,"",IK55))</f>
        <v/>
      </c>
      <c r="IV68" s="4" t="str">
        <f ca="1">IF(COUNTIF(IV$47:IV$59,IV55)&gt;0,IF(COUNTIF(IV60:IV67,IV55)&gt;0,"",IV55))</f>
        <v/>
      </c>
      <c r="JG68" s="4" t="str">
        <f ca="1">IF(COUNTIF(JG$47:JG$59,JG55)&gt;0,IF(COUNTIF(JG60:JG67,JG55)&gt;0,"",JG55))</f>
        <v/>
      </c>
      <c r="JR68" s="4" t="str">
        <f ca="1">IF(COUNTIF(JR$47:JR$59,JR55)&gt;0,IF(COUNTIF(JR60:JR67,JR55)&gt;0,"",JR55))</f>
        <v/>
      </c>
      <c r="KC68" s="4" t="str">
        <f ca="1">IF(COUNTIF(KC$47:KC$59,KC55)&gt;0,IF(COUNTIF(KC60:KC67,KC55)&gt;0,"",KC55))</f>
        <v/>
      </c>
      <c r="KN68" s="4" t="str">
        <f ca="1">IF(COUNTIF(KN$47:KN$59,KN55)&gt;0,IF(COUNTIF(KN60:KN67,KN55)&gt;0,"",KN55))</f>
        <v/>
      </c>
      <c r="KY68" s="4" t="str">
        <f ca="1">IF(COUNTIF(KY$47:KY$59,KY55)&gt;0,IF(COUNTIF(KY60:KY67,KY55)&gt;0,"",KY55))</f>
        <v/>
      </c>
      <c r="LJ68" s="4" t="str">
        <f ca="1">IF(COUNTIF(LJ$47:LJ$59,LJ55)&gt;0,IF(COUNTIF(LJ60:LJ67,LJ55)&gt;0,"",LJ55))</f>
        <v/>
      </c>
      <c r="LU68" s="4" t="str">
        <f ca="1">IF(COUNTIF(LU$47:LU$59,LU55)&gt;0,IF(COUNTIF(LU60:LU67,LU55)&gt;0,"",LU55))</f>
        <v/>
      </c>
      <c r="MF68" s="4" t="str">
        <f ca="1">IF(COUNTIF(MF$47:MF$59,MF55)&gt;0,IF(COUNTIF(MF60:MF67,MF55)&gt;0,"",MF55))</f>
        <v/>
      </c>
      <c r="MQ68" s="4" t="str">
        <f ca="1">IF(COUNTIF(MQ$47:MQ$59,MQ55)&gt;0,IF(COUNTIF(MQ60:MQ67,MQ55)&gt;0,"",MQ55))</f>
        <v/>
      </c>
      <c r="NB68" s="4" t="str">
        <f ca="1">IF(COUNTIF(NB$47:NB$59,NB55)&gt;0,IF(COUNTIF(NB60:NB67,NB55)&gt;0,"",NB55))</f>
        <v/>
      </c>
      <c r="NM68" s="4" t="str">
        <f ca="1">IF(COUNTIF(NM$47:NM$59,NM55)&gt;0,IF(COUNTIF(NM60:NM67,NM55)&gt;0,"",NM55))</f>
        <v/>
      </c>
      <c r="NX68" s="4" t="str">
        <f ca="1">IF(COUNTIF(NX$47:NX$59,NX55)&gt;0,IF(COUNTIF(NX60:NX67,NX55)&gt;0,"",NX55))</f>
        <v/>
      </c>
      <c r="OI68" s="4" t="str">
        <f ca="1">IF(COUNTIF(OI$47:OI$59,OI55)&gt;0,IF(COUNTIF(OI60:OI67,OI55)&gt;0,"",OI55))</f>
        <v/>
      </c>
      <c r="OT68" s="4" t="str">
        <f ca="1">IF(COUNTIF(OT$47:OT$59,OT55)&gt;0,IF(COUNTIF(OT60:OT67,OT55)&gt;0,"",OT55))</f>
        <v/>
      </c>
      <c r="PE68" s="4" t="str">
        <f ca="1">IF(COUNTIF(PE$47:PE$59,PE55)&gt;0,IF(COUNTIF(PE60:PE67,PE55)&gt;0,"",PE55))</f>
        <v/>
      </c>
      <c r="PP68" s="4" t="str">
        <f ca="1">IF(COUNTIF(PP$47:PP$59,PP55)&gt;0,IF(COUNTIF(PP60:PP67,PP55)&gt;0,"",PP55))</f>
        <v/>
      </c>
      <c r="QA68" s="4" t="str">
        <f ca="1">IF(COUNTIF(QA$47:QA$59,QA55)&gt;0,IF(COUNTIF(QA60:QA67,QA55)&gt;0,"",QA55))</f>
        <v/>
      </c>
      <c r="QL68" s="4" t="str">
        <f ca="1">IF(COUNTIF(QL$47:QL$59,QL55)&gt;0,IF(COUNTIF(QL60:QL67,QL55)&gt;0,"",QL55))</f>
        <v/>
      </c>
      <c r="QW68" s="4" t="str">
        <f ca="1">IF(COUNTIF(QW$47:QW$59,QW55)&gt;0,IF(COUNTIF(QW60:QW67,QW55)&gt;0,"",QW55))</f>
        <v/>
      </c>
      <c r="RH68" s="4" t="str">
        <f ca="1">IF(COUNTIF(RH$47:RH$59,RH55)&gt;0,IF(COUNTIF(RH60:RH67,RH55)&gt;0,"",RH55))</f>
        <v/>
      </c>
      <c r="RS68" s="4" t="str">
        <f ca="1">IF(COUNTIF(RS$47:RS$59,RS55)&gt;0,IF(COUNTIF(RS60:RS67,RS55)&gt;0,"",RS55))</f>
        <v/>
      </c>
      <c r="SD68" s="4" t="str">
        <f ca="1">IF(COUNTIF(SD$47:SD$59,SD55)&gt;0,IF(COUNTIF(SD60:SD67,SD55)&gt;0,"",SD55))</f>
        <v/>
      </c>
      <c r="SO68" s="4" t="str">
        <f ca="1">IF(COUNTIF(SO$47:SO$59,SO55)&gt;0,IF(COUNTIF(SO60:SO67,SO55)&gt;0,"",SO55))</f>
        <v/>
      </c>
      <c r="SZ68" s="4" t="str">
        <f ca="1">IF(COUNTIF(SZ$47:SZ$59,SZ55)&gt;0,IF(COUNTIF(SZ60:SZ67,SZ55)&gt;0,"",SZ55))</f>
        <v/>
      </c>
      <c r="TK68" s="4" t="str">
        <f ca="1">IF(COUNTIF(TK$47:TK$59,TK55)&gt;0,IF(COUNTIF(TK60:TK67,TK55)&gt;0,"",TK55))</f>
        <v/>
      </c>
      <c r="TV68" s="4" t="str">
        <f ca="1">IF(COUNTIF(TV$47:TV$59,TV55)&gt;0,IF(COUNTIF(TV60:TV67,TV55)&gt;0,"",TV55))</f>
        <v/>
      </c>
      <c r="UG68" s="4" t="str">
        <f ca="1">IF(COUNTIF(UG$47:UG$59,UG55)&gt;0,IF(COUNTIF(UG60:UG67,UG55)&gt;0,"",UG55))</f>
        <v/>
      </c>
      <c r="UR68" s="4" t="str">
        <f ca="1">IF(COUNTIF(UR$47:UR$59,UR55)&gt;0,IF(COUNTIF(UR60:UR67,UR55)&gt;0,"",UR55))</f>
        <v/>
      </c>
      <c r="VC68" s="4" t="str">
        <f ca="1">IF(COUNTIF(VC$47:VC$59,VC55)&gt;0,IF(COUNTIF(VC60:VC67,VC55)&gt;0,"",VC55))</f>
        <v/>
      </c>
      <c r="VN68" s="4" t="str">
        <f ca="1">IF(COUNTIF(VN$47:VN$59,VN55)&gt;0,IF(COUNTIF(VN60:VN67,VN55)&gt;0,"",VN55))</f>
        <v/>
      </c>
      <c r="VY68" s="4" t="str">
        <f ca="1">IF(COUNTIF(VY$47:VY$59,VY55)&gt;0,IF(COUNTIF(VY60:VY67,VY55)&gt;0,"",VY55))</f>
        <v/>
      </c>
      <c r="WJ68" s="4" t="str">
        <f ca="1">IF(COUNTIF(WJ$47:WJ$59,WJ55)&gt;0,IF(COUNTIF(WJ60:WJ67,WJ55)&gt;0,"",WJ55))</f>
        <v/>
      </c>
      <c r="WU68" s="4" t="str">
        <f ca="1">IF(COUNTIF(WU$47:WU$59,WU55)&gt;0,IF(COUNTIF(WU60:WU67,WU55)&gt;0,"",WU55))</f>
        <v/>
      </c>
      <c r="XF68" s="4" t="str">
        <f ca="1">IF(COUNTIF(XF$47:XF$59,XF55)&gt;0,IF(COUNTIF(XF60:XF67,XF55)&gt;0,"",XF55))</f>
        <v/>
      </c>
      <c r="XQ68" s="4" t="str">
        <f ca="1">IF(COUNTIF(XQ$47:XQ$59,XQ55)&gt;0,IF(COUNTIF(XQ60:XQ67,XQ55)&gt;0,"",XQ55))</f>
        <v/>
      </c>
      <c r="YB68" s="4" t="str">
        <f ca="1">IF(COUNTIF(YB$47:YB$59,YB55)&gt;0,IF(COUNTIF(YB60:YB67,YB55)&gt;0,"",YB55))</f>
        <v/>
      </c>
      <c r="YM68" s="4" t="str">
        <f ca="1">IF(COUNTIF(YM$47:YM$59,YM55)&gt;0,IF(COUNTIF(YM60:YM67,YM55)&gt;0,"",YM55))</f>
        <v/>
      </c>
      <c r="YX68" s="4" t="str">
        <f ca="1">IF(COUNTIF(YX$47:YX$59,YX55)&gt;0,IF(COUNTIF(YX60:YX67,YX55)&gt;0,"",YX55))</f>
        <v/>
      </c>
      <c r="ZI68" s="4" t="str">
        <f ca="1">IF(COUNTIF(ZI$47:ZI$59,ZI55)&gt;0,IF(COUNTIF(ZI60:ZI67,ZI55)&gt;0,"",ZI55))</f>
        <v/>
      </c>
      <c r="ZT68" s="4" t="str">
        <f ca="1">IF(COUNTIF(ZT$47:ZT$59,ZT55)&gt;0,IF(COUNTIF(ZT60:ZT67,ZT55)&gt;0,"",ZT55))</f>
        <v/>
      </c>
      <c r="AAE68" s="4" t="str">
        <f ca="1">IF(COUNTIF(AAE$47:AAE$59,AAE55)&gt;0,IF(COUNTIF(AAE60:AAE67,AAE55)&gt;0,"",AAE55))</f>
        <v/>
      </c>
      <c r="AAP68" s="4" t="str">
        <f ca="1">IF(COUNTIF(AAP$47:AAP$59,AAP55)&gt;0,IF(COUNTIF(AAP60:AAP67,AAP55)&gt;0,"",AAP55))</f>
        <v/>
      </c>
      <c r="ABA68" s="4" t="str">
        <f ca="1">IF(COUNTIF(ABA$47:ABA$59,ABA55)&gt;0,IF(COUNTIF(ABA60:ABA67,ABA55)&gt;0,"",ABA55))</f>
        <v/>
      </c>
      <c r="ABL68" s="4" t="str">
        <f ca="1">IF(COUNTIF(ABL$47:ABL$59,ABL55)&gt;0,IF(COUNTIF(ABL60:ABL67,ABL55)&gt;0,"",ABL55))</f>
        <v/>
      </c>
      <c r="ABW68" s="4" t="str">
        <f ca="1">IF(COUNTIF(ABW$47:ABW$59,ABW55)&gt;0,IF(COUNTIF(ABW60:ABW67,ABW55)&gt;0,"",ABW55))</f>
        <v/>
      </c>
      <c r="ACH68" s="4" t="str">
        <f ca="1">IF(COUNTIF(ACH$47:ACH$59,ACH55)&gt;0,IF(COUNTIF(ACH60:ACH67,ACH55)&gt;0,"",ACH55))</f>
        <v/>
      </c>
      <c r="ACS68" s="4" t="str">
        <f ca="1">IF(COUNTIF(ACS$47:ACS$59,ACS55)&gt;0,IF(COUNTIF(ACS60:ACS67,ACS55)&gt;0,"",ACS55))</f>
        <v/>
      </c>
      <c r="ADD68" s="4" t="str">
        <f ca="1">IF(COUNTIF(ADD$47:ADD$59,ADD55)&gt;0,IF(COUNTIF(ADD60:ADD67,ADD55)&gt;0,"",ADD55))</f>
        <v/>
      </c>
      <c r="ADO68" s="4" t="str">
        <f ca="1">IF(COUNTIF(ADO$47:ADO$59,ADO55)&gt;0,IF(COUNTIF(ADO60:ADO67,ADO55)&gt;0,"",ADO55))</f>
        <v/>
      </c>
      <c r="ADZ68" s="4" t="str">
        <f ca="1">IF(COUNTIF(ADZ$47:ADZ$59,ADZ55)&gt;0,IF(COUNTIF(ADZ60:ADZ67,ADZ55)&gt;0,"",ADZ55))</f>
        <v/>
      </c>
      <c r="AEK68" s="4" t="str">
        <f ca="1">IF(COUNTIF(AEK$47:AEK$59,AEK55)&gt;0,IF(COUNTIF(AEK60:AEK67,AEK55)&gt;0,"",AEK55))</f>
        <v/>
      </c>
      <c r="AEV68" s="4" t="str">
        <f ca="1">IF(COUNTIF(AEV$47:AEV$59,AEV55)&gt;0,IF(COUNTIF(AEV60:AEV67,AEV55)&gt;0,"",AEV55))</f>
        <v/>
      </c>
      <c r="AFG68" s="4" t="str">
        <f ca="1">IF(COUNTIF(AFG$47:AFG$59,AFG55)&gt;0,IF(COUNTIF(AFG60:AFG67,AFG55)&gt;0,"",AFG55))</f>
        <v/>
      </c>
      <c r="AFR68" s="4" t="str">
        <f ca="1">IF(COUNTIF(AFR$47:AFR$59,AFR55)&gt;0,IF(COUNTIF(AFR60:AFR67,AFR55)&gt;0,"",AFR55))</f>
        <v/>
      </c>
      <c r="AGC68" s="4" t="str">
        <f ca="1">IF(COUNTIF(AGC$47:AGC$59,AGC55)&gt;0,IF(COUNTIF(AGC60:AGC67,AGC55)&gt;0,"",AGC55))</f>
        <v/>
      </c>
      <c r="AGN68" s="4" t="str">
        <f ca="1">IF(COUNTIF(AGN$47:AGN$59,AGN55)&gt;0,IF(COUNTIF(AGN60:AGN67,AGN55)&gt;0,"",AGN55))</f>
        <v/>
      </c>
      <c r="AGY68" s="4" t="str">
        <f ca="1">IF(COUNTIF(AGY$47:AGY$59,AGY55)&gt;0,IF(COUNTIF(AGY60:AGY67,AGY55)&gt;0,"",AGY55))</f>
        <v/>
      </c>
      <c r="AHJ68" s="4" t="str">
        <f ca="1">IF(COUNTIF(AHJ$47:AHJ$59,AHJ55)&gt;0,IF(COUNTIF(AHJ60:AHJ67,AHJ55)&gt;0,"",AHJ55))</f>
        <v/>
      </c>
      <c r="AHU68" s="4" t="str">
        <f ca="1">IF(COUNTIF(AHU$47:AHU$59,AHU55)&gt;0,IF(COUNTIF(AHU60:AHU67,AHU55)&gt;0,"",AHU55))</f>
        <v/>
      </c>
      <c r="AIF68" s="4" t="str">
        <f ca="1">IF(COUNTIF(AIF$47:AIF$59,AIF55)&gt;0,IF(COUNTIF(AIF60:AIF67,AIF55)&gt;0,"",AIF55))</f>
        <v/>
      </c>
      <c r="AIQ68" s="4" t="str">
        <f ca="1">IF(COUNTIF(AIQ$47:AIQ$59,AIQ55)&gt;0,IF(COUNTIF(AIQ60:AIQ67,AIQ55)&gt;0,"",AIQ55))</f>
        <v/>
      </c>
      <c r="AJB68" s="4" t="str">
        <f ca="1">IF(COUNTIF(AJB$47:AJB$59,AJB55)&gt;0,IF(COUNTIF(AJB60:AJB67,AJB55)&gt;0,"",AJB55))</f>
        <v/>
      </c>
      <c r="AJM68" s="4" t="str">
        <f ca="1">IF(COUNTIF(AJM$47:AJM$59,AJM55)&gt;0,IF(COUNTIF(AJM60:AJM67,AJM55)&gt;0,"",AJM55))</f>
        <v/>
      </c>
      <c r="AJX68" s="4" t="str">
        <f ca="1">IF(COUNTIF(AJX$47:AJX$59,AJX55)&gt;0,IF(COUNTIF(AJX60:AJX67,AJX55)&gt;0,"",AJX55))</f>
        <v/>
      </c>
      <c r="AKI68" s="4" t="str">
        <f ca="1">IF(COUNTIF(AKI$47:AKI$59,AKI55)&gt;0,IF(COUNTIF(AKI60:AKI67,AKI55)&gt;0,"",AKI55))</f>
        <v/>
      </c>
      <c r="AKT68" s="4" t="str">
        <f ca="1">IF(COUNTIF(AKT$47:AKT$59,AKT55)&gt;0,IF(COUNTIF(AKT60:AKT67,AKT55)&gt;0,"",AKT55))</f>
        <v/>
      </c>
      <c r="ALE68" s="4" t="str">
        <f ca="1">IF(COUNTIF(ALE$47:ALE$59,ALE55)&gt;0,IF(COUNTIF(ALE60:ALE67,ALE55)&gt;0,"",ALE55))</f>
        <v/>
      </c>
      <c r="ALP68" s="4" t="str">
        <f ca="1">IF(COUNTIF(ALP$47:ALP$59,ALP55)&gt;0,IF(COUNTIF(ALP60:ALP67,ALP55)&gt;0,"",ALP55))</f>
        <v/>
      </c>
      <c r="AMA68" s="4" t="str">
        <f ca="1">IF(COUNTIF(AMA$47:AMA$59,AMA55)&gt;0,IF(COUNTIF(AMA60:AMA67,AMA55)&gt;0,"",AMA55))</f>
        <v/>
      </c>
      <c r="AML68" s="4" t="str">
        <f ca="1">IF(COUNTIF(AML$47:AML$59,AML55)&gt;0,IF(COUNTIF(AML60:AML67,AML55)&gt;0,"",AML55))</f>
        <v/>
      </c>
      <c r="AMW68" s="4" t="str">
        <f ca="1">IF(COUNTIF(AMW$47:AMW$59,AMW55)&gt;0,IF(COUNTIF(AMW60:AMW67,AMW55)&gt;0,"",AMW55))</f>
        <v/>
      </c>
      <c r="ANH68" s="4" t="str">
        <f ca="1">IF(COUNTIF(ANH$47:ANH$59,ANH55)&gt;0,IF(COUNTIF(ANH60:ANH67,ANH55)&gt;0,"",ANH55))</f>
        <v/>
      </c>
      <c r="ANS68" s="4" t="str">
        <f ca="1">IF(COUNTIF(ANS$47:ANS$59,ANS55)&gt;0,IF(COUNTIF(ANS60:ANS67,ANS55)&gt;0,"",ANS55))</f>
        <v/>
      </c>
      <c r="AOD68" s="4" t="str">
        <f ca="1">IF(COUNTIF(AOD$47:AOD$59,AOD55)&gt;0,IF(COUNTIF(AOD60:AOD67,AOD55)&gt;0,"",AOD55))</f>
        <v/>
      </c>
      <c r="AOO68" s="4" t="str">
        <f ca="1">IF(COUNTIF(AOO$47:AOO$59,AOO55)&gt;0,IF(COUNTIF(AOO60:AOO67,AOO55)&gt;0,"",AOO55))</f>
        <v/>
      </c>
      <c r="AOZ68" s="4" t="str">
        <f ca="1">IF(COUNTIF(AOZ$47:AOZ$59,AOZ55)&gt;0,IF(COUNTIF(AOZ60:AOZ67,AOZ55)&gt;0,"",AOZ55))</f>
        <v/>
      </c>
      <c r="APK68" s="4" t="str">
        <f ca="1">IF(COUNTIF(APK$47:APK$59,APK55)&gt;0,IF(COUNTIF(APK60:APK67,APK55)&gt;0,"",APK55))</f>
        <v/>
      </c>
      <c r="APV68" s="4" t="str">
        <f ca="1">IF(COUNTIF(APV$47:APV$59,APV55)&gt;0,IF(COUNTIF(APV60:APV67,APV55)&gt;0,"",APV55))</f>
        <v/>
      </c>
      <c r="AQG68" s="4" t="str">
        <f ca="1">IF(COUNTIF(AQG$47:AQG$59,AQG55)&gt;0,IF(COUNTIF(AQG60:AQG67,AQG55)&gt;0,"",AQG55))</f>
        <v/>
      </c>
      <c r="AQR68" s="4" t="str">
        <f ca="1">IF(COUNTIF(AQR$47:AQR$59,AQR55)&gt;0,IF(COUNTIF(AQR60:AQR67,AQR55)&gt;0,"",AQR55))</f>
        <v/>
      </c>
      <c r="ARC68" s="4" t="str">
        <f ca="1">IF(COUNTIF(ARC$47:ARC$59,ARC55)&gt;0,IF(COUNTIF(ARC60:ARC67,ARC55)&gt;0,"",ARC55))</f>
        <v/>
      </c>
      <c r="ARN68" s="4" t="str">
        <f ca="1">IF(COUNTIF(ARN$47:ARN$59,ARN55)&gt;0,IF(COUNTIF(ARN60:ARN67,ARN55)&gt;0,"",ARN55))</f>
        <v/>
      </c>
      <c r="ARY68" s="4" t="str">
        <f ca="1">IF(COUNTIF(ARY$47:ARY$59,ARY55)&gt;0,IF(COUNTIF(ARY60:ARY67,ARY55)&gt;0,"",ARY55))</f>
        <v/>
      </c>
      <c r="ASJ68" s="4" t="str">
        <f ca="1">IF(COUNTIF(ASJ$47:ASJ$59,ASJ55)&gt;0,IF(COUNTIF(ASJ60:ASJ67,ASJ55)&gt;0,"",ASJ55))</f>
        <v/>
      </c>
      <c r="ASU68" s="4" t="str">
        <f ca="1">IF(COUNTIF(ASU$47:ASU$59,ASU55)&gt;0,IF(COUNTIF(ASU60:ASU67,ASU55)&gt;0,"",ASU55))</f>
        <v/>
      </c>
      <c r="ATF68" s="4" t="str">
        <f ca="1">IF(COUNTIF(ATF$47:ATF$59,ATF55)&gt;0,IF(COUNTIF(ATF60:ATF67,ATF55)&gt;0,"",ATF55))</f>
        <v/>
      </c>
      <c r="ATQ68" s="4" t="str">
        <f ca="1">IF(COUNTIF(ATQ$47:ATQ$59,ATQ55)&gt;0,IF(COUNTIF(ATQ60:ATQ67,ATQ55)&gt;0,"",ATQ55))</f>
        <v/>
      </c>
      <c r="AUB68" s="4" t="str">
        <f ca="1">IF(COUNTIF(AUB$47:AUB$59,AUB55)&gt;0,IF(COUNTIF(AUB60:AUB67,AUB55)&gt;0,"",AUB55))</f>
        <v/>
      </c>
      <c r="AUM68" s="4" t="str">
        <f ca="1">IF(COUNTIF(AUM$47:AUM$59,AUM55)&gt;0,IF(COUNTIF(AUM60:AUM67,AUM55)&gt;0,"",AUM55))</f>
        <v/>
      </c>
      <c r="AUX68" s="4" t="str">
        <f ca="1">IF(COUNTIF(AUX$47:AUX$59,AUX55)&gt;0,IF(COUNTIF(AUX60:AUX67,AUX55)&gt;0,"",AUX55))</f>
        <v/>
      </c>
      <c r="AVI68" s="4" t="str">
        <f ca="1">IF(COUNTIF(AVI$47:AVI$59,AVI55)&gt;0,IF(COUNTIF(AVI60:AVI67,AVI55)&gt;0,"",AVI55))</f>
        <v/>
      </c>
      <c r="AVT68" s="4" t="str">
        <f ca="1">IF(COUNTIF(AVT$47:AVT$59,AVT55)&gt;0,IF(COUNTIF(AVT60:AVT67,AVT55)&gt;0,"",AVT55))</f>
        <v/>
      </c>
    </row>
    <row r="69" spans="3:1015 1026:1268">
      <c r="C69" s="4" t="str">
        <f ca="1">IF(COUNTIF(C$47:C$59,C56)&gt;0,IF(COUNTIF(C60:C68,C56)&gt;0,"",C56))</f>
        <v/>
      </c>
      <c r="N69" s="4" t="str">
        <f ca="1">IF(COUNTIF(N$47:N$59,N56)&gt;0,IF(COUNTIF(N60:N68,N56)&gt;0,"",N56))</f>
        <v/>
      </c>
      <c r="Y69" s="4" t="str">
        <f ca="1">IF(COUNTIF(Y$47:Y$59,Y56)&gt;0,IF(COUNTIF(Y60:Y68,Y56)&gt;0,"",Y56))</f>
        <v/>
      </c>
      <c r="AJ69" s="4" t="str">
        <f ca="1">IF(COUNTIF(AJ$47:AJ$59,AJ56)&gt;0,IF(COUNTIF(AJ60:AJ68,AJ56)&gt;0,"",AJ56))</f>
        <v/>
      </c>
      <c r="AU69" s="4" t="str">
        <f ca="1">IF(COUNTIF(AU$47:AU$59,AU56)&gt;0,IF(COUNTIF(AU60:AU68,AU56)&gt;0,"",AU56))</f>
        <v/>
      </c>
      <c r="BF69" s="4" t="str">
        <f ca="1">IF(COUNTIF(BF$47:BF$59,BF56)&gt;0,IF(COUNTIF(BF60:BF68,BF56)&gt;0,"",BF56))</f>
        <v/>
      </c>
      <c r="BQ69" s="4" t="str">
        <f ca="1">IF(COUNTIF(BQ$47:BQ$59,BQ56)&gt;0,IF(COUNTIF(BQ60:BQ68,BQ56)&gt;0,"",BQ56))</f>
        <v/>
      </c>
      <c r="CB69" s="4" t="str">
        <f ca="1">IF(COUNTIF(CB$47:CB$59,CB56)&gt;0,IF(COUNTIF(CB60:CB68,CB56)&gt;0,"",CB56))</f>
        <v/>
      </c>
      <c r="CM69" s="4" t="str">
        <f ca="1">IF(COUNTIF(CM$47:CM$59,CM56)&gt;0,IF(COUNTIF(CM60:CM68,CM56)&gt;0,"",CM56))</f>
        <v/>
      </c>
      <c r="CX69" s="4" t="str">
        <f ca="1">IF(COUNTIF(CX$47:CX$59,CX56)&gt;0,IF(COUNTIF(CX60:CX68,CX56)&gt;0,"",CX56))</f>
        <v/>
      </c>
      <c r="DI69" s="4" t="str">
        <f ca="1">IF(COUNTIF(DI$47:DI$59,DI56)&gt;0,IF(COUNTIF(DI60:DI68,DI56)&gt;0,"",DI56))</f>
        <v/>
      </c>
      <c r="DT69" s="4" t="str">
        <f ca="1">IF(COUNTIF(DT$47:DT$59,DT56)&gt;0,IF(COUNTIF(DT60:DT68,DT56)&gt;0,"",DT56))</f>
        <v/>
      </c>
      <c r="EE69" s="4" t="str">
        <f ca="1">IF(COUNTIF(EE$47:EE$59,EE56)&gt;0,IF(COUNTIF(EE60:EE68,EE56)&gt;0,"",EE56))</f>
        <v/>
      </c>
      <c r="EP69" s="4" t="str">
        <f ca="1">IF(COUNTIF(EP$47:EP$59,EP56)&gt;0,IF(COUNTIF(EP60:EP68,EP56)&gt;0,"",EP56))</f>
        <v/>
      </c>
      <c r="FA69" s="4" t="str">
        <f ca="1">IF(COUNTIF(FA$47:FA$59,FA56)&gt;0,IF(COUNTIF(FA60:FA68,FA56)&gt;0,"",FA56))</f>
        <v/>
      </c>
      <c r="FL69" s="4" t="str">
        <f ca="1">IF(COUNTIF(FL$47:FL$59,FL56)&gt;0,IF(COUNTIF(FL60:FL68,FL56)&gt;0,"",FL56))</f>
        <v/>
      </c>
      <c r="FW69" s="4" t="str">
        <f ca="1">IF(COUNTIF(FW$47:FW$59,FW56)&gt;0,IF(COUNTIF(FW60:FW68,FW56)&gt;0,"",FW56))</f>
        <v/>
      </c>
      <c r="GH69" s="4" t="str">
        <f ca="1">IF(COUNTIF(GH$47:GH$59,GH56)&gt;0,IF(COUNTIF(GH60:GH68,GH56)&gt;0,"",GH56))</f>
        <v/>
      </c>
      <c r="GS69" s="4" t="str">
        <f ca="1">IF(COUNTIF(GS$47:GS$59,GS56)&gt;0,IF(COUNTIF(GS60:GS68,GS56)&gt;0,"",GS56))</f>
        <v/>
      </c>
      <c r="HD69" s="4" t="str">
        <f ca="1">IF(COUNTIF(HD$47:HD$59,HD56)&gt;0,IF(COUNTIF(HD60:HD68,HD56)&gt;0,"",HD56))</f>
        <v/>
      </c>
      <c r="HO69" s="4" t="str">
        <f ca="1">IF(COUNTIF(HO$47:HO$59,HO56)&gt;0,IF(COUNTIF(HO60:HO68,HO56)&gt;0,"",HO56))</f>
        <v/>
      </c>
      <c r="HZ69" s="4" t="str">
        <f ca="1">IF(COUNTIF(HZ$47:HZ$59,HZ56)&gt;0,IF(COUNTIF(HZ60:HZ68,HZ56)&gt;0,"",HZ56))</f>
        <v/>
      </c>
      <c r="IK69" s="4" t="str">
        <f ca="1">IF(COUNTIF(IK$47:IK$59,IK56)&gt;0,IF(COUNTIF(IK60:IK68,IK56)&gt;0,"",IK56))</f>
        <v/>
      </c>
      <c r="IV69" s="4" t="str">
        <f ca="1">IF(COUNTIF(IV$47:IV$59,IV56)&gt;0,IF(COUNTIF(IV60:IV68,IV56)&gt;0,"",IV56))</f>
        <v/>
      </c>
      <c r="JG69" s="4" t="str">
        <f ca="1">IF(COUNTIF(JG$47:JG$59,JG56)&gt;0,IF(COUNTIF(JG60:JG68,JG56)&gt;0,"",JG56))</f>
        <v/>
      </c>
      <c r="JR69" s="4" t="str">
        <f ca="1">IF(COUNTIF(JR$47:JR$59,JR56)&gt;0,IF(COUNTIF(JR60:JR68,JR56)&gt;0,"",JR56))</f>
        <v/>
      </c>
      <c r="KC69" s="4" t="str">
        <f ca="1">IF(COUNTIF(KC$47:KC$59,KC56)&gt;0,IF(COUNTIF(KC60:KC68,KC56)&gt;0,"",KC56))</f>
        <v/>
      </c>
      <c r="KN69" s="4" t="str">
        <f ca="1">IF(COUNTIF(KN$47:KN$59,KN56)&gt;0,IF(COUNTIF(KN60:KN68,KN56)&gt;0,"",KN56))</f>
        <v/>
      </c>
      <c r="KY69" s="4" t="str">
        <f ca="1">IF(COUNTIF(KY$47:KY$59,KY56)&gt;0,IF(COUNTIF(KY60:KY68,KY56)&gt;0,"",KY56))</f>
        <v/>
      </c>
      <c r="LJ69" s="4" t="str">
        <f ca="1">IF(COUNTIF(LJ$47:LJ$59,LJ56)&gt;0,IF(COUNTIF(LJ60:LJ68,LJ56)&gt;0,"",LJ56))</f>
        <v/>
      </c>
      <c r="LU69" s="4" t="str">
        <f ca="1">IF(COUNTIF(LU$47:LU$59,LU56)&gt;0,IF(COUNTIF(LU60:LU68,LU56)&gt;0,"",LU56))</f>
        <v/>
      </c>
      <c r="MF69" s="4" t="str">
        <f ca="1">IF(COUNTIF(MF$47:MF$59,MF56)&gt;0,IF(COUNTIF(MF60:MF68,MF56)&gt;0,"",MF56))</f>
        <v/>
      </c>
      <c r="MQ69" s="4" t="str">
        <f ca="1">IF(COUNTIF(MQ$47:MQ$59,MQ56)&gt;0,IF(COUNTIF(MQ60:MQ68,MQ56)&gt;0,"",MQ56))</f>
        <v/>
      </c>
      <c r="NB69" s="4" t="str">
        <f ca="1">IF(COUNTIF(NB$47:NB$59,NB56)&gt;0,IF(COUNTIF(NB60:NB68,NB56)&gt;0,"",NB56))</f>
        <v/>
      </c>
      <c r="NM69" s="4" t="str">
        <f ca="1">IF(COUNTIF(NM$47:NM$59,NM56)&gt;0,IF(COUNTIF(NM60:NM68,NM56)&gt;0,"",NM56))</f>
        <v/>
      </c>
      <c r="NX69" s="4" t="str">
        <f ca="1">IF(COUNTIF(NX$47:NX$59,NX56)&gt;0,IF(COUNTIF(NX60:NX68,NX56)&gt;0,"",NX56))</f>
        <v/>
      </c>
      <c r="OI69" s="4" t="str">
        <f ca="1">IF(COUNTIF(OI$47:OI$59,OI56)&gt;0,IF(COUNTIF(OI60:OI68,OI56)&gt;0,"",OI56))</f>
        <v/>
      </c>
      <c r="OT69" s="4" t="str">
        <f ca="1">IF(COUNTIF(OT$47:OT$59,OT56)&gt;0,IF(COUNTIF(OT60:OT68,OT56)&gt;0,"",OT56))</f>
        <v/>
      </c>
      <c r="PE69" s="4" t="str">
        <f ca="1">IF(COUNTIF(PE$47:PE$59,PE56)&gt;0,IF(COUNTIF(PE60:PE68,PE56)&gt;0,"",PE56))</f>
        <v/>
      </c>
      <c r="PP69" s="4" t="str">
        <f ca="1">IF(COUNTIF(PP$47:PP$59,PP56)&gt;0,IF(COUNTIF(PP60:PP68,PP56)&gt;0,"",PP56))</f>
        <v/>
      </c>
      <c r="QA69" s="4" t="str">
        <f ca="1">IF(COUNTIF(QA$47:QA$59,QA56)&gt;0,IF(COUNTIF(QA60:QA68,QA56)&gt;0,"",QA56))</f>
        <v/>
      </c>
      <c r="QL69" s="4" t="str">
        <f ca="1">IF(COUNTIF(QL$47:QL$59,QL56)&gt;0,IF(COUNTIF(QL60:QL68,QL56)&gt;0,"",QL56))</f>
        <v/>
      </c>
      <c r="QW69" s="4" t="str">
        <f ca="1">IF(COUNTIF(QW$47:QW$59,QW56)&gt;0,IF(COUNTIF(QW60:QW68,QW56)&gt;0,"",QW56))</f>
        <v/>
      </c>
      <c r="RH69" s="4" t="str">
        <f ca="1">IF(COUNTIF(RH$47:RH$59,RH56)&gt;0,IF(COUNTIF(RH60:RH68,RH56)&gt;0,"",RH56))</f>
        <v/>
      </c>
      <c r="RS69" s="4" t="str">
        <f ca="1">IF(COUNTIF(RS$47:RS$59,RS56)&gt;0,IF(COUNTIF(RS60:RS68,RS56)&gt;0,"",RS56))</f>
        <v/>
      </c>
      <c r="SD69" s="4" t="str">
        <f ca="1">IF(COUNTIF(SD$47:SD$59,SD56)&gt;0,IF(COUNTIF(SD60:SD68,SD56)&gt;0,"",SD56))</f>
        <v/>
      </c>
      <c r="SO69" s="4" t="str">
        <f ca="1">IF(COUNTIF(SO$47:SO$59,SO56)&gt;0,IF(COUNTIF(SO60:SO68,SO56)&gt;0,"",SO56))</f>
        <v/>
      </c>
      <c r="SZ69" s="4" t="str">
        <f ca="1">IF(COUNTIF(SZ$47:SZ$59,SZ56)&gt;0,IF(COUNTIF(SZ60:SZ68,SZ56)&gt;0,"",SZ56))</f>
        <v/>
      </c>
      <c r="TK69" s="4" t="str">
        <f ca="1">IF(COUNTIF(TK$47:TK$59,TK56)&gt;0,IF(COUNTIF(TK60:TK68,TK56)&gt;0,"",TK56))</f>
        <v/>
      </c>
      <c r="TV69" s="4" t="str">
        <f ca="1">IF(COUNTIF(TV$47:TV$59,TV56)&gt;0,IF(COUNTIF(TV60:TV68,TV56)&gt;0,"",TV56))</f>
        <v/>
      </c>
      <c r="UG69" s="4" t="str">
        <f ca="1">IF(COUNTIF(UG$47:UG$59,UG56)&gt;0,IF(COUNTIF(UG60:UG68,UG56)&gt;0,"",UG56))</f>
        <v/>
      </c>
      <c r="UR69" s="4" t="str">
        <f ca="1">IF(COUNTIF(UR$47:UR$59,UR56)&gt;0,IF(COUNTIF(UR60:UR68,UR56)&gt;0,"",UR56))</f>
        <v/>
      </c>
      <c r="VC69" s="4" t="str">
        <f ca="1">IF(COUNTIF(VC$47:VC$59,VC56)&gt;0,IF(COUNTIF(VC60:VC68,VC56)&gt;0,"",VC56))</f>
        <v/>
      </c>
      <c r="VN69" s="4" t="str">
        <f ca="1">IF(COUNTIF(VN$47:VN$59,VN56)&gt;0,IF(COUNTIF(VN60:VN68,VN56)&gt;0,"",VN56))</f>
        <v/>
      </c>
      <c r="VY69" s="4" t="str">
        <f ca="1">IF(COUNTIF(VY$47:VY$59,VY56)&gt;0,IF(COUNTIF(VY60:VY68,VY56)&gt;0,"",VY56))</f>
        <v/>
      </c>
      <c r="WJ69" s="4" t="str">
        <f ca="1">IF(COUNTIF(WJ$47:WJ$59,WJ56)&gt;0,IF(COUNTIF(WJ60:WJ68,WJ56)&gt;0,"",WJ56))</f>
        <v/>
      </c>
      <c r="WU69" s="4" t="str">
        <f ca="1">IF(COUNTIF(WU$47:WU$59,WU56)&gt;0,IF(COUNTIF(WU60:WU68,WU56)&gt;0,"",WU56))</f>
        <v/>
      </c>
      <c r="XF69" s="4" t="str">
        <f ca="1">IF(COUNTIF(XF$47:XF$59,XF56)&gt;0,IF(COUNTIF(XF60:XF68,XF56)&gt;0,"",XF56))</f>
        <v/>
      </c>
      <c r="XQ69" s="4" t="str">
        <f ca="1">IF(COUNTIF(XQ$47:XQ$59,XQ56)&gt;0,IF(COUNTIF(XQ60:XQ68,XQ56)&gt;0,"",XQ56))</f>
        <v/>
      </c>
      <c r="YB69" s="4" t="str">
        <f ca="1">IF(COUNTIF(YB$47:YB$59,YB56)&gt;0,IF(COUNTIF(YB60:YB68,YB56)&gt;0,"",YB56))</f>
        <v/>
      </c>
      <c r="YM69" s="4" t="str">
        <f ca="1">IF(COUNTIF(YM$47:YM$59,YM56)&gt;0,IF(COUNTIF(YM60:YM68,YM56)&gt;0,"",YM56))</f>
        <v/>
      </c>
      <c r="YX69" s="4" t="str">
        <f ca="1">IF(COUNTIF(YX$47:YX$59,YX56)&gt;0,IF(COUNTIF(YX60:YX68,YX56)&gt;0,"",YX56))</f>
        <v/>
      </c>
      <c r="ZI69" s="4" t="str">
        <f ca="1">IF(COUNTIF(ZI$47:ZI$59,ZI56)&gt;0,IF(COUNTIF(ZI60:ZI68,ZI56)&gt;0,"",ZI56))</f>
        <v/>
      </c>
      <c r="ZT69" s="4" t="str">
        <f ca="1">IF(COUNTIF(ZT$47:ZT$59,ZT56)&gt;0,IF(COUNTIF(ZT60:ZT68,ZT56)&gt;0,"",ZT56))</f>
        <v/>
      </c>
      <c r="AAE69" s="4" t="str">
        <f ca="1">IF(COUNTIF(AAE$47:AAE$59,AAE56)&gt;0,IF(COUNTIF(AAE60:AAE68,AAE56)&gt;0,"",AAE56))</f>
        <v/>
      </c>
      <c r="AAP69" s="4" t="str">
        <f ca="1">IF(COUNTIF(AAP$47:AAP$59,AAP56)&gt;0,IF(COUNTIF(AAP60:AAP68,AAP56)&gt;0,"",AAP56))</f>
        <v/>
      </c>
      <c r="ABA69" s="4" t="str">
        <f ca="1">IF(COUNTIF(ABA$47:ABA$59,ABA56)&gt;0,IF(COUNTIF(ABA60:ABA68,ABA56)&gt;0,"",ABA56))</f>
        <v/>
      </c>
      <c r="ABL69" s="4" t="str">
        <f ca="1">IF(COUNTIF(ABL$47:ABL$59,ABL56)&gt;0,IF(COUNTIF(ABL60:ABL68,ABL56)&gt;0,"",ABL56))</f>
        <v/>
      </c>
      <c r="ABW69" s="4" t="str">
        <f ca="1">IF(COUNTIF(ABW$47:ABW$59,ABW56)&gt;0,IF(COUNTIF(ABW60:ABW68,ABW56)&gt;0,"",ABW56))</f>
        <v/>
      </c>
      <c r="ACH69" s="4" t="str">
        <f ca="1">IF(COUNTIF(ACH$47:ACH$59,ACH56)&gt;0,IF(COUNTIF(ACH60:ACH68,ACH56)&gt;0,"",ACH56))</f>
        <v/>
      </c>
      <c r="ACS69" s="4" t="str">
        <f ca="1">IF(COUNTIF(ACS$47:ACS$59,ACS56)&gt;0,IF(COUNTIF(ACS60:ACS68,ACS56)&gt;0,"",ACS56))</f>
        <v/>
      </c>
      <c r="ADD69" s="4" t="str">
        <f ca="1">IF(COUNTIF(ADD$47:ADD$59,ADD56)&gt;0,IF(COUNTIF(ADD60:ADD68,ADD56)&gt;0,"",ADD56))</f>
        <v/>
      </c>
      <c r="ADO69" s="4" t="str">
        <f ca="1">IF(COUNTIF(ADO$47:ADO$59,ADO56)&gt;0,IF(COUNTIF(ADO60:ADO68,ADO56)&gt;0,"",ADO56))</f>
        <v/>
      </c>
      <c r="ADZ69" s="4" t="str">
        <f ca="1">IF(COUNTIF(ADZ$47:ADZ$59,ADZ56)&gt;0,IF(COUNTIF(ADZ60:ADZ68,ADZ56)&gt;0,"",ADZ56))</f>
        <v/>
      </c>
      <c r="AEK69" s="4" t="str">
        <f ca="1">IF(COUNTIF(AEK$47:AEK$59,AEK56)&gt;0,IF(COUNTIF(AEK60:AEK68,AEK56)&gt;0,"",AEK56))</f>
        <v/>
      </c>
      <c r="AEV69" s="4" t="str">
        <f ca="1">IF(COUNTIF(AEV$47:AEV$59,AEV56)&gt;0,IF(COUNTIF(AEV60:AEV68,AEV56)&gt;0,"",AEV56))</f>
        <v/>
      </c>
      <c r="AFG69" s="4" t="str">
        <f ca="1">IF(COUNTIF(AFG$47:AFG$59,AFG56)&gt;0,IF(COUNTIF(AFG60:AFG68,AFG56)&gt;0,"",AFG56))</f>
        <v/>
      </c>
      <c r="AFR69" s="4" t="str">
        <f ca="1">IF(COUNTIF(AFR$47:AFR$59,AFR56)&gt;0,IF(COUNTIF(AFR60:AFR68,AFR56)&gt;0,"",AFR56))</f>
        <v/>
      </c>
      <c r="AGC69" s="4" t="str">
        <f ca="1">IF(COUNTIF(AGC$47:AGC$59,AGC56)&gt;0,IF(COUNTIF(AGC60:AGC68,AGC56)&gt;0,"",AGC56))</f>
        <v/>
      </c>
      <c r="AGN69" s="4" t="str">
        <f ca="1">IF(COUNTIF(AGN$47:AGN$59,AGN56)&gt;0,IF(COUNTIF(AGN60:AGN68,AGN56)&gt;0,"",AGN56))</f>
        <v/>
      </c>
      <c r="AGY69" s="4" t="str">
        <f ca="1">IF(COUNTIF(AGY$47:AGY$59,AGY56)&gt;0,IF(COUNTIF(AGY60:AGY68,AGY56)&gt;0,"",AGY56))</f>
        <v/>
      </c>
      <c r="AHJ69" s="4" t="str">
        <f ca="1">IF(COUNTIF(AHJ$47:AHJ$59,AHJ56)&gt;0,IF(COUNTIF(AHJ60:AHJ68,AHJ56)&gt;0,"",AHJ56))</f>
        <v/>
      </c>
      <c r="AHU69" s="4" t="str">
        <f ca="1">IF(COUNTIF(AHU$47:AHU$59,AHU56)&gt;0,IF(COUNTIF(AHU60:AHU68,AHU56)&gt;0,"",AHU56))</f>
        <v/>
      </c>
      <c r="AIF69" s="4" t="str">
        <f ca="1">IF(COUNTIF(AIF$47:AIF$59,AIF56)&gt;0,IF(COUNTIF(AIF60:AIF68,AIF56)&gt;0,"",AIF56))</f>
        <v/>
      </c>
      <c r="AIQ69" s="4" t="str">
        <f ca="1">IF(COUNTIF(AIQ$47:AIQ$59,AIQ56)&gt;0,IF(COUNTIF(AIQ60:AIQ68,AIQ56)&gt;0,"",AIQ56))</f>
        <v/>
      </c>
      <c r="AJB69" s="4" t="str">
        <f ca="1">IF(COUNTIF(AJB$47:AJB$59,AJB56)&gt;0,IF(COUNTIF(AJB60:AJB68,AJB56)&gt;0,"",AJB56))</f>
        <v/>
      </c>
      <c r="AJM69" s="4" t="str">
        <f ca="1">IF(COUNTIF(AJM$47:AJM$59,AJM56)&gt;0,IF(COUNTIF(AJM60:AJM68,AJM56)&gt;0,"",AJM56))</f>
        <v/>
      </c>
      <c r="AJX69" s="4" t="str">
        <f ca="1">IF(COUNTIF(AJX$47:AJX$59,AJX56)&gt;0,IF(COUNTIF(AJX60:AJX68,AJX56)&gt;0,"",AJX56))</f>
        <v/>
      </c>
      <c r="AKI69" s="4" t="str">
        <f ca="1">IF(COUNTIF(AKI$47:AKI$59,AKI56)&gt;0,IF(COUNTIF(AKI60:AKI68,AKI56)&gt;0,"",AKI56))</f>
        <v/>
      </c>
      <c r="AKT69" s="4" t="str">
        <f ca="1">IF(COUNTIF(AKT$47:AKT$59,AKT56)&gt;0,IF(COUNTIF(AKT60:AKT68,AKT56)&gt;0,"",AKT56))</f>
        <v/>
      </c>
      <c r="ALE69" s="4" t="str">
        <f ca="1">IF(COUNTIF(ALE$47:ALE$59,ALE56)&gt;0,IF(COUNTIF(ALE60:ALE68,ALE56)&gt;0,"",ALE56))</f>
        <v/>
      </c>
      <c r="ALP69" s="4" t="str">
        <f ca="1">IF(COUNTIF(ALP$47:ALP$59,ALP56)&gt;0,IF(COUNTIF(ALP60:ALP68,ALP56)&gt;0,"",ALP56))</f>
        <v/>
      </c>
      <c r="AMA69" s="4" t="str">
        <f ca="1">IF(COUNTIF(AMA$47:AMA$59,AMA56)&gt;0,IF(COUNTIF(AMA60:AMA68,AMA56)&gt;0,"",AMA56))</f>
        <v/>
      </c>
      <c r="AML69" s="4" t="str">
        <f ca="1">IF(COUNTIF(AML$47:AML$59,AML56)&gt;0,IF(COUNTIF(AML60:AML68,AML56)&gt;0,"",AML56))</f>
        <v/>
      </c>
      <c r="AMW69" s="4" t="str">
        <f ca="1">IF(COUNTIF(AMW$47:AMW$59,AMW56)&gt;0,IF(COUNTIF(AMW60:AMW68,AMW56)&gt;0,"",AMW56))</f>
        <v/>
      </c>
      <c r="ANH69" s="4" t="str">
        <f ca="1">IF(COUNTIF(ANH$47:ANH$59,ANH56)&gt;0,IF(COUNTIF(ANH60:ANH68,ANH56)&gt;0,"",ANH56))</f>
        <v/>
      </c>
      <c r="ANS69" s="4" t="str">
        <f ca="1">IF(COUNTIF(ANS$47:ANS$59,ANS56)&gt;0,IF(COUNTIF(ANS60:ANS68,ANS56)&gt;0,"",ANS56))</f>
        <v/>
      </c>
      <c r="AOD69" s="4" t="str">
        <f ca="1">IF(COUNTIF(AOD$47:AOD$59,AOD56)&gt;0,IF(COUNTIF(AOD60:AOD68,AOD56)&gt;0,"",AOD56))</f>
        <v/>
      </c>
      <c r="AOO69" s="4" t="str">
        <f ca="1">IF(COUNTIF(AOO$47:AOO$59,AOO56)&gt;0,IF(COUNTIF(AOO60:AOO68,AOO56)&gt;0,"",AOO56))</f>
        <v/>
      </c>
      <c r="AOZ69" s="4" t="str">
        <f ca="1">IF(COUNTIF(AOZ$47:AOZ$59,AOZ56)&gt;0,IF(COUNTIF(AOZ60:AOZ68,AOZ56)&gt;0,"",AOZ56))</f>
        <v/>
      </c>
      <c r="APK69" s="4" t="str">
        <f ca="1">IF(COUNTIF(APK$47:APK$59,APK56)&gt;0,IF(COUNTIF(APK60:APK68,APK56)&gt;0,"",APK56))</f>
        <v/>
      </c>
      <c r="APV69" s="4" t="str">
        <f ca="1">IF(COUNTIF(APV$47:APV$59,APV56)&gt;0,IF(COUNTIF(APV60:APV68,APV56)&gt;0,"",APV56))</f>
        <v/>
      </c>
      <c r="AQG69" s="4" t="str">
        <f ca="1">IF(COUNTIF(AQG$47:AQG$59,AQG56)&gt;0,IF(COUNTIF(AQG60:AQG68,AQG56)&gt;0,"",AQG56))</f>
        <v/>
      </c>
      <c r="AQR69" s="4" t="str">
        <f ca="1">IF(COUNTIF(AQR$47:AQR$59,AQR56)&gt;0,IF(COUNTIF(AQR60:AQR68,AQR56)&gt;0,"",AQR56))</f>
        <v/>
      </c>
      <c r="ARC69" s="4" t="str">
        <f ca="1">IF(COUNTIF(ARC$47:ARC$59,ARC56)&gt;0,IF(COUNTIF(ARC60:ARC68,ARC56)&gt;0,"",ARC56))</f>
        <v/>
      </c>
      <c r="ARN69" s="4" t="str">
        <f ca="1">IF(COUNTIF(ARN$47:ARN$59,ARN56)&gt;0,IF(COUNTIF(ARN60:ARN68,ARN56)&gt;0,"",ARN56))</f>
        <v/>
      </c>
      <c r="ARY69" s="4" t="str">
        <f ca="1">IF(COUNTIF(ARY$47:ARY$59,ARY56)&gt;0,IF(COUNTIF(ARY60:ARY68,ARY56)&gt;0,"",ARY56))</f>
        <v/>
      </c>
      <c r="ASJ69" s="4" t="str">
        <f ca="1">IF(COUNTIF(ASJ$47:ASJ$59,ASJ56)&gt;0,IF(COUNTIF(ASJ60:ASJ68,ASJ56)&gt;0,"",ASJ56))</f>
        <v/>
      </c>
      <c r="ASU69" s="4" t="str">
        <f ca="1">IF(COUNTIF(ASU$47:ASU$59,ASU56)&gt;0,IF(COUNTIF(ASU60:ASU68,ASU56)&gt;0,"",ASU56))</f>
        <v/>
      </c>
      <c r="ATF69" s="4" t="str">
        <f ca="1">IF(COUNTIF(ATF$47:ATF$59,ATF56)&gt;0,IF(COUNTIF(ATF60:ATF68,ATF56)&gt;0,"",ATF56))</f>
        <v/>
      </c>
      <c r="ATQ69" s="4" t="str">
        <f ca="1">IF(COUNTIF(ATQ$47:ATQ$59,ATQ56)&gt;0,IF(COUNTIF(ATQ60:ATQ68,ATQ56)&gt;0,"",ATQ56))</f>
        <v/>
      </c>
      <c r="AUB69" s="4" t="str">
        <f ca="1">IF(COUNTIF(AUB$47:AUB$59,AUB56)&gt;0,IF(COUNTIF(AUB60:AUB68,AUB56)&gt;0,"",AUB56))</f>
        <v/>
      </c>
      <c r="AUM69" s="4" t="str">
        <f ca="1">IF(COUNTIF(AUM$47:AUM$59,AUM56)&gt;0,IF(COUNTIF(AUM60:AUM68,AUM56)&gt;0,"",AUM56))</f>
        <v/>
      </c>
      <c r="AUX69" s="4" t="str">
        <f ca="1">IF(COUNTIF(AUX$47:AUX$59,AUX56)&gt;0,IF(COUNTIF(AUX60:AUX68,AUX56)&gt;0,"",AUX56))</f>
        <v/>
      </c>
      <c r="AVI69" s="4" t="str">
        <f ca="1">IF(COUNTIF(AVI$47:AVI$59,AVI56)&gt;0,IF(COUNTIF(AVI60:AVI68,AVI56)&gt;0,"",AVI56))</f>
        <v/>
      </c>
      <c r="AVT69" s="4" t="str">
        <f ca="1">IF(COUNTIF(AVT$47:AVT$59,AVT56)&gt;0,IF(COUNTIF(AVT60:AVT68,AVT56)&gt;0,"",AVT56))</f>
        <v/>
      </c>
    </row>
    <row r="70" spans="3:1015 1026:1268">
      <c r="C70" s="4" t="str">
        <f ca="1">IF(COUNTIF(C$47:C$59,C57)&gt;0,IF(COUNTIF(C60:C69,C57)&gt;0,"",C57))</f>
        <v/>
      </c>
      <c r="N70" s="4" t="str">
        <f ca="1">IF(COUNTIF(N$47:N$59,N57)&gt;0,IF(COUNTIF(N60:N69,N57)&gt;0,"",N57))</f>
        <v/>
      </c>
      <c r="Y70" s="4" t="str">
        <f ca="1">IF(COUNTIF(Y$47:Y$59,Y57)&gt;0,IF(COUNTIF(Y60:Y69,Y57)&gt;0,"",Y57))</f>
        <v/>
      </c>
      <c r="AJ70" s="4" t="str">
        <f ca="1">IF(COUNTIF(AJ$47:AJ$59,AJ57)&gt;0,IF(COUNTIF(AJ60:AJ69,AJ57)&gt;0,"",AJ57))</f>
        <v/>
      </c>
      <c r="AU70" s="4" t="str">
        <f ca="1">IF(COUNTIF(AU$47:AU$59,AU57)&gt;0,IF(COUNTIF(AU60:AU69,AU57)&gt;0,"",AU57))</f>
        <v/>
      </c>
      <c r="BF70" s="4" t="str">
        <f ca="1">IF(COUNTIF(BF$47:BF$59,BF57)&gt;0,IF(COUNTIF(BF60:BF69,BF57)&gt;0,"",BF57))</f>
        <v/>
      </c>
      <c r="BQ70" s="4" t="str">
        <f ca="1">IF(COUNTIF(BQ$47:BQ$59,BQ57)&gt;0,IF(COUNTIF(BQ60:BQ69,BQ57)&gt;0,"",BQ57))</f>
        <v/>
      </c>
      <c r="CB70" s="4" t="str">
        <f ca="1">IF(COUNTIF(CB$47:CB$59,CB57)&gt;0,IF(COUNTIF(CB60:CB69,CB57)&gt;0,"",CB57))</f>
        <v/>
      </c>
      <c r="CM70" s="4" t="str">
        <f ca="1">IF(COUNTIF(CM$47:CM$59,CM57)&gt;0,IF(COUNTIF(CM60:CM69,CM57)&gt;0,"",CM57))</f>
        <v/>
      </c>
      <c r="CX70" s="4" t="str">
        <f ca="1">IF(COUNTIF(CX$47:CX$59,CX57)&gt;0,IF(COUNTIF(CX60:CX69,CX57)&gt;0,"",CX57))</f>
        <v/>
      </c>
      <c r="DI70" s="4" t="str">
        <f ca="1">IF(COUNTIF(DI$47:DI$59,DI57)&gt;0,IF(COUNTIF(DI60:DI69,DI57)&gt;0,"",DI57))</f>
        <v/>
      </c>
      <c r="DT70" s="4" t="str">
        <f ca="1">IF(COUNTIF(DT$47:DT$59,DT57)&gt;0,IF(COUNTIF(DT60:DT69,DT57)&gt;0,"",DT57))</f>
        <v/>
      </c>
      <c r="EE70" s="4" t="str">
        <f ca="1">IF(COUNTIF(EE$47:EE$59,EE57)&gt;0,IF(COUNTIF(EE60:EE69,EE57)&gt;0,"",EE57))</f>
        <v/>
      </c>
      <c r="EP70" s="4" t="str">
        <f ca="1">IF(COUNTIF(EP$47:EP$59,EP57)&gt;0,IF(COUNTIF(EP60:EP69,EP57)&gt;0,"",EP57))</f>
        <v/>
      </c>
      <c r="FA70" s="4" t="str">
        <f ca="1">IF(COUNTIF(FA$47:FA$59,FA57)&gt;0,IF(COUNTIF(FA60:FA69,FA57)&gt;0,"",FA57))</f>
        <v/>
      </c>
      <c r="FL70" s="4" t="str">
        <f ca="1">IF(COUNTIF(FL$47:FL$59,FL57)&gt;0,IF(COUNTIF(FL60:FL69,FL57)&gt;0,"",FL57))</f>
        <v/>
      </c>
      <c r="FW70" s="4" t="str">
        <f ca="1">IF(COUNTIF(FW$47:FW$59,FW57)&gt;0,IF(COUNTIF(FW60:FW69,FW57)&gt;0,"",FW57))</f>
        <v/>
      </c>
      <c r="GH70" s="4" t="str">
        <f ca="1">IF(COUNTIF(GH$47:GH$59,GH57)&gt;0,IF(COUNTIF(GH60:GH69,GH57)&gt;0,"",GH57))</f>
        <v/>
      </c>
      <c r="GS70" s="4" t="str">
        <f ca="1">IF(COUNTIF(GS$47:GS$59,GS57)&gt;0,IF(COUNTIF(GS60:GS69,GS57)&gt;0,"",GS57))</f>
        <v/>
      </c>
      <c r="HD70" s="4" t="str">
        <f ca="1">IF(COUNTIF(HD$47:HD$59,HD57)&gt;0,IF(COUNTIF(HD60:HD69,HD57)&gt;0,"",HD57))</f>
        <v/>
      </c>
      <c r="HO70" s="4" t="str">
        <f ca="1">IF(COUNTIF(HO$47:HO$59,HO57)&gt;0,IF(COUNTIF(HO60:HO69,HO57)&gt;0,"",HO57))</f>
        <v/>
      </c>
      <c r="HZ70" s="4" t="str">
        <f ca="1">IF(COUNTIF(HZ$47:HZ$59,HZ57)&gt;0,IF(COUNTIF(HZ60:HZ69,HZ57)&gt;0,"",HZ57))</f>
        <v/>
      </c>
      <c r="IK70" s="4" t="str">
        <f ca="1">IF(COUNTIF(IK$47:IK$59,IK57)&gt;0,IF(COUNTIF(IK60:IK69,IK57)&gt;0,"",IK57))</f>
        <v/>
      </c>
      <c r="IV70" s="4" t="str">
        <f ca="1">IF(COUNTIF(IV$47:IV$59,IV57)&gt;0,IF(COUNTIF(IV60:IV69,IV57)&gt;0,"",IV57))</f>
        <v/>
      </c>
      <c r="JG70" s="4" t="str">
        <f ca="1">IF(COUNTIF(JG$47:JG$59,JG57)&gt;0,IF(COUNTIF(JG60:JG69,JG57)&gt;0,"",JG57))</f>
        <v/>
      </c>
      <c r="JR70" s="4" t="str">
        <f ca="1">IF(COUNTIF(JR$47:JR$59,JR57)&gt;0,IF(COUNTIF(JR60:JR69,JR57)&gt;0,"",JR57))</f>
        <v/>
      </c>
      <c r="KC70" s="4" t="str">
        <f ca="1">IF(COUNTIF(KC$47:KC$59,KC57)&gt;0,IF(COUNTIF(KC60:KC69,KC57)&gt;0,"",KC57))</f>
        <v/>
      </c>
      <c r="KN70" s="4" t="str">
        <f ca="1">IF(COUNTIF(KN$47:KN$59,KN57)&gt;0,IF(COUNTIF(KN60:KN69,KN57)&gt;0,"",KN57))</f>
        <v/>
      </c>
      <c r="KY70" s="4" t="str">
        <f ca="1">IF(COUNTIF(KY$47:KY$59,KY57)&gt;0,IF(COUNTIF(KY60:KY69,KY57)&gt;0,"",KY57))</f>
        <v/>
      </c>
      <c r="LJ70" s="4" t="str">
        <f ca="1">IF(COUNTIF(LJ$47:LJ$59,LJ57)&gt;0,IF(COUNTIF(LJ60:LJ69,LJ57)&gt;0,"",LJ57))</f>
        <v/>
      </c>
      <c r="LU70" s="4" t="str">
        <f ca="1">IF(COUNTIF(LU$47:LU$59,LU57)&gt;0,IF(COUNTIF(LU60:LU69,LU57)&gt;0,"",LU57))</f>
        <v/>
      </c>
      <c r="MF70" s="4" t="str">
        <f ca="1">IF(COUNTIF(MF$47:MF$59,MF57)&gt;0,IF(COUNTIF(MF60:MF69,MF57)&gt;0,"",MF57))</f>
        <v/>
      </c>
      <c r="MQ70" s="4" t="str">
        <f ca="1">IF(COUNTIF(MQ$47:MQ$59,MQ57)&gt;0,IF(COUNTIF(MQ60:MQ69,MQ57)&gt;0,"",MQ57))</f>
        <v/>
      </c>
      <c r="NB70" s="4" t="str">
        <f ca="1">IF(COUNTIF(NB$47:NB$59,NB57)&gt;0,IF(COUNTIF(NB60:NB69,NB57)&gt;0,"",NB57))</f>
        <v/>
      </c>
      <c r="NM70" s="4" t="str">
        <f ca="1">IF(COUNTIF(NM$47:NM$59,NM57)&gt;0,IF(COUNTIF(NM60:NM69,NM57)&gt;0,"",NM57))</f>
        <v/>
      </c>
      <c r="NX70" s="4" t="str">
        <f ca="1">IF(COUNTIF(NX$47:NX$59,NX57)&gt;0,IF(COUNTIF(NX60:NX69,NX57)&gt;0,"",NX57))</f>
        <v/>
      </c>
      <c r="OI70" s="4" t="str">
        <f ca="1">IF(COUNTIF(OI$47:OI$59,OI57)&gt;0,IF(COUNTIF(OI60:OI69,OI57)&gt;0,"",OI57))</f>
        <v/>
      </c>
      <c r="OT70" s="4" t="str">
        <f ca="1">IF(COUNTIF(OT$47:OT$59,OT57)&gt;0,IF(COUNTIF(OT60:OT69,OT57)&gt;0,"",OT57))</f>
        <v/>
      </c>
      <c r="PE70" s="4" t="str">
        <f ca="1">IF(COUNTIF(PE$47:PE$59,PE57)&gt;0,IF(COUNTIF(PE60:PE69,PE57)&gt;0,"",PE57))</f>
        <v/>
      </c>
      <c r="PP70" s="4" t="str">
        <f ca="1">IF(COUNTIF(PP$47:PP$59,PP57)&gt;0,IF(COUNTIF(PP60:PP69,PP57)&gt;0,"",PP57))</f>
        <v/>
      </c>
      <c r="QA70" s="4" t="str">
        <f ca="1">IF(COUNTIF(QA$47:QA$59,QA57)&gt;0,IF(COUNTIF(QA60:QA69,QA57)&gt;0,"",QA57))</f>
        <v/>
      </c>
      <c r="QL70" s="4" t="str">
        <f ca="1">IF(COUNTIF(QL$47:QL$59,QL57)&gt;0,IF(COUNTIF(QL60:QL69,QL57)&gt;0,"",QL57))</f>
        <v/>
      </c>
      <c r="QW70" s="4" t="str">
        <f ca="1">IF(COUNTIF(QW$47:QW$59,QW57)&gt;0,IF(COUNTIF(QW60:QW69,QW57)&gt;0,"",QW57))</f>
        <v/>
      </c>
      <c r="RH70" s="4" t="str">
        <f ca="1">IF(COUNTIF(RH$47:RH$59,RH57)&gt;0,IF(COUNTIF(RH60:RH69,RH57)&gt;0,"",RH57))</f>
        <v/>
      </c>
      <c r="RS70" s="4" t="str">
        <f ca="1">IF(COUNTIF(RS$47:RS$59,RS57)&gt;0,IF(COUNTIF(RS60:RS69,RS57)&gt;0,"",RS57))</f>
        <v/>
      </c>
      <c r="SD70" s="4" t="str">
        <f ca="1">IF(COUNTIF(SD$47:SD$59,SD57)&gt;0,IF(COUNTIF(SD60:SD69,SD57)&gt;0,"",SD57))</f>
        <v/>
      </c>
      <c r="SO70" s="4" t="str">
        <f ca="1">IF(COUNTIF(SO$47:SO$59,SO57)&gt;0,IF(COUNTIF(SO60:SO69,SO57)&gt;0,"",SO57))</f>
        <v/>
      </c>
      <c r="SZ70" s="4" t="str">
        <f ca="1">IF(COUNTIF(SZ$47:SZ$59,SZ57)&gt;0,IF(COUNTIF(SZ60:SZ69,SZ57)&gt;0,"",SZ57))</f>
        <v/>
      </c>
      <c r="TK70" s="4" t="str">
        <f ca="1">IF(COUNTIF(TK$47:TK$59,TK57)&gt;0,IF(COUNTIF(TK60:TK69,TK57)&gt;0,"",TK57))</f>
        <v/>
      </c>
      <c r="TV70" s="4" t="str">
        <f ca="1">IF(COUNTIF(TV$47:TV$59,TV57)&gt;0,IF(COUNTIF(TV60:TV69,TV57)&gt;0,"",TV57))</f>
        <v/>
      </c>
      <c r="UG70" s="4" t="str">
        <f ca="1">IF(COUNTIF(UG$47:UG$59,UG57)&gt;0,IF(COUNTIF(UG60:UG69,UG57)&gt;0,"",UG57))</f>
        <v/>
      </c>
      <c r="UR70" s="4" t="str">
        <f ca="1">IF(COUNTIF(UR$47:UR$59,UR57)&gt;0,IF(COUNTIF(UR60:UR69,UR57)&gt;0,"",UR57))</f>
        <v/>
      </c>
      <c r="VC70" s="4" t="str">
        <f ca="1">IF(COUNTIF(VC$47:VC$59,VC57)&gt;0,IF(COUNTIF(VC60:VC69,VC57)&gt;0,"",VC57))</f>
        <v/>
      </c>
      <c r="VN70" s="4" t="str">
        <f ca="1">IF(COUNTIF(VN$47:VN$59,VN57)&gt;0,IF(COUNTIF(VN60:VN69,VN57)&gt;0,"",VN57))</f>
        <v/>
      </c>
      <c r="VY70" s="4" t="str">
        <f ca="1">IF(COUNTIF(VY$47:VY$59,VY57)&gt;0,IF(COUNTIF(VY60:VY69,VY57)&gt;0,"",VY57))</f>
        <v/>
      </c>
      <c r="WJ70" s="4" t="str">
        <f ca="1">IF(COUNTIF(WJ$47:WJ$59,WJ57)&gt;0,IF(COUNTIF(WJ60:WJ69,WJ57)&gt;0,"",WJ57))</f>
        <v/>
      </c>
      <c r="WU70" s="4" t="str">
        <f ca="1">IF(COUNTIF(WU$47:WU$59,WU57)&gt;0,IF(COUNTIF(WU60:WU69,WU57)&gt;0,"",WU57))</f>
        <v/>
      </c>
      <c r="XF70" s="4" t="str">
        <f ca="1">IF(COUNTIF(XF$47:XF$59,XF57)&gt;0,IF(COUNTIF(XF60:XF69,XF57)&gt;0,"",XF57))</f>
        <v/>
      </c>
      <c r="XQ70" s="4" t="str">
        <f ca="1">IF(COUNTIF(XQ$47:XQ$59,XQ57)&gt;0,IF(COUNTIF(XQ60:XQ69,XQ57)&gt;0,"",XQ57))</f>
        <v/>
      </c>
      <c r="YB70" s="4" t="str">
        <f ca="1">IF(COUNTIF(YB$47:YB$59,YB57)&gt;0,IF(COUNTIF(YB60:YB69,YB57)&gt;0,"",YB57))</f>
        <v/>
      </c>
      <c r="YM70" s="4" t="str">
        <f ca="1">IF(COUNTIF(YM$47:YM$59,YM57)&gt;0,IF(COUNTIF(YM60:YM69,YM57)&gt;0,"",YM57))</f>
        <v/>
      </c>
      <c r="YX70" s="4" t="str">
        <f ca="1">IF(COUNTIF(YX$47:YX$59,YX57)&gt;0,IF(COUNTIF(YX60:YX69,YX57)&gt;0,"",YX57))</f>
        <v/>
      </c>
      <c r="ZI70" s="4" t="str">
        <f ca="1">IF(COUNTIF(ZI$47:ZI$59,ZI57)&gt;0,IF(COUNTIF(ZI60:ZI69,ZI57)&gt;0,"",ZI57))</f>
        <v/>
      </c>
      <c r="ZT70" s="4" t="str">
        <f ca="1">IF(COUNTIF(ZT$47:ZT$59,ZT57)&gt;0,IF(COUNTIF(ZT60:ZT69,ZT57)&gt;0,"",ZT57))</f>
        <v/>
      </c>
      <c r="AAE70" s="4" t="str">
        <f ca="1">IF(COUNTIF(AAE$47:AAE$59,AAE57)&gt;0,IF(COUNTIF(AAE60:AAE69,AAE57)&gt;0,"",AAE57))</f>
        <v/>
      </c>
      <c r="AAP70" s="4" t="str">
        <f ca="1">IF(COUNTIF(AAP$47:AAP$59,AAP57)&gt;0,IF(COUNTIF(AAP60:AAP69,AAP57)&gt;0,"",AAP57))</f>
        <v/>
      </c>
      <c r="ABA70" s="4" t="str">
        <f ca="1">IF(COUNTIF(ABA$47:ABA$59,ABA57)&gt;0,IF(COUNTIF(ABA60:ABA69,ABA57)&gt;0,"",ABA57))</f>
        <v/>
      </c>
      <c r="ABL70" s="4" t="str">
        <f ca="1">IF(COUNTIF(ABL$47:ABL$59,ABL57)&gt;0,IF(COUNTIF(ABL60:ABL69,ABL57)&gt;0,"",ABL57))</f>
        <v/>
      </c>
      <c r="ABW70" s="4" t="str">
        <f ca="1">IF(COUNTIF(ABW$47:ABW$59,ABW57)&gt;0,IF(COUNTIF(ABW60:ABW69,ABW57)&gt;0,"",ABW57))</f>
        <v/>
      </c>
      <c r="ACH70" s="4" t="str">
        <f ca="1">IF(COUNTIF(ACH$47:ACH$59,ACH57)&gt;0,IF(COUNTIF(ACH60:ACH69,ACH57)&gt;0,"",ACH57))</f>
        <v/>
      </c>
      <c r="ACS70" s="4" t="str">
        <f ca="1">IF(COUNTIF(ACS$47:ACS$59,ACS57)&gt;0,IF(COUNTIF(ACS60:ACS69,ACS57)&gt;0,"",ACS57))</f>
        <v/>
      </c>
      <c r="ADD70" s="4" t="str">
        <f ca="1">IF(COUNTIF(ADD$47:ADD$59,ADD57)&gt;0,IF(COUNTIF(ADD60:ADD69,ADD57)&gt;0,"",ADD57))</f>
        <v/>
      </c>
      <c r="ADO70" s="4" t="str">
        <f ca="1">IF(COUNTIF(ADO$47:ADO$59,ADO57)&gt;0,IF(COUNTIF(ADO60:ADO69,ADO57)&gt;0,"",ADO57))</f>
        <v/>
      </c>
      <c r="ADZ70" s="4" t="str">
        <f ca="1">IF(COUNTIF(ADZ$47:ADZ$59,ADZ57)&gt;0,IF(COUNTIF(ADZ60:ADZ69,ADZ57)&gt;0,"",ADZ57))</f>
        <v/>
      </c>
      <c r="AEK70" s="4" t="str">
        <f ca="1">IF(COUNTIF(AEK$47:AEK$59,AEK57)&gt;0,IF(COUNTIF(AEK60:AEK69,AEK57)&gt;0,"",AEK57))</f>
        <v/>
      </c>
      <c r="AEV70" s="4" t="str">
        <f ca="1">IF(COUNTIF(AEV$47:AEV$59,AEV57)&gt;0,IF(COUNTIF(AEV60:AEV69,AEV57)&gt;0,"",AEV57))</f>
        <v/>
      </c>
      <c r="AFG70" s="4" t="str">
        <f ca="1">IF(COUNTIF(AFG$47:AFG$59,AFG57)&gt;0,IF(COUNTIF(AFG60:AFG69,AFG57)&gt;0,"",AFG57))</f>
        <v/>
      </c>
      <c r="AFR70" s="4" t="str">
        <f ca="1">IF(COUNTIF(AFR$47:AFR$59,AFR57)&gt;0,IF(COUNTIF(AFR60:AFR69,AFR57)&gt;0,"",AFR57))</f>
        <v/>
      </c>
      <c r="AGC70" s="4" t="str">
        <f ca="1">IF(COUNTIF(AGC$47:AGC$59,AGC57)&gt;0,IF(COUNTIF(AGC60:AGC69,AGC57)&gt;0,"",AGC57))</f>
        <v/>
      </c>
      <c r="AGN70" s="4" t="str">
        <f ca="1">IF(COUNTIF(AGN$47:AGN$59,AGN57)&gt;0,IF(COUNTIF(AGN60:AGN69,AGN57)&gt;0,"",AGN57))</f>
        <v/>
      </c>
      <c r="AGY70" s="4" t="str">
        <f ca="1">IF(COUNTIF(AGY$47:AGY$59,AGY57)&gt;0,IF(COUNTIF(AGY60:AGY69,AGY57)&gt;0,"",AGY57))</f>
        <v/>
      </c>
      <c r="AHJ70" s="4" t="str">
        <f ca="1">IF(COUNTIF(AHJ$47:AHJ$59,AHJ57)&gt;0,IF(COUNTIF(AHJ60:AHJ69,AHJ57)&gt;0,"",AHJ57))</f>
        <v/>
      </c>
      <c r="AHU70" s="4" t="str">
        <f ca="1">IF(COUNTIF(AHU$47:AHU$59,AHU57)&gt;0,IF(COUNTIF(AHU60:AHU69,AHU57)&gt;0,"",AHU57))</f>
        <v/>
      </c>
      <c r="AIF70" s="4" t="str">
        <f ca="1">IF(COUNTIF(AIF$47:AIF$59,AIF57)&gt;0,IF(COUNTIF(AIF60:AIF69,AIF57)&gt;0,"",AIF57))</f>
        <v/>
      </c>
      <c r="AIQ70" s="4" t="str">
        <f ca="1">IF(COUNTIF(AIQ$47:AIQ$59,AIQ57)&gt;0,IF(COUNTIF(AIQ60:AIQ69,AIQ57)&gt;0,"",AIQ57))</f>
        <v/>
      </c>
      <c r="AJB70" s="4" t="str">
        <f ca="1">IF(COUNTIF(AJB$47:AJB$59,AJB57)&gt;0,IF(COUNTIF(AJB60:AJB69,AJB57)&gt;0,"",AJB57))</f>
        <v/>
      </c>
      <c r="AJM70" s="4" t="str">
        <f ca="1">IF(COUNTIF(AJM$47:AJM$59,AJM57)&gt;0,IF(COUNTIF(AJM60:AJM69,AJM57)&gt;0,"",AJM57))</f>
        <v/>
      </c>
      <c r="AJX70" s="4" t="str">
        <f ca="1">IF(COUNTIF(AJX$47:AJX$59,AJX57)&gt;0,IF(COUNTIF(AJX60:AJX69,AJX57)&gt;0,"",AJX57))</f>
        <v/>
      </c>
      <c r="AKI70" s="4" t="str">
        <f ca="1">IF(COUNTIF(AKI$47:AKI$59,AKI57)&gt;0,IF(COUNTIF(AKI60:AKI69,AKI57)&gt;0,"",AKI57))</f>
        <v/>
      </c>
      <c r="AKT70" s="4" t="str">
        <f ca="1">IF(COUNTIF(AKT$47:AKT$59,AKT57)&gt;0,IF(COUNTIF(AKT60:AKT69,AKT57)&gt;0,"",AKT57))</f>
        <v/>
      </c>
      <c r="ALE70" s="4" t="str">
        <f ca="1">IF(COUNTIF(ALE$47:ALE$59,ALE57)&gt;0,IF(COUNTIF(ALE60:ALE69,ALE57)&gt;0,"",ALE57))</f>
        <v/>
      </c>
      <c r="ALP70" s="4" t="str">
        <f ca="1">IF(COUNTIF(ALP$47:ALP$59,ALP57)&gt;0,IF(COUNTIF(ALP60:ALP69,ALP57)&gt;0,"",ALP57))</f>
        <v/>
      </c>
      <c r="AMA70" s="4" t="str">
        <f ca="1">IF(COUNTIF(AMA$47:AMA$59,AMA57)&gt;0,IF(COUNTIF(AMA60:AMA69,AMA57)&gt;0,"",AMA57))</f>
        <v/>
      </c>
      <c r="AML70" s="4" t="str">
        <f ca="1">IF(COUNTIF(AML$47:AML$59,AML57)&gt;0,IF(COUNTIF(AML60:AML69,AML57)&gt;0,"",AML57))</f>
        <v/>
      </c>
      <c r="AMW70" s="4" t="str">
        <f ca="1">IF(COUNTIF(AMW$47:AMW$59,AMW57)&gt;0,IF(COUNTIF(AMW60:AMW69,AMW57)&gt;0,"",AMW57))</f>
        <v/>
      </c>
      <c r="ANH70" s="4" t="str">
        <f ca="1">IF(COUNTIF(ANH$47:ANH$59,ANH57)&gt;0,IF(COUNTIF(ANH60:ANH69,ANH57)&gt;0,"",ANH57))</f>
        <v/>
      </c>
      <c r="ANS70" s="4" t="str">
        <f ca="1">IF(COUNTIF(ANS$47:ANS$59,ANS57)&gt;0,IF(COUNTIF(ANS60:ANS69,ANS57)&gt;0,"",ANS57))</f>
        <v/>
      </c>
      <c r="AOD70" s="4" t="str">
        <f ca="1">IF(COUNTIF(AOD$47:AOD$59,AOD57)&gt;0,IF(COUNTIF(AOD60:AOD69,AOD57)&gt;0,"",AOD57))</f>
        <v/>
      </c>
      <c r="AOO70" s="4" t="str">
        <f ca="1">IF(COUNTIF(AOO$47:AOO$59,AOO57)&gt;0,IF(COUNTIF(AOO60:AOO69,AOO57)&gt;0,"",AOO57))</f>
        <v/>
      </c>
      <c r="AOZ70" s="4" t="str">
        <f ca="1">IF(COUNTIF(AOZ$47:AOZ$59,AOZ57)&gt;0,IF(COUNTIF(AOZ60:AOZ69,AOZ57)&gt;0,"",AOZ57))</f>
        <v/>
      </c>
      <c r="APK70" s="4" t="str">
        <f ca="1">IF(COUNTIF(APK$47:APK$59,APK57)&gt;0,IF(COUNTIF(APK60:APK69,APK57)&gt;0,"",APK57))</f>
        <v/>
      </c>
      <c r="APV70" s="4" t="str">
        <f ca="1">IF(COUNTIF(APV$47:APV$59,APV57)&gt;0,IF(COUNTIF(APV60:APV69,APV57)&gt;0,"",APV57))</f>
        <v/>
      </c>
      <c r="AQG70" s="4" t="str">
        <f ca="1">IF(COUNTIF(AQG$47:AQG$59,AQG57)&gt;0,IF(COUNTIF(AQG60:AQG69,AQG57)&gt;0,"",AQG57))</f>
        <v/>
      </c>
      <c r="AQR70" s="4" t="str">
        <f ca="1">IF(COUNTIF(AQR$47:AQR$59,AQR57)&gt;0,IF(COUNTIF(AQR60:AQR69,AQR57)&gt;0,"",AQR57))</f>
        <v/>
      </c>
      <c r="ARC70" s="4" t="str">
        <f ca="1">IF(COUNTIF(ARC$47:ARC$59,ARC57)&gt;0,IF(COUNTIF(ARC60:ARC69,ARC57)&gt;0,"",ARC57))</f>
        <v/>
      </c>
      <c r="ARN70" s="4" t="str">
        <f ca="1">IF(COUNTIF(ARN$47:ARN$59,ARN57)&gt;0,IF(COUNTIF(ARN60:ARN69,ARN57)&gt;0,"",ARN57))</f>
        <v/>
      </c>
      <c r="ARY70" s="4" t="str">
        <f ca="1">IF(COUNTIF(ARY$47:ARY$59,ARY57)&gt;0,IF(COUNTIF(ARY60:ARY69,ARY57)&gt;0,"",ARY57))</f>
        <v/>
      </c>
      <c r="ASJ70" s="4" t="str">
        <f ca="1">IF(COUNTIF(ASJ$47:ASJ$59,ASJ57)&gt;0,IF(COUNTIF(ASJ60:ASJ69,ASJ57)&gt;0,"",ASJ57))</f>
        <v/>
      </c>
      <c r="ASU70" s="4" t="str">
        <f ca="1">IF(COUNTIF(ASU$47:ASU$59,ASU57)&gt;0,IF(COUNTIF(ASU60:ASU69,ASU57)&gt;0,"",ASU57))</f>
        <v/>
      </c>
      <c r="ATF70" s="4" t="str">
        <f ca="1">IF(COUNTIF(ATF$47:ATF$59,ATF57)&gt;0,IF(COUNTIF(ATF60:ATF69,ATF57)&gt;0,"",ATF57))</f>
        <v/>
      </c>
      <c r="ATQ70" s="4" t="str">
        <f ca="1">IF(COUNTIF(ATQ$47:ATQ$59,ATQ57)&gt;0,IF(COUNTIF(ATQ60:ATQ69,ATQ57)&gt;0,"",ATQ57))</f>
        <v/>
      </c>
      <c r="AUB70" s="4" t="str">
        <f ca="1">IF(COUNTIF(AUB$47:AUB$59,AUB57)&gt;0,IF(COUNTIF(AUB60:AUB69,AUB57)&gt;0,"",AUB57))</f>
        <v/>
      </c>
      <c r="AUM70" s="4" t="str">
        <f ca="1">IF(COUNTIF(AUM$47:AUM$59,AUM57)&gt;0,IF(COUNTIF(AUM60:AUM69,AUM57)&gt;0,"",AUM57))</f>
        <v/>
      </c>
      <c r="AUX70" s="4" t="str">
        <f ca="1">IF(COUNTIF(AUX$47:AUX$59,AUX57)&gt;0,IF(COUNTIF(AUX60:AUX69,AUX57)&gt;0,"",AUX57))</f>
        <v/>
      </c>
      <c r="AVI70" s="4" t="str">
        <f ca="1">IF(COUNTIF(AVI$47:AVI$59,AVI57)&gt;0,IF(COUNTIF(AVI60:AVI69,AVI57)&gt;0,"",AVI57))</f>
        <v/>
      </c>
      <c r="AVT70" s="4" t="str">
        <f ca="1">IF(COUNTIF(AVT$47:AVT$59,AVT57)&gt;0,IF(COUNTIF(AVT60:AVT69,AVT57)&gt;0,"",AVT57))</f>
        <v/>
      </c>
    </row>
    <row r="71" spans="3:1015 1026:1268">
      <c r="C71" s="4" t="str">
        <f ca="1">IF(COUNTIF(C$47:C$59,C58)&gt;0,IF(COUNTIF(C60:C70,C58)&gt;0,"",C58))</f>
        <v/>
      </c>
      <c r="N71" s="4" t="str">
        <f ca="1">IF(COUNTIF(N$47:N$59,N58)&gt;0,IF(COUNTIF(N60:N70,N58)&gt;0,"",N58))</f>
        <v/>
      </c>
      <c r="Y71" s="4" t="str">
        <f ca="1">IF(COUNTIF(Y$47:Y$59,Y58)&gt;0,IF(COUNTIF(Y60:Y70,Y58)&gt;0,"",Y58))</f>
        <v/>
      </c>
      <c r="AJ71" s="4" t="str">
        <f ca="1">IF(COUNTIF(AJ$47:AJ$59,AJ58)&gt;0,IF(COUNTIF(AJ60:AJ70,AJ58)&gt;0,"",AJ58))</f>
        <v/>
      </c>
      <c r="AU71" s="4" t="str">
        <f ca="1">IF(COUNTIF(AU$47:AU$59,AU58)&gt;0,IF(COUNTIF(AU60:AU70,AU58)&gt;0,"",AU58))</f>
        <v/>
      </c>
      <c r="BF71" s="4" t="str">
        <f ca="1">IF(COUNTIF(BF$47:BF$59,BF58)&gt;0,IF(COUNTIF(BF60:BF70,BF58)&gt;0,"",BF58))</f>
        <v/>
      </c>
      <c r="BQ71" s="4" t="str">
        <f ca="1">IF(COUNTIF(BQ$47:BQ$59,BQ58)&gt;0,IF(COUNTIF(BQ60:BQ70,BQ58)&gt;0,"",BQ58))</f>
        <v/>
      </c>
      <c r="CB71" s="4" t="str">
        <f ca="1">IF(COUNTIF(CB$47:CB$59,CB58)&gt;0,IF(COUNTIF(CB60:CB70,CB58)&gt;0,"",CB58))</f>
        <v/>
      </c>
      <c r="CM71" s="4" t="str">
        <f ca="1">IF(COUNTIF(CM$47:CM$59,CM58)&gt;0,IF(COUNTIF(CM60:CM70,CM58)&gt;0,"",CM58))</f>
        <v/>
      </c>
      <c r="CX71" s="4" t="str">
        <f ca="1">IF(COUNTIF(CX$47:CX$59,CX58)&gt;0,IF(COUNTIF(CX60:CX70,CX58)&gt;0,"",CX58))</f>
        <v/>
      </c>
      <c r="DI71" s="4" t="str">
        <f ca="1">IF(COUNTIF(DI$47:DI$59,DI58)&gt;0,IF(COUNTIF(DI60:DI70,DI58)&gt;0,"",DI58))</f>
        <v/>
      </c>
      <c r="DT71" s="4" t="str">
        <f ca="1">IF(COUNTIF(DT$47:DT$59,DT58)&gt;0,IF(COUNTIF(DT60:DT70,DT58)&gt;0,"",DT58))</f>
        <v/>
      </c>
      <c r="EE71" s="4" t="str">
        <f ca="1">IF(COUNTIF(EE$47:EE$59,EE58)&gt;0,IF(COUNTIF(EE60:EE70,EE58)&gt;0,"",EE58))</f>
        <v/>
      </c>
      <c r="EP71" s="4" t="str">
        <f ca="1">IF(COUNTIF(EP$47:EP$59,EP58)&gt;0,IF(COUNTIF(EP60:EP70,EP58)&gt;0,"",EP58))</f>
        <v/>
      </c>
      <c r="FA71" s="4" t="str">
        <f ca="1">IF(COUNTIF(FA$47:FA$59,FA58)&gt;0,IF(COUNTIF(FA60:FA70,FA58)&gt;0,"",FA58))</f>
        <v/>
      </c>
      <c r="FL71" s="4" t="str">
        <f ca="1">IF(COUNTIF(FL$47:FL$59,FL58)&gt;0,IF(COUNTIF(FL60:FL70,FL58)&gt;0,"",FL58))</f>
        <v/>
      </c>
      <c r="FW71" s="4" t="str">
        <f ca="1">IF(COUNTIF(FW$47:FW$59,FW58)&gt;0,IF(COUNTIF(FW60:FW70,FW58)&gt;0,"",FW58))</f>
        <v/>
      </c>
      <c r="GH71" s="4" t="str">
        <f ca="1">IF(COUNTIF(GH$47:GH$59,GH58)&gt;0,IF(COUNTIF(GH60:GH70,GH58)&gt;0,"",GH58))</f>
        <v/>
      </c>
      <c r="GS71" s="4" t="str">
        <f ca="1">IF(COUNTIF(GS$47:GS$59,GS58)&gt;0,IF(COUNTIF(GS60:GS70,GS58)&gt;0,"",GS58))</f>
        <v/>
      </c>
      <c r="HD71" s="4" t="str">
        <f ca="1">IF(COUNTIF(HD$47:HD$59,HD58)&gt;0,IF(COUNTIF(HD60:HD70,HD58)&gt;0,"",HD58))</f>
        <v/>
      </c>
      <c r="HO71" s="4" t="str">
        <f ca="1">IF(COUNTIF(HO$47:HO$59,HO58)&gt;0,IF(COUNTIF(HO60:HO70,HO58)&gt;0,"",HO58))</f>
        <v/>
      </c>
      <c r="HZ71" s="4" t="str">
        <f ca="1">IF(COUNTIF(HZ$47:HZ$59,HZ58)&gt;0,IF(COUNTIF(HZ60:HZ70,HZ58)&gt;0,"",HZ58))</f>
        <v/>
      </c>
      <c r="IK71" s="4" t="str">
        <f ca="1">IF(COUNTIF(IK$47:IK$59,IK58)&gt;0,IF(COUNTIF(IK60:IK70,IK58)&gt;0,"",IK58))</f>
        <v/>
      </c>
      <c r="IV71" s="4" t="str">
        <f ca="1">IF(COUNTIF(IV$47:IV$59,IV58)&gt;0,IF(COUNTIF(IV60:IV70,IV58)&gt;0,"",IV58))</f>
        <v/>
      </c>
      <c r="JG71" s="4" t="str">
        <f ca="1">IF(COUNTIF(JG$47:JG$59,JG58)&gt;0,IF(COUNTIF(JG60:JG70,JG58)&gt;0,"",JG58))</f>
        <v/>
      </c>
      <c r="JR71" s="4" t="str">
        <f ca="1">IF(COUNTIF(JR$47:JR$59,JR58)&gt;0,IF(COUNTIF(JR60:JR70,JR58)&gt;0,"",JR58))</f>
        <v/>
      </c>
      <c r="KC71" s="4" t="str">
        <f ca="1">IF(COUNTIF(KC$47:KC$59,KC58)&gt;0,IF(COUNTIF(KC60:KC70,KC58)&gt;0,"",KC58))</f>
        <v/>
      </c>
      <c r="KN71" s="4" t="str">
        <f ca="1">IF(COUNTIF(KN$47:KN$59,KN58)&gt;0,IF(COUNTIF(KN60:KN70,KN58)&gt;0,"",KN58))</f>
        <v/>
      </c>
      <c r="KY71" s="4" t="str">
        <f ca="1">IF(COUNTIF(KY$47:KY$59,KY58)&gt;0,IF(COUNTIF(KY60:KY70,KY58)&gt;0,"",KY58))</f>
        <v/>
      </c>
      <c r="LJ71" s="4" t="str">
        <f ca="1">IF(COUNTIF(LJ$47:LJ$59,LJ58)&gt;0,IF(COUNTIF(LJ60:LJ70,LJ58)&gt;0,"",LJ58))</f>
        <v/>
      </c>
      <c r="LU71" s="4" t="str">
        <f ca="1">IF(COUNTIF(LU$47:LU$59,LU58)&gt;0,IF(COUNTIF(LU60:LU70,LU58)&gt;0,"",LU58))</f>
        <v/>
      </c>
      <c r="MF71" s="4" t="str">
        <f ca="1">IF(COUNTIF(MF$47:MF$59,MF58)&gt;0,IF(COUNTIF(MF60:MF70,MF58)&gt;0,"",MF58))</f>
        <v/>
      </c>
      <c r="MQ71" s="4" t="str">
        <f ca="1">IF(COUNTIF(MQ$47:MQ$59,MQ58)&gt;0,IF(COUNTIF(MQ60:MQ70,MQ58)&gt;0,"",MQ58))</f>
        <v/>
      </c>
      <c r="NB71" s="4" t="str">
        <f ca="1">IF(COUNTIF(NB$47:NB$59,NB58)&gt;0,IF(COUNTIF(NB60:NB70,NB58)&gt;0,"",NB58))</f>
        <v/>
      </c>
      <c r="NM71" s="4" t="str">
        <f ca="1">IF(COUNTIF(NM$47:NM$59,NM58)&gt;0,IF(COUNTIF(NM60:NM70,NM58)&gt;0,"",NM58))</f>
        <v/>
      </c>
      <c r="NX71" s="4" t="str">
        <f ca="1">IF(COUNTIF(NX$47:NX$59,NX58)&gt;0,IF(COUNTIF(NX60:NX70,NX58)&gt;0,"",NX58))</f>
        <v/>
      </c>
      <c r="OI71" s="4" t="str">
        <f ca="1">IF(COUNTIF(OI$47:OI$59,OI58)&gt;0,IF(COUNTIF(OI60:OI70,OI58)&gt;0,"",OI58))</f>
        <v/>
      </c>
      <c r="OT71" s="4" t="str">
        <f ca="1">IF(COUNTIF(OT$47:OT$59,OT58)&gt;0,IF(COUNTIF(OT60:OT70,OT58)&gt;0,"",OT58))</f>
        <v/>
      </c>
      <c r="PE71" s="4" t="str">
        <f ca="1">IF(COUNTIF(PE$47:PE$59,PE58)&gt;0,IF(COUNTIF(PE60:PE70,PE58)&gt;0,"",PE58))</f>
        <v/>
      </c>
      <c r="PP71" s="4" t="str">
        <f ca="1">IF(COUNTIF(PP$47:PP$59,PP58)&gt;0,IF(COUNTIF(PP60:PP70,PP58)&gt;0,"",PP58))</f>
        <v/>
      </c>
      <c r="QA71" s="4" t="str">
        <f ca="1">IF(COUNTIF(QA$47:QA$59,QA58)&gt;0,IF(COUNTIF(QA60:QA70,QA58)&gt;0,"",QA58))</f>
        <v/>
      </c>
      <c r="QL71" s="4" t="str">
        <f ca="1">IF(COUNTIF(QL$47:QL$59,QL58)&gt;0,IF(COUNTIF(QL60:QL70,QL58)&gt;0,"",QL58))</f>
        <v/>
      </c>
      <c r="QW71" s="4" t="str">
        <f ca="1">IF(COUNTIF(QW$47:QW$59,QW58)&gt;0,IF(COUNTIF(QW60:QW70,QW58)&gt;0,"",QW58))</f>
        <v/>
      </c>
      <c r="RH71" s="4" t="str">
        <f ca="1">IF(COUNTIF(RH$47:RH$59,RH58)&gt;0,IF(COUNTIF(RH60:RH70,RH58)&gt;0,"",RH58))</f>
        <v/>
      </c>
      <c r="RS71" s="4" t="str">
        <f ca="1">IF(COUNTIF(RS$47:RS$59,RS58)&gt;0,IF(COUNTIF(RS60:RS70,RS58)&gt;0,"",RS58))</f>
        <v/>
      </c>
      <c r="SD71" s="4" t="str">
        <f ca="1">IF(COUNTIF(SD$47:SD$59,SD58)&gt;0,IF(COUNTIF(SD60:SD70,SD58)&gt;0,"",SD58))</f>
        <v/>
      </c>
      <c r="SO71" s="4" t="str">
        <f ca="1">IF(COUNTIF(SO$47:SO$59,SO58)&gt;0,IF(COUNTIF(SO60:SO70,SO58)&gt;0,"",SO58))</f>
        <v/>
      </c>
      <c r="SZ71" s="4" t="str">
        <f ca="1">IF(COUNTIF(SZ$47:SZ$59,SZ58)&gt;0,IF(COUNTIF(SZ60:SZ70,SZ58)&gt;0,"",SZ58))</f>
        <v/>
      </c>
      <c r="TK71" s="4" t="str">
        <f ca="1">IF(COUNTIF(TK$47:TK$59,TK58)&gt;0,IF(COUNTIF(TK60:TK70,TK58)&gt;0,"",TK58))</f>
        <v/>
      </c>
      <c r="TV71" s="4" t="str">
        <f ca="1">IF(COUNTIF(TV$47:TV$59,TV58)&gt;0,IF(COUNTIF(TV60:TV70,TV58)&gt;0,"",TV58))</f>
        <v/>
      </c>
      <c r="UG71" s="4" t="str">
        <f ca="1">IF(COUNTIF(UG$47:UG$59,UG58)&gt;0,IF(COUNTIF(UG60:UG70,UG58)&gt;0,"",UG58))</f>
        <v/>
      </c>
      <c r="UR71" s="4" t="str">
        <f ca="1">IF(COUNTIF(UR$47:UR$59,UR58)&gt;0,IF(COUNTIF(UR60:UR70,UR58)&gt;0,"",UR58))</f>
        <v/>
      </c>
      <c r="VC71" s="4" t="str">
        <f ca="1">IF(COUNTIF(VC$47:VC$59,VC58)&gt;0,IF(COUNTIF(VC60:VC70,VC58)&gt;0,"",VC58))</f>
        <v/>
      </c>
      <c r="VN71" s="4" t="str">
        <f ca="1">IF(COUNTIF(VN$47:VN$59,VN58)&gt;0,IF(COUNTIF(VN60:VN70,VN58)&gt;0,"",VN58))</f>
        <v/>
      </c>
      <c r="VY71" s="4" t="str">
        <f ca="1">IF(COUNTIF(VY$47:VY$59,VY58)&gt;0,IF(COUNTIF(VY60:VY70,VY58)&gt;0,"",VY58))</f>
        <v/>
      </c>
      <c r="WJ71" s="4" t="str">
        <f ca="1">IF(COUNTIF(WJ$47:WJ$59,WJ58)&gt;0,IF(COUNTIF(WJ60:WJ70,WJ58)&gt;0,"",WJ58))</f>
        <v/>
      </c>
      <c r="WU71" s="4" t="str">
        <f ca="1">IF(COUNTIF(WU$47:WU$59,WU58)&gt;0,IF(COUNTIF(WU60:WU70,WU58)&gt;0,"",WU58))</f>
        <v/>
      </c>
      <c r="XF71" s="4" t="str">
        <f ca="1">IF(COUNTIF(XF$47:XF$59,XF58)&gt;0,IF(COUNTIF(XF60:XF70,XF58)&gt;0,"",XF58))</f>
        <v/>
      </c>
      <c r="XQ71" s="4" t="str">
        <f ca="1">IF(COUNTIF(XQ$47:XQ$59,XQ58)&gt;0,IF(COUNTIF(XQ60:XQ70,XQ58)&gt;0,"",XQ58))</f>
        <v/>
      </c>
      <c r="YB71" s="4" t="str">
        <f ca="1">IF(COUNTIF(YB$47:YB$59,YB58)&gt;0,IF(COUNTIF(YB60:YB70,YB58)&gt;0,"",YB58))</f>
        <v/>
      </c>
      <c r="YM71" s="4" t="str">
        <f ca="1">IF(COUNTIF(YM$47:YM$59,YM58)&gt;0,IF(COUNTIF(YM60:YM70,YM58)&gt;0,"",YM58))</f>
        <v/>
      </c>
      <c r="YX71" s="4" t="str">
        <f ca="1">IF(COUNTIF(YX$47:YX$59,YX58)&gt;0,IF(COUNTIF(YX60:YX70,YX58)&gt;0,"",YX58))</f>
        <v/>
      </c>
      <c r="ZI71" s="4" t="str">
        <f ca="1">IF(COUNTIF(ZI$47:ZI$59,ZI58)&gt;0,IF(COUNTIF(ZI60:ZI70,ZI58)&gt;0,"",ZI58))</f>
        <v/>
      </c>
      <c r="ZT71" s="4" t="str">
        <f ca="1">IF(COUNTIF(ZT$47:ZT$59,ZT58)&gt;0,IF(COUNTIF(ZT60:ZT70,ZT58)&gt;0,"",ZT58))</f>
        <v/>
      </c>
      <c r="AAE71" s="4" t="str">
        <f ca="1">IF(COUNTIF(AAE$47:AAE$59,AAE58)&gt;0,IF(COUNTIF(AAE60:AAE70,AAE58)&gt;0,"",AAE58))</f>
        <v/>
      </c>
      <c r="AAP71" s="4" t="str">
        <f ca="1">IF(COUNTIF(AAP$47:AAP$59,AAP58)&gt;0,IF(COUNTIF(AAP60:AAP70,AAP58)&gt;0,"",AAP58))</f>
        <v/>
      </c>
      <c r="ABA71" s="4" t="str">
        <f ca="1">IF(COUNTIF(ABA$47:ABA$59,ABA58)&gt;0,IF(COUNTIF(ABA60:ABA70,ABA58)&gt;0,"",ABA58))</f>
        <v/>
      </c>
      <c r="ABL71" s="4" t="str">
        <f ca="1">IF(COUNTIF(ABL$47:ABL$59,ABL58)&gt;0,IF(COUNTIF(ABL60:ABL70,ABL58)&gt;0,"",ABL58))</f>
        <v/>
      </c>
      <c r="ABW71" s="4" t="str">
        <f ca="1">IF(COUNTIF(ABW$47:ABW$59,ABW58)&gt;0,IF(COUNTIF(ABW60:ABW70,ABW58)&gt;0,"",ABW58))</f>
        <v/>
      </c>
      <c r="ACH71" s="4" t="str">
        <f ca="1">IF(COUNTIF(ACH$47:ACH$59,ACH58)&gt;0,IF(COUNTIF(ACH60:ACH70,ACH58)&gt;0,"",ACH58))</f>
        <v/>
      </c>
      <c r="ACS71" s="4" t="str">
        <f ca="1">IF(COUNTIF(ACS$47:ACS$59,ACS58)&gt;0,IF(COUNTIF(ACS60:ACS70,ACS58)&gt;0,"",ACS58))</f>
        <v/>
      </c>
      <c r="ADD71" s="4" t="str">
        <f ca="1">IF(COUNTIF(ADD$47:ADD$59,ADD58)&gt;0,IF(COUNTIF(ADD60:ADD70,ADD58)&gt;0,"",ADD58))</f>
        <v/>
      </c>
      <c r="ADO71" s="4" t="str">
        <f ca="1">IF(COUNTIF(ADO$47:ADO$59,ADO58)&gt;0,IF(COUNTIF(ADO60:ADO70,ADO58)&gt;0,"",ADO58))</f>
        <v/>
      </c>
      <c r="ADZ71" s="4" t="str">
        <f ca="1">IF(COUNTIF(ADZ$47:ADZ$59,ADZ58)&gt;0,IF(COUNTIF(ADZ60:ADZ70,ADZ58)&gt;0,"",ADZ58))</f>
        <v/>
      </c>
      <c r="AEK71" s="4" t="str">
        <f ca="1">IF(COUNTIF(AEK$47:AEK$59,AEK58)&gt;0,IF(COUNTIF(AEK60:AEK70,AEK58)&gt;0,"",AEK58))</f>
        <v/>
      </c>
      <c r="AEV71" s="4" t="str">
        <f ca="1">IF(COUNTIF(AEV$47:AEV$59,AEV58)&gt;0,IF(COUNTIF(AEV60:AEV70,AEV58)&gt;0,"",AEV58))</f>
        <v/>
      </c>
      <c r="AFG71" s="4" t="str">
        <f ca="1">IF(COUNTIF(AFG$47:AFG$59,AFG58)&gt;0,IF(COUNTIF(AFG60:AFG70,AFG58)&gt;0,"",AFG58))</f>
        <v/>
      </c>
      <c r="AFR71" s="4" t="str">
        <f ca="1">IF(COUNTIF(AFR$47:AFR$59,AFR58)&gt;0,IF(COUNTIF(AFR60:AFR70,AFR58)&gt;0,"",AFR58))</f>
        <v/>
      </c>
      <c r="AGC71" s="4" t="str">
        <f ca="1">IF(COUNTIF(AGC$47:AGC$59,AGC58)&gt;0,IF(COUNTIF(AGC60:AGC70,AGC58)&gt;0,"",AGC58))</f>
        <v/>
      </c>
      <c r="AGN71" s="4" t="str">
        <f ca="1">IF(COUNTIF(AGN$47:AGN$59,AGN58)&gt;0,IF(COUNTIF(AGN60:AGN70,AGN58)&gt;0,"",AGN58))</f>
        <v/>
      </c>
      <c r="AGY71" s="4" t="str">
        <f ca="1">IF(COUNTIF(AGY$47:AGY$59,AGY58)&gt;0,IF(COUNTIF(AGY60:AGY70,AGY58)&gt;0,"",AGY58))</f>
        <v/>
      </c>
      <c r="AHJ71" s="4" t="str">
        <f ca="1">IF(COUNTIF(AHJ$47:AHJ$59,AHJ58)&gt;0,IF(COUNTIF(AHJ60:AHJ70,AHJ58)&gt;0,"",AHJ58))</f>
        <v/>
      </c>
      <c r="AHU71" s="4" t="str">
        <f ca="1">IF(COUNTIF(AHU$47:AHU$59,AHU58)&gt;0,IF(COUNTIF(AHU60:AHU70,AHU58)&gt;0,"",AHU58))</f>
        <v/>
      </c>
      <c r="AIF71" s="4" t="str">
        <f ca="1">IF(COUNTIF(AIF$47:AIF$59,AIF58)&gt;0,IF(COUNTIF(AIF60:AIF70,AIF58)&gt;0,"",AIF58))</f>
        <v/>
      </c>
      <c r="AIQ71" s="4" t="str">
        <f ca="1">IF(COUNTIF(AIQ$47:AIQ$59,AIQ58)&gt;0,IF(COUNTIF(AIQ60:AIQ70,AIQ58)&gt;0,"",AIQ58))</f>
        <v/>
      </c>
      <c r="AJB71" s="4" t="str">
        <f ca="1">IF(COUNTIF(AJB$47:AJB$59,AJB58)&gt;0,IF(COUNTIF(AJB60:AJB70,AJB58)&gt;0,"",AJB58))</f>
        <v/>
      </c>
      <c r="AJM71" s="4" t="str">
        <f ca="1">IF(COUNTIF(AJM$47:AJM$59,AJM58)&gt;0,IF(COUNTIF(AJM60:AJM70,AJM58)&gt;0,"",AJM58))</f>
        <v/>
      </c>
      <c r="AJX71" s="4" t="str">
        <f ca="1">IF(COUNTIF(AJX$47:AJX$59,AJX58)&gt;0,IF(COUNTIF(AJX60:AJX70,AJX58)&gt;0,"",AJX58))</f>
        <v/>
      </c>
      <c r="AKI71" s="4" t="str">
        <f ca="1">IF(COUNTIF(AKI$47:AKI$59,AKI58)&gt;0,IF(COUNTIF(AKI60:AKI70,AKI58)&gt;0,"",AKI58))</f>
        <v/>
      </c>
      <c r="AKT71" s="4" t="str">
        <f ca="1">IF(COUNTIF(AKT$47:AKT$59,AKT58)&gt;0,IF(COUNTIF(AKT60:AKT70,AKT58)&gt;0,"",AKT58))</f>
        <v/>
      </c>
      <c r="ALE71" s="4" t="str">
        <f ca="1">IF(COUNTIF(ALE$47:ALE$59,ALE58)&gt;0,IF(COUNTIF(ALE60:ALE70,ALE58)&gt;0,"",ALE58))</f>
        <v/>
      </c>
      <c r="ALP71" s="4" t="str">
        <f ca="1">IF(COUNTIF(ALP$47:ALP$59,ALP58)&gt;0,IF(COUNTIF(ALP60:ALP70,ALP58)&gt;0,"",ALP58))</f>
        <v/>
      </c>
      <c r="AMA71" s="4" t="str">
        <f ca="1">IF(COUNTIF(AMA$47:AMA$59,AMA58)&gt;0,IF(COUNTIF(AMA60:AMA70,AMA58)&gt;0,"",AMA58))</f>
        <v/>
      </c>
      <c r="AML71" s="4" t="str">
        <f ca="1">IF(COUNTIF(AML$47:AML$59,AML58)&gt;0,IF(COUNTIF(AML60:AML70,AML58)&gt;0,"",AML58))</f>
        <v/>
      </c>
      <c r="AMW71" s="4" t="str">
        <f ca="1">IF(COUNTIF(AMW$47:AMW$59,AMW58)&gt;0,IF(COUNTIF(AMW60:AMW70,AMW58)&gt;0,"",AMW58))</f>
        <v/>
      </c>
      <c r="ANH71" s="4" t="str">
        <f ca="1">IF(COUNTIF(ANH$47:ANH$59,ANH58)&gt;0,IF(COUNTIF(ANH60:ANH70,ANH58)&gt;0,"",ANH58))</f>
        <v/>
      </c>
      <c r="ANS71" s="4" t="str">
        <f ca="1">IF(COUNTIF(ANS$47:ANS$59,ANS58)&gt;0,IF(COUNTIF(ANS60:ANS70,ANS58)&gt;0,"",ANS58))</f>
        <v/>
      </c>
      <c r="AOD71" s="4" t="str">
        <f ca="1">IF(COUNTIF(AOD$47:AOD$59,AOD58)&gt;0,IF(COUNTIF(AOD60:AOD70,AOD58)&gt;0,"",AOD58))</f>
        <v/>
      </c>
      <c r="AOO71" s="4" t="str">
        <f ca="1">IF(COUNTIF(AOO$47:AOO$59,AOO58)&gt;0,IF(COUNTIF(AOO60:AOO70,AOO58)&gt;0,"",AOO58))</f>
        <v/>
      </c>
      <c r="AOZ71" s="4" t="str">
        <f ca="1">IF(COUNTIF(AOZ$47:AOZ$59,AOZ58)&gt;0,IF(COUNTIF(AOZ60:AOZ70,AOZ58)&gt;0,"",AOZ58))</f>
        <v/>
      </c>
      <c r="APK71" s="4" t="str">
        <f ca="1">IF(COUNTIF(APK$47:APK$59,APK58)&gt;0,IF(COUNTIF(APK60:APK70,APK58)&gt;0,"",APK58))</f>
        <v/>
      </c>
      <c r="APV71" s="4" t="str">
        <f ca="1">IF(COUNTIF(APV$47:APV$59,APV58)&gt;0,IF(COUNTIF(APV60:APV70,APV58)&gt;0,"",APV58))</f>
        <v/>
      </c>
      <c r="AQG71" s="4" t="str">
        <f ca="1">IF(COUNTIF(AQG$47:AQG$59,AQG58)&gt;0,IF(COUNTIF(AQG60:AQG70,AQG58)&gt;0,"",AQG58))</f>
        <v/>
      </c>
      <c r="AQR71" s="4" t="str">
        <f ca="1">IF(COUNTIF(AQR$47:AQR$59,AQR58)&gt;0,IF(COUNTIF(AQR60:AQR70,AQR58)&gt;0,"",AQR58))</f>
        <v/>
      </c>
      <c r="ARC71" s="4" t="str">
        <f ca="1">IF(COUNTIF(ARC$47:ARC$59,ARC58)&gt;0,IF(COUNTIF(ARC60:ARC70,ARC58)&gt;0,"",ARC58))</f>
        <v/>
      </c>
      <c r="ARN71" s="4" t="str">
        <f ca="1">IF(COUNTIF(ARN$47:ARN$59,ARN58)&gt;0,IF(COUNTIF(ARN60:ARN70,ARN58)&gt;0,"",ARN58))</f>
        <v/>
      </c>
      <c r="ARY71" s="4" t="str">
        <f ca="1">IF(COUNTIF(ARY$47:ARY$59,ARY58)&gt;0,IF(COUNTIF(ARY60:ARY70,ARY58)&gt;0,"",ARY58))</f>
        <v/>
      </c>
      <c r="ASJ71" s="4" t="str">
        <f ca="1">IF(COUNTIF(ASJ$47:ASJ$59,ASJ58)&gt;0,IF(COUNTIF(ASJ60:ASJ70,ASJ58)&gt;0,"",ASJ58))</f>
        <v/>
      </c>
      <c r="ASU71" s="4" t="str">
        <f ca="1">IF(COUNTIF(ASU$47:ASU$59,ASU58)&gt;0,IF(COUNTIF(ASU60:ASU70,ASU58)&gt;0,"",ASU58))</f>
        <v/>
      </c>
      <c r="ATF71" s="4" t="str">
        <f ca="1">IF(COUNTIF(ATF$47:ATF$59,ATF58)&gt;0,IF(COUNTIF(ATF60:ATF70,ATF58)&gt;0,"",ATF58))</f>
        <v/>
      </c>
      <c r="ATQ71" s="4" t="str">
        <f ca="1">IF(COUNTIF(ATQ$47:ATQ$59,ATQ58)&gt;0,IF(COUNTIF(ATQ60:ATQ70,ATQ58)&gt;0,"",ATQ58))</f>
        <v/>
      </c>
      <c r="AUB71" s="4" t="str">
        <f ca="1">IF(COUNTIF(AUB$47:AUB$59,AUB58)&gt;0,IF(COUNTIF(AUB60:AUB70,AUB58)&gt;0,"",AUB58))</f>
        <v/>
      </c>
      <c r="AUM71" s="4" t="str">
        <f ca="1">IF(COUNTIF(AUM$47:AUM$59,AUM58)&gt;0,IF(COUNTIF(AUM60:AUM70,AUM58)&gt;0,"",AUM58))</f>
        <v/>
      </c>
      <c r="AUX71" s="4" t="str">
        <f ca="1">IF(COUNTIF(AUX$47:AUX$59,AUX58)&gt;0,IF(COUNTIF(AUX60:AUX70,AUX58)&gt;0,"",AUX58))</f>
        <v/>
      </c>
      <c r="AVI71" s="4" t="str">
        <f ca="1">IF(COUNTIF(AVI$47:AVI$59,AVI58)&gt;0,IF(COUNTIF(AVI60:AVI70,AVI58)&gt;0,"",AVI58))</f>
        <v/>
      </c>
      <c r="AVT71" s="4" t="str">
        <f ca="1">IF(COUNTIF(AVT$47:AVT$59,AVT58)&gt;0,IF(COUNTIF(AVT60:AVT70,AVT58)&gt;0,"",AVT58))</f>
        <v/>
      </c>
    </row>
    <row r="72" spans="3:1015 1026:1268">
      <c r="C72" s="4" t="str">
        <f ca="1">IF(COUNTIF(C$47:C$59,C59)&gt;0,IF(COUNTIF(C60:C71,C59)&gt;0,"",C59))</f>
        <v/>
      </c>
      <c r="N72" s="4" t="str">
        <f ca="1">IF(COUNTIF(N$47:N$59,N59)&gt;0,IF(COUNTIF(N60:N71,N59)&gt;0,"",N59))</f>
        <v/>
      </c>
      <c r="Y72" s="4" t="str">
        <f ca="1">IF(COUNTIF(Y$47:Y$59,Y59)&gt;0,IF(COUNTIF(Y60:Y71,Y59)&gt;0,"",Y59))</f>
        <v/>
      </c>
      <c r="AJ72" s="4" t="str">
        <f ca="1">IF(COUNTIF(AJ$47:AJ$59,AJ59)&gt;0,IF(COUNTIF(AJ60:AJ71,AJ59)&gt;0,"",AJ59))</f>
        <v/>
      </c>
      <c r="AU72" s="4" t="str">
        <f ca="1">IF(COUNTIF(AU$47:AU$59,AU59)&gt;0,IF(COUNTIF(AU60:AU71,AU59)&gt;0,"",AU59))</f>
        <v/>
      </c>
      <c r="BF72" s="4" t="str">
        <f ca="1">IF(COUNTIF(BF$47:BF$59,BF59)&gt;0,IF(COUNTIF(BF60:BF71,BF59)&gt;0,"",BF59))</f>
        <v/>
      </c>
      <c r="BQ72" s="4" t="str">
        <f ca="1">IF(COUNTIF(BQ$47:BQ$59,BQ59)&gt;0,IF(COUNTIF(BQ60:BQ71,BQ59)&gt;0,"",BQ59))</f>
        <v/>
      </c>
      <c r="CB72" s="4" t="str">
        <f ca="1">IF(COUNTIF(CB$47:CB$59,CB59)&gt;0,IF(COUNTIF(CB60:CB71,CB59)&gt;0,"",CB59))</f>
        <v/>
      </c>
      <c r="CM72" s="4" t="str">
        <f ca="1">IF(COUNTIF(CM$47:CM$59,CM59)&gt;0,IF(COUNTIF(CM60:CM71,CM59)&gt;0,"",CM59))</f>
        <v/>
      </c>
      <c r="CX72" s="4" t="str">
        <f ca="1">IF(COUNTIF(CX$47:CX$59,CX59)&gt;0,IF(COUNTIF(CX60:CX71,CX59)&gt;0,"",CX59))</f>
        <v/>
      </c>
      <c r="DI72" s="4" t="str">
        <f ca="1">IF(COUNTIF(DI$47:DI$59,DI59)&gt;0,IF(COUNTIF(DI60:DI71,DI59)&gt;0,"",DI59))</f>
        <v/>
      </c>
      <c r="DT72" s="4" t="str">
        <f ca="1">IF(COUNTIF(DT$47:DT$59,DT59)&gt;0,IF(COUNTIF(DT60:DT71,DT59)&gt;0,"",DT59))</f>
        <v/>
      </c>
      <c r="EE72" s="4" t="str">
        <f ca="1">IF(COUNTIF(EE$47:EE$59,EE59)&gt;0,IF(COUNTIF(EE60:EE71,EE59)&gt;0,"",EE59))</f>
        <v/>
      </c>
      <c r="EP72" s="4" t="str">
        <f ca="1">IF(COUNTIF(EP$47:EP$59,EP59)&gt;0,IF(COUNTIF(EP60:EP71,EP59)&gt;0,"",EP59))</f>
        <v/>
      </c>
      <c r="FA72" s="4" t="str">
        <f ca="1">IF(COUNTIF(FA$47:FA$59,FA59)&gt;0,IF(COUNTIF(FA60:FA71,FA59)&gt;0,"",FA59))</f>
        <v/>
      </c>
      <c r="FL72" s="4" t="str">
        <f ca="1">IF(COUNTIF(FL$47:FL$59,FL59)&gt;0,IF(COUNTIF(FL60:FL71,FL59)&gt;0,"",FL59))</f>
        <v/>
      </c>
      <c r="FW72" s="4" t="str">
        <f ca="1">IF(COUNTIF(FW$47:FW$59,FW59)&gt;0,IF(COUNTIF(FW60:FW71,FW59)&gt;0,"",FW59))</f>
        <v/>
      </c>
      <c r="GH72" s="4" t="str">
        <f ca="1">IF(COUNTIF(GH$47:GH$59,GH59)&gt;0,IF(COUNTIF(GH60:GH71,GH59)&gt;0,"",GH59))</f>
        <v/>
      </c>
      <c r="GS72" s="4" t="str">
        <f ca="1">IF(COUNTIF(GS$47:GS$59,GS59)&gt;0,IF(COUNTIF(GS60:GS71,GS59)&gt;0,"",GS59))</f>
        <v/>
      </c>
      <c r="HD72" s="4" t="str">
        <f ca="1">IF(COUNTIF(HD$47:HD$59,HD59)&gt;0,IF(COUNTIF(HD60:HD71,HD59)&gt;0,"",HD59))</f>
        <v/>
      </c>
      <c r="HO72" s="4" t="str">
        <f ca="1">IF(COUNTIF(HO$47:HO$59,HO59)&gt;0,IF(COUNTIF(HO60:HO71,HO59)&gt;0,"",HO59))</f>
        <v/>
      </c>
      <c r="HZ72" s="4" t="str">
        <f ca="1">IF(COUNTIF(HZ$47:HZ$59,HZ59)&gt;0,IF(COUNTIF(HZ60:HZ71,HZ59)&gt;0,"",HZ59))</f>
        <v/>
      </c>
      <c r="IK72" s="4" t="str">
        <f ca="1">IF(COUNTIF(IK$47:IK$59,IK59)&gt;0,IF(COUNTIF(IK60:IK71,IK59)&gt;0,"",IK59))</f>
        <v/>
      </c>
      <c r="IV72" s="4" t="str">
        <f ca="1">IF(COUNTIF(IV$47:IV$59,IV59)&gt;0,IF(COUNTIF(IV60:IV71,IV59)&gt;0,"",IV59))</f>
        <v/>
      </c>
      <c r="JG72" s="4" t="str">
        <f ca="1">IF(COUNTIF(JG$47:JG$59,JG59)&gt;0,IF(COUNTIF(JG60:JG71,JG59)&gt;0,"",JG59))</f>
        <v/>
      </c>
      <c r="JR72" s="4" t="str">
        <f ca="1">IF(COUNTIF(JR$47:JR$59,JR59)&gt;0,IF(COUNTIF(JR60:JR71,JR59)&gt;0,"",JR59))</f>
        <v/>
      </c>
      <c r="KC72" s="4" t="str">
        <f ca="1">IF(COUNTIF(KC$47:KC$59,KC59)&gt;0,IF(COUNTIF(KC60:KC71,KC59)&gt;0,"",KC59))</f>
        <v/>
      </c>
      <c r="KN72" s="4" t="str">
        <f ca="1">IF(COUNTIF(KN$47:KN$59,KN59)&gt;0,IF(COUNTIF(KN60:KN71,KN59)&gt;0,"",KN59))</f>
        <v/>
      </c>
      <c r="KY72" s="4" t="str">
        <f ca="1">IF(COUNTIF(KY$47:KY$59,KY59)&gt;0,IF(COUNTIF(KY60:KY71,KY59)&gt;0,"",KY59))</f>
        <v/>
      </c>
      <c r="LJ72" s="4" t="str">
        <f ca="1">IF(COUNTIF(LJ$47:LJ$59,LJ59)&gt;0,IF(COUNTIF(LJ60:LJ71,LJ59)&gt;0,"",LJ59))</f>
        <v/>
      </c>
      <c r="LU72" s="4" t="str">
        <f ca="1">IF(COUNTIF(LU$47:LU$59,LU59)&gt;0,IF(COUNTIF(LU60:LU71,LU59)&gt;0,"",LU59))</f>
        <v/>
      </c>
      <c r="MF72" s="4" t="str">
        <f ca="1">IF(COUNTIF(MF$47:MF$59,MF59)&gt;0,IF(COUNTIF(MF60:MF71,MF59)&gt;0,"",MF59))</f>
        <v/>
      </c>
      <c r="MQ72" s="4" t="str">
        <f ca="1">IF(COUNTIF(MQ$47:MQ$59,MQ59)&gt;0,IF(COUNTIF(MQ60:MQ71,MQ59)&gt;0,"",MQ59))</f>
        <v/>
      </c>
      <c r="NB72" s="4" t="str">
        <f ca="1">IF(COUNTIF(NB$47:NB$59,NB59)&gt;0,IF(COUNTIF(NB60:NB71,NB59)&gt;0,"",NB59))</f>
        <v/>
      </c>
      <c r="NM72" s="4" t="str">
        <f ca="1">IF(COUNTIF(NM$47:NM$59,NM59)&gt;0,IF(COUNTIF(NM60:NM71,NM59)&gt;0,"",NM59))</f>
        <v/>
      </c>
      <c r="NX72" s="4" t="str">
        <f ca="1">IF(COUNTIF(NX$47:NX$59,NX59)&gt;0,IF(COUNTIF(NX60:NX71,NX59)&gt;0,"",NX59))</f>
        <v/>
      </c>
      <c r="OI72" s="4" t="str">
        <f ca="1">IF(COUNTIF(OI$47:OI$59,OI59)&gt;0,IF(COUNTIF(OI60:OI71,OI59)&gt;0,"",OI59))</f>
        <v/>
      </c>
      <c r="OT72" s="4" t="str">
        <f ca="1">IF(COUNTIF(OT$47:OT$59,OT59)&gt;0,IF(COUNTIF(OT60:OT71,OT59)&gt;0,"",OT59))</f>
        <v/>
      </c>
      <c r="PE72" s="4" t="str">
        <f ca="1">IF(COUNTIF(PE$47:PE$59,PE59)&gt;0,IF(COUNTIF(PE60:PE71,PE59)&gt;0,"",PE59))</f>
        <v/>
      </c>
      <c r="PP72" s="4" t="str">
        <f ca="1">IF(COUNTIF(PP$47:PP$59,PP59)&gt;0,IF(COUNTIF(PP60:PP71,PP59)&gt;0,"",PP59))</f>
        <v/>
      </c>
      <c r="QA72" s="4" t="str">
        <f ca="1">IF(COUNTIF(QA$47:QA$59,QA59)&gt;0,IF(COUNTIF(QA60:QA71,QA59)&gt;0,"",QA59))</f>
        <v/>
      </c>
      <c r="QL72" s="4" t="str">
        <f ca="1">IF(COUNTIF(QL$47:QL$59,QL59)&gt;0,IF(COUNTIF(QL60:QL71,QL59)&gt;0,"",QL59))</f>
        <v/>
      </c>
      <c r="QW72" s="4" t="str">
        <f ca="1">IF(COUNTIF(QW$47:QW$59,QW59)&gt;0,IF(COUNTIF(QW60:QW71,QW59)&gt;0,"",QW59))</f>
        <v/>
      </c>
      <c r="RH72" s="4" t="str">
        <f ca="1">IF(COUNTIF(RH$47:RH$59,RH59)&gt;0,IF(COUNTIF(RH60:RH71,RH59)&gt;0,"",RH59))</f>
        <v/>
      </c>
      <c r="RS72" s="4" t="str">
        <f ca="1">IF(COUNTIF(RS$47:RS$59,RS59)&gt;0,IF(COUNTIF(RS60:RS71,RS59)&gt;0,"",RS59))</f>
        <v/>
      </c>
      <c r="SD72" s="4" t="str">
        <f ca="1">IF(COUNTIF(SD$47:SD$59,SD59)&gt;0,IF(COUNTIF(SD60:SD71,SD59)&gt;0,"",SD59))</f>
        <v/>
      </c>
      <c r="SO72" s="4" t="str">
        <f ca="1">IF(COUNTIF(SO$47:SO$59,SO59)&gt;0,IF(COUNTIF(SO60:SO71,SO59)&gt;0,"",SO59))</f>
        <v/>
      </c>
      <c r="SZ72" s="4" t="str">
        <f ca="1">IF(COUNTIF(SZ$47:SZ$59,SZ59)&gt;0,IF(COUNTIF(SZ60:SZ71,SZ59)&gt;0,"",SZ59))</f>
        <v/>
      </c>
      <c r="TK72" s="4" t="str">
        <f ca="1">IF(COUNTIF(TK$47:TK$59,TK59)&gt;0,IF(COUNTIF(TK60:TK71,TK59)&gt;0,"",TK59))</f>
        <v/>
      </c>
      <c r="TV72" s="4" t="str">
        <f ca="1">IF(COUNTIF(TV$47:TV$59,TV59)&gt;0,IF(COUNTIF(TV60:TV71,TV59)&gt;0,"",TV59))</f>
        <v/>
      </c>
      <c r="UG72" s="4" t="str">
        <f ca="1">IF(COUNTIF(UG$47:UG$59,UG59)&gt;0,IF(COUNTIF(UG60:UG71,UG59)&gt;0,"",UG59))</f>
        <v/>
      </c>
      <c r="UR72" s="4" t="str">
        <f ca="1">IF(COUNTIF(UR$47:UR$59,UR59)&gt;0,IF(COUNTIF(UR60:UR71,UR59)&gt;0,"",UR59))</f>
        <v/>
      </c>
      <c r="VC72" s="4" t="str">
        <f ca="1">IF(COUNTIF(VC$47:VC$59,VC59)&gt;0,IF(COUNTIF(VC60:VC71,VC59)&gt;0,"",VC59))</f>
        <v/>
      </c>
      <c r="VN72" s="4" t="str">
        <f ca="1">IF(COUNTIF(VN$47:VN$59,VN59)&gt;0,IF(COUNTIF(VN60:VN71,VN59)&gt;0,"",VN59))</f>
        <v/>
      </c>
      <c r="VY72" s="4" t="str">
        <f ca="1">IF(COUNTIF(VY$47:VY$59,VY59)&gt;0,IF(COUNTIF(VY60:VY71,VY59)&gt;0,"",VY59))</f>
        <v/>
      </c>
      <c r="WJ72" s="4" t="str">
        <f ca="1">IF(COUNTIF(WJ$47:WJ$59,WJ59)&gt;0,IF(COUNTIF(WJ60:WJ71,WJ59)&gt;0,"",WJ59))</f>
        <v/>
      </c>
      <c r="WU72" s="4" t="str">
        <f ca="1">IF(COUNTIF(WU$47:WU$59,WU59)&gt;0,IF(COUNTIF(WU60:WU71,WU59)&gt;0,"",WU59))</f>
        <v/>
      </c>
      <c r="XF72" s="4" t="str">
        <f ca="1">IF(COUNTIF(XF$47:XF$59,XF59)&gt;0,IF(COUNTIF(XF60:XF71,XF59)&gt;0,"",XF59))</f>
        <v/>
      </c>
      <c r="XQ72" s="4" t="str">
        <f ca="1">IF(COUNTIF(XQ$47:XQ$59,XQ59)&gt;0,IF(COUNTIF(XQ60:XQ71,XQ59)&gt;0,"",XQ59))</f>
        <v/>
      </c>
      <c r="YB72" s="4" t="str">
        <f ca="1">IF(COUNTIF(YB$47:YB$59,YB59)&gt;0,IF(COUNTIF(YB60:YB71,YB59)&gt;0,"",YB59))</f>
        <v/>
      </c>
      <c r="YM72" s="4" t="str">
        <f ca="1">IF(COUNTIF(YM$47:YM$59,YM59)&gt;0,IF(COUNTIF(YM60:YM71,YM59)&gt;0,"",YM59))</f>
        <v/>
      </c>
      <c r="YX72" s="4" t="str">
        <f ca="1">IF(COUNTIF(YX$47:YX$59,YX59)&gt;0,IF(COUNTIF(YX60:YX71,YX59)&gt;0,"",YX59))</f>
        <v/>
      </c>
      <c r="ZI72" s="4" t="str">
        <f ca="1">IF(COUNTIF(ZI$47:ZI$59,ZI59)&gt;0,IF(COUNTIF(ZI60:ZI71,ZI59)&gt;0,"",ZI59))</f>
        <v/>
      </c>
      <c r="ZT72" s="4" t="str">
        <f ca="1">IF(COUNTIF(ZT$47:ZT$59,ZT59)&gt;0,IF(COUNTIF(ZT60:ZT71,ZT59)&gt;0,"",ZT59))</f>
        <v/>
      </c>
      <c r="AAE72" s="4" t="str">
        <f ca="1">IF(COUNTIF(AAE$47:AAE$59,AAE59)&gt;0,IF(COUNTIF(AAE60:AAE71,AAE59)&gt;0,"",AAE59))</f>
        <v/>
      </c>
      <c r="AAP72" s="4" t="str">
        <f ca="1">IF(COUNTIF(AAP$47:AAP$59,AAP59)&gt;0,IF(COUNTIF(AAP60:AAP71,AAP59)&gt;0,"",AAP59))</f>
        <v/>
      </c>
      <c r="ABA72" s="4" t="str">
        <f ca="1">IF(COUNTIF(ABA$47:ABA$59,ABA59)&gt;0,IF(COUNTIF(ABA60:ABA71,ABA59)&gt;0,"",ABA59))</f>
        <v/>
      </c>
      <c r="ABL72" s="4" t="str">
        <f ca="1">IF(COUNTIF(ABL$47:ABL$59,ABL59)&gt;0,IF(COUNTIF(ABL60:ABL71,ABL59)&gt;0,"",ABL59))</f>
        <v/>
      </c>
      <c r="ABW72" s="4" t="str">
        <f ca="1">IF(COUNTIF(ABW$47:ABW$59,ABW59)&gt;0,IF(COUNTIF(ABW60:ABW71,ABW59)&gt;0,"",ABW59))</f>
        <v/>
      </c>
      <c r="ACH72" s="4" t="str">
        <f ca="1">IF(COUNTIF(ACH$47:ACH$59,ACH59)&gt;0,IF(COUNTIF(ACH60:ACH71,ACH59)&gt;0,"",ACH59))</f>
        <v/>
      </c>
      <c r="ACS72" s="4" t="str">
        <f ca="1">IF(COUNTIF(ACS$47:ACS$59,ACS59)&gt;0,IF(COUNTIF(ACS60:ACS71,ACS59)&gt;0,"",ACS59))</f>
        <v/>
      </c>
      <c r="ADD72" s="4" t="str">
        <f ca="1">IF(COUNTIF(ADD$47:ADD$59,ADD59)&gt;0,IF(COUNTIF(ADD60:ADD71,ADD59)&gt;0,"",ADD59))</f>
        <v/>
      </c>
      <c r="ADO72" s="4" t="str">
        <f ca="1">IF(COUNTIF(ADO$47:ADO$59,ADO59)&gt;0,IF(COUNTIF(ADO60:ADO71,ADO59)&gt;0,"",ADO59))</f>
        <v/>
      </c>
      <c r="ADZ72" s="4" t="str">
        <f ca="1">IF(COUNTIF(ADZ$47:ADZ$59,ADZ59)&gt;0,IF(COUNTIF(ADZ60:ADZ71,ADZ59)&gt;0,"",ADZ59))</f>
        <v/>
      </c>
      <c r="AEK72" s="4" t="str">
        <f ca="1">IF(COUNTIF(AEK$47:AEK$59,AEK59)&gt;0,IF(COUNTIF(AEK60:AEK71,AEK59)&gt;0,"",AEK59))</f>
        <v/>
      </c>
      <c r="AEV72" s="4" t="str">
        <f ca="1">IF(COUNTIF(AEV$47:AEV$59,AEV59)&gt;0,IF(COUNTIF(AEV60:AEV71,AEV59)&gt;0,"",AEV59))</f>
        <v/>
      </c>
      <c r="AFG72" s="4" t="str">
        <f ca="1">IF(COUNTIF(AFG$47:AFG$59,AFG59)&gt;0,IF(COUNTIF(AFG60:AFG71,AFG59)&gt;0,"",AFG59))</f>
        <v/>
      </c>
      <c r="AFR72" s="4" t="str">
        <f ca="1">IF(COUNTIF(AFR$47:AFR$59,AFR59)&gt;0,IF(COUNTIF(AFR60:AFR71,AFR59)&gt;0,"",AFR59))</f>
        <v/>
      </c>
      <c r="AGC72" s="4" t="str">
        <f ca="1">IF(COUNTIF(AGC$47:AGC$59,AGC59)&gt;0,IF(COUNTIF(AGC60:AGC71,AGC59)&gt;0,"",AGC59))</f>
        <v/>
      </c>
      <c r="AGN72" s="4" t="str">
        <f ca="1">IF(COUNTIF(AGN$47:AGN$59,AGN59)&gt;0,IF(COUNTIF(AGN60:AGN71,AGN59)&gt;0,"",AGN59))</f>
        <v/>
      </c>
      <c r="AGY72" s="4" t="str">
        <f ca="1">IF(COUNTIF(AGY$47:AGY$59,AGY59)&gt;0,IF(COUNTIF(AGY60:AGY71,AGY59)&gt;0,"",AGY59))</f>
        <v/>
      </c>
      <c r="AHJ72" s="4" t="str">
        <f ca="1">IF(COUNTIF(AHJ$47:AHJ$59,AHJ59)&gt;0,IF(COUNTIF(AHJ60:AHJ71,AHJ59)&gt;0,"",AHJ59))</f>
        <v/>
      </c>
      <c r="AHU72" s="4" t="str">
        <f ca="1">IF(COUNTIF(AHU$47:AHU$59,AHU59)&gt;0,IF(COUNTIF(AHU60:AHU71,AHU59)&gt;0,"",AHU59))</f>
        <v/>
      </c>
      <c r="AIF72" s="4" t="str">
        <f ca="1">IF(COUNTIF(AIF$47:AIF$59,AIF59)&gt;0,IF(COUNTIF(AIF60:AIF71,AIF59)&gt;0,"",AIF59))</f>
        <v/>
      </c>
      <c r="AIQ72" s="4" t="str">
        <f ca="1">IF(COUNTIF(AIQ$47:AIQ$59,AIQ59)&gt;0,IF(COUNTIF(AIQ60:AIQ71,AIQ59)&gt;0,"",AIQ59))</f>
        <v/>
      </c>
      <c r="AJB72" s="4" t="str">
        <f ca="1">IF(COUNTIF(AJB$47:AJB$59,AJB59)&gt;0,IF(COUNTIF(AJB60:AJB71,AJB59)&gt;0,"",AJB59))</f>
        <v/>
      </c>
      <c r="AJM72" s="4" t="str">
        <f ca="1">IF(COUNTIF(AJM$47:AJM$59,AJM59)&gt;0,IF(COUNTIF(AJM60:AJM71,AJM59)&gt;0,"",AJM59))</f>
        <v/>
      </c>
      <c r="AJX72" s="4" t="str">
        <f ca="1">IF(COUNTIF(AJX$47:AJX$59,AJX59)&gt;0,IF(COUNTIF(AJX60:AJX71,AJX59)&gt;0,"",AJX59))</f>
        <v/>
      </c>
      <c r="AKI72" s="4" t="str">
        <f ca="1">IF(COUNTIF(AKI$47:AKI$59,AKI59)&gt;0,IF(COUNTIF(AKI60:AKI71,AKI59)&gt;0,"",AKI59))</f>
        <v/>
      </c>
      <c r="AKT72" s="4" t="str">
        <f ca="1">IF(COUNTIF(AKT$47:AKT$59,AKT59)&gt;0,IF(COUNTIF(AKT60:AKT71,AKT59)&gt;0,"",AKT59))</f>
        <v/>
      </c>
      <c r="ALE72" s="4" t="str">
        <f ca="1">IF(COUNTIF(ALE$47:ALE$59,ALE59)&gt;0,IF(COUNTIF(ALE60:ALE71,ALE59)&gt;0,"",ALE59))</f>
        <v/>
      </c>
      <c r="ALP72" s="4" t="str">
        <f ca="1">IF(COUNTIF(ALP$47:ALP$59,ALP59)&gt;0,IF(COUNTIF(ALP60:ALP71,ALP59)&gt;0,"",ALP59))</f>
        <v/>
      </c>
      <c r="AMA72" s="4" t="str">
        <f ca="1">IF(COUNTIF(AMA$47:AMA$59,AMA59)&gt;0,IF(COUNTIF(AMA60:AMA71,AMA59)&gt;0,"",AMA59))</f>
        <v/>
      </c>
      <c r="AML72" s="4" t="str">
        <f ca="1">IF(COUNTIF(AML$47:AML$59,AML59)&gt;0,IF(COUNTIF(AML60:AML71,AML59)&gt;0,"",AML59))</f>
        <v/>
      </c>
      <c r="AMW72" s="4" t="str">
        <f ca="1">IF(COUNTIF(AMW$47:AMW$59,AMW59)&gt;0,IF(COUNTIF(AMW60:AMW71,AMW59)&gt;0,"",AMW59))</f>
        <v/>
      </c>
      <c r="ANH72" s="4" t="str">
        <f ca="1">IF(COUNTIF(ANH$47:ANH$59,ANH59)&gt;0,IF(COUNTIF(ANH60:ANH71,ANH59)&gt;0,"",ANH59))</f>
        <v/>
      </c>
      <c r="ANS72" s="4" t="str">
        <f ca="1">IF(COUNTIF(ANS$47:ANS$59,ANS59)&gt;0,IF(COUNTIF(ANS60:ANS71,ANS59)&gt;0,"",ANS59))</f>
        <v/>
      </c>
      <c r="AOD72" s="4" t="str">
        <f ca="1">IF(COUNTIF(AOD$47:AOD$59,AOD59)&gt;0,IF(COUNTIF(AOD60:AOD71,AOD59)&gt;0,"",AOD59))</f>
        <v/>
      </c>
      <c r="AOO72" s="4" t="str">
        <f ca="1">IF(COUNTIF(AOO$47:AOO$59,AOO59)&gt;0,IF(COUNTIF(AOO60:AOO71,AOO59)&gt;0,"",AOO59))</f>
        <v/>
      </c>
      <c r="AOZ72" s="4" t="str">
        <f ca="1">IF(COUNTIF(AOZ$47:AOZ$59,AOZ59)&gt;0,IF(COUNTIF(AOZ60:AOZ71,AOZ59)&gt;0,"",AOZ59))</f>
        <v/>
      </c>
      <c r="APK72" s="4" t="str">
        <f ca="1">IF(COUNTIF(APK$47:APK$59,APK59)&gt;0,IF(COUNTIF(APK60:APK71,APK59)&gt;0,"",APK59))</f>
        <v/>
      </c>
      <c r="APV72" s="4" t="str">
        <f ca="1">IF(COUNTIF(APV$47:APV$59,APV59)&gt;0,IF(COUNTIF(APV60:APV71,APV59)&gt;0,"",APV59))</f>
        <v/>
      </c>
      <c r="AQG72" s="4" t="str">
        <f ca="1">IF(COUNTIF(AQG$47:AQG$59,AQG59)&gt;0,IF(COUNTIF(AQG60:AQG71,AQG59)&gt;0,"",AQG59))</f>
        <v/>
      </c>
      <c r="AQR72" s="4" t="str">
        <f ca="1">IF(COUNTIF(AQR$47:AQR$59,AQR59)&gt;0,IF(COUNTIF(AQR60:AQR71,AQR59)&gt;0,"",AQR59))</f>
        <v/>
      </c>
      <c r="ARC72" s="4" t="str">
        <f ca="1">IF(COUNTIF(ARC$47:ARC$59,ARC59)&gt;0,IF(COUNTIF(ARC60:ARC71,ARC59)&gt;0,"",ARC59))</f>
        <v/>
      </c>
      <c r="ARN72" s="4" t="str">
        <f ca="1">IF(COUNTIF(ARN$47:ARN$59,ARN59)&gt;0,IF(COUNTIF(ARN60:ARN71,ARN59)&gt;0,"",ARN59))</f>
        <v/>
      </c>
      <c r="ARY72" s="4" t="str">
        <f ca="1">IF(COUNTIF(ARY$47:ARY$59,ARY59)&gt;0,IF(COUNTIF(ARY60:ARY71,ARY59)&gt;0,"",ARY59))</f>
        <v/>
      </c>
      <c r="ASJ72" s="4" t="str">
        <f ca="1">IF(COUNTIF(ASJ$47:ASJ$59,ASJ59)&gt;0,IF(COUNTIF(ASJ60:ASJ71,ASJ59)&gt;0,"",ASJ59))</f>
        <v/>
      </c>
      <c r="ASU72" s="4" t="str">
        <f ca="1">IF(COUNTIF(ASU$47:ASU$59,ASU59)&gt;0,IF(COUNTIF(ASU60:ASU71,ASU59)&gt;0,"",ASU59))</f>
        <v/>
      </c>
      <c r="ATF72" s="4" t="str">
        <f ca="1">IF(COUNTIF(ATF$47:ATF$59,ATF59)&gt;0,IF(COUNTIF(ATF60:ATF71,ATF59)&gt;0,"",ATF59))</f>
        <v/>
      </c>
      <c r="ATQ72" s="4" t="str">
        <f ca="1">IF(COUNTIF(ATQ$47:ATQ$59,ATQ59)&gt;0,IF(COUNTIF(ATQ60:ATQ71,ATQ59)&gt;0,"",ATQ59))</f>
        <v/>
      </c>
      <c r="AUB72" s="4" t="str">
        <f ca="1">IF(COUNTIF(AUB$47:AUB$59,AUB59)&gt;0,IF(COUNTIF(AUB60:AUB71,AUB59)&gt;0,"",AUB59))</f>
        <v/>
      </c>
      <c r="AUM72" s="4" t="str">
        <f ca="1">IF(COUNTIF(AUM$47:AUM$59,AUM59)&gt;0,IF(COUNTIF(AUM60:AUM71,AUM59)&gt;0,"",AUM59))</f>
        <v/>
      </c>
      <c r="AUX72" s="4" t="str">
        <f ca="1">IF(COUNTIF(AUX$47:AUX$59,AUX59)&gt;0,IF(COUNTIF(AUX60:AUX71,AUX59)&gt;0,"",AUX59))</f>
        <v/>
      </c>
      <c r="AVI72" s="4" t="str">
        <f ca="1">IF(COUNTIF(AVI$47:AVI$59,AVI59)&gt;0,IF(COUNTIF(AVI60:AVI71,AVI59)&gt;0,"",AVI59))</f>
        <v/>
      </c>
      <c r="AVT72" s="4" t="str">
        <f ca="1">IF(COUNTIF(AVT$47:AVT$59,AVT59)&gt;0,IF(COUNTIF(AVT60:AVT71,AVT59)&gt;0,"",AVT59))</f>
        <v/>
      </c>
    </row>
    <row r="73" spans="3:1015 1026:1268">
      <c r="C73" s="4"/>
      <c r="N73" s="4"/>
      <c r="Y73" s="4"/>
      <c r="AJ73" s="4"/>
      <c r="AU73" s="4"/>
      <c r="BF73" s="4"/>
      <c r="BQ73" s="4"/>
      <c r="CB73" s="4"/>
      <c r="CM73" s="4"/>
      <c r="CX73" s="4"/>
      <c r="DI73" s="4"/>
      <c r="DT73" s="4"/>
      <c r="EE73" s="4"/>
      <c r="EP73" s="4"/>
      <c r="FA73" s="4"/>
      <c r="FL73" s="4"/>
      <c r="FW73" s="4"/>
      <c r="GH73" s="4"/>
      <c r="GS73" s="4"/>
      <c r="HD73" s="4"/>
      <c r="HO73" s="4"/>
      <c r="HZ73" s="4"/>
      <c r="IK73" s="4"/>
      <c r="IV73" s="4"/>
      <c r="JG73" s="4"/>
      <c r="JR73" s="4"/>
      <c r="KC73" s="4"/>
      <c r="KN73" s="4"/>
      <c r="KY73" s="4"/>
      <c r="LJ73" s="4"/>
      <c r="LU73" s="4"/>
      <c r="MF73" s="4"/>
      <c r="MQ73" s="4"/>
      <c r="NB73" s="4"/>
      <c r="NM73" s="4"/>
      <c r="NX73" s="4"/>
      <c r="OI73" s="4"/>
      <c r="OT73" s="4"/>
      <c r="PE73" s="4"/>
      <c r="PP73" s="4"/>
      <c r="QA73" s="4"/>
      <c r="QL73" s="4"/>
      <c r="QW73" s="4"/>
      <c r="RH73" s="4"/>
      <c r="RS73" s="4"/>
      <c r="SD73" s="4"/>
      <c r="SO73" s="4"/>
      <c r="SZ73" s="4"/>
      <c r="TK73" s="4"/>
      <c r="TV73" s="4"/>
      <c r="UG73" s="4"/>
      <c r="UR73" s="4"/>
      <c r="VC73" s="4"/>
      <c r="VN73" s="4"/>
      <c r="VY73" s="4"/>
      <c r="WJ73" s="4"/>
      <c r="WU73" s="4"/>
      <c r="XF73" s="4"/>
      <c r="XQ73" s="4"/>
      <c r="YB73" s="4"/>
      <c r="YM73" s="4"/>
      <c r="YX73" s="4"/>
      <c r="ZI73" s="4"/>
      <c r="ZT73" s="4"/>
      <c r="AAE73" s="4"/>
      <c r="AAP73" s="4"/>
      <c r="ABA73" s="4"/>
      <c r="ABL73" s="4"/>
      <c r="ABW73" s="4"/>
      <c r="ACH73" s="4"/>
      <c r="ACS73" s="4"/>
      <c r="ADD73" s="4"/>
      <c r="ADO73" s="4"/>
      <c r="ADZ73" s="4"/>
      <c r="AEK73" s="4"/>
      <c r="AEV73" s="4"/>
      <c r="AFG73" s="4"/>
      <c r="AFR73" s="4"/>
      <c r="AGC73" s="4"/>
      <c r="AGN73" s="4"/>
      <c r="AGY73" s="4"/>
      <c r="AHJ73" s="4"/>
      <c r="AHU73" s="4"/>
      <c r="AIF73" s="4"/>
      <c r="AIQ73" s="4"/>
      <c r="AJB73" s="4"/>
      <c r="AJM73" s="4"/>
      <c r="AJX73" s="4"/>
      <c r="AKI73" s="4"/>
      <c r="AKT73" s="4"/>
      <c r="ALE73" s="4"/>
      <c r="ALP73" s="4"/>
      <c r="AMA73" s="4"/>
      <c r="AML73" s="4"/>
      <c r="AMW73" s="4"/>
      <c r="ANH73" s="4"/>
      <c r="ANS73" s="4"/>
      <c r="AOD73" s="4"/>
      <c r="AOO73" s="4"/>
      <c r="AOZ73" s="4"/>
      <c r="APK73" s="4"/>
      <c r="APV73" s="4"/>
      <c r="AQG73" s="4"/>
      <c r="AQR73" s="4"/>
      <c r="ARC73" s="4"/>
      <c r="ARN73" s="4"/>
      <c r="ARY73" s="4"/>
      <c r="ASJ73" s="4"/>
      <c r="ASU73" s="4"/>
      <c r="ATF73" s="4"/>
      <c r="ATQ73" s="4"/>
      <c r="AUB73" s="4"/>
      <c r="AUM73" s="4"/>
      <c r="AUX73" s="4"/>
      <c r="AVI73" s="4"/>
      <c r="AVT73" s="4"/>
    </row>
    <row r="74" spans="3:1015 1026:1268" s="245" customFormat="1">
      <c r="C74" s="244">
        <f t="shared" ref="C74:C86" ca="1" si="132">SUMIFS(E$47:E$59,C$47:C$59,C60)</f>
        <v>593.79999999999995</v>
      </c>
      <c r="N74" s="244">
        <f t="shared" ref="N74:N86" ca="1" si="133">SUMIFS(P$47:P$59,N$47:N$59,N60)</f>
        <v>600.9</v>
      </c>
      <c r="Y74" s="244">
        <f t="shared" ref="Y74:Y86" ca="1" si="134">SUMIFS(AA$47:AA$59,Y$47:Y$59,Y60)</f>
        <v>654.20000000000005</v>
      </c>
      <c r="AJ74" s="244">
        <f t="shared" ref="AJ74:AJ86" ca="1" si="135">SUMIFS(AL$47:AL$59,AJ$47:AJ$59,AJ60)</f>
        <v>217</v>
      </c>
      <c r="AU74" s="244">
        <f t="shared" ref="AU74:AU86" ca="1" si="136">SUMIFS(AW$47:AW$59,AU$47:AU$59,AU60)</f>
        <v>138.5</v>
      </c>
      <c r="BF74" s="244">
        <f t="shared" ref="BF74:BF86" ca="1" si="137">SUMIFS(BH$47:BH$59,BF$47:BF$59,BF60)</f>
        <v>547</v>
      </c>
      <c r="BQ74" s="244">
        <f t="shared" ref="BQ74:BQ86" ca="1" si="138">SUMIFS(BS$47:BS$59,BQ$47:BQ$59,BQ60)</f>
        <v>452</v>
      </c>
      <c r="CB74" s="244">
        <f t="shared" ref="CB74:CB86" ca="1" si="139">SUMIFS(CD$47:CD$59,CB$47:CB$59,CB60)</f>
        <v>274</v>
      </c>
      <c r="CM74" s="244">
        <f t="shared" ref="CM74:CM86" ca="1" si="140">SUMIFS(CO$47:CO$59,CM$47:CM$59,CM60)</f>
        <v>194</v>
      </c>
      <c r="CX74" s="244">
        <f t="shared" ref="CX74:CX86" ca="1" si="141">SUMIFS(CZ$47:CZ$59,CX$47:CX$59,CX60)</f>
        <v>5.5</v>
      </c>
      <c r="DI74" s="244">
        <f t="shared" ref="DI74:DI86" ca="1" si="142">SUMIFS(DK$47:DK$59,DI$47:DI$59,DI60)</f>
        <v>0</v>
      </c>
      <c r="DT74" s="244">
        <f t="shared" ref="DT74:DT86" ca="1" si="143">SUMIFS(DV$47:DV$59,DT$47:DT$59,DT60)</f>
        <v>0</v>
      </c>
      <c r="EE74" s="244">
        <f t="shared" ref="EE74:EE86" ca="1" si="144">SUMIFS(EG$47:EG$59,EE$47:EE$59,EE60)</f>
        <v>0</v>
      </c>
      <c r="EP74" s="244">
        <f t="shared" ref="EP74:EP86" ca="1" si="145">SUMIFS(ER$47:ER$59,EP$47:EP$59,EP60)</f>
        <v>0</v>
      </c>
      <c r="FA74" s="244">
        <f t="shared" ref="FA74:FA86" ca="1" si="146">SUMIFS(FC$47:FC$59,FA$47:FA$59,FA60)</f>
        <v>0</v>
      </c>
      <c r="FL74" s="244">
        <f t="shared" ref="FL74:FL86" ca="1" si="147">SUMIFS(FN$47:FN$59,FL$47:FL$59,FL60)</f>
        <v>0</v>
      </c>
      <c r="FW74" s="244">
        <f t="shared" ref="FW74:FW86" ca="1" si="148">SUMIFS(FY$47:FY$59,FW$47:FW$59,FW60)</f>
        <v>0</v>
      </c>
      <c r="GH74" s="244">
        <f t="shared" ref="GH74:GH86" ca="1" si="149">SUMIFS(GJ$47:GJ$59,GH$47:GH$59,GH60)</f>
        <v>0</v>
      </c>
      <c r="GS74" s="244">
        <f t="shared" ref="GS74:GS86" ca="1" si="150">SUMIFS(GU$47:GU$59,GS$47:GS$59,GS60)</f>
        <v>0</v>
      </c>
      <c r="HD74" s="244">
        <f t="shared" ref="HD74:HD86" ca="1" si="151">SUMIFS(HF$47:HF$59,HD$47:HD$59,HD60)</f>
        <v>0</v>
      </c>
      <c r="HO74" s="244">
        <f t="shared" ref="HO74:HO86" ca="1" si="152">SUMIFS(HQ$47:HQ$59,HO$47:HO$59,HO60)</f>
        <v>0</v>
      </c>
      <c r="HZ74" s="244">
        <f t="shared" ref="HZ74:HZ86" ca="1" si="153">SUMIFS(IB$47:IB$59,HZ$47:HZ$59,HZ60)</f>
        <v>0</v>
      </c>
      <c r="IK74" s="244">
        <f t="shared" ref="IK74:IK86" ca="1" si="154">SUMIFS(IM$47:IM$59,IK$47:IK$59,IK60)</f>
        <v>0</v>
      </c>
      <c r="IV74" s="244">
        <f t="shared" ref="IV74:IV86" ca="1" si="155">SUMIFS(IX$47:IX$59,IV$47:IV$59,IV60)</f>
        <v>0</v>
      </c>
      <c r="JG74" s="244">
        <f t="shared" ref="JG74:JG86" ca="1" si="156">SUMIFS(JI$47:JI$59,JG$47:JG$59,JG60)</f>
        <v>0</v>
      </c>
      <c r="JR74" s="244">
        <f t="shared" ref="JR74:JR86" ca="1" si="157">SUMIFS(JT$47:JT$59,JR$47:JR$59,JR60)</f>
        <v>0</v>
      </c>
      <c r="KC74" s="244">
        <f t="shared" ref="KC74:KC86" ca="1" si="158">SUMIFS(KE$47:KE$59,KC$47:KC$59,KC60)</f>
        <v>0</v>
      </c>
      <c r="KN74" s="244">
        <f t="shared" ref="KN74:KN86" ca="1" si="159">SUMIFS(KP$47:KP$59,KN$47:KN$59,KN60)</f>
        <v>0</v>
      </c>
      <c r="KY74" s="244">
        <f t="shared" ref="KY74:KY86" ca="1" si="160">SUMIFS(LA$47:LA$59,KY$47:KY$59,KY60)</f>
        <v>0</v>
      </c>
      <c r="LJ74" s="244">
        <f t="shared" ref="LJ74:LJ86" ca="1" si="161">SUMIFS(LL$47:LL$59,LJ$47:LJ$59,LJ60)</f>
        <v>0</v>
      </c>
      <c r="LU74" s="244">
        <f t="shared" ref="LU74:LU86" ca="1" si="162">SUMIFS(LW$47:LW$59,LU$47:LU$59,LU60)</f>
        <v>0</v>
      </c>
      <c r="MF74" s="244">
        <f t="shared" ref="MF74:MF86" ca="1" si="163">SUMIFS(MH$47:MH$59,MF$47:MF$59,MF60)</f>
        <v>0</v>
      </c>
      <c r="MQ74" s="244">
        <f t="shared" ref="MQ74:MQ86" ca="1" si="164">SUMIFS(MS$47:MS$59,MQ$47:MQ$59,MQ60)</f>
        <v>0</v>
      </c>
      <c r="NB74" s="244">
        <f t="shared" ref="NB74:NB86" ca="1" si="165">SUMIFS(ND$47:ND$59,NB$47:NB$59,NB60)</f>
        <v>0</v>
      </c>
      <c r="NM74" s="244">
        <f t="shared" ref="NM74:NM86" ca="1" si="166">SUMIFS(NO$47:NO$59,NM$47:NM$59,NM60)</f>
        <v>0</v>
      </c>
      <c r="NX74" s="244">
        <f t="shared" ref="NX74:NX86" ca="1" si="167">SUMIFS(NZ$47:NZ$59,NX$47:NX$59,NX60)</f>
        <v>0</v>
      </c>
      <c r="OI74" s="244">
        <f t="shared" ref="OI74:OI86" ca="1" si="168">SUMIFS(OK$47:OK$59,OI$47:OI$59,OI60)</f>
        <v>0</v>
      </c>
      <c r="OT74" s="244">
        <f t="shared" ref="OT74:OT86" ca="1" si="169">SUMIFS(OV$47:OV$59,OT$47:OT$59,OT60)</f>
        <v>0</v>
      </c>
      <c r="PE74" s="244">
        <f t="shared" ref="PE74:PE86" ca="1" si="170">SUMIFS(PG$47:PG$59,PE$47:PE$59,PE60)</f>
        <v>0</v>
      </c>
      <c r="PP74" s="244">
        <f t="shared" ref="PP74:PP86" ca="1" si="171">SUMIFS(PR$47:PR$59,PP$47:PP$59,PP60)</f>
        <v>0</v>
      </c>
      <c r="QA74" s="244">
        <f t="shared" ref="QA74:QA86" ca="1" si="172">SUMIFS(QC$47:QC$59,QA$47:QA$59,QA60)</f>
        <v>0</v>
      </c>
      <c r="QL74" s="244">
        <f t="shared" ref="QL74:QL86" ca="1" si="173">SUMIFS(QN$47:QN$59,QL$47:QL$59,QL60)</f>
        <v>0</v>
      </c>
      <c r="QW74" s="244">
        <f t="shared" ref="QW74:QW86" ca="1" si="174">SUMIFS(QY$47:QY$59,QW$47:QW$59,QW60)</f>
        <v>0</v>
      </c>
      <c r="RH74" s="244">
        <f t="shared" ref="RH74:RH86" ca="1" si="175">SUMIFS(RJ$47:RJ$59,RH$47:RH$59,RH60)</f>
        <v>0</v>
      </c>
      <c r="RS74" s="244">
        <f t="shared" ref="RS74:RS86" ca="1" si="176">SUMIFS(RU$47:RU$59,RS$47:RS$59,RS60)</f>
        <v>0</v>
      </c>
      <c r="SD74" s="244">
        <f t="shared" ref="SD74:SD86" ca="1" si="177">SUMIFS(SF$47:SF$59,SD$47:SD$59,SD60)</f>
        <v>0</v>
      </c>
      <c r="SO74" s="244">
        <f t="shared" ref="SO74:SO86" ca="1" si="178">SUMIFS(SQ$47:SQ$59,SO$47:SO$59,SO60)</f>
        <v>0</v>
      </c>
      <c r="SZ74" s="244">
        <f t="shared" ref="SZ74:SZ86" ca="1" si="179">SUMIFS(TB$47:TB$59,SZ$47:SZ$59,SZ60)</f>
        <v>0</v>
      </c>
      <c r="TK74" s="244">
        <f t="shared" ref="TK74:TK86" ca="1" si="180">SUMIFS(TM$47:TM$59,TK$47:TK$59,TK60)</f>
        <v>0</v>
      </c>
      <c r="TV74" s="244">
        <f t="shared" ref="TV74:TV86" ca="1" si="181">SUMIFS(TX$47:TX$59,TV$47:TV$59,TV60)</f>
        <v>0</v>
      </c>
      <c r="UG74" s="244">
        <f t="shared" ref="UG74:UG86" ca="1" si="182">SUMIFS(UI$47:UI$59,UG$47:UG$59,UG60)</f>
        <v>0</v>
      </c>
      <c r="UR74" s="244">
        <f t="shared" ref="UR74:UR86" ca="1" si="183">SUMIFS(UT$47:UT$59,UR$47:UR$59,UR60)</f>
        <v>0</v>
      </c>
      <c r="VC74" s="244">
        <f t="shared" ref="VC74:VC86" ca="1" si="184">SUMIFS(VE$47:VE$59,VC$47:VC$59,VC60)</f>
        <v>0</v>
      </c>
      <c r="VN74" s="244">
        <f t="shared" ref="VN74:VN86" ca="1" si="185">SUMIFS(VP$47:VP$59,VN$47:VN$59,VN60)</f>
        <v>0</v>
      </c>
      <c r="VY74" s="244">
        <f t="shared" ref="VY74:VY86" ca="1" si="186">SUMIFS(WA$47:WA$59,VY$47:VY$59,VY60)</f>
        <v>0</v>
      </c>
      <c r="WJ74" s="244">
        <f t="shared" ref="WJ74:WJ86" ca="1" si="187">SUMIFS(WL$47:WL$59,WJ$47:WJ$59,WJ60)</f>
        <v>0</v>
      </c>
      <c r="WU74" s="244">
        <f t="shared" ref="WU74:WU86" ca="1" si="188">SUMIFS(WW$47:WW$59,WU$47:WU$59,WU60)</f>
        <v>0</v>
      </c>
      <c r="XF74" s="244">
        <f t="shared" ref="XF74:XF86" ca="1" si="189">SUMIFS(XH$47:XH$59,XF$47:XF$59,XF60)</f>
        <v>0</v>
      </c>
      <c r="XQ74" s="244">
        <f t="shared" ref="XQ74:XQ86" ca="1" si="190">SUMIFS(XS$47:XS$59,XQ$47:XQ$59,XQ60)</f>
        <v>0</v>
      </c>
      <c r="YB74" s="244">
        <f t="shared" ref="YB74:YB86" ca="1" si="191">SUMIFS(YD$47:YD$59,YB$47:YB$59,YB60)</f>
        <v>0</v>
      </c>
      <c r="YM74" s="244">
        <f t="shared" ref="YM74:YM86" ca="1" si="192">SUMIFS(YO$47:YO$59,YM$47:YM$59,YM60)</f>
        <v>0</v>
      </c>
      <c r="YX74" s="244">
        <f t="shared" ref="YX74:YX86" ca="1" si="193">SUMIFS(YZ$47:YZ$59,YX$47:YX$59,YX60)</f>
        <v>0</v>
      </c>
      <c r="ZI74" s="244">
        <f t="shared" ref="ZI74:ZI86" ca="1" si="194">SUMIFS(ZK$47:ZK$59,ZI$47:ZI$59,ZI60)</f>
        <v>0</v>
      </c>
      <c r="ZT74" s="244">
        <f t="shared" ref="ZT74:ZT86" ca="1" si="195">SUMIFS(ZV$47:ZV$59,ZT$47:ZT$59,ZT60)</f>
        <v>0</v>
      </c>
      <c r="AAE74" s="244">
        <f t="shared" ref="AAE74:AAE86" ca="1" si="196">SUMIFS(AAG$47:AAG$59,AAE$47:AAE$59,AAE60)</f>
        <v>0</v>
      </c>
      <c r="AAP74" s="244">
        <f t="shared" ref="AAP74:AAP86" ca="1" si="197">SUMIFS(AAR$47:AAR$59,AAP$47:AAP$59,AAP60)</f>
        <v>0</v>
      </c>
      <c r="ABA74" s="244">
        <f t="shared" ref="ABA74:ABA86" ca="1" si="198">SUMIFS(ABC$47:ABC$59,ABA$47:ABA$59,ABA60)</f>
        <v>0</v>
      </c>
      <c r="ABL74" s="244">
        <f t="shared" ref="ABL74:ABL86" ca="1" si="199">SUMIFS(ABN$47:ABN$59,ABL$47:ABL$59,ABL60)</f>
        <v>0</v>
      </c>
      <c r="ABW74" s="244">
        <f t="shared" ref="ABW74:ABW86" ca="1" si="200">SUMIFS(ABY$47:ABY$59,ABW$47:ABW$59,ABW60)</f>
        <v>0</v>
      </c>
      <c r="ACH74" s="244">
        <f t="shared" ref="ACH74:ACH86" ca="1" si="201">SUMIFS(ACJ$47:ACJ$59,ACH$47:ACH$59,ACH60)</f>
        <v>0</v>
      </c>
      <c r="ACS74" s="244">
        <f t="shared" ref="ACS74:ACS86" ca="1" si="202">SUMIFS(ACU$47:ACU$59,ACS$47:ACS$59,ACS60)</f>
        <v>0</v>
      </c>
      <c r="ADD74" s="244">
        <f t="shared" ref="ADD74:ADD86" ca="1" si="203">SUMIFS(ADF$47:ADF$59,ADD$47:ADD$59,ADD60)</f>
        <v>0</v>
      </c>
      <c r="ADO74" s="244">
        <f t="shared" ref="ADO74:ADO86" ca="1" si="204">SUMIFS(ADQ$47:ADQ$59,ADO$47:ADO$59,ADO60)</f>
        <v>0</v>
      </c>
      <c r="ADZ74" s="244">
        <f t="shared" ref="ADZ74:ADZ86" ca="1" si="205">SUMIFS(AEB$47:AEB$59,ADZ$47:ADZ$59,ADZ60)</f>
        <v>0</v>
      </c>
      <c r="AEK74" s="244">
        <f t="shared" ref="AEK74:AEK86" ca="1" si="206">SUMIFS(AEM$47:AEM$59,AEK$47:AEK$59,AEK60)</f>
        <v>0</v>
      </c>
      <c r="AEV74" s="244">
        <f t="shared" ref="AEV74:AEV86" ca="1" si="207">SUMIFS(AEX$47:AEX$59,AEV$47:AEV$59,AEV60)</f>
        <v>0</v>
      </c>
      <c r="AFG74" s="244">
        <f t="shared" ref="AFG74:AFG86" ca="1" si="208">SUMIFS(AFI$47:AFI$59,AFG$47:AFG$59,AFG60)</f>
        <v>0</v>
      </c>
      <c r="AFR74" s="244">
        <f t="shared" ref="AFR74:AFR86" ca="1" si="209">SUMIFS(AFT$47:AFT$59,AFR$47:AFR$59,AFR60)</f>
        <v>0</v>
      </c>
      <c r="AGC74" s="244">
        <f t="shared" ref="AGC74:AGC86" ca="1" si="210">SUMIFS(AGE$47:AGE$59,AGC$47:AGC$59,AGC60)</f>
        <v>0</v>
      </c>
      <c r="AGN74" s="244">
        <f t="shared" ref="AGN74:AGN86" ca="1" si="211">SUMIFS(AGP$47:AGP$59,AGN$47:AGN$59,AGN60)</f>
        <v>0</v>
      </c>
      <c r="AGY74" s="244">
        <f t="shared" ref="AGY74:AGY86" ca="1" si="212">SUMIFS(AHA$47:AHA$59,AGY$47:AGY$59,AGY60)</f>
        <v>0</v>
      </c>
      <c r="AHJ74" s="244">
        <f t="shared" ref="AHJ74:AHJ86" ca="1" si="213">SUMIFS(AHL$47:AHL$59,AHJ$47:AHJ$59,AHJ60)</f>
        <v>0</v>
      </c>
      <c r="AHU74" s="244">
        <f t="shared" ref="AHU74:AHU86" ca="1" si="214">SUMIFS(AHW$47:AHW$59,AHU$47:AHU$59,AHU60)</f>
        <v>0</v>
      </c>
      <c r="AIF74" s="244">
        <f t="shared" ref="AIF74:AIF86" ca="1" si="215">SUMIFS(AIH$47:AIH$59,AIF$47:AIF$59,AIF60)</f>
        <v>0</v>
      </c>
      <c r="AIQ74" s="244">
        <f t="shared" ref="AIQ74:AIQ86" ca="1" si="216">SUMIFS(AIS$47:AIS$59,AIQ$47:AIQ$59,AIQ60)</f>
        <v>0</v>
      </c>
      <c r="AJB74" s="244">
        <f t="shared" ref="AJB74:AJB86" ca="1" si="217">SUMIFS(AJD$47:AJD$59,AJB$47:AJB$59,AJB60)</f>
        <v>0</v>
      </c>
      <c r="AJM74" s="244">
        <f t="shared" ref="AJM74:AJM86" ca="1" si="218">SUMIFS(AJO$47:AJO$59,AJM$47:AJM$59,AJM60)</f>
        <v>0</v>
      </c>
      <c r="AJX74" s="244">
        <f t="shared" ref="AJX74:AJX86" ca="1" si="219">SUMIFS(AJZ$47:AJZ$59,AJX$47:AJX$59,AJX60)</f>
        <v>0</v>
      </c>
      <c r="AKI74" s="244">
        <f t="shared" ref="AKI74:AKI86" ca="1" si="220">SUMIFS(AKK$47:AKK$59,AKI$47:AKI$59,AKI60)</f>
        <v>0</v>
      </c>
      <c r="AKT74" s="244">
        <f t="shared" ref="AKT74:AKT86" ca="1" si="221">SUMIFS(AKV$47:AKV$59,AKT$47:AKT$59,AKT60)</f>
        <v>0</v>
      </c>
      <c r="ALE74" s="244">
        <f t="shared" ref="ALE74:ALE86" ca="1" si="222">SUMIFS(ALG$47:ALG$59,ALE$47:ALE$59,ALE60)</f>
        <v>0</v>
      </c>
      <c r="ALP74" s="244">
        <f t="shared" ref="ALP74:ALP86" ca="1" si="223">SUMIFS(ALR$47:ALR$59,ALP$47:ALP$59,ALP60)</f>
        <v>0</v>
      </c>
      <c r="AMA74" s="244">
        <f t="shared" ref="AMA74:AMA86" ca="1" si="224">SUMIFS(AMC$47:AMC$59,AMA$47:AMA$59,AMA60)</f>
        <v>0</v>
      </c>
      <c r="AML74" s="244">
        <f t="shared" ref="AML74:AML86" ca="1" si="225">SUMIFS(AMN$47:AMN$59,AML$47:AML$59,AML60)</f>
        <v>0</v>
      </c>
      <c r="AMW74" s="244">
        <f t="shared" ref="AMW74:AMW86" ca="1" si="226">SUMIFS(AMY$47:AMY$59,AMW$47:AMW$59,AMW60)</f>
        <v>0</v>
      </c>
      <c r="ANH74" s="244">
        <f t="shared" ref="ANH74:ANH86" ca="1" si="227">SUMIFS(ANJ$47:ANJ$59,ANH$47:ANH$59,ANH60)</f>
        <v>0</v>
      </c>
      <c r="ANS74" s="244">
        <f t="shared" ref="ANS74:ANS86" ca="1" si="228">SUMIFS(ANU$47:ANU$59,ANS$47:ANS$59,ANS60)</f>
        <v>0</v>
      </c>
      <c r="AOD74" s="244">
        <f t="shared" ref="AOD74:AOD86" ca="1" si="229">SUMIFS(AOF$47:AOF$59,AOD$47:AOD$59,AOD60)</f>
        <v>0</v>
      </c>
      <c r="AOO74" s="244">
        <f t="shared" ref="AOO74:AOO86" ca="1" si="230">SUMIFS(AOQ$47:AOQ$59,AOO$47:AOO$59,AOO60)</f>
        <v>0</v>
      </c>
      <c r="AOZ74" s="244">
        <f t="shared" ref="AOZ74:AOZ86" ca="1" si="231">SUMIFS(APB$47:APB$59,AOZ$47:AOZ$59,AOZ60)</f>
        <v>0</v>
      </c>
      <c r="APK74" s="244">
        <f t="shared" ref="APK74:APK86" ca="1" si="232">SUMIFS(APM$47:APM$59,APK$47:APK$59,APK60)</f>
        <v>0</v>
      </c>
      <c r="APV74" s="244">
        <f t="shared" ref="APV74:APV86" ca="1" si="233">SUMIFS(APX$47:APX$59,APV$47:APV$59,APV60)</f>
        <v>0</v>
      </c>
      <c r="AQG74" s="244">
        <f t="shared" ref="AQG74:AQG86" ca="1" si="234">SUMIFS(AQI$47:AQI$59,AQG$47:AQG$59,AQG60)</f>
        <v>0</v>
      </c>
      <c r="AQR74" s="244">
        <f t="shared" ref="AQR74:AQR86" ca="1" si="235">SUMIFS(AQT$47:AQT$59,AQR$47:AQR$59,AQR60)</f>
        <v>0</v>
      </c>
      <c r="ARC74" s="244">
        <f t="shared" ref="ARC74:ARC86" ca="1" si="236">SUMIFS(ARE$47:ARE$59,ARC$47:ARC$59,ARC60)</f>
        <v>0</v>
      </c>
      <c r="ARN74" s="244">
        <f t="shared" ref="ARN74:ARN86" ca="1" si="237">SUMIFS(ARP$47:ARP$59,ARN$47:ARN$59,ARN60)</f>
        <v>0</v>
      </c>
      <c r="ARY74" s="244">
        <f t="shared" ref="ARY74:ARY86" ca="1" si="238">SUMIFS(ASA$47:ASA$59,ARY$47:ARY$59,ARY60)</f>
        <v>0</v>
      </c>
      <c r="ASJ74" s="244">
        <f t="shared" ref="ASJ74:ASJ86" ca="1" si="239">SUMIFS(ASL$47:ASL$59,ASJ$47:ASJ$59,ASJ60)</f>
        <v>0</v>
      </c>
      <c r="ASU74" s="244">
        <f t="shared" ref="ASU74:ASU86" ca="1" si="240">SUMIFS(ASW$47:ASW$59,ASU$47:ASU$59,ASU60)</f>
        <v>0</v>
      </c>
      <c r="ATF74" s="244">
        <f t="shared" ref="ATF74:ATF86" ca="1" si="241">SUMIFS(ATH$47:ATH$59,ATF$47:ATF$59,ATF60)</f>
        <v>0</v>
      </c>
      <c r="ATQ74" s="244">
        <f t="shared" ref="ATQ74:ATQ86" ca="1" si="242">SUMIFS(ATS$47:ATS$59,ATQ$47:ATQ$59,ATQ60)</f>
        <v>0</v>
      </c>
      <c r="AUB74" s="244">
        <f t="shared" ref="AUB74:AUB86" ca="1" si="243">SUMIFS(AUD$47:AUD$59,AUB$47:AUB$59,AUB60)</f>
        <v>0</v>
      </c>
      <c r="AUM74" s="244">
        <f t="shared" ref="AUM74:AUM86" ca="1" si="244">SUMIFS(AUO$47:AUO$59,AUM$47:AUM$59,AUM60)</f>
        <v>0</v>
      </c>
      <c r="AUX74" s="244">
        <f t="shared" ref="AUX74:AUX86" ca="1" si="245">SUMIFS(AUZ$47:AUZ$59,AUX$47:AUX$59,AUX60)</f>
        <v>0</v>
      </c>
      <c r="AVI74" s="244">
        <f t="shared" ref="AVI74:AVI86" ca="1" si="246">SUMIFS(AVK$47:AVK$59,AVI$47:AVI$59,AVI60)</f>
        <v>0</v>
      </c>
      <c r="AVT74" s="244">
        <f t="shared" ref="AVT74:AVT86" ca="1" si="247">SUMIFS(AVV$47:AVV$59,AVT$47:AVT$59,AVT60)</f>
        <v>0</v>
      </c>
    </row>
    <row r="75" spans="3:1015 1026:1268">
      <c r="C75" s="68">
        <f t="shared" ca="1" si="132"/>
        <v>0</v>
      </c>
      <c r="N75" s="68">
        <f t="shared" ca="1" si="133"/>
        <v>0</v>
      </c>
      <c r="Y75" s="68">
        <f t="shared" ca="1" si="134"/>
        <v>0</v>
      </c>
      <c r="AJ75" s="68">
        <f t="shared" ca="1" si="135"/>
        <v>0</v>
      </c>
      <c r="AU75" s="68">
        <f t="shared" ca="1" si="136"/>
        <v>0</v>
      </c>
      <c r="BF75" s="68">
        <f t="shared" ca="1" si="137"/>
        <v>0</v>
      </c>
      <c r="BQ75" s="68">
        <f t="shared" ca="1" si="138"/>
        <v>0</v>
      </c>
      <c r="CB75" s="68">
        <f t="shared" ca="1" si="139"/>
        <v>0</v>
      </c>
      <c r="CM75" s="68">
        <f t="shared" ca="1" si="140"/>
        <v>0</v>
      </c>
      <c r="CX75" s="68">
        <f t="shared" ca="1" si="141"/>
        <v>0</v>
      </c>
      <c r="DI75" s="68">
        <f t="shared" ca="1" si="142"/>
        <v>0</v>
      </c>
      <c r="DT75" s="68">
        <f t="shared" ca="1" si="143"/>
        <v>0</v>
      </c>
      <c r="EE75" s="68">
        <f t="shared" ca="1" si="144"/>
        <v>0</v>
      </c>
      <c r="EP75" s="68">
        <f t="shared" ca="1" si="145"/>
        <v>0</v>
      </c>
      <c r="FA75" s="68">
        <f t="shared" ca="1" si="146"/>
        <v>0</v>
      </c>
      <c r="FL75" s="68">
        <f t="shared" ca="1" si="147"/>
        <v>0</v>
      </c>
      <c r="FW75" s="68">
        <f t="shared" ca="1" si="148"/>
        <v>0</v>
      </c>
      <c r="GH75" s="68">
        <f t="shared" ca="1" si="149"/>
        <v>0</v>
      </c>
      <c r="GS75" s="68">
        <f t="shared" ca="1" si="150"/>
        <v>0</v>
      </c>
      <c r="HD75" s="68">
        <f t="shared" ca="1" si="151"/>
        <v>0</v>
      </c>
      <c r="HO75" s="68">
        <f t="shared" ca="1" si="152"/>
        <v>0</v>
      </c>
      <c r="HZ75" s="68">
        <f t="shared" ca="1" si="153"/>
        <v>0</v>
      </c>
      <c r="IK75" s="68">
        <f t="shared" ca="1" si="154"/>
        <v>0</v>
      </c>
      <c r="IV75" s="68">
        <f t="shared" ca="1" si="155"/>
        <v>0</v>
      </c>
      <c r="JG75" s="68">
        <f t="shared" ca="1" si="156"/>
        <v>0</v>
      </c>
      <c r="JR75" s="68">
        <f t="shared" ca="1" si="157"/>
        <v>0</v>
      </c>
      <c r="KC75" s="68">
        <f t="shared" ca="1" si="158"/>
        <v>0</v>
      </c>
      <c r="KN75" s="68">
        <f t="shared" ca="1" si="159"/>
        <v>0</v>
      </c>
      <c r="KY75" s="68">
        <f t="shared" ca="1" si="160"/>
        <v>0</v>
      </c>
      <c r="LJ75" s="68">
        <f t="shared" ca="1" si="161"/>
        <v>0</v>
      </c>
      <c r="LU75" s="68">
        <f t="shared" ca="1" si="162"/>
        <v>0</v>
      </c>
      <c r="MF75" s="68">
        <f t="shared" ca="1" si="163"/>
        <v>0</v>
      </c>
      <c r="MQ75" s="68">
        <f t="shared" ca="1" si="164"/>
        <v>0</v>
      </c>
      <c r="NB75" s="68">
        <f t="shared" ca="1" si="165"/>
        <v>0</v>
      </c>
      <c r="NM75" s="68">
        <f t="shared" ca="1" si="166"/>
        <v>0</v>
      </c>
      <c r="NX75" s="68">
        <f t="shared" ca="1" si="167"/>
        <v>0</v>
      </c>
      <c r="OI75" s="68">
        <f t="shared" ca="1" si="168"/>
        <v>0</v>
      </c>
      <c r="OT75" s="68">
        <f t="shared" ca="1" si="169"/>
        <v>0</v>
      </c>
      <c r="PE75" s="68">
        <f t="shared" ca="1" si="170"/>
        <v>0</v>
      </c>
      <c r="PP75" s="68">
        <f t="shared" ca="1" si="171"/>
        <v>0</v>
      </c>
      <c r="QA75" s="68">
        <f t="shared" ca="1" si="172"/>
        <v>0</v>
      </c>
      <c r="QL75" s="68">
        <f t="shared" ca="1" si="173"/>
        <v>0</v>
      </c>
      <c r="QW75" s="68">
        <f t="shared" ca="1" si="174"/>
        <v>0</v>
      </c>
      <c r="RH75" s="68">
        <f t="shared" ca="1" si="175"/>
        <v>0</v>
      </c>
      <c r="RS75" s="68">
        <f t="shared" ca="1" si="176"/>
        <v>0</v>
      </c>
      <c r="SD75" s="68">
        <f t="shared" ca="1" si="177"/>
        <v>0</v>
      </c>
      <c r="SO75" s="68">
        <f t="shared" ca="1" si="178"/>
        <v>0</v>
      </c>
      <c r="SZ75" s="68">
        <f t="shared" ca="1" si="179"/>
        <v>0</v>
      </c>
      <c r="TK75" s="68">
        <f t="shared" ca="1" si="180"/>
        <v>0</v>
      </c>
      <c r="TV75" s="68">
        <f t="shared" ca="1" si="181"/>
        <v>0</v>
      </c>
      <c r="UG75" s="68">
        <f t="shared" ca="1" si="182"/>
        <v>0</v>
      </c>
      <c r="UR75" s="68">
        <f t="shared" ca="1" si="183"/>
        <v>0</v>
      </c>
      <c r="VC75" s="68">
        <f t="shared" ca="1" si="184"/>
        <v>0</v>
      </c>
      <c r="VN75" s="68">
        <f t="shared" ca="1" si="185"/>
        <v>0</v>
      </c>
      <c r="VY75" s="68">
        <f t="shared" ca="1" si="186"/>
        <v>0</v>
      </c>
      <c r="WJ75" s="68">
        <f t="shared" ca="1" si="187"/>
        <v>0</v>
      </c>
      <c r="WU75" s="68">
        <f t="shared" ca="1" si="188"/>
        <v>0</v>
      </c>
      <c r="XF75" s="68">
        <f t="shared" ca="1" si="189"/>
        <v>0</v>
      </c>
      <c r="XQ75" s="68">
        <f t="shared" ca="1" si="190"/>
        <v>0</v>
      </c>
      <c r="YB75" s="68">
        <f t="shared" ca="1" si="191"/>
        <v>0</v>
      </c>
      <c r="YM75" s="68">
        <f t="shared" ca="1" si="192"/>
        <v>0</v>
      </c>
      <c r="YX75" s="68">
        <f t="shared" ca="1" si="193"/>
        <v>0</v>
      </c>
      <c r="ZI75" s="68">
        <f t="shared" ca="1" si="194"/>
        <v>0</v>
      </c>
      <c r="ZT75" s="68">
        <f t="shared" ca="1" si="195"/>
        <v>0</v>
      </c>
      <c r="AAE75" s="68">
        <f t="shared" ca="1" si="196"/>
        <v>0</v>
      </c>
      <c r="AAP75" s="68">
        <f t="shared" ca="1" si="197"/>
        <v>0</v>
      </c>
      <c r="ABA75" s="68">
        <f t="shared" ca="1" si="198"/>
        <v>0</v>
      </c>
      <c r="ABL75" s="68">
        <f t="shared" ca="1" si="199"/>
        <v>0</v>
      </c>
      <c r="ABW75" s="68">
        <f t="shared" ca="1" si="200"/>
        <v>0</v>
      </c>
      <c r="ACH75" s="68">
        <f t="shared" ca="1" si="201"/>
        <v>0</v>
      </c>
      <c r="ACS75" s="68">
        <f t="shared" ca="1" si="202"/>
        <v>0</v>
      </c>
      <c r="ADD75" s="68">
        <f t="shared" ca="1" si="203"/>
        <v>0</v>
      </c>
      <c r="ADO75" s="68">
        <f t="shared" ca="1" si="204"/>
        <v>0</v>
      </c>
      <c r="ADZ75" s="68">
        <f t="shared" ca="1" si="205"/>
        <v>0</v>
      </c>
      <c r="AEK75" s="68">
        <f t="shared" ca="1" si="206"/>
        <v>0</v>
      </c>
      <c r="AEV75" s="68">
        <f t="shared" ca="1" si="207"/>
        <v>0</v>
      </c>
      <c r="AFG75" s="68">
        <f t="shared" ca="1" si="208"/>
        <v>0</v>
      </c>
      <c r="AFR75" s="68">
        <f t="shared" ca="1" si="209"/>
        <v>0</v>
      </c>
      <c r="AGC75" s="68">
        <f t="shared" ca="1" si="210"/>
        <v>0</v>
      </c>
      <c r="AGN75" s="68">
        <f t="shared" ca="1" si="211"/>
        <v>0</v>
      </c>
      <c r="AGY75" s="68">
        <f t="shared" ca="1" si="212"/>
        <v>0</v>
      </c>
      <c r="AHJ75" s="68">
        <f t="shared" ca="1" si="213"/>
        <v>0</v>
      </c>
      <c r="AHU75" s="68">
        <f t="shared" ca="1" si="214"/>
        <v>0</v>
      </c>
      <c r="AIF75" s="68">
        <f t="shared" ca="1" si="215"/>
        <v>0</v>
      </c>
      <c r="AIQ75" s="68">
        <f t="shared" ca="1" si="216"/>
        <v>0</v>
      </c>
      <c r="AJB75" s="68">
        <f t="shared" ca="1" si="217"/>
        <v>0</v>
      </c>
      <c r="AJM75" s="68">
        <f t="shared" ca="1" si="218"/>
        <v>0</v>
      </c>
      <c r="AJX75" s="68">
        <f t="shared" ca="1" si="219"/>
        <v>0</v>
      </c>
      <c r="AKI75" s="68">
        <f t="shared" ca="1" si="220"/>
        <v>0</v>
      </c>
      <c r="AKT75" s="68">
        <f t="shared" ca="1" si="221"/>
        <v>0</v>
      </c>
      <c r="ALE75" s="68">
        <f t="shared" ca="1" si="222"/>
        <v>0</v>
      </c>
      <c r="ALP75" s="68">
        <f t="shared" ca="1" si="223"/>
        <v>0</v>
      </c>
      <c r="AMA75" s="68">
        <f t="shared" ca="1" si="224"/>
        <v>0</v>
      </c>
      <c r="AML75" s="68">
        <f t="shared" ca="1" si="225"/>
        <v>0</v>
      </c>
      <c r="AMW75" s="68">
        <f t="shared" ca="1" si="226"/>
        <v>0</v>
      </c>
      <c r="ANH75" s="68">
        <f t="shared" ca="1" si="227"/>
        <v>0</v>
      </c>
      <c r="ANS75" s="68">
        <f t="shared" ca="1" si="228"/>
        <v>0</v>
      </c>
      <c r="AOD75" s="68">
        <f t="shared" ca="1" si="229"/>
        <v>0</v>
      </c>
      <c r="AOO75" s="68">
        <f t="shared" ca="1" si="230"/>
        <v>0</v>
      </c>
      <c r="AOZ75" s="68">
        <f t="shared" ca="1" si="231"/>
        <v>0</v>
      </c>
      <c r="APK75" s="68">
        <f t="shared" ca="1" si="232"/>
        <v>0</v>
      </c>
      <c r="APV75" s="68">
        <f t="shared" ca="1" si="233"/>
        <v>0</v>
      </c>
      <c r="AQG75" s="68">
        <f t="shared" ca="1" si="234"/>
        <v>0</v>
      </c>
      <c r="AQR75" s="68">
        <f t="shared" ca="1" si="235"/>
        <v>0</v>
      </c>
      <c r="ARC75" s="68">
        <f t="shared" ca="1" si="236"/>
        <v>0</v>
      </c>
      <c r="ARN75" s="68">
        <f t="shared" ca="1" si="237"/>
        <v>0</v>
      </c>
      <c r="ARY75" s="68">
        <f t="shared" ca="1" si="238"/>
        <v>0</v>
      </c>
      <c r="ASJ75" s="68">
        <f t="shared" ca="1" si="239"/>
        <v>0</v>
      </c>
      <c r="ASU75" s="68">
        <f t="shared" ca="1" si="240"/>
        <v>0</v>
      </c>
      <c r="ATF75" s="68">
        <f t="shared" ca="1" si="241"/>
        <v>0</v>
      </c>
      <c r="ATQ75" s="68">
        <f t="shared" ca="1" si="242"/>
        <v>0</v>
      </c>
      <c r="AUB75" s="68">
        <f t="shared" ca="1" si="243"/>
        <v>0</v>
      </c>
      <c r="AUM75" s="68">
        <f t="shared" ca="1" si="244"/>
        <v>0</v>
      </c>
      <c r="AUX75" s="68">
        <f t="shared" ca="1" si="245"/>
        <v>0</v>
      </c>
      <c r="AVI75" s="68">
        <f t="shared" ca="1" si="246"/>
        <v>0</v>
      </c>
      <c r="AVT75" s="68">
        <f t="shared" ca="1" si="247"/>
        <v>0</v>
      </c>
    </row>
    <row r="76" spans="3:1015 1026:1268">
      <c r="C76" s="68">
        <f t="shared" ca="1" si="132"/>
        <v>0</v>
      </c>
      <c r="N76" s="68">
        <f t="shared" ca="1" si="133"/>
        <v>0</v>
      </c>
      <c r="Y76" s="68">
        <f t="shared" ca="1" si="134"/>
        <v>0</v>
      </c>
      <c r="AJ76" s="68">
        <f t="shared" ca="1" si="135"/>
        <v>0</v>
      </c>
      <c r="AU76" s="68">
        <f t="shared" ca="1" si="136"/>
        <v>0</v>
      </c>
      <c r="BF76" s="68">
        <f t="shared" ca="1" si="137"/>
        <v>0</v>
      </c>
      <c r="BQ76" s="68">
        <f t="shared" ca="1" si="138"/>
        <v>0</v>
      </c>
      <c r="CB76" s="68">
        <f t="shared" ca="1" si="139"/>
        <v>0</v>
      </c>
      <c r="CM76" s="68">
        <f t="shared" ca="1" si="140"/>
        <v>0</v>
      </c>
      <c r="CX76" s="68">
        <f t="shared" ca="1" si="141"/>
        <v>0</v>
      </c>
      <c r="DI76" s="68">
        <f t="shared" ca="1" si="142"/>
        <v>0</v>
      </c>
      <c r="DT76" s="68">
        <f t="shared" ca="1" si="143"/>
        <v>0</v>
      </c>
      <c r="EE76" s="68">
        <f t="shared" ca="1" si="144"/>
        <v>0</v>
      </c>
      <c r="EP76" s="68">
        <f t="shared" ca="1" si="145"/>
        <v>0</v>
      </c>
      <c r="FA76" s="68">
        <f t="shared" ca="1" si="146"/>
        <v>0</v>
      </c>
      <c r="FL76" s="68">
        <f t="shared" ca="1" si="147"/>
        <v>0</v>
      </c>
      <c r="FW76" s="68">
        <f t="shared" ca="1" si="148"/>
        <v>0</v>
      </c>
      <c r="GH76" s="68">
        <f t="shared" ca="1" si="149"/>
        <v>0</v>
      </c>
      <c r="GS76" s="68">
        <f t="shared" ca="1" si="150"/>
        <v>0</v>
      </c>
      <c r="HD76" s="68">
        <f t="shared" ca="1" si="151"/>
        <v>0</v>
      </c>
      <c r="HO76" s="68">
        <f t="shared" ca="1" si="152"/>
        <v>0</v>
      </c>
      <c r="HZ76" s="68">
        <f t="shared" ca="1" si="153"/>
        <v>0</v>
      </c>
      <c r="IK76" s="68">
        <f t="shared" ca="1" si="154"/>
        <v>0</v>
      </c>
      <c r="IV76" s="68">
        <f t="shared" ca="1" si="155"/>
        <v>0</v>
      </c>
      <c r="JG76" s="68">
        <f t="shared" ca="1" si="156"/>
        <v>0</v>
      </c>
      <c r="JR76" s="68">
        <f t="shared" ca="1" si="157"/>
        <v>0</v>
      </c>
      <c r="KC76" s="68">
        <f t="shared" ca="1" si="158"/>
        <v>0</v>
      </c>
      <c r="KN76" s="68">
        <f t="shared" ca="1" si="159"/>
        <v>0</v>
      </c>
      <c r="KY76" s="68">
        <f t="shared" ca="1" si="160"/>
        <v>0</v>
      </c>
      <c r="LJ76" s="68">
        <f t="shared" ca="1" si="161"/>
        <v>0</v>
      </c>
      <c r="LU76" s="68">
        <f t="shared" ca="1" si="162"/>
        <v>0</v>
      </c>
      <c r="MF76" s="68">
        <f t="shared" ca="1" si="163"/>
        <v>0</v>
      </c>
      <c r="MQ76" s="68">
        <f t="shared" ca="1" si="164"/>
        <v>0</v>
      </c>
      <c r="NB76" s="68">
        <f t="shared" ca="1" si="165"/>
        <v>0</v>
      </c>
      <c r="NM76" s="68">
        <f t="shared" ca="1" si="166"/>
        <v>0</v>
      </c>
      <c r="NX76" s="68">
        <f t="shared" ca="1" si="167"/>
        <v>0</v>
      </c>
      <c r="OI76" s="68">
        <f t="shared" ca="1" si="168"/>
        <v>0</v>
      </c>
      <c r="OT76" s="68">
        <f t="shared" ca="1" si="169"/>
        <v>0</v>
      </c>
      <c r="PE76" s="68">
        <f t="shared" ca="1" si="170"/>
        <v>0</v>
      </c>
      <c r="PP76" s="68">
        <f t="shared" ca="1" si="171"/>
        <v>0</v>
      </c>
      <c r="QA76" s="68">
        <f t="shared" ca="1" si="172"/>
        <v>0</v>
      </c>
      <c r="QL76" s="68">
        <f t="shared" ca="1" si="173"/>
        <v>0</v>
      </c>
      <c r="QW76" s="68">
        <f t="shared" ca="1" si="174"/>
        <v>0</v>
      </c>
      <c r="RH76" s="68">
        <f t="shared" ca="1" si="175"/>
        <v>0</v>
      </c>
      <c r="RS76" s="68">
        <f t="shared" ca="1" si="176"/>
        <v>0</v>
      </c>
      <c r="SD76" s="68">
        <f t="shared" ca="1" si="177"/>
        <v>0</v>
      </c>
      <c r="SO76" s="68">
        <f t="shared" ca="1" si="178"/>
        <v>0</v>
      </c>
      <c r="SZ76" s="68">
        <f t="shared" ca="1" si="179"/>
        <v>0</v>
      </c>
      <c r="TK76" s="68">
        <f t="shared" ca="1" si="180"/>
        <v>0</v>
      </c>
      <c r="TV76" s="68">
        <f t="shared" ca="1" si="181"/>
        <v>0</v>
      </c>
      <c r="UG76" s="68">
        <f t="shared" ca="1" si="182"/>
        <v>0</v>
      </c>
      <c r="UR76" s="68">
        <f t="shared" ca="1" si="183"/>
        <v>0</v>
      </c>
      <c r="VC76" s="68">
        <f t="shared" ca="1" si="184"/>
        <v>0</v>
      </c>
      <c r="VN76" s="68">
        <f t="shared" ca="1" si="185"/>
        <v>0</v>
      </c>
      <c r="VY76" s="68">
        <f t="shared" ca="1" si="186"/>
        <v>0</v>
      </c>
      <c r="WJ76" s="68">
        <f t="shared" ca="1" si="187"/>
        <v>0</v>
      </c>
      <c r="WU76" s="68">
        <f t="shared" ca="1" si="188"/>
        <v>0</v>
      </c>
      <c r="XF76" s="68">
        <f t="shared" ca="1" si="189"/>
        <v>0</v>
      </c>
      <c r="XQ76" s="68">
        <f t="shared" ca="1" si="190"/>
        <v>0</v>
      </c>
      <c r="YB76" s="68">
        <f t="shared" ca="1" si="191"/>
        <v>0</v>
      </c>
      <c r="YM76" s="68">
        <f t="shared" ca="1" si="192"/>
        <v>0</v>
      </c>
      <c r="YX76" s="68">
        <f t="shared" ca="1" si="193"/>
        <v>0</v>
      </c>
      <c r="ZI76" s="68">
        <f t="shared" ca="1" si="194"/>
        <v>0</v>
      </c>
      <c r="ZT76" s="68">
        <f t="shared" ca="1" si="195"/>
        <v>0</v>
      </c>
      <c r="AAE76" s="68">
        <f t="shared" ca="1" si="196"/>
        <v>0</v>
      </c>
      <c r="AAP76" s="68">
        <f t="shared" ca="1" si="197"/>
        <v>0</v>
      </c>
      <c r="ABA76" s="68">
        <f t="shared" ca="1" si="198"/>
        <v>0</v>
      </c>
      <c r="ABL76" s="68">
        <f t="shared" ca="1" si="199"/>
        <v>0</v>
      </c>
      <c r="ABW76" s="68">
        <f t="shared" ca="1" si="200"/>
        <v>0</v>
      </c>
      <c r="ACH76" s="68">
        <f t="shared" ca="1" si="201"/>
        <v>0</v>
      </c>
      <c r="ACS76" s="68">
        <f t="shared" ca="1" si="202"/>
        <v>0</v>
      </c>
      <c r="ADD76" s="68">
        <f t="shared" ca="1" si="203"/>
        <v>0</v>
      </c>
      <c r="ADO76" s="68">
        <f t="shared" ca="1" si="204"/>
        <v>0</v>
      </c>
      <c r="ADZ76" s="68">
        <f t="shared" ca="1" si="205"/>
        <v>0</v>
      </c>
      <c r="AEK76" s="68">
        <f t="shared" ca="1" si="206"/>
        <v>0</v>
      </c>
      <c r="AEV76" s="68">
        <f t="shared" ca="1" si="207"/>
        <v>0</v>
      </c>
      <c r="AFG76" s="68">
        <f t="shared" ca="1" si="208"/>
        <v>0</v>
      </c>
      <c r="AFR76" s="68">
        <f t="shared" ca="1" si="209"/>
        <v>0</v>
      </c>
      <c r="AGC76" s="68">
        <f t="shared" ca="1" si="210"/>
        <v>0</v>
      </c>
      <c r="AGN76" s="68">
        <f t="shared" ca="1" si="211"/>
        <v>0</v>
      </c>
      <c r="AGY76" s="68">
        <f t="shared" ca="1" si="212"/>
        <v>0</v>
      </c>
      <c r="AHJ76" s="68">
        <f t="shared" ca="1" si="213"/>
        <v>0</v>
      </c>
      <c r="AHU76" s="68">
        <f t="shared" ca="1" si="214"/>
        <v>0</v>
      </c>
      <c r="AIF76" s="68">
        <f t="shared" ca="1" si="215"/>
        <v>0</v>
      </c>
      <c r="AIQ76" s="68">
        <f t="shared" ca="1" si="216"/>
        <v>0</v>
      </c>
      <c r="AJB76" s="68">
        <f t="shared" ca="1" si="217"/>
        <v>0</v>
      </c>
      <c r="AJM76" s="68">
        <f t="shared" ca="1" si="218"/>
        <v>0</v>
      </c>
      <c r="AJX76" s="68">
        <f t="shared" ca="1" si="219"/>
        <v>0</v>
      </c>
      <c r="AKI76" s="68">
        <f t="shared" ca="1" si="220"/>
        <v>0</v>
      </c>
      <c r="AKT76" s="68">
        <f t="shared" ca="1" si="221"/>
        <v>0</v>
      </c>
      <c r="ALE76" s="68">
        <f t="shared" ca="1" si="222"/>
        <v>0</v>
      </c>
      <c r="ALP76" s="68">
        <f t="shared" ca="1" si="223"/>
        <v>0</v>
      </c>
      <c r="AMA76" s="68">
        <f t="shared" ca="1" si="224"/>
        <v>0</v>
      </c>
      <c r="AML76" s="68">
        <f t="shared" ca="1" si="225"/>
        <v>0</v>
      </c>
      <c r="AMW76" s="68">
        <f t="shared" ca="1" si="226"/>
        <v>0</v>
      </c>
      <c r="ANH76" s="68">
        <f t="shared" ca="1" si="227"/>
        <v>0</v>
      </c>
      <c r="ANS76" s="68">
        <f t="shared" ca="1" si="228"/>
        <v>0</v>
      </c>
      <c r="AOD76" s="68">
        <f t="shared" ca="1" si="229"/>
        <v>0</v>
      </c>
      <c r="AOO76" s="68">
        <f t="shared" ca="1" si="230"/>
        <v>0</v>
      </c>
      <c r="AOZ76" s="68">
        <f t="shared" ca="1" si="231"/>
        <v>0</v>
      </c>
      <c r="APK76" s="68">
        <f t="shared" ca="1" si="232"/>
        <v>0</v>
      </c>
      <c r="APV76" s="68">
        <f t="shared" ca="1" si="233"/>
        <v>0</v>
      </c>
      <c r="AQG76" s="68">
        <f t="shared" ca="1" si="234"/>
        <v>0</v>
      </c>
      <c r="AQR76" s="68">
        <f t="shared" ca="1" si="235"/>
        <v>0</v>
      </c>
      <c r="ARC76" s="68">
        <f t="shared" ca="1" si="236"/>
        <v>0</v>
      </c>
      <c r="ARN76" s="68">
        <f t="shared" ca="1" si="237"/>
        <v>0</v>
      </c>
      <c r="ARY76" s="68">
        <f t="shared" ca="1" si="238"/>
        <v>0</v>
      </c>
      <c r="ASJ76" s="68">
        <f t="shared" ca="1" si="239"/>
        <v>0</v>
      </c>
      <c r="ASU76" s="68">
        <f t="shared" ca="1" si="240"/>
        <v>0</v>
      </c>
      <c r="ATF76" s="68">
        <f t="shared" ca="1" si="241"/>
        <v>0</v>
      </c>
      <c r="ATQ76" s="68">
        <f t="shared" ca="1" si="242"/>
        <v>0</v>
      </c>
      <c r="AUB76" s="68">
        <f t="shared" ca="1" si="243"/>
        <v>0</v>
      </c>
      <c r="AUM76" s="68">
        <f t="shared" ca="1" si="244"/>
        <v>0</v>
      </c>
      <c r="AUX76" s="68">
        <f t="shared" ca="1" si="245"/>
        <v>0</v>
      </c>
      <c r="AVI76" s="68">
        <f t="shared" ca="1" si="246"/>
        <v>0</v>
      </c>
      <c r="AVT76" s="68">
        <f t="shared" ca="1" si="247"/>
        <v>0</v>
      </c>
    </row>
    <row r="77" spans="3:1015 1026:1268">
      <c r="C77" s="68">
        <f t="shared" ca="1" si="132"/>
        <v>0</v>
      </c>
      <c r="N77" s="68">
        <f t="shared" ca="1" si="133"/>
        <v>0</v>
      </c>
      <c r="Y77" s="68">
        <f t="shared" ca="1" si="134"/>
        <v>0</v>
      </c>
      <c r="AJ77" s="68">
        <f t="shared" ca="1" si="135"/>
        <v>0</v>
      </c>
      <c r="AU77" s="68">
        <f t="shared" ca="1" si="136"/>
        <v>0</v>
      </c>
      <c r="BF77" s="68">
        <f t="shared" ca="1" si="137"/>
        <v>0</v>
      </c>
      <c r="BQ77" s="68">
        <f t="shared" ca="1" si="138"/>
        <v>0</v>
      </c>
      <c r="CB77" s="68">
        <f t="shared" ca="1" si="139"/>
        <v>0</v>
      </c>
      <c r="CM77" s="68">
        <f t="shared" ca="1" si="140"/>
        <v>0</v>
      </c>
      <c r="CX77" s="68">
        <f t="shared" ca="1" si="141"/>
        <v>0</v>
      </c>
      <c r="DI77" s="68">
        <f t="shared" ca="1" si="142"/>
        <v>0</v>
      </c>
      <c r="DT77" s="68">
        <f t="shared" ca="1" si="143"/>
        <v>0</v>
      </c>
      <c r="EE77" s="68">
        <f t="shared" ca="1" si="144"/>
        <v>0</v>
      </c>
      <c r="EP77" s="68">
        <f t="shared" ca="1" si="145"/>
        <v>0</v>
      </c>
      <c r="FA77" s="68">
        <f t="shared" ca="1" si="146"/>
        <v>0</v>
      </c>
      <c r="FL77" s="68">
        <f t="shared" ca="1" si="147"/>
        <v>0</v>
      </c>
      <c r="FW77" s="68">
        <f t="shared" ca="1" si="148"/>
        <v>0</v>
      </c>
      <c r="GH77" s="68">
        <f t="shared" ca="1" si="149"/>
        <v>0</v>
      </c>
      <c r="GS77" s="68">
        <f t="shared" ca="1" si="150"/>
        <v>0</v>
      </c>
      <c r="HD77" s="68">
        <f t="shared" ca="1" si="151"/>
        <v>0</v>
      </c>
      <c r="HO77" s="68">
        <f t="shared" ca="1" si="152"/>
        <v>0</v>
      </c>
      <c r="HZ77" s="68">
        <f t="shared" ca="1" si="153"/>
        <v>0</v>
      </c>
      <c r="IK77" s="68">
        <f t="shared" ca="1" si="154"/>
        <v>0</v>
      </c>
      <c r="IV77" s="68">
        <f t="shared" ca="1" si="155"/>
        <v>0</v>
      </c>
      <c r="JG77" s="68">
        <f t="shared" ca="1" si="156"/>
        <v>0</v>
      </c>
      <c r="JR77" s="68">
        <f t="shared" ca="1" si="157"/>
        <v>0</v>
      </c>
      <c r="KC77" s="68">
        <f t="shared" ca="1" si="158"/>
        <v>0</v>
      </c>
      <c r="KN77" s="68">
        <f t="shared" ca="1" si="159"/>
        <v>0</v>
      </c>
      <c r="KY77" s="68">
        <f t="shared" ca="1" si="160"/>
        <v>0</v>
      </c>
      <c r="LJ77" s="68">
        <f t="shared" ca="1" si="161"/>
        <v>0</v>
      </c>
      <c r="LU77" s="68">
        <f t="shared" ca="1" si="162"/>
        <v>0</v>
      </c>
      <c r="MF77" s="68">
        <f t="shared" ca="1" si="163"/>
        <v>0</v>
      </c>
      <c r="MQ77" s="68">
        <f t="shared" ca="1" si="164"/>
        <v>0</v>
      </c>
      <c r="NB77" s="68">
        <f t="shared" ca="1" si="165"/>
        <v>0</v>
      </c>
      <c r="NM77" s="68">
        <f t="shared" ca="1" si="166"/>
        <v>0</v>
      </c>
      <c r="NX77" s="68">
        <f t="shared" ca="1" si="167"/>
        <v>0</v>
      </c>
      <c r="OI77" s="68">
        <f t="shared" ca="1" si="168"/>
        <v>0</v>
      </c>
      <c r="OT77" s="68">
        <f t="shared" ca="1" si="169"/>
        <v>0</v>
      </c>
      <c r="PE77" s="68">
        <f t="shared" ca="1" si="170"/>
        <v>0</v>
      </c>
      <c r="PP77" s="68">
        <f t="shared" ca="1" si="171"/>
        <v>0</v>
      </c>
      <c r="QA77" s="68">
        <f t="shared" ca="1" si="172"/>
        <v>0</v>
      </c>
      <c r="QL77" s="68">
        <f t="shared" ca="1" si="173"/>
        <v>0</v>
      </c>
      <c r="QW77" s="68">
        <f t="shared" ca="1" si="174"/>
        <v>0</v>
      </c>
      <c r="RH77" s="68">
        <f t="shared" ca="1" si="175"/>
        <v>0</v>
      </c>
      <c r="RS77" s="68">
        <f t="shared" ca="1" si="176"/>
        <v>0</v>
      </c>
      <c r="SD77" s="68">
        <f t="shared" ca="1" si="177"/>
        <v>0</v>
      </c>
      <c r="SO77" s="68">
        <f t="shared" ca="1" si="178"/>
        <v>0</v>
      </c>
      <c r="SZ77" s="68">
        <f t="shared" ca="1" si="179"/>
        <v>0</v>
      </c>
      <c r="TK77" s="68">
        <f t="shared" ca="1" si="180"/>
        <v>0</v>
      </c>
      <c r="TV77" s="68">
        <f t="shared" ca="1" si="181"/>
        <v>0</v>
      </c>
      <c r="UG77" s="68">
        <f t="shared" ca="1" si="182"/>
        <v>0</v>
      </c>
      <c r="UR77" s="68">
        <f t="shared" ca="1" si="183"/>
        <v>0</v>
      </c>
      <c r="VC77" s="68">
        <f t="shared" ca="1" si="184"/>
        <v>0</v>
      </c>
      <c r="VN77" s="68">
        <f t="shared" ca="1" si="185"/>
        <v>0</v>
      </c>
      <c r="VY77" s="68">
        <f t="shared" ca="1" si="186"/>
        <v>0</v>
      </c>
      <c r="WJ77" s="68">
        <f t="shared" ca="1" si="187"/>
        <v>0</v>
      </c>
      <c r="WU77" s="68">
        <f t="shared" ca="1" si="188"/>
        <v>0</v>
      </c>
      <c r="XF77" s="68">
        <f t="shared" ca="1" si="189"/>
        <v>0</v>
      </c>
      <c r="XQ77" s="68">
        <f t="shared" ca="1" si="190"/>
        <v>0</v>
      </c>
      <c r="YB77" s="68">
        <f t="shared" ca="1" si="191"/>
        <v>0</v>
      </c>
      <c r="YM77" s="68">
        <f t="shared" ca="1" si="192"/>
        <v>0</v>
      </c>
      <c r="YX77" s="68">
        <f t="shared" ca="1" si="193"/>
        <v>0</v>
      </c>
      <c r="ZI77" s="68">
        <f t="shared" ca="1" si="194"/>
        <v>0</v>
      </c>
      <c r="ZT77" s="68">
        <f t="shared" ca="1" si="195"/>
        <v>0</v>
      </c>
      <c r="AAE77" s="68">
        <f t="shared" ca="1" si="196"/>
        <v>0</v>
      </c>
      <c r="AAP77" s="68">
        <f t="shared" ca="1" si="197"/>
        <v>0</v>
      </c>
      <c r="ABA77" s="68">
        <f t="shared" ca="1" si="198"/>
        <v>0</v>
      </c>
      <c r="ABL77" s="68">
        <f t="shared" ca="1" si="199"/>
        <v>0</v>
      </c>
      <c r="ABW77" s="68">
        <f t="shared" ca="1" si="200"/>
        <v>0</v>
      </c>
      <c r="ACH77" s="68">
        <f t="shared" ca="1" si="201"/>
        <v>0</v>
      </c>
      <c r="ACS77" s="68">
        <f t="shared" ca="1" si="202"/>
        <v>0</v>
      </c>
      <c r="ADD77" s="68">
        <f t="shared" ca="1" si="203"/>
        <v>0</v>
      </c>
      <c r="ADO77" s="68">
        <f t="shared" ca="1" si="204"/>
        <v>0</v>
      </c>
      <c r="ADZ77" s="68">
        <f t="shared" ca="1" si="205"/>
        <v>0</v>
      </c>
      <c r="AEK77" s="68">
        <f t="shared" ca="1" si="206"/>
        <v>0</v>
      </c>
      <c r="AEV77" s="68">
        <f t="shared" ca="1" si="207"/>
        <v>0</v>
      </c>
      <c r="AFG77" s="68">
        <f t="shared" ca="1" si="208"/>
        <v>0</v>
      </c>
      <c r="AFR77" s="68">
        <f t="shared" ca="1" si="209"/>
        <v>0</v>
      </c>
      <c r="AGC77" s="68">
        <f t="shared" ca="1" si="210"/>
        <v>0</v>
      </c>
      <c r="AGN77" s="68">
        <f t="shared" ca="1" si="211"/>
        <v>0</v>
      </c>
      <c r="AGY77" s="68">
        <f t="shared" ca="1" si="212"/>
        <v>0</v>
      </c>
      <c r="AHJ77" s="68">
        <f t="shared" ca="1" si="213"/>
        <v>0</v>
      </c>
      <c r="AHU77" s="68">
        <f t="shared" ca="1" si="214"/>
        <v>0</v>
      </c>
      <c r="AIF77" s="68">
        <f t="shared" ca="1" si="215"/>
        <v>0</v>
      </c>
      <c r="AIQ77" s="68">
        <f t="shared" ca="1" si="216"/>
        <v>0</v>
      </c>
      <c r="AJB77" s="68">
        <f t="shared" ca="1" si="217"/>
        <v>0</v>
      </c>
      <c r="AJM77" s="68">
        <f t="shared" ca="1" si="218"/>
        <v>0</v>
      </c>
      <c r="AJX77" s="68">
        <f t="shared" ca="1" si="219"/>
        <v>0</v>
      </c>
      <c r="AKI77" s="68">
        <f t="shared" ca="1" si="220"/>
        <v>0</v>
      </c>
      <c r="AKT77" s="68">
        <f t="shared" ca="1" si="221"/>
        <v>0</v>
      </c>
      <c r="ALE77" s="68">
        <f t="shared" ca="1" si="222"/>
        <v>0</v>
      </c>
      <c r="ALP77" s="68">
        <f t="shared" ca="1" si="223"/>
        <v>0</v>
      </c>
      <c r="AMA77" s="68">
        <f t="shared" ca="1" si="224"/>
        <v>0</v>
      </c>
      <c r="AML77" s="68">
        <f t="shared" ca="1" si="225"/>
        <v>0</v>
      </c>
      <c r="AMW77" s="68">
        <f t="shared" ca="1" si="226"/>
        <v>0</v>
      </c>
      <c r="ANH77" s="68">
        <f t="shared" ca="1" si="227"/>
        <v>0</v>
      </c>
      <c r="ANS77" s="68">
        <f t="shared" ca="1" si="228"/>
        <v>0</v>
      </c>
      <c r="AOD77" s="68">
        <f t="shared" ca="1" si="229"/>
        <v>0</v>
      </c>
      <c r="AOO77" s="68">
        <f t="shared" ca="1" si="230"/>
        <v>0</v>
      </c>
      <c r="AOZ77" s="68">
        <f t="shared" ca="1" si="231"/>
        <v>0</v>
      </c>
      <c r="APK77" s="68">
        <f t="shared" ca="1" si="232"/>
        <v>0</v>
      </c>
      <c r="APV77" s="68">
        <f t="shared" ca="1" si="233"/>
        <v>0</v>
      </c>
      <c r="AQG77" s="68">
        <f t="shared" ca="1" si="234"/>
        <v>0</v>
      </c>
      <c r="AQR77" s="68">
        <f t="shared" ca="1" si="235"/>
        <v>0</v>
      </c>
      <c r="ARC77" s="68">
        <f t="shared" ca="1" si="236"/>
        <v>0</v>
      </c>
      <c r="ARN77" s="68">
        <f t="shared" ca="1" si="237"/>
        <v>0</v>
      </c>
      <c r="ARY77" s="68">
        <f t="shared" ca="1" si="238"/>
        <v>0</v>
      </c>
      <c r="ASJ77" s="68">
        <f t="shared" ca="1" si="239"/>
        <v>0</v>
      </c>
      <c r="ASU77" s="68">
        <f t="shared" ca="1" si="240"/>
        <v>0</v>
      </c>
      <c r="ATF77" s="68">
        <f t="shared" ca="1" si="241"/>
        <v>0</v>
      </c>
      <c r="ATQ77" s="68">
        <f t="shared" ca="1" si="242"/>
        <v>0</v>
      </c>
      <c r="AUB77" s="68">
        <f t="shared" ca="1" si="243"/>
        <v>0</v>
      </c>
      <c r="AUM77" s="68">
        <f t="shared" ca="1" si="244"/>
        <v>0</v>
      </c>
      <c r="AUX77" s="68">
        <f t="shared" ca="1" si="245"/>
        <v>0</v>
      </c>
      <c r="AVI77" s="68">
        <f t="shared" ca="1" si="246"/>
        <v>0</v>
      </c>
      <c r="AVT77" s="68">
        <f t="shared" ca="1" si="247"/>
        <v>0</v>
      </c>
    </row>
    <row r="78" spans="3:1015 1026:1268">
      <c r="C78" s="68">
        <f t="shared" ca="1" si="132"/>
        <v>0</v>
      </c>
      <c r="N78" s="68">
        <f t="shared" ca="1" si="133"/>
        <v>0</v>
      </c>
      <c r="Y78" s="68">
        <f t="shared" ca="1" si="134"/>
        <v>0</v>
      </c>
      <c r="AJ78" s="68">
        <f t="shared" ca="1" si="135"/>
        <v>0</v>
      </c>
      <c r="AU78" s="68">
        <f t="shared" ca="1" si="136"/>
        <v>0</v>
      </c>
      <c r="BF78" s="68">
        <f t="shared" ca="1" si="137"/>
        <v>0</v>
      </c>
      <c r="BQ78" s="68">
        <f t="shared" ca="1" si="138"/>
        <v>0</v>
      </c>
      <c r="CB78" s="68">
        <f t="shared" ca="1" si="139"/>
        <v>0</v>
      </c>
      <c r="CM78" s="68">
        <f t="shared" ca="1" si="140"/>
        <v>0</v>
      </c>
      <c r="CX78" s="68">
        <f t="shared" ca="1" si="141"/>
        <v>0</v>
      </c>
      <c r="DI78" s="68">
        <f t="shared" ca="1" si="142"/>
        <v>0</v>
      </c>
      <c r="DT78" s="68">
        <f t="shared" ca="1" si="143"/>
        <v>0</v>
      </c>
      <c r="EE78" s="68">
        <f t="shared" ca="1" si="144"/>
        <v>0</v>
      </c>
      <c r="EP78" s="68">
        <f t="shared" ca="1" si="145"/>
        <v>0</v>
      </c>
      <c r="FA78" s="68">
        <f t="shared" ca="1" si="146"/>
        <v>0</v>
      </c>
      <c r="FL78" s="68">
        <f t="shared" ca="1" si="147"/>
        <v>0</v>
      </c>
      <c r="FW78" s="68">
        <f t="shared" ca="1" si="148"/>
        <v>0</v>
      </c>
      <c r="GH78" s="68">
        <f t="shared" ca="1" si="149"/>
        <v>0</v>
      </c>
      <c r="GS78" s="68">
        <f t="shared" ca="1" si="150"/>
        <v>0</v>
      </c>
      <c r="HD78" s="68">
        <f t="shared" ca="1" si="151"/>
        <v>0</v>
      </c>
      <c r="HO78" s="68">
        <f t="shared" ca="1" si="152"/>
        <v>0</v>
      </c>
      <c r="HZ78" s="68">
        <f t="shared" ca="1" si="153"/>
        <v>0</v>
      </c>
      <c r="IK78" s="68">
        <f t="shared" ca="1" si="154"/>
        <v>0</v>
      </c>
      <c r="IV78" s="68">
        <f t="shared" ca="1" si="155"/>
        <v>0</v>
      </c>
      <c r="JG78" s="68">
        <f t="shared" ca="1" si="156"/>
        <v>0</v>
      </c>
      <c r="JR78" s="68">
        <f t="shared" ca="1" si="157"/>
        <v>0</v>
      </c>
      <c r="KC78" s="68">
        <f t="shared" ca="1" si="158"/>
        <v>0</v>
      </c>
      <c r="KN78" s="68">
        <f t="shared" ca="1" si="159"/>
        <v>0</v>
      </c>
      <c r="KY78" s="68">
        <f t="shared" ca="1" si="160"/>
        <v>0</v>
      </c>
      <c r="LJ78" s="68">
        <f t="shared" ca="1" si="161"/>
        <v>0</v>
      </c>
      <c r="LU78" s="68">
        <f t="shared" ca="1" si="162"/>
        <v>0</v>
      </c>
      <c r="MF78" s="68">
        <f t="shared" ca="1" si="163"/>
        <v>0</v>
      </c>
      <c r="MQ78" s="68">
        <f t="shared" ca="1" si="164"/>
        <v>0</v>
      </c>
      <c r="NB78" s="68">
        <f t="shared" ca="1" si="165"/>
        <v>0</v>
      </c>
      <c r="NM78" s="68">
        <f t="shared" ca="1" si="166"/>
        <v>0</v>
      </c>
      <c r="NX78" s="68">
        <f t="shared" ca="1" si="167"/>
        <v>0</v>
      </c>
      <c r="OI78" s="68">
        <f t="shared" ca="1" si="168"/>
        <v>0</v>
      </c>
      <c r="OT78" s="68">
        <f t="shared" ca="1" si="169"/>
        <v>0</v>
      </c>
      <c r="PE78" s="68">
        <f t="shared" ca="1" si="170"/>
        <v>0</v>
      </c>
      <c r="PP78" s="68">
        <f t="shared" ca="1" si="171"/>
        <v>0</v>
      </c>
      <c r="QA78" s="68">
        <f t="shared" ca="1" si="172"/>
        <v>0</v>
      </c>
      <c r="QL78" s="68">
        <f t="shared" ca="1" si="173"/>
        <v>0</v>
      </c>
      <c r="QW78" s="68">
        <f t="shared" ca="1" si="174"/>
        <v>0</v>
      </c>
      <c r="RH78" s="68">
        <f t="shared" ca="1" si="175"/>
        <v>0</v>
      </c>
      <c r="RS78" s="68">
        <f t="shared" ca="1" si="176"/>
        <v>0</v>
      </c>
      <c r="SD78" s="68">
        <f t="shared" ca="1" si="177"/>
        <v>0</v>
      </c>
      <c r="SO78" s="68">
        <f t="shared" ca="1" si="178"/>
        <v>0</v>
      </c>
      <c r="SZ78" s="68">
        <f t="shared" ca="1" si="179"/>
        <v>0</v>
      </c>
      <c r="TK78" s="68">
        <f t="shared" ca="1" si="180"/>
        <v>0</v>
      </c>
      <c r="TV78" s="68">
        <f t="shared" ca="1" si="181"/>
        <v>0</v>
      </c>
      <c r="UG78" s="68">
        <f t="shared" ca="1" si="182"/>
        <v>0</v>
      </c>
      <c r="UR78" s="68">
        <f t="shared" ca="1" si="183"/>
        <v>0</v>
      </c>
      <c r="VC78" s="68">
        <f t="shared" ca="1" si="184"/>
        <v>0</v>
      </c>
      <c r="VN78" s="68">
        <f t="shared" ca="1" si="185"/>
        <v>0</v>
      </c>
      <c r="VY78" s="68">
        <f t="shared" ca="1" si="186"/>
        <v>0</v>
      </c>
      <c r="WJ78" s="68">
        <f t="shared" ca="1" si="187"/>
        <v>0</v>
      </c>
      <c r="WU78" s="68">
        <f t="shared" ca="1" si="188"/>
        <v>0</v>
      </c>
      <c r="XF78" s="68">
        <f t="shared" ca="1" si="189"/>
        <v>0</v>
      </c>
      <c r="XQ78" s="68">
        <f t="shared" ca="1" si="190"/>
        <v>0</v>
      </c>
      <c r="YB78" s="68">
        <f t="shared" ca="1" si="191"/>
        <v>0</v>
      </c>
      <c r="YM78" s="68">
        <f t="shared" ca="1" si="192"/>
        <v>0</v>
      </c>
      <c r="YX78" s="68">
        <f t="shared" ca="1" si="193"/>
        <v>0</v>
      </c>
      <c r="ZI78" s="68">
        <f t="shared" ca="1" si="194"/>
        <v>0</v>
      </c>
      <c r="ZT78" s="68">
        <f t="shared" ca="1" si="195"/>
        <v>0</v>
      </c>
      <c r="AAE78" s="68">
        <f t="shared" ca="1" si="196"/>
        <v>0</v>
      </c>
      <c r="AAP78" s="68">
        <f t="shared" ca="1" si="197"/>
        <v>0</v>
      </c>
      <c r="ABA78" s="68">
        <f t="shared" ca="1" si="198"/>
        <v>0</v>
      </c>
      <c r="ABL78" s="68">
        <f t="shared" ca="1" si="199"/>
        <v>0</v>
      </c>
      <c r="ABW78" s="68">
        <f t="shared" ca="1" si="200"/>
        <v>0</v>
      </c>
      <c r="ACH78" s="68">
        <f t="shared" ca="1" si="201"/>
        <v>0</v>
      </c>
      <c r="ACS78" s="68">
        <f t="shared" ca="1" si="202"/>
        <v>0</v>
      </c>
      <c r="ADD78" s="68">
        <f t="shared" ca="1" si="203"/>
        <v>0</v>
      </c>
      <c r="ADO78" s="68">
        <f t="shared" ca="1" si="204"/>
        <v>0</v>
      </c>
      <c r="ADZ78" s="68">
        <f t="shared" ca="1" si="205"/>
        <v>0</v>
      </c>
      <c r="AEK78" s="68">
        <f t="shared" ca="1" si="206"/>
        <v>0</v>
      </c>
      <c r="AEV78" s="68">
        <f t="shared" ca="1" si="207"/>
        <v>0</v>
      </c>
      <c r="AFG78" s="68">
        <f t="shared" ca="1" si="208"/>
        <v>0</v>
      </c>
      <c r="AFR78" s="68">
        <f t="shared" ca="1" si="209"/>
        <v>0</v>
      </c>
      <c r="AGC78" s="68">
        <f t="shared" ca="1" si="210"/>
        <v>0</v>
      </c>
      <c r="AGN78" s="68">
        <f t="shared" ca="1" si="211"/>
        <v>0</v>
      </c>
      <c r="AGY78" s="68">
        <f t="shared" ca="1" si="212"/>
        <v>0</v>
      </c>
      <c r="AHJ78" s="68">
        <f t="shared" ca="1" si="213"/>
        <v>0</v>
      </c>
      <c r="AHU78" s="68">
        <f t="shared" ca="1" si="214"/>
        <v>0</v>
      </c>
      <c r="AIF78" s="68">
        <f t="shared" ca="1" si="215"/>
        <v>0</v>
      </c>
      <c r="AIQ78" s="68">
        <f t="shared" ca="1" si="216"/>
        <v>0</v>
      </c>
      <c r="AJB78" s="68">
        <f t="shared" ca="1" si="217"/>
        <v>0</v>
      </c>
      <c r="AJM78" s="68">
        <f t="shared" ca="1" si="218"/>
        <v>0</v>
      </c>
      <c r="AJX78" s="68">
        <f t="shared" ca="1" si="219"/>
        <v>0</v>
      </c>
      <c r="AKI78" s="68">
        <f t="shared" ca="1" si="220"/>
        <v>0</v>
      </c>
      <c r="AKT78" s="68">
        <f t="shared" ca="1" si="221"/>
        <v>0</v>
      </c>
      <c r="ALE78" s="68">
        <f t="shared" ca="1" si="222"/>
        <v>0</v>
      </c>
      <c r="ALP78" s="68">
        <f t="shared" ca="1" si="223"/>
        <v>0</v>
      </c>
      <c r="AMA78" s="68">
        <f t="shared" ca="1" si="224"/>
        <v>0</v>
      </c>
      <c r="AML78" s="68">
        <f t="shared" ca="1" si="225"/>
        <v>0</v>
      </c>
      <c r="AMW78" s="68">
        <f t="shared" ca="1" si="226"/>
        <v>0</v>
      </c>
      <c r="ANH78" s="68">
        <f t="shared" ca="1" si="227"/>
        <v>0</v>
      </c>
      <c r="ANS78" s="68">
        <f t="shared" ca="1" si="228"/>
        <v>0</v>
      </c>
      <c r="AOD78" s="68">
        <f t="shared" ca="1" si="229"/>
        <v>0</v>
      </c>
      <c r="AOO78" s="68">
        <f t="shared" ca="1" si="230"/>
        <v>0</v>
      </c>
      <c r="AOZ78" s="68">
        <f t="shared" ca="1" si="231"/>
        <v>0</v>
      </c>
      <c r="APK78" s="68">
        <f t="shared" ca="1" si="232"/>
        <v>0</v>
      </c>
      <c r="APV78" s="68">
        <f t="shared" ca="1" si="233"/>
        <v>0</v>
      </c>
      <c r="AQG78" s="68">
        <f t="shared" ca="1" si="234"/>
        <v>0</v>
      </c>
      <c r="AQR78" s="68">
        <f t="shared" ca="1" si="235"/>
        <v>0</v>
      </c>
      <c r="ARC78" s="68">
        <f t="shared" ca="1" si="236"/>
        <v>0</v>
      </c>
      <c r="ARN78" s="68">
        <f t="shared" ca="1" si="237"/>
        <v>0</v>
      </c>
      <c r="ARY78" s="68">
        <f t="shared" ca="1" si="238"/>
        <v>0</v>
      </c>
      <c r="ASJ78" s="68">
        <f t="shared" ca="1" si="239"/>
        <v>0</v>
      </c>
      <c r="ASU78" s="68">
        <f t="shared" ca="1" si="240"/>
        <v>0</v>
      </c>
      <c r="ATF78" s="68">
        <f t="shared" ca="1" si="241"/>
        <v>0</v>
      </c>
      <c r="ATQ78" s="68">
        <f t="shared" ca="1" si="242"/>
        <v>0</v>
      </c>
      <c r="AUB78" s="68">
        <f t="shared" ca="1" si="243"/>
        <v>0</v>
      </c>
      <c r="AUM78" s="68">
        <f t="shared" ca="1" si="244"/>
        <v>0</v>
      </c>
      <c r="AUX78" s="68">
        <f t="shared" ca="1" si="245"/>
        <v>0</v>
      </c>
      <c r="AVI78" s="68">
        <f t="shared" ca="1" si="246"/>
        <v>0</v>
      </c>
      <c r="AVT78" s="68">
        <f t="shared" ca="1" si="247"/>
        <v>0</v>
      </c>
    </row>
    <row r="79" spans="3:1015 1026:1268">
      <c r="C79" s="68">
        <f t="shared" ca="1" si="132"/>
        <v>0</v>
      </c>
      <c r="N79" s="68">
        <f t="shared" ca="1" si="133"/>
        <v>0</v>
      </c>
      <c r="Y79" s="68">
        <f t="shared" ca="1" si="134"/>
        <v>0</v>
      </c>
      <c r="AJ79" s="68">
        <f t="shared" ca="1" si="135"/>
        <v>0</v>
      </c>
      <c r="AU79" s="68">
        <f t="shared" ca="1" si="136"/>
        <v>0</v>
      </c>
      <c r="BF79" s="68">
        <f t="shared" ca="1" si="137"/>
        <v>0</v>
      </c>
      <c r="BQ79" s="68">
        <f t="shared" ca="1" si="138"/>
        <v>0</v>
      </c>
      <c r="CB79" s="68">
        <f t="shared" ca="1" si="139"/>
        <v>0</v>
      </c>
      <c r="CM79" s="68">
        <f t="shared" ca="1" si="140"/>
        <v>0</v>
      </c>
      <c r="CX79" s="68">
        <f t="shared" ca="1" si="141"/>
        <v>0</v>
      </c>
      <c r="DI79" s="68">
        <f t="shared" ca="1" si="142"/>
        <v>0</v>
      </c>
      <c r="DT79" s="68">
        <f t="shared" ca="1" si="143"/>
        <v>0</v>
      </c>
      <c r="EE79" s="68">
        <f t="shared" ca="1" si="144"/>
        <v>0</v>
      </c>
      <c r="EP79" s="68">
        <f t="shared" ca="1" si="145"/>
        <v>0</v>
      </c>
      <c r="FA79" s="68">
        <f t="shared" ca="1" si="146"/>
        <v>0</v>
      </c>
      <c r="FL79" s="68">
        <f t="shared" ca="1" si="147"/>
        <v>0</v>
      </c>
      <c r="FW79" s="68">
        <f t="shared" ca="1" si="148"/>
        <v>0</v>
      </c>
      <c r="GH79" s="68">
        <f t="shared" ca="1" si="149"/>
        <v>0</v>
      </c>
      <c r="GS79" s="68">
        <f t="shared" ca="1" si="150"/>
        <v>0</v>
      </c>
      <c r="HD79" s="68">
        <f t="shared" ca="1" si="151"/>
        <v>0</v>
      </c>
      <c r="HO79" s="68">
        <f t="shared" ca="1" si="152"/>
        <v>0</v>
      </c>
      <c r="HZ79" s="68">
        <f t="shared" ca="1" si="153"/>
        <v>0</v>
      </c>
      <c r="IK79" s="68">
        <f t="shared" ca="1" si="154"/>
        <v>0</v>
      </c>
      <c r="IV79" s="68">
        <f t="shared" ca="1" si="155"/>
        <v>0</v>
      </c>
      <c r="JG79" s="68">
        <f t="shared" ca="1" si="156"/>
        <v>0</v>
      </c>
      <c r="JR79" s="68">
        <f t="shared" ca="1" si="157"/>
        <v>0</v>
      </c>
      <c r="KC79" s="68">
        <f t="shared" ca="1" si="158"/>
        <v>0</v>
      </c>
      <c r="KN79" s="68">
        <f t="shared" ca="1" si="159"/>
        <v>0</v>
      </c>
      <c r="KY79" s="68">
        <f t="shared" ca="1" si="160"/>
        <v>0</v>
      </c>
      <c r="LJ79" s="68">
        <f t="shared" ca="1" si="161"/>
        <v>0</v>
      </c>
      <c r="LU79" s="68">
        <f t="shared" ca="1" si="162"/>
        <v>0</v>
      </c>
      <c r="MF79" s="68">
        <f t="shared" ca="1" si="163"/>
        <v>0</v>
      </c>
      <c r="MQ79" s="68">
        <f t="shared" ca="1" si="164"/>
        <v>0</v>
      </c>
      <c r="NB79" s="68">
        <f t="shared" ca="1" si="165"/>
        <v>0</v>
      </c>
      <c r="NM79" s="68">
        <f t="shared" ca="1" si="166"/>
        <v>0</v>
      </c>
      <c r="NX79" s="68">
        <f t="shared" ca="1" si="167"/>
        <v>0</v>
      </c>
      <c r="OI79" s="68">
        <f t="shared" ca="1" si="168"/>
        <v>0</v>
      </c>
      <c r="OT79" s="68">
        <f t="shared" ca="1" si="169"/>
        <v>0</v>
      </c>
      <c r="PE79" s="68">
        <f t="shared" ca="1" si="170"/>
        <v>0</v>
      </c>
      <c r="PP79" s="68">
        <f t="shared" ca="1" si="171"/>
        <v>0</v>
      </c>
      <c r="QA79" s="68">
        <f t="shared" ca="1" si="172"/>
        <v>0</v>
      </c>
      <c r="QL79" s="68">
        <f t="shared" ca="1" si="173"/>
        <v>0</v>
      </c>
      <c r="QW79" s="68">
        <f t="shared" ca="1" si="174"/>
        <v>0</v>
      </c>
      <c r="RH79" s="68">
        <f t="shared" ca="1" si="175"/>
        <v>0</v>
      </c>
      <c r="RS79" s="68">
        <f t="shared" ca="1" si="176"/>
        <v>0</v>
      </c>
      <c r="SD79" s="68">
        <f t="shared" ca="1" si="177"/>
        <v>0</v>
      </c>
      <c r="SO79" s="68">
        <f t="shared" ca="1" si="178"/>
        <v>0</v>
      </c>
      <c r="SZ79" s="68">
        <f t="shared" ca="1" si="179"/>
        <v>0</v>
      </c>
      <c r="TK79" s="68">
        <f t="shared" ca="1" si="180"/>
        <v>0</v>
      </c>
      <c r="TV79" s="68">
        <f t="shared" ca="1" si="181"/>
        <v>0</v>
      </c>
      <c r="UG79" s="68">
        <f t="shared" ca="1" si="182"/>
        <v>0</v>
      </c>
      <c r="UR79" s="68">
        <f t="shared" ca="1" si="183"/>
        <v>0</v>
      </c>
      <c r="VC79" s="68">
        <f t="shared" ca="1" si="184"/>
        <v>0</v>
      </c>
      <c r="VN79" s="68">
        <f t="shared" ca="1" si="185"/>
        <v>0</v>
      </c>
      <c r="VY79" s="68">
        <f t="shared" ca="1" si="186"/>
        <v>0</v>
      </c>
      <c r="WJ79" s="68">
        <f t="shared" ca="1" si="187"/>
        <v>0</v>
      </c>
      <c r="WU79" s="68">
        <f t="shared" ca="1" si="188"/>
        <v>0</v>
      </c>
      <c r="XF79" s="68">
        <f t="shared" ca="1" si="189"/>
        <v>0</v>
      </c>
      <c r="XQ79" s="68">
        <f t="shared" ca="1" si="190"/>
        <v>0</v>
      </c>
      <c r="YB79" s="68">
        <f t="shared" ca="1" si="191"/>
        <v>0</v>
      </c>
      <c r="YM79" s="68">
        <f t="shared" ca="1" si="192"/>
        <v>0</v>
      </c>
      <c r="YX79" s="68">
        <f t="shared" ca="1" si="193"/>
        <v>0</v>
      </c>
      <c r="ZI79" s="68">
        <f t="shared" ca="1" si="194"/>
        <v>0</v>
      </c>
      <c r="ZT79" s="68">
        <f t="shared" ca="1" si="195"/>
        <v>0</v>
      </c>
      <c r="AAE79" s="68">
        <f t="shared" ca="1" si="196"/>
        <v>0</v>
      </c>
      <c r="AAP79" s="68">
        <f t="shared" ca="1" si="197"/>
        <v>0</v>
      </c>
      <c r="ABA79" s="68">
        <f t="shared" ca="1" si="198"/>
        <v>0</v>
      </c>
      <c r="ABL79" s="68">
        <f t="shared" ca="1" si="199"/>
        <v>0</v>
      </c>
      <c r="ABW79" s="68">
        <f t="shared" ca="1" si="200"/>
        <v>0</v>
      </c>
      <c r="ACH79" s="68">
        <f t="shared" ca="1" si="201"/>
        <v>0</v>
      </c>
      <c r="ACS79" s="68">
        <f t="shared" ca="1" si="202"/>
        <v>0</v>
      </c>
      <c r="ADD79" s="68">
        <f t="shared" ca="1" si="203"/>
        <v>0</v>
      </c>
      <c r="ADO79" s="68">
        <f t="shared" ca="1" si="204"/>
        <v>0</v>
      </c>
      <c r="ADZ79" s="68">
        <f t="shared" ca="1" si="205"/>
        <v>0</v>
      </c>
      <c r="AEK79" s="68">
        <f t="shared" ca="1" si="206"/>
        <v>0</v>
      </c>
      <c r="AEV79" s="68">
        <f t="shared" ca="1" si="207"/>
        <v>0</v>
      </c>
      <c r="AFG79" s="68">
        <f t="shared" ca="1" si="208"/>
        <v>0</v>
      </c>
      <c r="AFR79" s="68">
        <f t="shared" ca="1" si="209"/>
        <v>0</v>
      </c>
      <c r="AGC79" s="68">
        <f t="shared" ca="1" si="210"/>
        <v>0</v>
      </c>
      <c r="AGN79" s="68">
        <f t="shared" ca="1" si="211"/>
        <v>0</v>
      </c>
      <c r="AGY79" s="68">
        <f t="shared" ca="1" si="212"/>
        <v>0</v>
      </c>
      <c r="AHJ79" s="68">
        <f t="shared" ca="1" si="213"/>
        <v>0</v>
      </c>
      <c r="AHU79" s="68">
        <f t="shared" ca="1" si="214"/>
        <v>0</v>
      </c>
      <c r="AIF79" s="68">
        <f t="shared" ca="1" si="215"/>
        <v>0</v>
      </c>
      <c r="AIQ79" s="68">
        <f t="shared" ca="1" si="216"/>
        <v>0</v>
      </c>
      <c r="AJB79" s="68">
        <f t="shared" ca="1" si="217"/>
        <v>0</v>
      </c>
      <c r="AJM79" s="68">
        <f t="shared" ca="1" si="218"/>
        <v>0</v>
      </c>
      <c r="AJX79" s="68">
        <f t="shared" ca="1" si="219"/>
        <v>0</v>
      </c>
      <c r="AKI79" s="68">
        <f t="shared" ca="1" si="220"/>
        <v>0</v>
      </c>
      <c r="AKT79" s="68">
        <f t="shared" ca="1" si="221"/>
        <v>0</v>
      </c>
      <c r="ALE79" s="68">
        <f t="shared" ca="1" si="222"/>
        <v>0</v>
      </c>
      <c r="ALP79" s="68">
        <f t="shared" ca="1" si="223"/>
        <v>0</v>
      </c>
      <c r="AMA79" s="68">
        <f t="shared" ca="1" si="224"/>
        <v>0</v>
      </c>
      <c r="AML79" s="68">
        <f t="shared" ca="1" si="225"/>
        <v>0</v>
      </c>
      <c r="AMW79" s="68">
        <f t="shared" ca="1" si="226"/>
        <v>0</v>
      </c>
      <c r="ANH79" s="68">
        <f t="shared" ca="1" si="227"/>
        <v>0</v>
      </c>
      <c r="ANS79" s="68">
        <f t="shared" ca="1" si="228"/>
        <v>0</v>
      </c>
      <c r="AOD79" s="68">
        <f t="shared" ca="1" si="229"/>
        <v>0</v>
      </c>
      <c r="AOO79" s="68">
        <f t="shared" ca="1" si="230"/>
        <v>0</v>
      </c>
      <c r="AOZ79" s="68">
        <f t="shared" ca="1" si="231"/>
        <v>0</v>
      </c>
      <c r="APK79" s="68">
        <f t="shared" ca="1" si="232"/>
        <v>0</v>
      </c>
      <c r="APV79" s="68">
        <f t="shared" ca="1" si="233"/>
        <v>0</v>
      </c>
      <c r="AQG79" s="68">
        <f t="shared" ca="1" si="234"/>
        <v>0</v>
      </c>
      <c r="AQR79" s="68">
        <f t="shared" ca="1" si="235"/>
        <v>0</v>
      </c>
      <c r="ARC79" s="68">
        <f t="shared" ca="1" si="236"/>
        <v>0</v>
      </c>
      <c r="ARN79" s="68">
        <f t="shared" ca="1" si="237"/>
        <v>0</v>
      </c>
      <c r="ARY79" s="68">
        <f t="shared" ca="1" si="238"/>
        <v>0</v>
      </c>
      <c r="ASJ79" s="68">
        <f t="shared" ca="1" si="239"/>
        <v>0</v>
      </c>
      <c r="ASU79" s="68">
        <f t="shared" ca="1" si="240"/>
        <v>0</v>
      </c>
      <c r="ATF79" s="68">
        <f t="shared" ca="1" si="241"/>
        <v>0</v>
      </c>
      <c r="ATQ79" s="68">
        <f t="shared" ca="1" si="242"/>
        <v>0</v>
      </c>
      <c r="AUB79" s="68">
        <f t="shared" ca="1" si="243"/>
        <v>0</v>
      </c>
      <c r="AUM79" s="68">
        <f t="shared" ca="1" si="244"/>
        <v>0</v>
      </c>
      <c r="AUX79" s="68">
        <f t="shared" ca="1" si="245"/>
        <v>0</v>
      </c>
      <c r="AVI79" s="68">
        <f t="shared" ca="1" si="246"/>
        <v>0</v>
      </c>
      <c r="AVT79" s="68">
        <f t="shared" ca="1" si="247"/>
        <v>0</v>
      </c>
    </row>
    <row r="80" spans="3:1015 1026:1268">
      <c r="C80" s="68">
        <f t="shared" ca="1" si="132"/>
        <v>0</v>
      </c>
      <c r="N80" s="68">
        <f t="shared" ca="1" si="133"/>
        <v>0</v>
      </c>
      <c r="Y80" s="68">
        <f t="shared" ca="1" si="134"/>
        <v>0</v>
      </c>
      <c r="AJ80" s="68">
        <f t="shared" ca="1" si="135"/>
        <v>0</v>
      </c>
      <c r="AU80" s="68">
        <f t="shared" ca="1" si="136"/>
        <v>0</v>
      </c>
      <c r="BF80" s="68">
        <f t="shared" ca="1" si="137"/>
        <v>0</v>
      </c>
      <c r="BQ80" s="68">
        <f t="shared" ca="1" si="138"/>
        <v>0</v>
      </c>
      <c r="CB80" s="68">
        <f t="shared" ca="1" si="139"/>
        <v>0</v>
      </c>
      <c r="CM80" s="68">
        <f t="shared" ca="1" si="140"/>
        <v>0</v>
      </c>
      <c r="CX80" s="68">
        <f t="shared" ca="1" si="141"/>
        <v>0</v>
      </c>
      <c r="DI80" s="68">
        <f t="shared" ca="1" si="142"/>
        <v>0</v>
      </c>
      <c r="DT80" s="68">
        <f t="shared" ca="1" si="143"/>
        <v>0</v>
      </c>
      <c r="EE80" s="68">
        <f t="shared" ca="1" si="144"/>
        <v>0</v>
      </c>
      <c r="EP80" s="68">
        <f t="shared" ca="1" si="145"/>
        <v>0</v>
      </c>
      <c r="FA80" s="68">
        <f t="shared" ca="1" si="146"/>
        <v>0</v>
      </c>
      <c r="FL80" s="68">
        <f t="shared" ca="1" si="147"/>
        <v>0</v>
      </c>
      <c r="FW80" s="68">
        <f t="shared" ca="1" si="148"/>
        <v>0</v>
      </c>
      <c r="GH80" s="68">
        <f t="shared" ca="1" si="149"/>
        <v>0</v>
      </c>
      <c r="GS80" s="68">
        <f t="shared" ca="1" si="150"/>
        <v>0</v>
      </c>
      <c r="HD80" s="68">
        <f t="shared" ca="1" si="151"/>
        <v>0</v>
      </c>
      <c r="HO80" s="68">
        <f t="shared" ca="1" si="152"/>
        <v>0</v>
      </c>
      <c r="HZ80" s="68">
        <f t="shared" ca="1" si="153"/>
        <v>0</v>
      </c>
      <c r="IK80" s="68">
        <f t="shared" ca="1" si="154"/>
        <v>0</v>
      </c>
      <c r="IV80" s="68">
        <f t="shared" ca="1" si="155"/>
        <v>0</v>
      </c>
      <c r="JG80" s="68">
        <f t="shared" ca="1" si="156"/>
        <v>0</v>
      </c>
      <c r="JR80" s="68">
        <f t="shared" ca="1" si="157"/>
        <v>0</v>
      </c>
      <c r="KC80" s="68">
        <f t="shared" ca="1" si="158"/>
        <v>0</v>
      </c>
      <c r="KN80" s="68">
        <f t="shared" ca="1" si="159"/>
        <v>0</v>
      </c>
      <c r="KY80" s="68">
        <f t="shared" ca="1" si="160"/>
        <v>0</v>
      </c>
      <c r="LJ80" s="68">
        <f t="shared" ca="1" si="161"/>
        <v>0</v>
      </c>
      <c r="LU80" s="68">
        <f t="shared" ca="1" si="162"/>
        <v>0</v>
      </c>
      <c r="MF80" s="68">
        <f t="shared" ca="1" si="163"/>
        <v>0</v>
      </c>
      <c r="MQ80" s="68">
        <f t="shared" ca="1" si="164"/>
        <v>0</v>
      </c>
      <c r="NB80" s="68">
        <f t="shared" ca="1" si="165"/>
        <v>0</v>
      </c>
      <c r="NM80" s="68">
        <f t="shared" ca="1" si="166"/>
        <v>0</v>
      </c>
      <c r="NX80" s="68">
        <f t="shared" ca="1" si="167"/>
        <v>0</v>
      </c>
      <c r="OI80" s="68">
        <f t="shared" ca="1" si="168"/>
        <v>0</v>
      </c>
      <c r="OT80" s="68">
        <f t="shared" ca="1" si="169"/>
        <v>0</v>
      </c>
      <c r="PE80" s="68">
        <f t="shared" ca="1" si="170"/>
        <v>0</v>
      </c>
      <c r="PP80" s="68">
        <f t="shared" ca="1" si="171"/>
        <v>0</v>
      </c>
      <c r="QA80" s="68">
        <f t="shared" ca="1" si="172"/>
        <v>0</v>
      </c>
      <c r="QL80" s="68">
        <f t="shared" ca="1" si="173"/>
        <v>0</v>
      </c>
      <c r="QW80" s="68">
        <f t="shared" ca="1" si="174"/>
        <v>0</v>
      </c>
      <c r="RH80" s="68">
        <f t="shared" ca="1" si="175"/>
        <v>0</v>
      </c>
      <c r="RS80" s="68">
        <f t="shared" ca="1" si="176"/>
        <v>0</v>
      </c>
      <c r="SD80" s="68">
        <f t="shared" ca="1" si="177"/>
        <v>0</v>
      </c>
      <c r="SO80" s="68">
        <f t="shared" ca="1" si="178"/>
        <v>0</v>
      </c>
      <c r="SZ80" s="68">
        <f t="shared" ca="1" si="179"/>
        <v>0</v>
      </c>
      <c r="TK80" s="68">
        <f t="shared" ca="1" si="180"/>
        <v>0</v>
      </c>
      <c r="TV80" s="68">
        <f t="shared" ca="1" si="181"/>
        <v>0</v>
      </c>
      <c r="UG80" s="68">
        <f t="shared" ca="1" si="182"/>
        <v>0</v>
      </c>
      <c r="UR80" s="68">
        <f t="shared" ca="1" si="183"/>
        <v>0</v>
      </c>
      <c r="VC80" s="68">
        <f t="shared" ca="1" si="184"/>
        <v>0</v>
      </c>
      <c r="VN80" s="68">
        <f t="shared" ca="1" si="185"/>
        <v>0</v>
      </c>
      <c r="VY80" s="68">
        <f t="shared" ca="1" si="186"/>
        <v>0</v>
      </c>
      <c r="WJ80" s="68">
        <f t="shared" ca="1" si="187"/>
        <v>0</v>
      </c>
      <c r="WU80" s="68">
        <f t="shared" ca="1" si="188"/>
        <v>0</v>
      </c>
      <c r="XF80" s="68">
        <f t="shared" ca="1" si="189"/>
        <v>0</v>
      </c>
      <c r="XQ80" s="68">
        <f t="shared" ca="1" si="190"/>
        <v>0</v>
      </c>
      <c r="YB80" s="68">
        <f t="shared" ca="1" si="191"/>
        <v>0</v>
      </c>
      <c r="YM80" s="68">
        <f t="shared" ca="1" si="192"/>
        <v>0</v>
      </c>
      <c r="YX80" s="68">
        <f t="shared" ca="1" si="193"/>
        <v>0</v>
      </c>
      <c r="ZI80" s="68">
        <f t="shared" ca="1" si="194"/>
        <v>0</v>
      </c>
      <c r="ZT80" s="68">
        <f t="shared" ca="1" si="195"/>
        <v>0</v>
      </c>
      <c r="AAE80" s="68">
        <f t="shared" ca="1" si="196"/>
        <v>0</v>
      </c>
      <c r="AAP80" s="68">
        <f t="shared" ca="1" si="197"/>
        <v>0</v>
      </c>
      <c r="ABA80" s="68">
        <f t="shared" ca="1" si="198"/>
        <v>0</v>
      </c>
      <c r="ABL80" s="68">
        <f t="shared" ca="1" si="199"/>
        <v>0</v>
      </c>
      <c r="ABW80" s="68">
        <f t="shared" ca="1" si="200"/>
        <v>0</v>
      </c>
      <c r="ACH80" s="68">
        <f t="shared" ca="1" si="201"/>
        <v>0</v>
      </c>
      <c r="ACS80" s="68">
        <f t="shared" ca="1" si="202"/>
        <v>0</v>
      </c>
      <c r="ADD80" s="68">
        <f t="shared" ca="1" si="203"/>
        <v>0</v>
      </c>
      <c r="ADO80" s="68">
        <f t="shared" ca="1" si="204"/>
        <v>0</v>
      </c>
      <c r="ADZ80" s="68">
        <f t="shared" ca="1" si="205"/>
        <v>0</v>
      </c>
      <c r="AEK80" s="68">
        <f t="shared" ca="1" si="206"/>
        <v>0</v>
      </c>
      <c r="AEV80" s="68">
        <f t="shared" ca="1" si="207"/>
        <v>0</v>
      </c>
      <c r="AFG80" s="68">
        <f t="shared" ca="1" si="208"/>
        <v>0</v>
      </c>
      <c r="AFR80" s="68">
        <f t="shared" ca="1" si="209"/>
        <v>0</v>
      </c>
      <c r="AGC80" s="68">
        <f t="shared" ca="1" si="210"/>
        <v>0</v>
      </c>
      <c r="AGN80" s="68">
        <f t="shared" ca="1" si="211"/>
        <v>0</v>
      </c>
      <c r="AGY80" s="68">
        <f t="shared" ca="1" si="212"/>
        <v>0</v>
      </c>
      <c r="AHJ80" s="68">
        <f t="shared" ca="1" si="213"/>
        <v>0</v>
      </c>
      <c r="AHU80" s="68">
        <f t="shared" ca="1" si="214"/>
        <v>0</v>
      </c>
      <c r="AIF80" s="68">
        <f t="shared" ca="1" si="215"/>
        <v>0</v>
      </c>
      <c r="AIQ80" s="68">
        <f t="shared" ca="1" si="216"/>
        <v>0</v>
      </c>
      <c r="AJB80" s="68">
        <f t="shared" ca="1" si="217"/>
        <v>0</v>
      </c>
      <c r="AJM80" s="68">
        <f t="shared" ca="1" si="218"/>
        <v>0</v>
      </c>
      <c r="AJX80" s="68">
        <f t="shared" ca="1" si="219"/>
        <v>0</v>
      </c>
      <c r="AKI80" s="68">
        <f t="shared" ca="1" si="220"/>
        <v>0</v>
      </c>
      <c r="AKT80" s="68">
        <f t="shared" ca="1" si="221"/>
        <v>0</v>
      </c>
      <c r="ALE80" s="68">
        <f t="shared" ca="1" si="222"/>
        <v>0</v>
      </c>
      <c r="ALP80" s="68">
        <f t="shared" ca="1" si="223"/>
        <v>0</v>
      </c>
      <c r="AMA80" s="68">
        <f t="shared" ca="1" si="224"/>
        <v>0</v>
      </c>
      <c r="AML80" s="68">
        <f t="shared" ca="1" si="225"/>
        <v>0</v>
      </c>
      <c r="AMW80" s="68">
        <f t="shared" ca="1" si="226"/>
        <v>0</v>
      </c>
      <c r="ANH80" s="68">
        <f t="shared" ca="1" si="227"/>
        <v>0</v>
      </c>
      <c r="ANS80" s="68">
        <f t="shared" ca="1" si="228"/>
        <v>0</v>
      </c>
      <c r="AOD80" s="68">
        <f t="shared" ca="1" si="229"/>
        <v>0</v>
      </c>
      <c r="AOO80" s="68">
        <f t="shared" ca="1" si="230"/>
        <v>0</v>
      </c>
      <c r="AOZ80" s="68">
        <f t="shared" ca="1" si="231"/>
        <v>0</v>
      </c>
      <c r="APK80" s="68">
        <f t="shared" ca="1" si="232"/>
        <v>0</v>
      </c>
      <c r="APV80" s="68">
        <f t="shared" ca="1" si="233"/>
        <v>0</v>
      </c>
      <c r="AQG80" s="68">
        <f t="shared" ca="1" si="234"/>
        <v>0</v>
      </c>
      <c r="AQR80" s="68">
        <f t="shared" ca="1" si="235"/>
        <v>0</v>
      </c>
      <c r="ARC80" s="68">
        <f t="shared" ca="1" si="236"/>
        <v>0</v>
      </c>
      <c r="ARN80" s="68">
        <f t="shared" ca="1" si="237"/>
        <v>0</v>
      </c>
      <c r="ARY80" s="68">
        <f t="shared" ca="1" si="238"/>
        <v>0</v>
      </c>
      <c r="ASJ80" s="68">
        <f t="shared" ca="1" si="239"/>
        <v>0</v>
      </c>
      <c r="ASU80" s="68">
        <f t="shared" ca="1" si="240"/>
        <v>0</v>
      </c>
      <c r="ATF80" s="68">
        <f t="shared" ca="1" si="241"/>
        <v>0</v>
      </c>
      <c r="ATQ80" s="68">
        <f t="shared" ca="1" si="242"/>
        <v>0</v>
      </c>
      <c r="AUB80" s="68">
        <f t="shared" ca="1" si="243"/>
        <v>0</v>
      </c>
      <c r="AUM80" s="68">
        <f t="shared" ca="1" si="244"/>
        <v>0</v>
      </c>
      <c r="AUX80" s="68">
        <f t="shared" ca="1" si="245"/>
        <v>0</v>
      </c>
      <c r="AVI80" s="68">
        <f t="shared" ca="1" si="246"/>
        <v>0</v>
      </c>
      <c r="AVT80" s="68">
        <f t="shared" ca="1" si="247"/>
        <v>0</v>
      </c>
    </row>
    <row r="81" spans="3:1015 1026:1268">
      <c r="C81" s="68">
        <f t="shared" ca="1" si="132"/>
        <v>0</v>
      </c>
      <c r="N81" s="68">
        <f t="shared" ca="1" si="133"/>
        <v>0</v>
      </c>
      <c r="Y81" s="68">
        <f t="shared" ca="1" si="134"/>
        <v>0</v>
      </c>
      <c r="AJ81" s="68">
        <f t="shared" ca="1" si="135"/>
        <v>0</v>
      </c>
      <c r="AU81" s="68">
        <f t="shared" ca="1" si="136"/>
        <v>0</v>
      </c>
      <c r="BF81" s="68">
        <f t="shared" ca="1" si="137"/>
        <v>0</v>
      </c>
      <c r="BQ81" s="68">
        <f t="shared" ca="1" si="138"/>
        <v>0</v>
      </c>
      <c r="CB81" s="68">
        <f t="shared" ca="1" si="139"/>
        <v>0</v>
      </c>
      <c r="CM81" s="68">
        <f t="shared" ca="1" si="140"/>
        <v>0</v>
      </c>
      <c r="CX81" s="68">
        <f t="shared" ca="1" si="141"/>
        <v>0</v>
      </c>
      <c r="DI81" s="68">
        <f t="shared" ca="1" si="142"/>
        <v>0</v>
      </c>
      <c r="DT81" s="68">
        <f t="shared" ca="1" si="143"/>
        <v>0</v>
      </c>
      <c r="EE81" s="68">
        <f t="shared" ca="1" si="144"/>
        <v>0</v>
      </c>
      <c r="EP81" s="68">
        <f t="shared" ca="1" si="145"/>
        <v>0</v>
      </c>
      <c r="FA81" s="68">
        <f t="shared" ca="1" si="146"/>
        <v>0</v>
      </c>
      <c r="FL81" s="68">
        <f t="shared" ca="1" si="147"/>
        <v>0</v>
      </c>
      <c r="FW81" s="68">
        <f t="shared" ca="1" si="148"/>
        <v>0</v>
      </c>
      <c r="GH81" s="68">
        <f t="shared" ca="1" si="149"/>
        <v>0</v>
      </c>
      <c r="GS81" s="68">
        <f t="shared" ca="1" si="150"/>
        <v>0</v>
      </c>
      <c r="HD81" s="68">
        <f t="shared" ca="1" si="151"/>
        <v>0</v>
      </c>
      <c r="HO81" s="68">
        <f t="shared" ca="1" si="152"/>
        <v>0</v>
      </c>
      <c r="HZ81" s="68">
        <f t="shared" ca="1" si="153"/>
        <v>0</v>
      </c>
      <c r="IK81" s="68">
        <f t="shared" ca="1" si="154"/>
        <v>0</v>
      </c>
      <c r="IV81" s="68">
        <f t="shared" ca="1" si="155"/>
        <v>0</v>
      </c>
      <c r="JG81" s="68">
        <f t="shared" ca="1" si="156"/>
        <v>0</v>
      </c>
      <c r="JR81" s="68">
        <f t="shared" ca="1" si="157"/>
        <v>0</v>
      </c>
      <c r="KC81" s="68">
        <f t="shared" ca="1" si="158"/>
        <v>0</v>
      </c>
      <c r="KN81" s="68">
        <f t="shared" ca="1" si="159"/>
        <v>0</v>
      </c>
      <c r="KY81" s="68">
        <f t="shared" ca="1" si="160"/>
        <v>0</v>
      </c>
      <c r="LJ81" s="68">
        <f t="shared" ca="1" si="161"/>
        <v>0</v>
      </c>
      <c r="LU81" s="68">
        <f t="shared" ca="1" si="162"/>
        <v>0</v>
      </c>
      <c r="MF81" s="68">
        <f t="shared" ca="1" si="163"/>
        <v>0</v>
      </c>
      <c r="MQ81" s="68">
        <f t="shared" ca="1" si="164"/>
        <v>0</v>
      </c>
      <c r="NB81" s="68">
        <f t="shared" ca="1" si="165"/>
        <v>0</v>
      </c>
      <c r="NM81" s="68">
        <f t="shared" ca="1" si="166"/>
        <v>0</v>
      </c>
      <c r="NX81" s="68">
        <f t="shared" ca="1" si="167"/>
        <v>0</v>
      </c>
      <c r="OI81" s="68">
        <f t="shared" ca="1" si="168"/>
        <v>0</v>
      </c>
      <c r="OT81" s="68">
        <f t="shared" ca="1" si="169"/>
        <v>0</v>
      </c>
      <c r="PE81" s="68">
        <f t="shared" ca="1" si="170"/>
        <v>0</v>
      </c>
      <c r="PP81" s="68">
        <f t="shared" ca="1" si="171"/>
        <v>0</v>
      </c>
      <c r="QA81" s="68">
        <f t="shared" ca="1" si="172"/>
        <v>0</v>
      </c>
      <c r="QL81" s="68">
        <f t="shared" ca="1" si="173"/>
        <v>0</v>
      </c>
      <c r="QW81" s="68">
        <f t="shared" ca="1" si="174"/>
        <v>0</v>
      </c>
      <c r="RH81" s="68">
        <f t="shared" ca="1" si="175"/>
        <v>0</v>
      </c>
      <c r="RS81" s="68">
        <f t="shared" ca="1" si="176"/>
        <v>0</v>
      </c>
      <c r="SD81" s="68">
        <f t="shared" ca="1" si="177"/>
        <v>0</v>
      </c>
      <c r="SO81" s="68">
        <f t="shared" ca="1" si="178"/>
        <v>0</v>
      </c>
      <c r="SZ81" s="68">
        <f t="shared" ca="1" si="179"/>
        <v>0</v>
      </c>
      <c r="TK81" s="68">
        <f t="shared" ca="1" si="180"/>
        <v>0</v>
      </c>
      <c r="TV81" s="68">
        <f t="shared" ca="1" si="181"/>
        <v>0</v>
      </c>
      <c r="UG81" s="68">
        <f t="shared" ca="1" si="182"/>
        <v>0</v>
      </c>
      <c r="UR81" s="68">
        <f t="shared" ca="1" si="183"/>
        <v>0</v>
      </c>
      <c r="VC81" s="68">
        <f t="shared" ca="1" si="184"/>
        <v>0</v>
      </c>
      <c r="VN81" s="68">
        <f t="shared" ca="1" si="185"/>
        <v>0</v>
      </c>
      <c r="VY81" s="68">
        <f t="shared" ca="1" si="186"/>
        <v>0</v>
      </c>
      <c r="WJ81" s="68">
        <f t="shared" ca="1" si="187"/>
        <v>0</v>
      </c>
      <c r="WU81" s="68">
        <f t="shared" ca="1" si="188"/>
        <v>0</v>
      </c>
      <c r="XF81" s="68">
        <f t="shared" ca="1" si="189"/>
        <v>0</v>
      </c>
      <c r="XQ81" s="68">
        <f t="shared" ca="1" si="190"/>
        <v>0</v>
      </c>
      <c r="YB81" s="68">
        <f t="shared" ca="1" si="191"/>
        <v>0</v>
      </c>
      <c r="YM81" s="68">
        <f t="shared" ca="1" si="192"/>
        <v>0</v>
      </c>
      <c r="YX81" s="68">
        <f t="shared" ca="1" si="193"/>
        <v>0</v>
      </c>
      <c r="ZI81" s="68">
        <f t="shared" ca="1" si="194"/>
        <v>0</v>
      </c>
      <c r="ZT81" s="68">
        <f t="shared" ca="1" si="195"/>
        <v>0</v>
      </c>
      <c r="AAE81" s="68">
        <f t="shared" ca="1" si="196"/>
        <v>0</v>
      </c>
      <c r="AAP81" s="68">
        <f t="shared" ca="1" si="197"/>
        <v>0</v>
      </c>
      <c r="ABA81" s="68">
        <f t="shared" ca="1" si="198"/>
        <v>0</v>
      </c>
      <c r="ABL81" s="68">
        <f t="shared" ca="1" si="199"/>
        <v>0</v>
      </c>
      <c r="ABW81" s="68">
        <f t="shared" ca="1" si="200"/>
        <v>0</v>
      </c>
      <c r="ACH81" s="68">
        <f t="shared" ca="1" si="201"/>
        <v>0</v>
      </c>
      <c r="ACS81" s="68">
        <f t="shared" ca="1" si="202"/>
        <v>0</v>
      </c>
      <c r="ADD81" s="68">
        <f t="shared" ca="1" si="203"/>
        <v>0</v>
      </c>
      <c r="ADO81" s="68">
        <f t="shared" ca="1" si="204"/>
        <v>0</v>
      </c>
      <c r="ADZ81" s="68">
        <f t="shared" ca="1" si="205"/>
        <v>0</v>
      </c>
      <c r="AEK81" s="68">
        <f t="shared" ca="1" si="206"/>
        <v>0</v>
      </c>
      <c r="AEV81" s="68">
        <f t="shared" ca="1" si="207"/>
        <v>0</v>
      </c>
      <c r="AFG81" s="68">
        <f t="shared" ca="1" si="208"/>
        <v>0</v>
      </c>
      <c r="AFR81" s="68">
        <f t="shared" ca="1" si="209"/>
        <v>0</v>
      </c>
      <c r="AGC81" s="68">
        <f t="shared" ca="1" si="210"/>
        <v>0</v>
      </c>
      <c r="AGN81" s="68">
        <f t="shared" ca="1" si="211"/>
        <v>0</v>
      </c>
      <c r="AGY81" s="68">
        <f t="shared" ca="1" si="212"/>
        <v>0</v>
      </c>
      <c r="AHJ81" s="68">
        <f t="shared" ca="1" si="213"/>
        <v>0</v>
      </c>
      <c r="AHU81" s="68">
        <f t="shared" ca="1" si="214"/>
        <v>0</v>
      </c>
      <c r="AIF81" s="68">
        <f t="shared" ca="1" si="215"/>
        <v>0</v>
      </c>
      <c r="AIQ81" s="68">
        <f t="shared" ca="1" si="216"/>
        <v>0</v>
      </c>
      <c r="AJB81" s="68">
        <f t="shared" ca="1" si="217"/>
        <v>0</v>
      </c>
      <c r="AJM81" s="68">
        <f t="shared" ca="1" si="218"/>
        <v>0</v>
      </c>
      <c r="AJX81" s="68">
        <f t="shared" ca="1" si="219"/>
        <v>0</v>
      </c>
      <c r="AKI81" s="68">
        <f t="shared" ca="1" si="220"/>
        <v>0</v>
      </c>
      <c r="AKT81" s="68">
        <f t="shared" ca="1" si="221"/>
        <v>0</v>
      </c>
      <c r="ALE81" s="68">
        <f t="shared" ca="1" si="222"/>
        <v>0</v>
      </c>
      <c r="ALP81" s="68">
        <f t="shared" ca="1" si="223"/>
        <v>0</v>
      </c>
      <c r="AMA81" s="68">
        <f t="shared" ca="1" si="224"/>
        <v>0</v>
      </c>
      <c r="AML81" s="68">
        <f t="shared" ca="1" si="225"/>
        <v>0</v>
      </c>
      <c r="AMW81" s="68">
        <f t="shared" ca="1" si="226"/>
        <v>0</v>
      </c>
      <c r="ANH81" s="68">
        <f t="shared" ca="1" si="227"/>
        <v>0</v>
      </c>
      <c r="ANS81" s="68">
        <f t="shared" ca="1" si="228"/>
        <v>0</v>
      </c>
      <c r="AOD81" s="68">
        <f t="shared" ca="1" si="229"/>
        <v>0</v>
      </c>
      <c r="AOO81" s="68">
        <f t="shared" ca="1" si="230"/>
        <v>0</v>
      </c>
      <c r="AOZ81" s="68">
        <f t="shared" ca="1" si="231"/>
        <v>0</v>
      </c>
      <c r="APK81" s="68">
        <f t="shared" ca="1" si="232"/>
        <v>0</v>
      </c>
      <c r="APV81" s="68">
        <f t="shared" ca="1" si="233"/>
        <v>0</v>
      </c>
      <c r="AQG81" s="68">
        <f t="shared" ca="1" si="234"/>
        <v>0</v>
      </c>
      <c r="AQR81" s="68">
        <f t="shared" ca="1" si="235"/>
        <v>0</v>
      </c>
      <c r="ARC81" s="68">
        <f t="shared" ca="1" si="236"/>
        <v>0</v>
      </c>
      <c r="ARN81" s="68">
        <f t="shared" ca="1" si="237"/>
        <v>0</v>
      </c>
      <c r="ARY81" s="68">
        <f t="shared" ca="1" si="238"/>
        <v>0</v>
      </c>
      <c r="ASJ81" s="68">
        <f t="shared" ca="1" si="239"/>
        <v>0</v>
      </c>
      <c r="ASU81" s="68">
        <f t="shared" ca="1" si="240"/>
        <v>0</v>
      </c>
      <c r="ATF81" s="68">
        <f t="shared" ca="1" si="241"/>
        <v>0</v>
      </c>
      <c r="ATQ81" s="68">
        <f t="shared" ca="1" si="242"/>
        <v>0</v>
      </c>
      <c r="AUB81" s="68">
        <f t="shared" ca="1" si="243"/>
        <v>0</v>
      </c>
      <c r="AUM81" s="68">
        <f t="shared" ca="1" si="244"/>
        <v>0</v>
      </c>
      <c r="AUX81" s="68">
        <f t="shared" ca="1" si="245"/>
        <v>0</v>
      </c>
      <c r="AVI81" s="68">
        <f t="shared" ca="1" si="246"/>
        <v>0</v>
      </c>
      <c r="AVT81" s="68">
        <f t="shared" ca="1" si="247"/>
        <v>0</v>
      </c>
    </row>
    <row r="82" spans="3:1015 1026:1268">
      <c r="C82" s="68">
        <f t="shared" ca="1" si="132"/>
        <v>0</v>
      </c>
      <c r="N82" s="68">
        <f t="shared" ca="1" si="133"/>
        <v>0</v>
      </c>
      <c r="Y82" s="68">
        <f t="shared" ca="1" si="134"/>
        <v>0</v>
      </c>
      <c r="AJ82" s="68">
        <f t="shared" ca="1" si="135"/>
        <v>0</v>
      </c>
      <c r="AU82" s="68">
        <f t="shared" ca="1" si="136"/>
        <v>0</v>
      </c>
      <c r="BF82" s="68">
        <f t="shared" ca="1" si="137"/>
        <v>0</v>
      </c>
      <c r="BQ82" s="68">
        <f t="shared" ca="1" si="138"/>
        <v>0</v>
      </c>
      <c r="CB82" s="68">
        <f t="shared" ca="1" si="139"/>
        <v>0</v>
      </c>
      <c r="CM82" s="68">
        <f t="shared" ca="1" si="140"/>
        <v>0</v>
      </c>
      <c r="CX82" s="68">
        <f t="shared" ca="1" si="141"/>
        <v>0</v>
      </c>
      <c r="DI82" s="68">
        <f t="shared" ca="1" si="142"/>
        <v>0</v>
      </c>
      <c r="DT82" s="68">
        <f t="shared" ca="1" si="143"/>
        <v>0</v>
      </c>
      <c r="EE82" s="68">
        <f t="shared" ca="1" si="144"/>
        <v>0</v>
      </c>
      <c r="EP82" s="68">
        <f t="shared" ca="1" si="145"/>
        <v>0</v>
      </c>
      <c r="FA82" s="68">
        <f t="shared" ca="1" si="146"/>
        <v>0</v>
      </c>
      <c r="FL82" s="68">
        <f t="shared" ca="1" si="147"/>
        <v>0</v>
      </c>
      <c r="FW82" s="68">
        <f t="shared" ca="1" si="148"/>
        <v>0</v>
      </c>
      <c r="GH82" s="68">
        <f t="shared" ca="1" si="149"/>
        <v>0</v>
      </c>
      <c r="GS82" s="68">
        <f t="shared" ca="1" si="150"/>
        <v>0</v>
      </c>
      <c r="HD82" s="68">
        <f t="shared" ca="1" si="151"/>
        <v>0</v>
      </c>
      <c r="HO82" s="68">
        <f t="shared" ca="1" si="152"/>
        <v>0</v>
      </c>
      <c r="HZ82" s="68">
        <f t="shared" ca="1" si="153"/>
        <v>0</v>
      </c>
      <c r="IK82" s="68">
        <f t="shared" ca="1" si="154"/>
        <v>0</v>
      </c>
      <c r="IV82" s="68">
        <f t="shared" ca="1" si="155"/>
        <v>0</v>
      </c>
      <c r="JG82" s="68">
        <f t="shared" ca="1" si="156"/>
        <v>0</v>
      </c>
      <c r="JR82" s="68">
        <f t="shared" ca="1" si="157"/>
        <v>0</v>
      </c>
      <c r="KC82" s="68">
        <f t="shared" ca="1" si="158"/>
        <v>0</v>
      </c>
      <c r="KN82" s="68">
        <f t="shared" ca="1" si="159"/>
        <v>0</v>
      </c>
      <c r="KY82" s="68">
        <f t="shared" ca="1" si="160"/>
        <v>0</v>
      </c>
      <c r="LJ82" s="68">
        <f t="shared" ca="1" si="161"/>
        <v>0</v>
      </c>
      <c r="LU82" s="68">
        <f t="shared" ca="1" si="162"/>
        <v>0</v>
      </c>
      <c r="MF82" s="68">
        <f t="shared" ca="1" si="163"/>
        <v>0</v>
      </c>
      <c r="MQ82" s="68">
        <f t="shared" ca="1" si="164"/>
        <v>0</v>
      </c>
      <c r="NB82" s="68">
        <f t="shared" ca="1" si="165"/>
        <v>0</v>
      </c>
      <c r="NM82" s="68">
        <f t="shared" ca="1" si="166"/>
        <v>0</v>
      </c>
      <c r="NX82" s="68">
        <f t="shared" ca="1" si="167"/>
        <v>0</v>
      </c>
      <c r="OI82" s="68">
        <f t="shared" ca="1" si="168"/>
        <v>0</v>
      </c>
      <c r="OT82" s="68">
        <f t="shared" ca="1" si="169"/>
        <v>0</v>
      </c>
      <c r="PE82" s="68">
        <f t="shared" ca="1" si="170"/>
        <v>0</v>
      </c>
      <c r="PP82" s="68">
        <f t="shared" ca="1" si="171"/>
        <v>0</v>
      </c>
      <c r="QA82" s="68">
        <f t="shared" ca="1" si="172"/>
        <v>0</v>
      </c>
      <c r="QL82" s="68">
        <f t="shared" ca="1" si="173"/>
        <v>0</v>
      </c>
      <c r="QW82" s="68">
        <f t="shared" ca="1" si="174"/>
        <v>0</v>
      </c>
      <c r="RH82" s="68">
        <f t="shared" ca="1" si="175"/>
        <v>0</v>
      </c>
      <c r="RS82" s="68">
        <f t="shared" ca="1" si="176"/>
        <v>0</v>
      </c>
      <c r="SD82" s="68">
        <f t="shared" ca="1" si="177"/>
        <v>0</v>
      </c>
      <c r="SO82" s="68">
        <f t="shared" ca="1" si="178"/>
        <v>0</v>
      </c>
      <c r="SZ82" s="68">
        <f t="shared" ca="1" si="179"/>
        <v>0</v>
      </c>
      <c r="TK82" s="68">
        <f t="shared" ca="1" si="180"/>
        <v>0</v>
      </c>
      <c r="TV82" s="68">
        <f t="shared" ca="1" si="181"/>
        <v>0</v>
      </c>
      <c r="UG82" s="68">
        <f t="shared" ca="1" si="182"/>
        <v>0</v>
      </c>
      <c r="UR82" s="68">
        <f t="shared" ca="1" si="183"/>
        <v>0</v>
      </c>
      <c r="VC82" s="68">
        <f t="shared" ca="1" si="184"/>
        <v>0</v>
      </c>
      <c r="VN82" s="68">
        <f t="shared" ca="1" si="185"/>
        <v>0</v>
      </c>
      <c r="VY82" s="68">
        <f t="shared" ca="1" si="186"/>
        <v>0</v>
      </c>
      <c r="WJ82" s="68">
        <f t="shared" ca="1" si="187"/>
        <v>0</v>
      </c>
      <c r="WU82" s="68">
        <f t="shared" ca="1" si="188"/>
        <v>0</v>
      </c>
      <c r="XF82" s="68">
        <f t="shared" ca="1" si="189"/>
        <v>0</v>
      </c>
      <c r="XQ82" s="68">
        <f t="shared" ca="1" si="190"/>
        <v>0</v>
      </c>
      <c r="YB82" s="68">
        <f t="shared" ca="1" si="191"/>
        <v>0</v>
      </c>
      <c r="YM82" s="68">
        <f t="shared" ca="1" si="192"/>
        <v>0</v>
      </c>
      <c r="YX82" s="68">
        <f t="shared" ca="1" si="193"/>
        <v>0</v>
      </c>
      <c r="ZI82" s="68">
        <f t="shared" ca="1" si="194"/>
        <v>0</v>
      </c>
      <c r="ZT82" s="68">
        <f t="shared" ca="1" si="195"/>
        <v>0</v>
      </c>
      <c r="AAE82" s="68">
        <f t="shared" ca="1" si="196"/>
        <v>0</v>
      </c>
      <c r="AAP82" s="68">
        <f t="shared" ca="1" si="197"/>
        <v>0</v>
      </c>
      <c r="ABA82" s="68">
        <f t="shared" ca="1" si="198"/>
        <v>0</v>
      </c>
      <c r="ABL82" s="68">
        <f t="shared" ca="1" si="199"/>
        <v>0</v>
      </c>
      <c r="ABW82" s="68">
        <f t="shared" ca="1" si="200"/>
        <v>0</v>
      </c>
      <c r="ACH82" s="68">
        <f t="shared" ca="1" si="201"/>
        <v>0</v>
      </c>
      <c r="ACS82" s="68">
        <f t="shared" ca="1" si="202"/>
        <v>0</v>
      </c>
      <c r="ADD82" s="68">
        <f t="shared" ca="1" si="203"/>
        <v>0</v>
      </c>
      <c r="ADO82" s="68">
        <f t="shared" ca="1" si="204"/>
        <v>0</v>
      </c>
      <c r="ADZ82" s="68">
        <f t="shared" ca="1" si="205"/>
        <v>0</v>
      </c>
      <c r="AEK82" s="68">
        <f t="shared" ca="1" si="206"/>
        <v>0</v>
      </c>
      <c r="AEV82" s="68">
        <f t="shared" ca="1" si="207"/>
        <v>0</v>
      </c>
      <c r="AFG82" s="68">
        <f t="shared" ca="1" si="208"/>
        <v>0</v>
      </c>
      <c r="AFR82" s="68">
        <f t="shared" ca="1" si="209"/>
        <v>0</v>
      </c>
      <c r="AGC82" s="68">
        <f t="shared" ca="1" si="210"/>
        <v>0</v>
      </c>
      <c r="AGN82" s="68">
        <f t="shared" ca="1" si="211"/>
        <v>0</v>
      </c>
      <c r="AGY82" s="68">
        <f t="shared" ca="1" si="212"/>
        <v>0</v>
      </c>
      <c r="AHJ82" s="68">
        <f t="shared" ca="1" si="213"/>
        <v>0</v>
      </c>
      <c r="AHU82" s="68">
        <f t="shared" ca="1" si="214"/>
        <v>0</v>
      </c>
      <c r="AIF82" s="68">
        <f t="shared" ca="1" si="215"/>
        <v>0</v>
      </c>
      <c r="AIQ82" s="68">
        <f t="shared" ca="1" si="216"/>
        <v>0</v>
      </c>
      <c r="AJB82" s="68">
        <f t="shared" ca="1" si="217"/>
        <v>0</v>
      </c>
      <c r="AJM82" s="68">
        <f t="shared" ca="1" si="218"/>
        <v>0</v>
      </c>
      <c r="AJX82" s="68">
        <f t="shared" ca="1" si="219"/>
        <v>0</v>
      </c>
      <c r="AKI82" s="68">
        <f t="shared" ca="1" si="220"/>
        <v>0</v>
      </c>
      <c r="AKT82" s="68">
        <f t="shared" ca="1" si="221"/>
        <v>0</v>
      </c>
      <c r="ALE82" s="68">
        <f t="shared" ca="1" si="222"/>
        <v>0</v>
      </c>
      <c r="ALP82" s="68">
        <f t="shared" ca="1" si="223"/>
        <v>0</v>
      </c>
      <c r="AMA82" s="68">
        <f t="shared" ca="1" si="224"/>
        <v>0</v>
      </c>
      <c r="AML82" s="68">
        <f t="shared" ca="1" si="225"/>
        <v>0</v>
      </c>
      <c r="AMW82" s="68">
        <f t="shared" ca="1" si="226"/>
        <v>0</v>
      </c>
      <c r="ANH82" s="68">
        <f t="shared" ca="1" si="227"/>
        <v>0</v>
      </c>
      <c r="ANS82" s="68">
        <f t="shared" ca="1" si="228"/>
        <v>0</v>
      </c>
      <c r="AOD82" s="68">
        <f t="shared" ca="1" si="229"/>
        <v>0</v>
      </c>
      <c r="AOO82" s="68">
        <f t="shared" ca="1" si="230"/>
        <v>0</v>
      </c>
      <c r="AOZ82" s="68">
        <f t="shared" ca="1" si="231"/>
        <v>0</v>
      </c>
      <c r="APK82" s="68">
        <f t="shared" ca="1" si="232"/>
        <v>0</v>
      </c>
      <c r="APV82" s="68">
        <f t="shared" ca="1" si="233"/>
        <v>0</v>
      </c>
      <c r="AQG82" s="68">
        <f t="shared" ca="1" si="234"/>
        <v>0</v>
      </c>
      <c r="AQR82" s="68">
        <f t="shared" ca="1" si="235"/>
        <v>0</v>
      </c>
      <c r="ARC82" s="68">
        <f t="shared" ca="1" si="236"/>
        <v>0</v>
      </c>
      <c r="ARN82" s="68">
        <f t="shared" ca="1" si="237"/>
        <v>0</v>
      </c>
      <c r="ARY82" s="68">
        <f t="shared" ca="1" si="238"/>
        <v>0</v>
      </c>
      <c r="ASJ82" s="68">
        <f t="shared" ca="1" si="239"/>
        <v>0</v>
      </c>
      <c r="ASU82" s="68">
        <f t="shared" ca="1" si="240"/>
        <v>0</v>
      </c>
      <c r="ATF82" s="68">
        <f t="shared" ca="1" si="241"/>
        <v>0</v>
      </c>
      <c r="ATQ82" s="68">
        <f t="shared" ca="1" si="242"/>
        <v>0</v>
      </c>
      <c r="AUB82" s="68">
        <f t="shared" ca="1" si="243"/>
        <v>0</v>
      </c>
      <c r="AUM82" s="68">
        <f t="shared" ca="1" si="244"/>
        <v>0</v>
      </c>
      <c r="AUX82" s="68">
        <f t="shared" ca="1" si="245"/>
        <v>0</v>
      </c>
      <c r="AVI82" s="68">
        <f t="shared" ca="1" si="246"/>
        <v>0</v>
      </c>
      <c r="AVT82" s="68">
        <f t="shared" ca="1" si="247"/>
        <v>0</v>
      </c>
    </row>
    <row r="83" spans="3:1015 1026:1268">
      <c r="C83" s="68">
        <f t="shared" ca="1" si="132"/>
        <v>0</v>
      </c>
      <c r="N83" s="68">
        <f t="shared" ca="1" si="133"/>
        <v>0</v>
      </c>
      <c r="Y83" s="68">
        <f t="shared" ca="1" si="134"/>
        <v>0</v>
      </c>
      <c r="AJ83" s="68">
        <f t="shared" ca="1" si="135"/>
        <v>0</v>
      </c>
      <c r="AU83" s="68">
        <f t="shared" ca="1" si="136"/>
        <v>0</v>
      </c>
      <c r="BF83" s="68">
        <f t="shared" ca="1" si="137"/>
        <v>0</v>
      </c>
      <c r="BQ83" s="68">
        <f t="shared" ca="1" si="138"/>
        <v>0</v>
      </c>
      <c r="CB83" s="68">
        <f t="shared" ca="1" si="139"/>
        <v>0</v>
      </c>
      <c r="CM83" s="68">
        <f t="shared" ca="1" si="140"/>
        <v>0</v>
      </c>
      <c r="CX83" s="68">
        <f t="shared" ca="1" si="141"/>
        <v>0</v>
      </c>
      <c r="DI83" s="68">
        <f t="shared" ca="1" si="142"/>
        <v>0</v>
      </c>
      <c r="DT83" s="68">
        <f t="shared" ca="1" si="143"/>
        <v>0</v>
      </c>
      <c r="EE83" s="68">
        <f t="shared" ca="1" si="144"/>
        <v>0</v>
      </c>
      <c r="EP83" s="68">
        <f t="shared" ca="1" si="145"/>
        <v>0</v>
      </c>
      <c r="FA83" s="68">
        <f t="shared" ca="1" si="146"/>
        <v>0</v>
      </c>
      <c r="FL83" s="68">
        <f t="shared" ca="1" si="147"/>
        <v>0</v>
      </c>
      <c r="FW83" s="68">
        <f t="shared" ca="1" si="148"/>
        <v>0</v>
      </c>
      <c r="GH83" s="68">
        <f t="shared" ca="1" si="149"/>
        <v>0</v>
      </c>
      <c r="GS83" s="68">
        <f t="shared" ca="1" si="150"/>
        <v>0</v>
      </c>
      <c r="HD83" s="68">
        <f t="shared" ca="1" si="151"/>
        <v>0</v>
      </c>
      <c r="HO83" s="68">
        <f t="shared" ca="1" si="152"/>
        <v>0</v>
      </c>
      <c r="HZ83" s="68">
        <f t="shared" ca="1" si="153"/>
        <v>0</v>
      </c>
      <c r="IK83" s="68">
        <f t="shared" ca="1" si="154"/>
        <v>0</v>
      </c>
      <c r="IV83" s="68">
        <f t="shared" ca="1" si="155"/>
        <v>0</v>
      </c>
      <c r="JG83" s="68">
        <f t="shared" ca="1" si="156"/>
        <v>0</v>
      </c>
      <c r="JR83" s="68">
        <f t="shared" ca="1" si="157"/>
        <v>0</v>
      </c>
      <c r="KC83" s="68">
        <f t="shared" ca="1" si="158"/>
        <v>0</v>
      </c>
      <c r="KN83" s="68">
        <f t="shared" ca="1" si="159"/>
        <v>0</v>
      </c>
      <c r="KY83" s="68">
        <f t="shared" ca="1" si="160"/>
        <v>0</v>
      </c>
      <c r="LJ83" s="68">
        <f t="shared" ca="1" si="161"/>
        <v>0</v>
      </c>
      <c r="LU83" s="68">
        <f t="shared" ca="1" si="162"/>
        <v>0</v>
      </c>
      <c r="MF83" s="68">
        <f t="shared" ca="1" si="163"/>
        <v>0</v>
      </c>
      <c r="MQ83" s="68">
        <f t="shared" ca="1" si="164"/>
        <v>0</v>
      </c>
      <c r="NB83" s="68">
        <f t="shared" ca="1" si="165"/>
        <v>0</v>
      </c>
      <c r="NM83" s="68">
        <f t="shared" ca="1" si="166"/>
        <v>0</v>
      </c>
      <c r="NX83" s="68">
        <f t="shared" ca="1" si="167"/>
        <v>0</v>
      </c>
      <c r="OI83" s="68">
        <f t="shared" ca="1" si="168"/>
        <v>0</v>
      </c>
      <c r="OT83" s="68">
        <f t="shared" ca="1" si="169"/>
        <v>0</v>
      </c>
      <c r="PE83" s="68">
        <f t="shared" ca="1" si="170"/>
        <v>0</v>
      </c>
      <c r="PP83" s="68">
        <f t="shared" ca="1" si="171"/>
        <v>0</v>
      </c>
      <c r="QA83" s="68">
        <f t="shared" ca="1" si="172"/>
        <v>0</v>
      </c>
      <c r="QL83" s="68">
        <f t="shared" ca="1" si="173"/>
        <v>0</v>
      </c>
      <c r="QW83" s="68">
        <f t="shared" ca="1" si="174"/>
        <v>0</v>
      </c>
      <c r="RH83" s="68">
        <f t="shared" ca="1" si="175"/>
        <v>0</v>
      </c>
      <c r="RS83" s="68">
        <f t="shared" ca="1" si="176"/>
        <v>0</v>
      </c>
      <c r="SD83" s="68">
        <f t="shared" ca="1" si="177"/>
        <v>0</v>
      </c>
      <c r="SO83" s="68">
        <f t="shared" ca="1" si="178"/>
        <v>0</v>
      </c>
      <c r="SZ83" s="68">
        <f t="shared" ca="1" si="179"/>
        <v>0</v>
      </c>
      <c r="TK83" s="68">
        <f t="shared" ca="1" si="180"/>
        <v>0</v>
      </c>
      <c r="TV83" s="68">
        <f t="shared" ca="1" si="181"/>
        <v>0</v>
      </c>
      <c r="UG83" s="68">
        <f t="shared" ca="1" si="182"/>
        <v>0</v>
      </c>
      <c r="UR83" s="68">
        <f t="shared" ca="1" si="183"/>
        <v>0</v>
      </c>
      <c r="VC83" s="68">
        <f t="shared" ca="1" si="184"/>
        <v>0</v>
      </c>
      <c r="VN83" s="68">
        <f t="shared" ca="1" si="185"/>
        <v>0</v>
      </c>
      <c r="VY83" s="68">
        <f t="shared" ca="1" si="186"/>
        <v>0</v>
      </c>
      <c r="WJ83" s="68">
        <f t="shared" ca="1" si="187"/>
        <v>0</v>
      </c>
      <c r="WU83" s="68">
        <f t="shared" ca="1" si="188"/>
        <v>0</v>
      </c>
      <c r="XF83" s="68">
        <f t="shared" ca="1" si="189"/>
        <v>0</v>
      </c>
      <c r="XQ83" s="68">
        <f t="shared" ca="1" si="190"/>
        <v>0</v>
      </c>
      <c r="YB83" s="68">
        <f t="shared" ca="1" si="191"/>
        <v>0</v>
      </c>
      <c r="YM83" s="68">
        <f t="shared" ca="1" si="192"/>
        <v>0</v>
      </c>
      <c r="YX83" s="68">
        <f t="shared" ca="1" si="193"/>
        <v>0</v>
      </c>
      <c r="ZI83" s="68">
        <f t="shared" ca="1" si="194"/>
        <v>0</v>
      </c>
      <c r="ZT83" s="68">
        <f t="shared" ca="1" si="195"/>
        <v>0</v>
      </c>
      <c r="AAE83" s="68">
        <f t="shared" ca="1" si="196"/>
        <v>0</v>
      </c>
      <c r="AAP83" s="68">
        <f t="shared" ca="1" si="197"/>
        <v>0</v>
      </c>
      <c r="ABA83" s="68">
        <f t="shared" ca="1" si="198"/>
        <v>0</v>
      </c>
      <c r="ABL83" s="68">
        <f t="shared" ca="1" si="199"/>
        <v>0</v>
      </c>
      <c r="ABW83" s="68">
        <f t="shared" ca="1" si="200"/>
        <v>0</v>
      </c>
      <c r="ACH83" s="68">
        <f t="shared" ca="1" si="201"/>
        <v>0</v>
      </c>
      <c r="ACS83" s="68">
        <f t="shared" ca="1" si="202"/>
        <v>0</v>
      </c>
      <c r="ADD83" s="68">
        <f t="shared" ca="1" si="203"/>
        <v>0</v>
      </c>
      <c r="ADO83" s="68">
        <f t="shared" ca="1" si="204"/>
        <v>0</v>
      </c>
      <c r="ADZ83" s="68">
        <f t="shared" ca="1" si="205"/>
        <v>0</v>
      </c>
      <c r="AEK83" s="68">
        <f t="shared" ca="1" si="206"/>
        <v>0</v>
      </c>
      <c r="AEV83" s="68">
        <f t="shared" ca="1" si="207"/>
        <v>0</v>
      </c>
      <c r="AFG83" s="68">
        <f t="shared" ca="1" si="208"/>
        <v>0</v>
      </c>
      <c r="AFR83" s="68">
        <f t="shared" ca="1" si="209"/>
        <v>0</v>
      </c>
      <c r="AGC83" s="68">
        <f t="shared" ca="1" si="210"/>
        <v>0</v>
      </c>
      <c r="AGN83" s="68">
        <f t="shared" ca="1" si="211"/>
        <v>0</v>
      </c>
      <c r="AGY83" s="68">
        <f t="shared" ca="1" si="212"/>
        <v>0</v>
      </c>
      <c r="AHJ83" s="68">
        <f t="shared" ca="1" si="213"/>
        <v>0</v>
      </c>
      <c r="AHU83" s="68">
        <f t="shared" ca="1" si="214"/>
        <v>0</v>
      </c>
      <c r="AIF83" s="68">
        <f t="shared" ca="1" si="215"/>
        <v>0</v>
      </c>
      <c r="AIQ83" s="68">
        <f t="shared" ca="1" si="216"/>
        <v>0</v>
      </c>
      <c r="AJB83" s="68">
        <f t="shared" ca="1" si="217"/>
        <v>0</v>
      </c>
      <c r="AJM83" s="68">
        <f t="shared" ca="1" si="218"/>
        <v>0</v>
      </c>
      <c r="AJX83" s="68">
        <f t="shared" ca="1" si="219"/>
        <v>0</v>
      </c>
      <c r="AKI83" s="68">
        <f t="shared" ca="1" si="220"/>
        <v>0</v>
      </c>
      <c r="AKT83" s="68">
        <f t="shared" ca="1" si="221"/>
        <v>0</v>
      </c>
      <c r="ALE83" s="68">
        <f t="shared" ca="1" si="222"/>
        <v>0</v>
      </c>
      <c r="ALP83" s="68">
        <f t="shared" ca="1" si="223"/>
        <v>0</v>
      </c>
      <c r="AMA83" s="68">
        <f t="shared" ca="1" si="224"/>
        <v>0</v>
      </c>
      <c r="AML83" s="68">
        <f t="shared" ca="1" si="225"/>
        <v>0</v>
      </c>
      <c r="AMW83" s="68">
        <f t="shared" ca="1" si="226"/>
        <v>0</v>
      </c>
      <c r="ANH83" s="68">
        <f t="shared" ca="1" si="227"/>
        <v>0</v>
      </c>
      <c r="ANS83" s="68">
        <f t="shared" ca="1" si="228"/>
        <v>0</v>
      </c>
      <c r="AOD83" s="68">
        <f t="shared" ca="1" si="229"/>
        <v>0</v>
      </c>
      <c r="AOO83" s="68">
        <f t="shared" ca="1" si="230"/>
        <v>0</v>
      </c>
      <c r="AOZ83" s="68">
        <f t="shared" ca="1" si="231"/>
        <v>0</v>
      </c>
      <c r="APK83" s="68">
        <f t="shared" ca="1" si="232"/>
        <v>0</v>
      </c>
      <c r="APV83" s="68">
        <f t="shared" ca="1" si="233"/>
        <v>0</v>
      </c>
      <c r="AQG83" s="68">
        <f t="shared" ca="1" si="234"/>
        <v>0</v>
      </c>
      <c r="AQR83" s="68">
        <f t="shared" ca="1" si="235"/>
        <v>0</v>
      </c>
      <c r="ARC83" s="68">
        <f t="shared" ca="1" si="236"/>
        <v>0</v>
      </c>
      <c r="ARN83" s="68">
        <f t="shared" ca="1" si="237"/>
        <v>0</v>
      </c>
      <c r="ARY83" s="68">
        <f t="shared" ca="1" si="238"/>
        <v>0</v>
      </c>
      <c r="ASJ83" s="68">
        <f t="shared" ca="1" si="239"/>
        <v>0</v>
      </c>
      <c r="ASU83" s="68">
        <f t="shared" ca="1" si="240"/>
        <v>0</v>
      </c>
      <c r="ATF83" s="68">
        <f t="shared" ca="1" si="241"/>
        <v>0</v>
      </c>
      <c r="ATQ83" s="68">
        <f t="shared" ca="1" si="242"/>
        <v>0</v>
      </c>
      <c r="AUB83" s="68">
        <f t="shared" ca="1" si="243"/>
        <v>0</v>
      </c>
      <c r="AUM83" s="68">
        <f t="shared" ca="1" si="244"/>
        <v>0</v>
      </c>
      <c r="AUX83" s="68">
        <f t="shared" ca="1" si="245"/>
        <v>0</v>
      </c>
      <c r="AVI83" s="68">
        <f t="shared" ca="1" si="246"/>
        <v>0</v>
      </c>
      <c r="AVT83" s="68">
        <f t="shared" ca="1" si="247"/>
        <v>0</v>
      </c>
    </row>
    <row r="84" spans="3:1015 1026:1268">
      <c r="C84" s="68">
        <f t="shared" ca="1" si="132"/>
        <v>0</v>
      </c>
      <c r="N84" s="68">
        <f t="shared" ca="1" si="133"/>
        <v>0</v>
      </c>
      <c r="Y84" s="68">
        <f t="shared" ca="1" si="134"/>
        <v>0</v>
      </c>
      <c r="AJ84" s="68">
        <f t="shared" ca="1" si="135"/>
        <v>0</v>
      </c>
      <c r="AU84" s="68">
        <f t="shared" ca="1" si="136"/>
        <v>0</v>
      </c>
      <c r="BF84" s="68">
        <f t="shared" ca="1" si="137"/>
        <v>0</v>
      </c>
      <c r="BQ84" s="68">
        <f t="shared" ca="1" si="138"/>
        <v>0</v>
      </c>
      <c r="CB84" s="68">
        <f t="shared" ca="1" si="139"/>
        <v>0</v>
      </c>
      <c r="CM84" s="68">
        <f t="shared" ca="1" si="140"/>
        <v>0</v>
      </c>
      <c r="CX84" s="68">
        <f t="shared" ca="1" si="141"/>
        <v>0</v>
      </c>
      <c r="DI84" s="68">
        <f t="shared" ca="1" si="142"/>
        <v>0</v>
      </c>
      <c r="DT84" s="68">
        <f t="shared" ca="1" si="143"/>
        <v>0</v>
      </c>
      <c r="EE84" s="68">
        <f t="shared" ca="1" si="144"/>
        <v>0</v>
      </c>
      <c r="EP84" s="68">
        <f t="shared" ca="1" si="145"/>
        <v>0</v>
      </c>
      <c r="FA84" s="68">
        <f t="shared" ca="1" si="146"/>
        <v>0</v>
      </c>
      <c r="FL84" s="68">
        <f t="shared" ca="1" si="147"/>
        <v>0</v>
      </c>
      <c r="FW84" s="68">
        <f t="shared" ca="1" si="148"/>
        <v>0</v>
      </c>
      <c r="GH84" s="68">
        <f t="shared" ca="1" si="149"/>
        <v>0</v>
      </c>
      <c r="GS84" s="68">
        <f t="shared" ca="1" si="150"/>
        <v>0</v>
      </c>
      <c r="HD84" s="68">
        <f t="shared" ca="1" si="151"/>
        <v>0</v>
      </c>
      <c r="HO84" s="68">
        <f t="shared" ca="1" si="152"/>
        <v>0</v>
      </c>
      <c r="HZ84" s="68">
        <f t="shared" ca="1" si="153"/>
        <v>0</v>
      </c>
      <c r="IK84" s="68">
        <f t="shared" ca="1" si="154"/>
        <v>0</v>
      </c>
      <c r="IV84" s="68">
        <f t="shared" ca="1" si="155"/>
        <v>0</v>
      </c>
      <c r="JG84" s="68">
        <f t="shared" ca="1" si="156"/>
        <v>0</v>
      </c>
      <c r="JR84" s="68">
        <f t="shared" ca="1" si="157"/>
        <v>0</v>
      </c>
      <c r="KC84" s="68">
        <f t="shared" ca="1" si="158"/>
        <v>0</v>
      </c>
      <c r="KN84" s="68">
        <f t="shared" ca="1" si="159"/>
        <v>0</v>
      </c>
      <c r="KY84" s="68">
        <f t="shared" ca="1" si="160"/>
        <v>0</v>
      </c>
      <c r="LJ84" s="68">
        <f t="shared" ca="1" si="161"/>
        <v>0</v>
      </c>
      <c r="LU84" s="68">
        <f t="shared" ca="1" si="162"/>
        <v>0</v>
      </c>
      <c r="MF84" s="68">
        <f t="shared" ca="1" si="163"/>
        <v>0</v>
      </c>
      <c r="MQ84" s="68">
        <f t="shared" ca="1" si="164"/>
        <v>0</v>
      </c>
      <c r="NB84" s="68">
        <f t="shared" ca="1" si="165"/>
        <v>0</v>
      </c>
      <c r="NM84" s="68">
        <f t="shared" ca="1" si="166"/>
        <v>0</v>
      </c>
      <c r="NX84" s="68">
        <f t="shared" ca="1" si="167"/>
        <v>0</v>
      </c>
      <c r="OI84" s="68">
        <f t="shared" ca="1" si="168"/>
        <v>0</v>
      </c>
      <c r="OT84" s="68">
        <f t="shared" ca="1" si="169"/>
        <v>0</v>
      </c>
      <c r="PE84" s="68">
        <f t="shared" ca="1" si="170"/>
        <v>0</v>
      </c>
      <c r="PP84" s="68">
        <f t="shared" ca="1" si="171"/>
        <v>0</v>
      </c>
      <c r="QA84" s="68">
        <f t="shared" ca="1" si="172"/>
        <v>0</v>
      </c>
      <c r="QL84" s="68">
        <f t="shared" ca="1" si="173"/>
        <v>0</v>
      </c>
      <c r="QW84" s="68">
        <f t="shared" ca="1" si="174"/>
        <v>0</v>
      </c>
      <c r="RH84" s="68">
        <f t="shared" ca="1" si="175"/>
        <v>0</v>
      </c>
      <c r="RS84" s="68">
        <f t="shared" ca="1" si="176"/>
        <v>0</v>
      </c>
      <c r="SD84" s="68">
        <f t="shared" ca="1" si="177"/>
        <v>0</v>
      </c>
      <c r="SO84" s="68">
        <f t="shared" ca="1" si="178"/>
        <v>0</v>
      </c>
      <c r="SZ84" s="68">
        <f t="shared" ca="1" si="179"/>
        <v>0</v>
      </c>
      <c r="TK84" s="68">
        <f t="shared" ca="1" si="180"/>
        <v>0</v>
      </c>
      <c r="TV84" s="68">
        <f t="shared" ca="1" si="181"/>
        <v>0</v>
      </c>
      <c r="UG84" s="68">
        <f t="shared" ca="1" si="182"/>
        <v>0</v>
      </c>
      <c r="UR84" s="68">
        <f t="shared" ca="1" si="183"/>
        <v>0</v>
      </c>
      <c r="VC84" s="68">
        <f t="shared" ca="1" si="184"/>
        <v>0</v>
      </c>
      <c r="VN84" s="68">
        <f t="shared" ca="1" si="185"/>
        <v>0</v>
      </c>
      <c r="VY84" s="68">
        <f t="shared" ca="1" si="186"/>
        <v>0</v>
      </c>
      <c r="WJ84" s="68">
        <f t="shared" ca="1" si="187"/>
        <v>0</v>
      </c>
      <c r="WU84" s="68">
        <f t="shared" ca="1" si="188"/>
        <v>0</v>
      </c>
      <c r="XF84" s="68">
        <f t="shared" ca="1" si="189"/>
        <v>0</v>
      </c>
      <c r="XQ84" s="68">
        <f t="shared" ca="1" si="190"/>
        <v>0</v>
      </c>
      <c r="YB84" s="68">
        <f t="shared" ca="1" si="191"/>
        <v>0</v>
      </c>
      <c r="YM84" s="68">
        <f t="shared" ca="1" si="192"/>
        <v>0</v>
      </c>
      <c r="YX84" s="68">
        <f t="shared" ca="1" si="193"/>
        <v>0</v>
      </c>
      <c r="ZI84" s="68">
        <f t="shared" ca="1" si="194"/>
        <v>0</v>
      </c>
      <c r="ZT84" s="68">
        <f t="shared" ca="1" si="195"/>
        <v>0</v>
      </c>
      <c r="AAE84" s="68">
        <f t="shared" ca="1" si="196"/>
        <v>0</v>
      </c>
      <c r="AAP84" s="68">
        <f t="shared" ca="1" si="197"/>
        <v>0</v>
      </c>
      <c r="ABA84" s="68">
        <f t="shared" ca="1" si="198"/>
        <v>0</v>
      </c>
      <c r="ABL84" s="68">
        <f t="shared" ca="1" si="199"/>
        <v>0</v>
      </c>
      <c r="ABW84" s="68">
        <f t="shared" ca="1" si="200"/>
        <v>0</v>
      </c>
      <c r="ACH84" s="68">
        <f t="shared" ca="1" si="201"/>
        <v>0</v>
      </c>
      <c r="ACS84" s="68">
        <f t="shared" ca="1" si="202"/>
        <v>0</v>
      </c>
      <c r="ADD84" s="68">
        <f t="shared" ca="1" si="203"/>
        <v>0</v>
      </c>
      <c r="ADO84" s="68">
        <f t="shared" ca="1" si="204"/>
        <v>0</v>
      </c>
      <c r="ADZ84" s="68">
        <f t="shared" ca="1" si="205"/>
        <v>0</v>
      </c>
      <c r="AEK84" s="68">
        <f t="shared" ca="1" si="206"/>
        <v>0</v>
      </c>
      <c r="AEV84" s="68">
        <f t="shared" ca="1" si="207"/>
        <v>0</v>
      </c>
      <c r="AFG84" s="68">
        <f t="shared" ca="1" si="208"/>
        <v>0</v>
      </c>
      <c r="AFR84" s="68">
        <f t="shared" ca="1" si="209"/>
        <v>0</v>
      </c>
      <c r="AGC84" s="68">
        <f t="shared" ca="1" si="210"/>
        <v>0</v>
      </c>
      <c r="AGN84" s="68">
        <f t="shared" ca="1" si="211"/>
        <v>0</v>
      </c>
      <c r="AGY84" s="68">
        <f t="shared" ca="1" si="212"/>
        <v>0</v>
      </c>
      <c r="AHJ84" s="68">
        <f t="shared" ca="1" si="213"/>
        <v>0</v>
      </c>
      <c r="AHU84" s="68">
        <f t="shared" ca="1" si="214"/>
        <v>0</v>
      </c>
      <c r="AIF84" s="68">
        <f t="shared" ca="1" si="215"/>
        <v>0</v>
      </c>
      <c r="AIQ84" s="68">
        <f t="shared" ca="1" si="216"/>
        <v>0</v>
      </c>
      <c r="AJB84" s="68">
        <f t="shared" ca="1" si="217"/>
        <v>0</v>
      </c>
      <c r="AJM84" s="68">
        <f t="shared" ca="1" si="218"/>
        <v>0</v>
      </c>
      <c r="AJX84" s="68">
        <f t="shared" ca="1" si="219"/>
        <v>0</v>
      </c>
      <c r="AKI84" s="68">
        <f t="shared" ca="1" si="220"/>
        <v>0</v>
      </c>
      <c r="AKT84" s="68">
        <f t="shared" ca="1" si="221"/>
        <v>0</v>
      </c>
      <c r="ALE84" s="68">
        <f t="shared" ca="1" si="222"/>
        <v>0</v>
      </c>
      <c r="ALP84" s="68">
        <f t="shared" ca="1" si="223"/>
        <v>0</v>
      </c>
      <c r="AMA84" s="68">
        <f t="shared" ca="1" si="224"/>
        <v>0</v>
      </c>
      <c r="AML84" s="68">
        <f t="shared" ca="1" si="225"/>
        <v>0</v>
      </c>
      <c r="AMW84" s="68">
        <f t="shared" ca="1" si="226"/>
        <v>0</v>
      </c>
      <c r="ANH84" s="68">
        <f t="shared" ca="1" si="227"/>
        <v>0</v>
      </c>
      <c r="ANS84" s="68">
        <f t="shared" ca="1" si="228"/>
        <v>0</v>
      </c>
      <c r="AOD84" s="68">
        <f t="shared" ca="1" si="229"/>
        <v>0</v>
      </c>
      <c r="AOO84" s="68">
        <f t="shared" ca="1" si="230"/>
        <v>0</v>
      </c>
      <c r="AOZ84" s="68">
        <f t="shared" ca="1" si="231"/>
        <v>0</v>
      </c>
      <c r="APK84" s="68">
        <f t="shared" ca="1" si="232"/>
        <v>0</v>
      </c>
      <c r="APV84" s="68">
        <f t="shared" ca="1" si="233"/>
        <v>0</v>
      </c>
      <c r="AQG84" s="68">
        <f t="shared" ca="1" si="234"/>
        <v>0</v>
      </c>
      <c r="AQR84" s="68">
        <f t="shared" ca="1" si="235"/>
        <v>0</v>
      </c>
      <c r="ARC84" s="68">
        <f t="shared" ca="1" si="236"/>
        <v>0</v>
      </c>
      <c r="ARN84" s="68">
        <f t="shared" ca="1" si="237"/>
        <v>0</v>
      </c>
      <c r="ARY84" s="68">
        <f t="shared" ca="1" si="238"/>
        <v>0</v>
      </c>
      <c r="ASJ84" s="68">
        <f t="shared" ca="1" si="239"/>
        <v>0</v>
      </c>
      <c r="ASU84" s="68">
        <f t="shared" ca="1" si="240"/>
        <v>0</v>
      </c>
      <c r="ATF84" s="68">
        <f t="shared" ca="1" si="241"/>
        <v>0</v>
      </c>
      <c r="ATQ84" s="68">
        <f t="shared" ca="1" si="242"/>
        <v>0</v>
      </c>
      <c r="AUB84" s="68">
        <f t="shared" ca="1" si="243"/>
        <v>0</v>
      </c>
      <c r="AUM84" s="68">
        <f t="shared" ca="1" si="244"/>
        <v>0</v>
      </c>
      <c r="AUX84" s="68">
        <f t="shared" ca="1" si="245"/>
        <v>0</v>
      </c>
      <c r="AVI84" s="68">
        <f t="shared" ca="1" si="246"/>
        <v>0</v>
      </c>
      <c r="AVT84" s="68">
        <f t="shared" ca="1" si="247"/>
        <v>0</v>
      </c>
    </row>
    <row r="85" spans="3:1015 1026:1268">
      <c r="C85" s="68">
        <f t="shared" ca="1" si="132"/>
        <v>0</v>
      </c>
      <c r="N85" s="68">
        <f t="shared" ca="1" si="133"/>
        <v>0</v>
      </c>
      <c r="Y85" s="68">
        <f t="shared" ca="1" si="134"/>
        <v>0</v>
      </c>
      <c r="AJ85" s="68">
        <f t="shared" ca="1" si="135"/>
        <v>0</v>
      </c>
      <c r="AU85" s="68">
        <f t="shared" ca="1" si="136"/>
        <v>0</v>
      </c>
      <c r="BF85" s="68">
        <f t="shared" ca="1" si="137"/>
        <v>0</v>
      </c>
      <c r="BQ85" s="68">
        <f t="shared" ca="1" si="138"/>
        <v>0</v>
      </c>
      <c r="CB85" s="68">
        <f t="shared" ca="1" si="139"/>
        <v>0</v>
      </c>
      <c r="CM85" s="68">
        <f t="shared" ca="1" si="140"/>
        <v>0</v>
      </c>
      <c r="CX85" s="68">
        <f t="shared" ca="1" si="141"/>
        <v>0</v>
      </c>
      <c r="DI85" s="68">
        <f t="shared" ca="1" si="142"/>
        <v>0</v>
      </c>
      <c r="DT85" s="68">
        <f t="shared" ca="1" si="143"/>
        <v>0</v>
      </c>
      <c r="EE85" s="68">
        <f t="shared" ca="1" si="144"/>
        <v>0</v>
      </c>
      <c r="EP85" s="68">
        <f t="shared" ca="1" si="145"/>
        <v>0</v>
      </c>
      <c r="FA85" s="68">
        <f t="shared" ca="1" si="146"/>
        <v>0</v>
      </c>
      <c r="FL85" s="68">
        <f t="shared" ca="1" si="147"/>
        <v>0</v>
      </c>
      <c r="FW85" s="68">
        <f t="shared" ca="1" si="148"/>
        <v>0</v>
      </c>
      <c r="GH85" s="68">
        <f t="shared" ca="1" si="149"/>
        <v>0</v>
      </c>
      <c r="GS85" s="68">
        <f t="shared" ca="1" si="150"/>
        <v>0</v>
      </c>
      <c r="HD85" s="68">
        <f t="shared" ca="1" si="151"/>
        <v>0</v>
      </c>
      <c r="HO85" s="68">
        <f t="shared" ca="1" si="152"/>
        <v>0</v>
      </c>
      <c r="HZ85" s="68">
        <f t="shared" ca="1" si="153"/>
        <v>0</v>
      </c>
      <c r="IK85" s="68">
        <f t="shared" ca="1" si="154"/>
        <v>0</v>
      </c>
      <c r="IV85" s="68">
        <f t="shared" ca="1" si="155"/>
        <v>0</v>
      </c>
      <c r="JG85" s="68">
        <f t="shared" ca="1" si="156"/>
        <v>0</v>
      </c>
      <c r="JR85" s="68">
        <f t="shared" ca="1" si="157"/>
        <v>0</v>
      </c>
      <c r="KC85" s="68">
        <f t="shared" ca="1" si="158"/>
        <v>0</v>
      </c>
      <c r="KN85" s="68">
        <f t="shared" ca="1" si="159"/>
        <v>0</v>
      </c>
      <c r="KY85" s="68">
        <f t="shared" ca="1" si="160"/>
        <v>0</v>
      </c>
      <c r="LJ85" s="68">
        <f t="shared" ca="1" si="161"/>
        <v>0</v>
      </c>
      <c r="LU85" s="68">
        <f t="shared" ca="1" si="162"/>
        <v>0</v>
      </c>
      <c r="MF85" s="68">
        <f t="shared" ca="1" si="163"/>
        <v>0</v>
      </c>
      <c r="MQ85" s="68">
        <f t="shared" ca="1" si="164"/>
        <v>0</v>
      </c>
      <c r="NB85" s="68">
        <f t="shared" ca="1" si="165"/>
        <v>0</v>
      </c>
      <c r="NM85" s="68">
        <f t="shared" ca="1" si="166"/>
        <v>0</v>
      </c>
      <c r="NX85" s="68">
        <f t="shared" ca="1" si="167"/>
        <v>0</v>
      </c>
      <c r="OI85" s="68">
        <f t="shared" ca="1" si="168"/>
        <v>0</v>
      </c>
      <c r="OT85" s="68">
        <f t="shared" ca="1" si="169"/>
        <v>0</v>
      </c>
      <c r="PE85" s="68">
        <f t="shared" ca="1" si="170"/>
        <v>0</v>
      </c>
      <c r="PP85" s="68">
        <f t="shared" ca="1" si="171"/>
        <v>0</v>
      </c>
      <c r="QA85" s="68">
        <f t="shared" ca="1" si="172"/>
        <v>0</v>
      </c>
      <c r="QL85" s="68">
        <f t="shared" ca="1" si="173"/>
        <v>0</v>
      </c>
      <c r="QW85" s="68">
        <f t="shared" ca="1" si="174"/>
        <v>0</v>
      </c>
      <c r="RH85" s="68">
        <f t="shared" ca="1" si="175"/>
        <v>0</v>
      </c>
      <c r="RS85" s="68">
        <f t="shared" ca="1" si="176"/>
        <v>0</v>
      </c>
      <c r="SD85" s="68">
        <f t="shared" ca="1" si="177"/>
        <v>0</v>
      </c>
      <c r="SO85" s="68">
        <f t="shared" ca="1" si="178"/>
        <v>0</v>
      </c>
      <c r="SZ85" s="68">
        <f t="shared" ca="1" si="179"/>
        <v>0</v>
      </c>
      <c r="TK85" s="68">
        <f t="shared" ca="1" si="180"/>
        <v>0</v>
      </c>
      <c r="TV85" s="68">
        <f t="shared" ca="1" si="181"/>
        <v>0</v>
      </c>
      <c r="UG85" s="68">
        <f t="shared" ca="1" si="182"/>
        <v>0</v>
      </c>
      <c r="UR85" s="68">
        <f t="shared" ca="1" si="183"/>
        <v>0</v>
      </c>
      <c r="VC85" s="68">
        <f t="shared" ca="1" si="184"/>
        <v>0</v>
      </c>
      <c r="VN85" s="68">
        <f t="shared" ca="1" si="185"/>
        <v>0</v>
      </c>
      <c r="VY85" s="68">
        <f t="shared" ca="1" si="186"/>
        <v>0</v>
      </c>
      <c r="WJ85" s="68">
        <f t="shared" ca="1" si="187"/>
        <v>0</v>
      </c>
      <c r="WU85" s="68">
        <f t="shared" ca="1" si="188"/>
        <v>0</v>
      </c>
      <c r="XF85" s="68">
        <f t="shared" ca="1" si="189"/>
        <v>0</v>
      </c>
      <c r="XQ85" s="68">
        <f t="shared" ca="1" si="190"/>
        <v>0</v>
      </c>
      <c r="YB85" s="68">
        <f t="shared" ca="1" si="191"/>
        <v>0</v>
      </c>
      <c r="YM85" s="68">
        <f t="shared" ca="1" si="192"/>
        <v>0</v>
      </c>
      <c r="YX85" s="68">
        <f t="shared" ca="1" si="193"/>
        <v>0</v>
      </c>
      <c r="ZI85" s="68">
        <f t="shared" ca="1" si="194"/>
        <v>0</v>
      </c>
      <c r="ZT85" s="68">
        <f t="shared" ca="1" si="195"/>
        <v>0</v>
      </c>
      <c r="AAE85" s="68">
        <f t="shared" ca="1" si="196"/>
        <v>0</v>
      </c>
      <c r="AAP85" s="68">
        <f t="shared" ca="1" si="197"/>
        <v>0</v>
      </c>
      <c r="ABA85" s="68">
        <f t="shared" ca="1" si="198"/>
        <v>0</v>
      </c>
      <c r="ABL85" s="68">
        <f t="shared" ca="1" si="199"/>
        <v>0</v>
      </c>
      <c r="ABW85" s="68">
        <f t="shared" ca="1" si="200"/>
        <v>0</v>
      </c>
      <c r="ACH85" s="68">
        <f t="shared" ca="1" si="201"/>
        <v>0</v>
      </c>
      <c r="ACS85" s="68">
        <f t="shared" ca="1" si="202"/>
        <v>0</v>
      </c>
      <c r="ADD85" s="68">
        <f t="shared" ca="1" si="203"/>
        <v>0</v>
      </c>
      <c r="ADO85" s="68">
        <f t="shared" ca="1" si="204"/>
        <v>0</v>
      </c>
      <c r="ADZ85" s="68">
        <f t="shared" ca="1" si="205"/>
        <v>0</v>
      </c>
      <c r="AEK85" s="68">
        <f t="shared" ca="1" si="206"/>
        <v>0</v>
      </c>
      <c r="AEV85" s="68">
        <f t="shared" ca="1" si="207"/>
        <v>0</v>
      </c>
      <c r="AFG85" s="68">
        <f t="shared" ca="1" si="208"/>
        <v>0</v>
      </c>
      <c r="AFR85" s="68">
        <f t="shared" ca="1" si="209"/>
        <v>0</v>
      </c>
      <c r="AGC85" s="68">
        <f t="shared" ca="1" si="210"/>
        <v>0</v>
      </c>
      <c r="AGN85" s="68">
        <f t="shared" ca="1" si="211"/>
        <v>0</v>
      </c>
      <c r="AGY85" s="68">
        <f t="shared" ca="1" si="212"/>
        <v>0</v>
      </c>
      <c r="AHJ85" s="68">
        <f t="shared" ca="1" si="213"/>
        <v>0</v>
      </c>
      <c r="AHU85" s="68">
        <f t="shared" ca="1" si="214"/>
        <v>0</v>
      </c>
      <c r="AIF85" s="68">
        <f t="shared" ca="1" si="215"/>
        <v>0</v>
      </c>
      <c r="AIQ85" s="68">
        <f t="shared" ca="1" si="216"/>
        <v>0</v>
      </c>
      <c r="AJB85" s="68">
        <f t="shared" ca="1" si="217"/>
        <v>0</v>
      </c>
      <c r="AJM85" s="68">
        <f t="shared" ca="1" si="218"/>
        <v>0</v>
      </c>
      <c r="AJX85" s="68">
        <f t="shared" ca="1" si="219"/>
        <v>0</v>
      </c>
      <c r="AKI85" s="68">
        <f t="shared" ca="1" si="220"/>
        <v>0</v>
      </c>
      <c r="AKT85" s="68">
        <f t="shared" ca="1" si="221"/>
        <v>0</v>
      </c>
      <c r="ALE85" s="68">
        <f t="shared" ca="1" si="222"/>
        <v>0</v>
      </c>
      <c r="ALP85" s="68">
        <f t="shared" ca="1" si="223"/>
        <v>0</v>
      </c>
      <c r="AMA85" s="68">
        <f t="shared" ca="1" si="224"/>
        <v>0</v>
      </c>
      <c r="AML85" s="68">
        <f t="shared" ca="1" si="225"/>
        <v>0</v>
      </c>
      <c r="AMW85" s="68">
        <f t="shared" ca="1" si="226"/>
        <v>0</v>
      </c>
      <c r="ANH85" s="68">
        <f t="shared" ca="1" si="227"/>
        <v>0</v>
      </c>
      <c r="ANS85" s="68">
        <f t="shared" ca="1" si="228"/>
        <v>0</v>
      </c>
      <c r="AOD85" s="68">
        <f t="shared" ca="1" si="229"/>
        <v>0</v>
      </c>
      <c r="AOO85" s="68">
        <f t="shared" ca="1" si="230"/>
        <v>0</v>
      </c>
      <c r="AOZ85" s="68">
        <f t="shared" ca="1" si="231"/>
        <v>0</v>
      </c>
      <c r="APK85" s="68">
        <f t="shared" ca="1" si="232"/>
        <v>0</v>
      </c>
      <c r="APV85" s="68">
        <f t="shared" ca="1" si="233"/>
        <v>0</v>
      </c>
      <c r="AQG85" s="68">
        <f t="shared" ca="1" si="234"/>
        <v>0</v>
      </c>
      <c r="AQR85" s="68">
        <f t="shared" ca="1" si="235"/>
        <v>0</v>
      </c>
      <c r="ARC85" s="68">
        <f t="shared" ca="1" si="236"/>
        <v>0</v>
      </c>
      <c r="ARN85" s="68">
        <f t="shared" ca="1" si="237"/>
        <v>0</v>
      </c>
      <c r="ARY85" s="68">
        <f t="shared" ca="1" si="238"/>
        <v>0</v>
      </c>
      <c r="ASJ85" s="68">
        <f t="shared" ca="1" si="239"/>
        <v>0</v>
      </c>
      <c r="ASU85" s="68">
        <f t="shared" ca="1" si="240"/>
        <v>0</v>
      </c>
      <c r="ATF85" s="68">
        <f t="shared" ca="1" si="241"/>
        <v>0</v>
      </c>
      <c r="ATQ85" s="68">
        <f t="shared" ca="1" si="242"/>
        <v>0</v>
      </c>
      <c r="AUB85" s="68">
        <f t="shared" ca="1" si="243"/>
        <v>0</v>
      </c>
      <c r="AUM85" s="68">
        <f t="shared" ca="1" si="244"/>
        <v>0</v>
      </c>
      <c r="AUX85" s="68">
        <f t="shared" ca="1" si="245"/>
        <v>0</v>
      </c>
      <c r="AVI85" s="68">
        <f t="shared" ca="1" si="246"/>
        <v>0</v>
      </c>
      <c r="AVT85" s="68">
        <f t="shared" ca="1" si="247"/>
        <v>0</v>
      </c>
    </row>
    <row r="86" spans="3:1015 1026:1268">
      <c r="C86" s="68">
        <f t="shared" ca="1" si="132"/>
        <v>0</v>
      </c>
      <c r="N86" s="68">
        <f t="shared" ca="1" si="133"/>
        <v>0</v>
      </c>
      <c r="Y86" s="68">
        <f t="shared" ca="1" si="134"/>
        <v>0</v>
      </c>
      <c r="AJ86" s="68">
        <f t="shared" ca="1" si="135"/>
        <v>0</v>
      </c>
      <c r="AU86" s="68">
        <f t="shared" ca="1" si="136"/>
        <v>0</v>
      </c>
      <c r="BF86" s="68">
        <f t="shared" ca="1" si="137"/>
        <v>0</v>
      </c>
      <c r="BQ86" s="68">
        <f t="shared" ca="1" si="138"/>
        <v>0</v>
      </c>
      <c r="CB86" s="68">
        <f t="shared" ca="1" si="139"/>
        <v>0</v>
      </c>
      <c r="CM86" s="68">
        <f t="shared" ca="1" si="140"/>
        <v>0</v>
      </c>
      <c r="CX86" s="68">
        <f t="shared" ca="1" si="141"/>
        <v>0</v>
      </c>
      <c r="DI86" s="68">
        <f t="shared" ca="1" si="142"/>
        <v>0</v>
      </c>
      <c r="DT86" s="68">
        <f t="shared" ca="1" si="143"/>
        <v>0</v>
      </c>
      <c r="EE86" s="68">
        <f t="shared" ca="1" si="144"/>
        <v>0</v>
      </c>
      <c r="EP86" s="68">
        <f t="shared" ca="1" si="145"/>
        <v>0</v>
      </c>
      <c r="FA86" s="68">
        <f t="shared" ca="1" si="146"/>
        <v>0</v>
      </c>
      <c r="FL86" s="68">
        <f t="shared" ca="1" si="147"/>
        <v>0</v>
      </c>
      <c r="FW86" s="68">
        <f t="shared" ca="1" si="148"/>
        <v>0</v>
      </c>
      <c r="GH86" s="68">
        <f t="shared" ca="1" si="149"/>
        <v>0</v>
      </c>
      <c r="GS86" s="68">
        <f t="shared" ca="1" si="150"/>
        <v>0</v>
      </c>
      <c r="HD86" s="68">
        <f t="shared" ca="1" si="151"/>
        <v>0</v>
      </c>
      <c r="HO86" s="68">
        <f t="shared" ca="1" si="152"/>
        <v>0</v>
      </c>
      <c r="HZ86" s="68">
        <f t="shared" ca="1" si="153"/>
        <v>0</v>
      </c>
      <c r="IK86" s="68">
        <f t="shared" ca="1" si="154"/>
        <v>0</v>
      </c>
      <c r="IV86" s="68">
        <f t="shared" ca="1" si="155"/>
        <v>0</v>
      </c>
      <c r="JG86" s="68">
        <f t="shared" ca="1" si="156"/>
        <v>0</v>
      </c>
      <c r="JR86" s="68">
        <f t="shared" ca="1" si="157"/>
        <v>0</v>
      </c>
      <c r="KC86" s="68">
        <f t="shared" ca="1" si="158"/>
        <v>0</v>
      </c>
      <c r="KN86" s="68">
        <f t="shared" ca="1" si="159"/>
        <v>0</v>
      </c>
      <c r="KY86" s="68">
        <f t="shared" ca="1" si="160"/>
        <v>0</v>
      </c>
      <c r="LJ86" s="68">
        <f t="shared" ca="1" si="161"/>
        <v>0</v>
      </c>
      <c r="LU86" s="68">
        <f t="shared" ca="1" si="162"/>
        <v>0</v>
      </c>
      <c r="MF86" s="68">
        <f t="shared" ca="1" si="163"/>
        <v>0</v>
      </c>
      <c r="MQ86" s="68">
        <f t="shared" ca="1" si="164"/>
        <v>0</v>
      </c>
      <c r="NB86" s="68">
        <f t="shared" ca="1" si="165"/>
        <v>0</v>
      </c>
      <c r="NM86" s="68">
        <f t="shared" ca="1" si="166"/>
        <v>0</v>
      </c>
      <c r="NX86" s="68">
        <f t="shared" ca="1" si="167"/>
        <v>0</v>
      </c>
      <c r="OI86" s="68">
        <f t="shared" ca="1" si="168"/>
        <v>0</v>
      </c>
      <c r="OT86" s="68">
        <f t="shared" ca="1" si="169"/>
        <v>0</v>
      </c>
      <c r="PE86" s="68">
        <f t="shared" ca="1" si="170"/>
        <v>0</v>
      </c>
      <c r="PP86" s="68">
        <f t="shared" ca="1" si="171"/>
        <v>0</v>
      </c>
      <c r="QA86" s="68">
        <f t="shared" ca="1" si="172"/>
        <v>0</v>
      </c>
      <c r="QL86" s="68">
        <f t="shared" ca="1" si="173"/>
        <v>0</v>
      </c>
      <c r="QW86" s="68">
        <f t="shared" ca="1" si="174"/>
        <v>0</v>
      </c>
      <c r="RH86" s="68">
        <f t="shared" ca="1" si="175"/>
        <v>0</v>
      </c>
      <c r="RS86" s="68">
        <f t="shared" ca="1" si="176"/>
        <v>0</v>
      </c>
      <c r="SD86" s="68">
        <f t="shared" ca="1" si="177"/>
        <v>0</v>
      </c>
      <c r="SO86" s="68">
        <f t="shared" ca="1" si="178"/>
        <v>0</v>
      </c>
      <c r="SZ86" s="68">
        <f t="shared" ca="1" si="179"/>
        <v>0</v>
      </c>
      <c r="TK86" s="68">
        <f t="shared" ca="1" si="180"/>
        <v>0</v>
      </c>
      <c r="TV86" s="68">
        <f t="shared" ca="1" si="181"/>
        <v>0</v>
      </c>
      <c r="UG86" s="68">
        <f t="shared" ca="1" si="182"/>
        <v>0</v>
      </c>
      <c r="UR86" s="68">
        <f t="shared" ca="1" si="183"/>
        <v>0</v>
      </c>
      <c r="VC86" s="68">
        <f t="shared" ca="1" si="184"/>
        <v>0</v>
      </c>
      <c r="VN86" s="68">
        <f t="shared" ca="1" si="185"/>
        <v>0</v>
      </c>
      <c r="VY86" s="68">
        <f t="shared" ca="1" si="186"/>
        <v>0</v>
      </c>
      <c r="WJ86" s="68">
        <f t="shared" ca="1" si="187"/>
        <v>0</v>
      </c>
      <c r="WU86" s="68">
        <f t="shared" ca="1" si="188"/>
        <v>0</v>
      </c>
      <c r="XF86" s="68">
        <f t="shared" ca="1" si="189"/>
        <v>0</v>
      </c>
      <c r="XQ86" s="68">
        <f t="shared" ca="1" si="190"/>
        <v>0</v>
      </c>
      <c r="YB86" s="68">
        <f t="shared" ca="1" si="191"/>
        <v>0</v>
      </c>
      <c r="YM86" s="68">
        <f t="shared" ca="1" si="192"/>
        <v>0</v>
      </c>
      <c r="YX86" s="68">
        <f t="shared" ca="1" si="193"/>
        <v>0</v>
      </c>
      <c r="ZI86" s="68">
        <f t="shared" ca="1" si="194"/>
        <v>0</v>
      </c>
      <c r="ZT86" s="68">
        <f t="shared" ca="1" si="195"/>
        <v>0</v>
      </c>
      <c r="AAE86" s="68">
        <f t="shared" ca="1" si="196"/>
        <v>0</v>
      </c>
      <c r="AAP86" s="68">
        <f t="shared" ca="1" si="197"/>
        <v>0</v>
      </c>
      <c r="ABA86" s="68">
        <f t="shared" ca="1" si="198"/>
        <v>0</v>
      </c>
      <c r="ABL86" s="68">
        <f t="shared" ca="1" si="199"/>
        <v>0</v>
      </c>
      <c r="ABW86" s="68">
        <f t="shared" ca="1" si="200"/>
        <v>0</v>
      </c>
      <c r="ACH86" s="68">
        <f t="shared" ca="1" si="201"/>
        <v>0</v>
      </c>
      <c r="ACS86" s="68">
        <f t="shared" ca="1" si="202"/>
        <v>0</v>
      </c>
      <c r="ADD86" s="68">
        <f t="shared" ca="1" si="203"/>
        <v>0</v>
      </c>
      <c r="ADO86" s="68">
        <f t="shared" ca="1" si="204"/>
        <v>0</v>
      </c>
      <c r="ADZ86" s="68">
        <f t="shared" ca="1" si="205"/>
        <v>0</v>
      </c>
      <c r="AEK86" s="68">
        <f t="shared" ca="1" si="206"/>
        <v>0</v>
      </c>
      <c r="AEV86" s="68">
        <f t="shared" ca="1" si="207"/>
        <v>0</v>
      </c>
      <c r="AFG86" s="68">
        <f t="shared" ca="1" si="208"/>
        <v>0</v>
      </c>
      <c r="AFR86" s="68">
        <f t="shared" ca="1" si="209"/>
        <v>0</v>
      </c>
      <c r="AGC86" s="68">
        <f t="shared" ca="1" si="210"/>
        <v>0</v>
      </c>
      <c r="AGN86" s="68">
        <f t="shared" ca="1" si="211"/>
        <v>0</v>
      </c>
      <c r="AGY86" s="68">
        <f t="shared" ca="1" si="212"/>
        <v>0</v>
      </c>
      <c r="AHJ86" s="68">
        <f t="shared" ca="1" si="213"/>
        <v>0</v>
      </c>
      <c r="AHU86" s="68">
        <f t="shared" ca="1" si="214"/>
        <v>0</v>
      </c>
      <c r="AIF86" s="68">
        <f t="shared" ca="1" si="215"/>
        <v>0</v>
      </c>
      <c r="AIQ86" s="68">
        <f t="shared" ca="1" si="216"/>
        <v>0</v>
      </c>
      <c r="AJB86" s="68">
        <f t="shared" ca="1" si="217"/>
        <v>0</v>
      </c>
      <c r="AJM86" s="68">
        <f t="shared" ca="1" si="218"/>
        <v>0</v>
      </c>
      <c r="AJX86" s="68">
        <f t="shared" ca="1" si="219"/>
        <v>0</v>
      </c>
      <c r="AKI86" s="68">
        <f t="shared" ca="1" si="220"/>
        <v>0</v>
      </c>
      <c r="AKT86" s="68">
        <f t="shared" ca="1" si="221"/>
        <v>0</v>
      </c>
      <c r="ALE86" s="68">
        <f t="shared" ca="1" si="222"/>
        <v>0</v>
      </c>
      <c r="ALP86" s="68">
        <f t="shared" ca="1" si="223"/>
        <v>0</v>
      </c>
      <c r="AMA86" s="68">
        <f t="shared" ca="1" si="224"/>
        <v>0</v>
      </c>
      <c r="AML86" s="68">
        <f t="shared" ca="1" si="225"/>
        <v>0</v>
      </c>
      <c r="AMW86" s="68">
        <f t="shared" ca="1" si="226"/>
        <v>0</v>
      </c>
      <c r="ANH86" s="68">
        <f t="shared" ca="1" si="227"/>
        <v>0</v>
      </c>
      <c r="ANS86" s="68">
        <f t="shared" ca="1" si="228"/>
        <v>0</v>
      </c>
      <c r="AOD86" s="68">
        <f t="shared" ca="1" si="229"/>
        <v>0</v>
      </c>
      <c r="AOO86" s="68">
        <f t="shared" ca="1" si="230"/>
        <v>0</v>
      </c>
      <c r="AOZ86" s="68">
        <f t="shared" ca="1" si="231"/>
        <v>0</v>
      </c>
      <c r="APK86" s="68">
        <f t="shared" ca="1" si="232"/>
        <v>0</v>
      </c>
      <c r="APV86" s="68">
        <f t="shared" ca="1" si="233"/>
        <v>0</v>
      </c>
      <c r="AQG86" s="68">
        <f t="shared" ca="1" si="234"/>
        <v>0</v>
      </c>
      <c r="AQR86" s="68">
        <f t="shared" ca="1" si="235"/>
        <v>0</v>
      </c>
      <c r="ARC86" s="68">
        <f t="shared" ca="1" si="236"/>
        <v>0</v>
      </c>
      <c r="ARN86" s="68">
        <f t="shared" ca="1" si="237"/>
        <v>0</v>
      </c>
      <c r="ARY86" s="68">
        <f t="shared" ca="1" si="238"/>
        <v>0</v>
      </c>
      <c r="ASJ86" s="68">
        <f t="shared" ca="1" si="239"/>
        <v>0</v>
      </c>
      <c r="ASU86" s="68">
        <f t="shared" ca="1" si="240"/>
        <v>0</v>
      </c>
      <c r="ATF86" s="68">
        <f t="shared" ca="1" si="241"/>
        <v>0</v>
      </c>
      <c r="ATQ86" s="68">
        <f t="shared" ca="1" si="242"/>
        <v>0</v>
      </c>
      <c r="AUB86" s="68">
        <f t="shared" ca="1" si="243"/>
        <v>0</v>
      </c>
      <c r="AUM86" s="68">
        <f t="shared" ca="1" si="244"/>
        <v>0</v>
      </c>
      <c r="AUX86" s="68">
        <f t="shared" ca="1" si="245"/>
        <v>0</v>
      </c>
      <c r="AVI86" s="68">
        <f t="shared" ca="1" si="246"/>
        <v>0</v>
      </c>
      <c r="AVT86" s="68">
        <f t="shared" ca="1" si="247"/>
        <v>0</v>
      </c>
    </row>
  </sheetData>
  <mergeCells count="2900">
    <mergeCell ref="AUL30:AUL43"/>
    <mergeCell ref="AUM30:AUM36"/>
    <mergeCell ref="AUN30:AUP30"/>
    <mergeCell ref="AUW30:AUW43"/>
    <mergeCell ref="AUX30:AUX36"/>
    <mergeCell ref="AUY30:AVA30"/>
    <mergeCell ref="AVH30:AVH43"/>
    <mergeCell ref="AVI30:AVI36"/>
    <mergeCell ref="AVJ30:AVL30"/>
    <mergeCell ref="AVS30:AVS43"/>
    <mergeCell ref="AVT30:AVT36"/>
    <mergeCell ref="AVU30:AVW30"/>
    <mergeCell ref="AUN36:AUO36"/>
    <mergeCell ref="AUY36:AUZ36"/>
    <mergeCell ref="AVJ36:AVK36"/>
    <mergeCell ref="AVU36:AVV36"/>
    <mergeCell ref="AUM37:AUM43"/>
    <mergeCell ref="AUN37:AUP37"/>
    <mergeCell ref="AUX37:AUX43"/>
    <mergeCell ref="AUY37:AVA37"/>
    <mergeCell ref="AVI37:AVI43"/>
    <mergeCell ref="AVJ37:AVL37"/>
    <mergeCell ref="AVT37:AVT43"/>
    <mergeCell ref="AVU37:AVW37"/>
    <mergeCell ref="AUN43:AUO43"/>
    <mergeCell ref="AUY43:AUZ43"/>
    <mergeCell ref="AVJ43:AVK43"/>
    <mergeCell ref="AVU43:AVV43"/>
    <mergeCell ref="AUL13:AUO13"/>
    <mergeCell ref="AUW13:AUZ13"/>
    <mergeCell ref="AVH13:AVK13"/>
    <mergeCell ref="AVS13:AVV13"/>
    <mergeCell ref="AUL16:AUL29"/>
    <mergeCell ref="AUM16:AUM22"/>
    <mergeCell ref="AUN16:AUP16"/>
    <mergeCell ref="AUW16:AUW29"/>
    <mergeCell ref="AUX16:AUX22"/>
    <mergeCell ref="AUY16:AVA16"/>
    <mergeCell ref="AVH16:AVH29"/>
    <mergeCell ref="AVI16:AVI22"/>
    <mergeCell ref="AVJ16:AVL16"/>
    <mergeCell ref="AVS16:AVS29"/>
    <mergeCell ref="AVT16:AVT22"/>
    <mergeCell ref="AVU16:AVW16"/>
    <mergeCell ref="AUN22:AUO22"/>
    <mergeCell ref="AUY22:AUZ22"/>
    <mergeCell ref="AVJ22:AVK22"/>
    <mergeCell ref="AVU22:AVV22"/>
    <mergeCell ref="AUM23:AUM29"/>
    <mergeCell ref="AUN23:AUP23"/>
    <mergeCell ref="AUX23:AUX29"/>
    <mergeCell ref="AUY23:AVA23"/>
    <mergeCell ref="AVI23:AVI29"/>
    <mergeCell ref="AVJ23:AVL23"/>
    <mergeCell ref="AVT23:AVT29"/>
    <mergeCell ref="AVU23:AVW23"/>
    <mergeCell ref="AUN29:AUO29"/>
    <mergeCell ref="AUY29:AUZ29"/>
    <mergeCell ref="AVJ29:AVK29"/>
    <mergeCell ref="AVU29:AVV29"/>
    <mergeCell ref="AUL8:AUO8"/>
    <mergeCell ref="AUW8:AUZ8"/>
    <mergeCell ref="AVH8:AVK8"/>
    <mergeCell ref="AVS8:AVV8"/>
    <mergeCell ref="AUL9:AUO9"/>
    <mergeCell ref="AUW9:AUZ9"/>
    <mergeCell ref="AVH9:AVK9"/>
    <mergeCell ref="AVS9:AVV9"/>
    <mergeCell ref="AUL10:AUO10"/>
    <mergeCell ref="AUW10:AUZ10"/>
    <mergeCell ref="AVH10:AVK10"/>
    <mergeCell ref="AVS10:AVV10"/>
    <mergeCell ref="AUL11:AUO11"/>
    <mergeCell ref="AUW11:AUZ11"/>
    <mergeCell ref="AVH11:AVK11"/>
    <mergeCell ref="AVS11:AVV11"/>
    <mergeCell ref="AUL12:AUO12"/>
    <mergeCell ref="AUW12:AUZ12"/>
    <mergeCell ref="AVH12:AVK12"/>
    <mergeCell ref="AVS12:AVV12"/>
    <mergeCell ref="AUL3:AUO3"/>
    <mergeCell ref="AUW3:AUZ3"/>
    <mergeCell ref="AVH3:AVK3"/>
    <mergeCell ref="AVS3:AVV3"/>
    <mergeCell ref="AUL4:AUO4"/>
    <mergeCell ref="AUW4:AUZ4"/>
    <mergeCell ref="AVH4:AVK4"/>
    <mergeCell ref="AVS4:AVV4"/>
    <mergeCell ref="AUL5:AUO5"/>
    <mergeCell ref="AUW5:AUZ5"/>
    <mergeCell ref="AVH5:AVK5"/>
    <mergeCell ref="AVS5:AVV5"/>
    <mergeCell ref="AUL6:AUO6"/>
    <mergeCell ref="AUW6:AUZ6"/>
    <mergeCell ref="AVH6:AVK6"/>
    <mergeCell ref="AVS6:AVV6"/>
    <mergeCell ref="AUL7:AUO7"/>
    <mergeCell ref="AUW7:AUZ7"/>
    <mergeCell ref="AVH7:AVK7"/>
    <mergeCell ref="AVS7:AVV7"/>
    <mergeCell ref="AST30:AST43"/>
    <mergeCell ref="ASU30:ASU36"/>
    <mergeCell ref="ASV30:ASX30"/>
    <mergeCell ref="ATE30:ATE43"/>
    <mergeCell ref="ATF30:ATF36"/>
    <mergeCell ref="ATG30:ATI30"/>
    <mergeCell ref="ATP30:ATP43"/>
    <mergeCell ref="ATQ30:ATQ36"/>
    <mergeCell ref="ATR30:ATT30"/>
    <mergeCell ref="AUA30:AUA43"/>
    <mergeCell ref="AUB30:AUB36"/>
    <mergeCell ref="AUC30:AUE30"/>
    <mergeCell ref="ASV36:ASW36"/>
    <mergeCell ref="ATG36:ATH36"/>
    <mergeCell ref="ATR36:ATS36"/>
    <mergeCell ref="AUC36:AUD36"/>
    <mergeCell ref="ASU37:ASU43"/>
    <mergeCell ref="ASV37:ASX37"/>
    <mergeCell ref="ATF37:ATF43"/>
    <mergeCell ref="ATG37:ATI37"/>
    <mergeCell ref="ATQ37:ATQ43"/>
    <mergeCell ref="ATR37:ATT37"/>
    <mergeCell ref="AUB37:AUB43"/>
    <mergeCell ref="AUC37:AUE37"/>
    <mergeCell ref="ASV43:ASW43"/>
    <mergeCell ref="ATG43:ATH43"/>
    <mergeCell ref="ATR43:ATS43"/>
    <mergeCell ref="AUC43:AUD43"/>
    <mergeCell ref="AST13:ASW13"/>
    <mergeCell ref="ATE13:ATH13"/>
    <mergeCell ref="ATP13:ATS13"/>
    <mergeCell ref="AUA13:AUD13"/>
    <mergeCell ref="AST16:AST29"/>
    <mergeCell ref="ASU16:ASU22"/>
    <mergeCell ref="ASV16:ASX16"/>
    <mergeCell ref="ATE16:ATE29"/>
    <mergeCell ref="ATF16:ATF22"/>
    <mergeCell ref="ATG16:ATI16"/>
    <mergeCell ref="ATP16:ATP29"/>
    <mergeCell ref="ATQ16:ATQ22"/>
    <mergeCell ref="ATR16:ATT16"/>
    <mergeCell ref="AUA16:AUA29"/>
    <mergeCell ref="AUB16:AUB22"/>
    <mergeCell ref="AUC16:AUE16"/>
    <mergeCell ref="ASV22:ASW22"/>
    <mergeCell ref="ATG22:ATH22"/>
    <mergeCell ref="ATR22:ATS22"/>
    <mergeCell ref="AUC22:AUD22"/>
    <mergeCell ref="ASU23:ASU29"/>
    <mergeCell ref="ASV23:ASX23"/>
    <mergeCell ref="ATF23:ATF29"/>
    <mergeCell ref="ATG23:ATI23"/>
    <mergeCell ref="ATQ23:ATQ29"/>
    <mergeCell ref="ATR23:ATT23"/>
    <mergeCell ref="AUB23:AUB29"/>
    <mergeCell ref="AUC23:AUE23"/>
    <mergeCell ref="ASV29:ASW29"/>
    <mergeCell ref="ATG29:ATH29"/>
    <mergeCell ref="ATR29:ATS29"/>
    <mergeCell ref="AUC29:AUD29"/>
    <mergeCell ref="AST8:ASW8"/>
    <mergeCell ref="ATE8:ATH8"/>
    <mergeCell ref="ATP8:ATS8"/>
    <mergeCell ref="AUA8:AUD8"/>
    <mergeCell ref="AST9:ASW9"/>
    <mergeCell ref="ATE9:ATH9"/>
    <mergeCell ref="ATP9:ATS9"/>
    <mergeCell ref="AUA9:AUD9"/>
    <mergeCell ref="AST10:ASW10"/>
    <mergeCell ref="ATE10:ATH10"/>
    <mergeCell ref="ATP10:ATS10"/>
    <mergeCell ref="AUA10:AUD10"/>
    <mergeCell ref="AST11:ASW11"/>
    <mergeCell ref="ATE11:ATH11"/>
    <mergeCell ref="ATP11:ATS11"/>
    <mergeCell ref="AUA11:AUD11"/>
    <mergeCell ref="AST12:ASW12"/>
    <mergeCell ref="ATE12:ATH12"/>
    <mergeCell ref="ATP12:ATS12"/>
    <mergeCell ref="AUA12:AUD12"/>
    <mergeCell ref="AST3:ASW3"/>
    <mergeCell ref="ATE3:ATH3"/>
    <mergeCell ref="ATP3:ATS3"/>
    <mergeCell ref="AUA3:AUD3"/>
    <mergeCell ref="AST4:ASW4"/>
    <mergeCell ref="ATE4:ATH4"/>
    <mergeCell ref="ATP4:ATS4"/>
    <mergeCell ref="AUA4:AUD4"/>
    <mergeCell ref="AST5:ASW5"/>
    <mergeCell ref="ATE5:ATH5"/>
    <mergeCell ref="ATP5:ATS5"/>
    <mergeCell ref="AUA5:AUD5"/>
    <mergeCell ref="AST6:ASW6"/>
    <mergeCell ref="ATE6:ATH6"/>
    <mergeCell ref="ATP6:ATS6"/>
    <mergeCell ref="AUA6:AUD6"/>
    <mergeCell ref="AST7:ASW7"/>
    <mergeCell ref="ATE7:ATH7"/>
    <mergeCell ref="ATP7:ATS7"/>
    <mergeCell ref="AUA7:AUD7"/>
    <mergeCell ref="ARB30:ARB43"/>
    <mergeCell ref="ARC30:ARC36"/>
    <mergeCell ref="ARD30:ARF30"/>
    <mergeCell ref="ARM30:ARM43"/>
    <mergeCell ref="ARN30:ARN36"/>
    <mergeCell ref="ARO30:ARQ30"/>
    <mergeCell ref="ARX30:ARX43"/>
    <mergeCell ref="ARY30:ARY36"/>
    <mergeCell ref="ARZ30:ASB30"/>
    <mergeCell ref="ASI30:ASI43"/>
    <mergeCell ref="ASJ30:ASJ36"/>
    <mergeCell ref="ASK30:ASM30"/>
    <mergeCell ref="ARD36:ARE36"/>
    <mergeCell ref="ARO36:ARP36"/>
    <mergeCell ref="ARZ36:ASA36"/>
    <mergeCell ref="ASK36:ASL36"/>
    <mergeCell ref="ARC37:ARC43"/>
    <mergeCell ref="ARD37:ARF37"/>
    <mergeCell ref="ARN37:ARN43"/>
    <mergeCell ref="ARO37:ARQ37"/>
    <mergeCell ref="ARY37:ARY43"/>
    <mergeCell ref="ARZ37:ASB37"/>
    <mergeCell ref="ASJ37:ASJ43"/>
    <mergeCell ref="ASK37:ASM37"/>
    <mergeCell ref="ARD43:ARE43"/>
    <mergeCell ref="ARO43:ARP43"/>
    <mergeCell ref="ARZ43:ASA43"/>
    <mergeCell ref="ASK43:ASL43"/>
    <mergeCell ref="ARB13:ARE13"/>
    <mergeCell ref="ARM13:ARP13"/>
    <mergeCell ref="ARX13:ASA13"/>
    <mergeCell ref="ASI13:ASL13"/>
    <mergeCell ref="ARB16:ARB29"/>
    <mergeCell ref="ARC16:ARC22"/>
    <mergeCell ref="ARD16:ARF16"/>
    <mergeCell ref="ARM16:ARM29"/>
    <mergeCell ref="ARN16:ARN22"/>
    <mergeCell ref="ARO16:ARQ16"/>
    <mergeCell ref="ARX16:ARX29"/>
    <mergeCell ref="ARY16:ARY22"/>
    <mergeCell ref="ARZ16:ASB16"/>
    <mergeCell ref="ASI16:ASI29"/>
    <mergeCell ref="ASJ16:ASJ22"/>
    <mergeCell ref="ASK16:ASM16"/>
    <mergeCell ref="ARD22:ARE22"/>
    <mergeCell ref="ARO22:ARP22"/>
    <mergeCell ref="ARZ22:ASA22"/>
    <mergeCell ref="ASK22:ASL22"/>
    <mergeCell ref="ARC23:ARC29"/>
    <mergeCell ref="ARD23:ARF23"/>
    <mergeCell ref="ARN23:ARN29"/>
    <mergeCell ref="ARO23:ARQ23"/>
    <mergeCell ref="ARY23:ARY29"/>
    <mergeCell ref="ARZ23:ASB23"/>
    <mergeCell ref="ASJ23:ASJ29"/>
    <mergeCell ref="ASK23:ASM23"/>
    <mergeCell ref="ARD29:ARE29"/>
    <mergeCell ref="ARO29:ARP29"/>
    <mergeCell ref="ARZ29:ASA29"/>
    <mergeCell ref="ASK29:ASL29"/>
    <mergeCell ref="ARB8:ARE8"/>
    <mergeCell ref="ARM8:ARP8"/>
    <mergeCell ref="ARX8:ASA8"/>
    <mergeCell ref="ASI8:ASL8"/>
    <mergeCell ref="ARB9:ARE9"/>
    <mergeCell ref="ARM9:ARP9"/>
    <mergeCell ref="ARX9:ASA9"/>
    <mergeCell ref="ASI9:ASL9"/>
    <mergeCell ref="ARB10:ARE10"/>
    <mergeCell ref="ARM10:ARP10"/>
    <mergeCell ref="ARX10:ASA10"/>
    <mergeCell ref="ASI10:ASL10"/>
    <mergeCell ref="ARB11:ARE11"/>
    <mergeCell ref="ARM11:ARP11"/>
    <mergeCell ref="ARX11:ASA11"/>
    <mergeCell ref="ASI11:ASL11"/>
    <mergeCell ref="ARB12:ARE12"/>
    <mergeCell ref="ARM12:ARP12"/>
    <mergeCell ref="ARX12:ASA12"/>
    <mergeCell ref="ASI12:ASL12"/>
    <mergeCell ref="ARB3:ARE3"/>
    <mergeCell ref="ARM3:ARP3"/>
    <mergeCell ref="ARX3:ASA3"/>
    <mergeCell ref="ASI3:ASL3"/>
    <mergeCell ref="ARB4:ARE4"/>
    <mergeCell ref="ARM4:ARP4"/>
    <mergeCell ref="ARX4:ASA4"/>
    <mergeCell ref="ASI4:ASL4"/>
    <mergeCell ref="ARB5:ARE5"/>
    <mergeCell ref="ARM5:ARP5"/>
    <mergeCell ref="ARX5:ASA5"/>
    <mergeCell ref="ASI5:ASL5"/>
    <mergeCell ref="ARB6:ARE6"/>
    <mergeCell ref="ARM6:ARP6"/>
    <mergeCell ref="ARX6:ASA6"/>
    <mergeCell ref="ASI6:ASL6"/>
    <mergeCell ref="ARB7:ARE7"/>
    <mergeCell ref="ARM7:ARP7"/>
    <mergeCell ref="ARX7:ASA7"/>
    <mergeCell ref="ASI7:ASL7"/>
    <mergeCell ref="APJ30:APJ43"/>
    <mergeCell ref="APK30:APK36"/>
    <mergeCell ref="APL30:APN30"/>
    <mergeCell ref="APU30:APU43"/>
    <mergeCell ref="APV30:APV36"/>
    <mergeCell ref="APW30:APY30"/>
    <mergeCell ref="AQF30:AQF43"/>
    <mergeCell ref="AQG30:AQG36"/>
    <mergeCell ref="AQH30:AQJ30"/>
    <mergeCell ref="AQQ30:AQQ43"/>
    <mergeCell ref="AQR30:AQR36"/>
    <mergeCell ref="AQS30:AQU30"/>
    <mergeCell ref="APL36:APM36"/>
    <mergeCell ref="APW36:APX36"/>
    <mergeCell ref="AQH36:AQI36"/>
    <mergeCell ref="AQS36:AQT36"/>
    <mergeCell ref="APK37:APK43"/>
    <mergeCell ref="APL37:APN37"/>
    <mergeCell ref="APV37:APV43"/>
    <mergeCell ref="APW37:APY37"/>
    <mergeCell ref="AQG37:AQG43"/>
    <mergeCell ref="AQH37:AQJ37"/>
    <mergeCell ref="AQR37:AQR43"/>
    <mergeCell ref="AQS37:AQU37"/>
    <mergeCell ref="APL43:APM43"/>
    <mergeCell ref="APW43:APX43"/>
    <mergeCell ref="AQH43:AQI43"/>
    <mergeCell ref="AQS43:AQT43"/>
    <mergeCell ref="APJ13:APM13"/>
    <mergeCell ref="APU13:APX13"/>
    <mergeCell ref="AQF13:AQI13"/>
    <mergeCell ref="AQQ13:AQT13"/>
    <mergeCell ref="APJ16:APJ29"/>
    <mergeCell ref="APK16:APK22"/>
    <mergeCell ref="APL16:APN16"/>
    <mergeCell ref="APU16:APU29"/>
    <mergeCell ref="APV16:APV22"/>
    <mergeCell ref="APW16:APY16"/>
    <mergeCell ref="AQF16:AQF29"/>
    <mergeCell ref="AQG16:AQG22"/>
    <mergeCell ref="AQH16:AQJ16"/>
    <mergeCell ref="AQQ16:AQQ29"/>
    <mergeCell ref="AQR16:AQR22"/>
    <mergeCell ref="AQS16:AQU16"/>
    <mergeCell ref="APL22:APM22"/>
    <mergeCell ref="APW22:APX22"/>
    <mergeCell ref="AQH22:AQI22"/>
    <mergeCell ref="AQS22:AQT22"/>
    <mergeCell ref="APK23:APK29"/>
    <mergeCell ref="APL23:APN23"/>
    <mergeCell ref="APV23:APV29"/>
    <mergeCell ref="APW23:APY23"/>
    <mergeCell ref="AQG23:AQG29"/>
    <mergeCell ref="AQH23:AQJ23"/>
    <mergeCell ref="AQR23:AQR29"/>
    <mergeCell ref="AQS23:AQU23"/>
    <mergeCell ref="APL29:APM29"/>
    <mergeCell ref="APW29:APX29"/>
    <mergeCell ref="AQH29:AQI29"/>
    <mergeCell ref="AQS29:AQT29"/>
    <mergeCell ref="APJ8:APM8"/>
    <mergeCell ref="APU8:APX8"/>
    <mergeCell ref="AQF8:AQI8"/>
    <mergeCell ref="AQQ8:AQT8"/>
    <mergeCell ref="APJ9:APM9"/>
    <mergeCell ref="APU9:APX9"/>
    <mergeCell ref="AQF9:AQI9"/>
    <mergeCell ref="AQQ9:AQT9"/>
    <mergeCell ref="APJ10:APM10"/>
    <mergeCell ref="APU10:APX10"/>
    <mergeCell ref="AQF10:AQI10"/>
    <mergeCell ref="AQQ10:AQT10"/>
    <mergeCell ref="APJ11:APM11"/>
    <mergeCell ref="APU11:APX11"/>
    <mergeCell ref="AQF11:AQI11"/>
    <mergeCell ref="AQQ11:AQT11"/>
    <mergeCell ref="APJ12:APM12"/>
    <mergeCell ref="APU12:APX12"/>
    <mergeCell ref="AQF12:AQI12"/>
    <mergeCell ref="AQQ12:AQT12"/>
    <mergeCell ref="APJ3:APM3"/>
    <mergeCell ref="APU3:APX3"/>
    <mergeCell ref="AQF3:AQI3"/>
    <mergeCell ref="AQQ3:AQT3"/>
    <mergeCell ref="APJ4:APM4"/>
    <mergeCell ref="APU4:APX4"/>
    <mergeCell ref="AQF4:AQI4"/>
    <mergeCell ref="AQQ4:AQT4"/>
    <mergeCell ref="APJ5:APM5"/>
    <mergeCell ref="APU5:APX5"/>
    <mergeCell ref="AQF5:AQI5"/>
    <mergeCell ref="AQQ5:AQT5"/>
    <mergeCell ref="APJ6:APM6"/>
    <mergeCell ref="APU6:APX6"/>
    <mergeCell ref="AQF6:AQI6"/>
    <mergeCell ref="AQQ6:AQT6"/>
    <mergeCell ref="APJ7:APM7"/>
    <mergeCell ref="APU7:APX7"/>
    <mergeCell ref="AQF7:AQI7"/>
    <mergeCell ref="AQQ7:AQT7"/>
    <mergeCell ref="ANR30:ANR43"/>
    <mergeCell ref="ANS30:ANS36"/>
    <mergeCell ref="ANT30:ANV30"/>
    <mergeCell ref="AOC30:AOC43"/>
    <mergeCell ref="AOD30:AOD36"/>
    <mergeCell ref="AOE30:AOG30"/>
    <mergeCell ref="AON30:AON43"/>
    <mergeCell ref="AOO30:AOO36"/>
    <mergeCell ref="AOP30:AOR30"/>
    <mergeCell ref="AOY30:AOY43"/>
    <mergeCell ref="AOZ30:AOZ36"/>
    <mergeCell ref="APA30:APC30"/>
    <mergeCell ref="ANT36:ANU36"/>
    <mergeCell ref="AOE36:AOF36"/>
    <mergeCell ref="AOP36:AOQ36"/>
    <mergeCell ref="APA36:APB36"/>
    <mergeCell ref="ANS37:ANS43"/>
    <mergeCell ref="ANT37:ANV37"/>
    <mergeCell ref="AOD37:AOD43"/>
    <mergeCell ref="AOE37:AOG37"/>
    <mergeCell ref="AOO37:AOO43"/>
    <mergeCell ref="AOP37:AOR37"/>
    <mergeCell ref="AOZ37:AOZ43"/>
    <mergeCell ref="APA37:APC37"/>
    <mergeCell ref="ANT43:ANU43"/>
    <mergeCell ref="AOE43:AOF43"/>
    <mergeCell ref="AOP43:AOQ43"/>
    <mergeCell ref="APA43:APB43"/>
    <mergeCell ref="ANR13:ANU13"/>
    <mergeCell ref="AOC13:AOF13"/>
    <mergeCell ref="AON13:AOQ13"/>
    <mergeCell ref="AOY13:APB13"/>
    <mergeCell ref="ANR16:ANR29"/>
    <mergeCell ref="ANS16:ANS22"/>
    <mergeCell ref="ANT16:ANV16"/>
    <mergeCell ref="AOC16:AOC29"/>
    <mergeCell ref="AOD16:AOD22"/>
    <mergeCell ref="AOE16:AOG16"/>
    <mergeCell ref="AON16:AON29"/>
    <mergeCell ref="AOO16:AOO22"/>
    <mergeCell ref="AOP16:AOR16"/>
    <mergeCell ref="AOY16:AOY29"/>
    <mergeCell ref="AOZ16:AOZ22"/>
    <mergeCell ref="APA16:APC16"/>
    <mergeCell ref="ANT22:ANU22"/>
    <mergeCell ref="AOE22:AOF22"/>
    <mergeCell ref="AOP22:AOQ22"/>
    <mergeCell ref="APA22:APB22"/>
    <mergeCell ref="ANS23:ANS29"/>
    <mergeCell ref="ANT23:ANV23"/>
    <mergeCell ref="AOD23:AOD29"/>
    <mergeCell ref="AOE23:AOG23"/>
    <mergeCell ref="AOO23:AOO29"/>
    <mergeCell ref="AOP23:AOR23"/>
    <mergeCell ref="AOZ23:AOZ29"/>
    <mergeCell ref="APA23:APC23"/>
    <mergeCell ref="ANT29:ANU29"/>
    <mergeCell ref="AOE29:AOF29"/>
    <mergeCell ref="AOP29:AOQ29"/>
    <mergeCell ref="APA29:APB29"/>
    <mergeCell ref="ANR8:ANU8"/>
    <mergeCell ref="AOC8:AOF8"/>
    <mergeCell ref="AON8:AOQ8"/>
    <mergeCell ref="AOY8:APB8"/>
    <mergeCell ref="ANR9:ANU9"/>
    <mergeCell ref="AOC9:AOF9"/>
    <mergeCell ref="AON9:AOQ9"/>
    <mergeCell ref="AOY9:APB9"/>
    <mergeCell ref="ANR10:ANU10"/>
    <mergeCell ref="AOC10:AOF10"/>
    <mergeCell ref="AON10:AOQ10"/>
    <mergeCell ref="AOY10:APB10"/>
    <mergeCell ref="ANR11:ANU11"/>
    <mergeCell ref="AOC11:AOF11"/>
    <mergeCell ref="AON11:AOQ11"/>
    <mergeCell ref="AOY11:APB11"/>
    <mergeCell ref="ANR12:ANU12"/>
    <mergeCell ref="AOC12:AOF12"/>
    <mergeCell ref="AON12:AOQ12"/>
    <mergeCell ref="AOY12:APB12"/>
    <mergeCell ref="ANR3:ANU3"/>
    <mergeCell ref="AOC3:AOF3"/>
    <mergeCell ref="AON3:AOQ3"/>
    <mergeCell ref="AOY3:APB3"/>
    <mergeCell ref="ANR4:ANU4"/>
    <mergeCell ref="AOC4:AOF4"/>
    <mergeCell ref="AON4:AOQ4"/>
    <mergeCell ref="AOY4:APB4"/>
    <mergeCell ref="ANR5:ANU5"/>
    <mergeCell ref="AOC5:AOF5"/>
    <mergeCell ref="AON5:AOQ5"/>
    <mergeCell ref="AOY5:APB5"/>
    <mergeCell ref="ANR6:ANU6"/>
    <mergeCell ref="AOC6:AOF6"/>
    <mergeCell ref="AON6:AOQ6"/>
    <mergeCell ref="AOY6:APB6"/>
    <mergeCell ref="ANR7:ANU7"/>
    <mergeCell ref="AOC7:AOF7"/>
    <mergeCell ref="AON7:AOQ7"/>
    <mergeCell ref="AOY7:APB7"/>
    <mergeCell ref="ALZ30:ALZ43"/>
    <mergeCell ref="AMA30:AMA36"/>
    <mergeCell ref="AMB30:AMD30"/>
    <mergeCell ref="AMK30:AMK43"/>
    <mergeCell ref="AML30:AML36"/>
    <mergeCell ref="AMM30:AMO30"/>
    <mergeCell ref="AMV30:AMV43"/>
    <mergeCell ref="AMW30:AMW36"/>
    <mergeCell ref="AMX30:AMZ30"/>
    <mergeCell ref="ANG30:ANG43"/>
    <mergeCell ref="ANH30:ANH36"/>
    <mergeCell ref="ANI30:ANK30"/>
    <mergeCell ref="AMB36:AMC36"/>
    <mergeCell ref="AMM36:AMN36"/>
    <mergeCell ref="AMX36:AMY36"/>
    <mergeCell ref="ANI36:ANJ36"/>
    <mergeCell ref="AMA37:AMA43"/>
    <mergeCell ref="AMB37:AMD37"/>
    <mergeCell ref="AML37:AML43"/>
    <mergeCell ref="AMM37:AMO37"/>
    <mergeCell ref="AMW37:AMW43"/>
    <mergeCell ref="AMX37:AMZ37"/>
    <mergeCell ref="ANH37:ANH43"/>
    <mergeCell ref="ANI37:ANK37"/>
    <mergeCell ref="AMB43:AMC43"/>
    <mergeCell ref="AMM43:AMN43"/>
    <mergeCell ref="AMX43:AMY43"/>
    <mergeCell ref="ANI43:ANJ43"/>
    <mergeCell ref="ALZ13:AMC13"/>
    <mergeCell ref="AMK13:AMN13"/>
    <mergeCell ref="AMV13:AMY13"/>
    <mergeCell ref="ANG13:ANJ13"/>
    <mergeCell ref="ALZ16:ALZ29"/>
    <mergeCell ref="AMA16:AMA22"/>
    <mergeCell ref="AMB16:AMD16"/>
    <mergeCell ref="AMK16:AMK29"/>
    <mergeCell ref="AML16:AML22"/>
    <mergeCell ref="AMM16:AMO16"/>
    <mergeCell ref="AMV16:AMV29"/>
    <mergeCell ref="AMW16:AMW22"/>
    <mergeCell ref="AMX16:AMZ16"/>
    <mergeCell ref="ANG16:ANG29"/>
    <mergeCell ref="ANH16:ANH22"/>
    <mergeCell ref="ANI16:ANK16"/>
    <mergeCell ref="AMB22:AMC22"/>
    <mergeCell ref="AMM22:AMN22"/>
    <mergeCell ref="AMX22:AMY22"/>
    <mergeCell ref="ANI22:ANJ22"/>
    <mergeCell ref="AMA23:AMA29"/>
    <mergeCell ref="AMB23:AMD23"/>
    <mergeCell ref="AML23:AML29"/>
    <mergeCell ref="AMM23:AMO23"/>
    <mergeCell ref="AMW23:AMW29"/>
    <mergeCell ref="AMX23:AMZ23"/>
    <mergeCell ref="ANH23:ANH29"/>
    <mergeCell ref="ANI23:ANK23"/>
    <mergeCell ref="AMB29:AMC29"/>
    <mergeCell ref="AMM29:AMN29"/>
    <mergeCell ref="AMX29:AMY29"/>
    <mergeCell ref="ANI29:ANJ29"/>
    <mergeCell ref="ALZ8:AMC8"/>
    <mergeCell ref="AMK8:AMN8"/>
    <mergeCell ref="AMV8:AMY8"/>
    <mergeCell ref="ANG8:ANJ8"/>
    <mergeCell ref="ALZ9:AMC9"/>
    <mergeCell ref="AMK9:AMN9"/>
    <mergeCell ref="AMV9:AMY9"/>
    <mergeCell ref="ANG9:ANJ9"/>
    <mergeCell ref="ALZ10:AMC10"/>
    <mergeCell ref="AMK10:AMN10"/>
    <mergeCell ref="AMV10:AMY10"/>
    <mergeCell ref="ANG10:ANJ10"/>
    <mergeCell ref="ALZ11:AMC11"/>
    <mergeCell ref="AMK11:AMN11"/>
    <mergeCell ref="AMV11:AMY11"/>
    <mergeCell ref="ANG11:ANJ11"/>
    <mergeCell ref="ALZ12:AMC12"/>
    <mergeCell ref="AMK12:AMN12"/>
    <mergeCell ref="AMV12:AMY12"/>
    <mergeCell ref="ANG12:ANJ12"/>
    <mergeCell ref="ALZ3:AMC3"/>
    <mergeCell ref="AMK3:AMN3"/>
    <mergeCell ref="AMV3:AMY3"/>
    <mergeCell ref="ANG3:ANJ3"/>
    <mergeCell ref="ALZ4:AMC4"/>
    <mergeCell ref="AMK4:AMN4"/>
    <mergeCell ref="AMV4:AMY4"/>
    <mergeCell ref="ANG4:ANJ4"/>
    <mergeCell ref="ALZ5:AMC5"/>
    <mergeCell ref="AMK5:AMN5"/>
    <mergeCell ref="AMV5:AMY5"/>
    <mergeCell ref="ANG5:ANJ5"/>
    <mergeCell ref="ALZ6:AMC6"/>
    <mergeCell ref="AMK6:AMN6"/>
    <mergeCell ref="AMV6:AMY6"/>
    <mergeCell ref="ANG6:ANJ6"/>
    <mergeCell ref="ALZ7:AMC7"/>
    <mergeCell ref="AMK7:AMN7"/>
    <mergeCell ref="AMV7:AMY7"/>
    <mergeCell ref="ANG7:ANJ7"/>
    <mergeCell ref="AKH30:AKH43"/>
    <mergeCell ref="AKI30:AKI36"/>
    <mergeCell ref="AKJ30:AKL30"/>
    <mergeCell ref="AKS30:AKS43"/>
    <mergeCell ref="AKT30:AKT36"/>
    <mergeCell ref="AKU30:AKW30"/>
    <mergeCell ref="ALD30:ALD43"/>
    <mergeCell ref="ALE30:ALE36"/>
    <mergeCell ref="ALF30:ALH30"/>
    <mergeCell ref="ALO30:ALO43"/>
    <mergeCell ref="ALP30:ALP36"/>
    <mergeCell ref="ALQ30:ALS30"/>
    <mergeCell ref="AKJ36:AKK36"/>
    <mergeCell ref="AKU36:AKV36"/>
    <mergeCell ref="ALF36:ALG36"/>
    <mergeCell ref="ALQ36:ALR36"/>
    <mergeCell ref="AKI37:AKI43"/>
    <mergeCell ref="AKJ37:AKL37"/>
    <mergeCell ref="AKT37:AKT43"/>
    <mergeCell ref="AKU37:AKW37"/>
    <mergeCell ref="ALE37:ALE43"/>
    <mergeCell ref="ALF37:ALH37"/>
    <mergeCell ref="ALP37:ALP43"/>
    <mergeCell ref="ALQ37:ALS37"/>
    <mergeCell ref="AKJ43:AKK43"/>
    <mergeCell ref="AKU43:AKV43"/>
    <mergeCell ref="ALF43:ALG43"/>
    <mergeCell ref="ALQ43:ALR43"/>
    <mergeCell ref="AKH16:AKH29"/>
    <mergeCell ref="AKI16:AKI22"/>
    <mergeCell ref="AKJ16:AKL16"/>
    <mergeCell ref="AKS16:AKS29"/>
    <mergeCell ref="AKT16:AKT22"/>
    <mergeCell ref="AKU16:AKW16"/>
    <mergeCell ref="ALD16:ALD29"/>
    <mergeCell ref="ALE16:ALE22"/>
    <mergeCell ref="ALF16:ALH16"/>
    <mergeCell ref="ALO16:ALO29"/>
    <mergeCell ref="ALP16:ALP22"/>
    <mergeCell ref="ALQ16:ALS16"/>
    <mergeCell ref="AKJ22:AKK22"/>
    <mergeCell ref="AKU22:AKV22"/>
    <mergeCell ref="ALF22:ALG22"/>
    <mergeCell ref="ALQ22:ALR22"/>
    <mergeCell ref="AKI23:AKI29"/>
    <mergeCell ref="AKJ23:AKL23"/>
    <mergeCell ref="AKT23:AKT29"/>
    <mergeCell ref="AKU23:AKW23"/>
    <mergeCell ref="ALE23:ALE29"/>
    <mergeCell ref="ALF23:ALH23"/>
    <mergeCell ref="ALP23:ALP29"/>
    <mergeCell ref="ALQ23:ALS23"/>
    <mergeCell ref="AKJ29:AKK29"/>
    <mergeCell ref="AKU29:AKV29"/>
    <mergeCell ref="ALF29:ALG29"/>
    <mergeCell ref="ALQ29:ALR29"/>
    <mergeCell ref="AKS9:AKV9"/>
    <mergeCell ref="ALD9:ALG9"/>
    <mergeCell ref="ALO9:ALR9"/>
    <mergeCell ref="AKH10:AKK10"/>
    <mergeCell ref="AKS10:AKV10"/>
    <mergeCell ref="ALD10:ALG10"/>
    <mergeCell ref="ALO10:ALR10"/>
    <mergeCell ref="AKH11:AKK11"/>
    <mergeCell ref="AKS11:AKV11"/>
    <mergeCell ref="ALD11:ALG11"/>
    <mergeCell ref="ALO11:ALR11"/>
    <mergeCell ref="AKH12:AKK12"/>
    <mergeCell ref="AKS12:AKV12"/>
    <mergeCell ref="ALD12:ALG12"/>
    <mergeCell ref="ALO12:ALR12"/>
    <mergeCell ref="AKH13:AKK13"/>
    <mergeCell ref="AKS13:AKV13"/>
    <mergeCell ref="ALD13:ALG13"/>
    <mergeCell ref="ALO13:ALR13"/>
    <mergeCell ref="AJW30:AJW43"/>
    <mergeCell ref="AJX30:AJX36"/>
    <mergeCell ref="AJY30:AKA30"/>
    <mergeCell ref="AJY36:AJZ36"/>
    <mergeCell ref="AJX37:AJX43"/>
    <mergeCell ref="AJY37:AKA37"/>
    <mergeCell ref="AJY43:AJZ43"/>
    <mergeCell ref="AKH3:AKK3"/>
    <mergeCell ref="AKS3:AKV3"/>
    <mergeCell ref="ALD3:ALG3"/>
    <mergeCell ref="ALO3:ALR3"/>
    <mergeCell ref="AKH4:AKK4"/>
    <mergeCell ref="AKS4:AKV4"/>
    <mergeCell ref="ALD4:ALG4"/>
    <mergeCell ref="ALO4:ALR4"/>
    <mergeCell ref="AKH5:AKK5"/>
    <mergeCell ref="AKS5:AKV5"/>
    <mergeCell ref="ALD5:ALG5"/>
    <mergeCell ref="ALO5:ALR5"/>
    <mergeCell ref="AKH6:AKK6"/>
    <mergeCell ref="AKS6:AKV6"/>
    <mergeCell ref="ALD6:ALG6"/>
    <mergeCell ref="ALO6:ALR6"/>
    <mergeCell ref="AKH7:AKK7"/>
    <mergeCell ref="AKS7:AKV7"/>
    <mergeCell ref="ALD7:ALG7"/>
    <mergeCell ref="ALO7:ALR7"/>
    <mergeCell ref="AKH8:AKK8"/>
    <mergeCell ref="AKS8:AKV8"/>
    <mergeCell ref="ALD8:ALG8"/>
    <mergeCell ref="ALO8:ALR8"/>
    <mergeCell ref="AKH9:AKK9"/>
    <mergeCell ref="AJW3:AJZ3"/>
    <mergeCell ref="AJW4:AJZ4"/>
    <mergeCell ref="AJW5:AJZ5"/>
    <mergeCell ref="AJW6:AJZ6"/>
    <mergeCell ref="AJW7:AJZ7"/>
    <mergeCell ref="AJW8:AJZ8"/>
    <mergeCell ref="AJW9:AJZ9"/>
    <mergeCell ref="AJW10:AJZ10"/>
    <mergeCell ref="AJW11:AJZ11"/>
    <mergeCell ref="AJW12:AJZ12"/>
    <mergeCell ref="AJW13:AJZ13"/>
    <mergeCell ref="AJW16:AJW29"/>
    <mergeCell ref="AJX16:AJX22"/>
    <mergeCell ref="AJY16:AKA16"/>
    <mergeCell ref="AJY22:AJZ22"/>
    <mergeCell ref="AJX23:AJX29"/>
    <mergeCell ref="AJY23:AKA23"/>
    <mergeCell ref="AJY29:AJZ29"/>
    <mergeCell ref="AJA30:AJA43"/>
    <mergeCell ref="AJB30:AJB36"/>
    <mergeCell ref="AJC30:AJE30"/>
    <mergeCell ref="AJC36:AJD36"/>
    <mergeCell ref="AJB37:AJB43"/>
    <mergeCell ref="AJC37:AJE37"/>
    <mergeCell ref="AJC43:AJD43"/>
    <mergeCell ref="AJL3:AJO3"/>
    <mergeCell ref="AJL4:AJO4"/>
    <mergeCell ref="AJL5:AJO5"/>
    <mergeCell ref="AJL6:AJO6"/>
    <mergeCell ref="AJL7:AJO7"/>
    <mergeCell ref="AJL8:AJO8"/>
    <mergeCell ref="AJL9:AJO9"/>
    <mergeCell ref="AJL10:AJO10"/>
    <mergeCell ref="AJL11:AJO11"/>
    <mergeCell ref="AJL12:AJO12"/>
    <mergeCell ref="AJL13:AJO13"/>
    <mergeCell ref="AJL16:AJL29"/>
    <mergeCell ref="AJM16:AJM22"/>
    <mergeCell ref="AJN16:AJP16"/>
    <mergeCell ref="AJN22:AJO22"/>
    <mergeCell ref="AJM23:AJM29"/>
    <mergeCell ref="AJN23:AJP23"/>
    <mergeCell ref="AJN29:AJO29"/>
    <mergeCell ref="AJL30:AJL43"/>
    <mergeCell ref="AJM30:AJM36"/>
    <mergeCell ref="AJN30:AJP30"/>
    <mergeCell ref="AJN36:AJO36"/>
    <mergeCell ref="AJM37:AJM43"/>
    <mergeCell ref="AJN37:AJP37"/>
    <mergeCell ref="AJN43:AJO43"/>
    <mergeCell ref="AJA3:AJD3"/>
    <mergeCell ref="AJA4:AJD4"/>
    <mergeCell ref="AJA5:AJD5"/>
    <mergeCell ref="AJA6:AJD6"/>
    <mergeCell ref="AJA7:AJD7"/>
    <mergeCell ref="AJA8:AJD8"/>
    <mergeCell ref="AJA9:AJD9"/>
    <mergeCell ref="AJA10:AJD10"/>
    <mergeCell ref="AJA11:AJD11"/>
    <mergeCell ref="AJA12:AJD12"/>
    <mergeCell ref="AJA13:AJD13"/>
    <mergeCell ref="AJA16:AJA29"/>
    <mergeCell ref="AJB16:AJB22"/>
    <mergeCell ref="AJC16:AJE16"/>
    <mergeCell ref="AJC22:AJD22"/>
    <mergeCell ref="AJB23:AJB29"/>
    <mergeCell ref="AJC23:AJE23"/>
    <mergeCell ref="AJC29:AJD29"/>
    <mergeCell ref="AIE30:AIE43"/>
    <mergeCell ref="AIF30:AIF36"/>
    <mergeCell ref="AIG30:AII30"/>
    <mergeCell ref="AIG36:AIH36"/>
    <mergeCell ref="AIF37:AIF43"/>
    <mergeCell ref="AIG37:AII37"/>
    <mergeCell ref="AIG43:AIH43"/>
    <mergeCell ref="AIP3:AIS3"/>
    <mergeCell ref="AIP4:AIS4"/>
    <mergeCell ref="AIP5:AIS5"/>
    <mergeCell ref="AIP6:AIS6"/>
    <mergeCell ref="AIP7:AIS7"/>
    <mergeCell ref="AIP8:AIS8"/>
    <mergeCell ref="AIP9:AIS9"/>
    <mergeCell ref="AIP10:AIS10"/>
    <mergeCell ref="AIP11:AIS11"/>
    <mergeCell ref="AIP12:AIS12"/>
    <mergeCell ref="AIP13:AIS13"/>
    <mergeCell ref="AIP16:AIP29"/>
    <mergeCell ref="AIQ16:AIQ22"/>
    <mergeCell ref="AIR16:AIT16"/>
    <mergeCell ref="AIR22:AIS22"/>
    <mergeCell ref="AIQ23:AIQ29"/>
    <mergeCell ref="AIR23:AIT23"/>
    <mergeCell ref="AIR29:AIS29"/>
    <mergeCell ref="AIP30:AIP43"/>
    <mergeCell ref="AIQ30:AIQ36"/>
    <mergeCell ref="AIR30:AIT30"/>
    <mergeCell ref="AIR36:AIS36"/>
    <mergeCell ref="AIQ37:AIQ43"/>
    <mergeCell ref="AIR37:AIT37"/>
    <mergeCell ref="AIR43:AIS43"/>
    <mergeCell ref="AIE3:AIH3"/>
    <mergeCell ref="AIE4:AIH4"/>
    <mergeCell ref="AIE5:AIH5"/>
    <mergeCell ref="AIE6:AIH6"/>
    <mergeCell ref="AIE7:AIH7"/>
    <mergeCell ref="AIE8:AIH8"/>
    <mergeCell ref="AIE9:AIH9"/>
    <mergeCell ref="AIE10:AIH10"/>
    <mergeCell ref="AIE11:AIH11"/>
    <mergeCell ref="AIE12:AIH12"/>
    <mergeCell ref="AIE13:AIH13"/>
    <mergeCell ref="AIE16:AIE29"/>
    <mergeCell ref="AIF16:AIF22"/>
    <mergeCell ref="AIG16:AII16"/>
    <mergeCell ref="AIG22:AIH22"/>
    <mergeCell ref="AIF23:AIF29"/>
    <mergeCell ref="AIG23:AII23"/>
    <mergeCell ref="AIG29:AIH29"/>
    <mergeCell ref="AHI30:AHI43"/>
    <mergeCell ref="AHJ30:AHJ36"/>
    <mergeCell ref="AHK30:AHM30"/>
    <mergeCell ref="AHK36:AHL36"/>
    <mergeCell ref="AHJ37:AHJ43"/>
    <mergeCell ref="AHK37:AHM37"/>
    <mergeCell ref="AHK43:AHL43"/>
    <mergeCell ref="AHT3:AHW3"/>
    <mergeCell ref="AHT4:AHW4"/>
    <mergeCell ref="AHT5:AHW5"/>
    <mergeCell ref="AHT6:AHW6"/>
    <mergeCell ref="AHT7:AHW7"/>
    <mergeCell ref="AHT8:AHW8"/>
    <mergeCell ref="AHT9:AHW9"/>
    <mergeCell ref="AHT10:AHW10"/>
    <mergeCell ref="AHT11:AHW11"/>
    <mergeCell ref="AHT12:AHW12"/>
    <mergeCell ref="AHT13:AHW13"/>
    <mergeCell ref="AHT16:AHT29"/>
    <mergeCell ref="AHU16:AHU22"/>
    <mergeCell ref="AHV16:AHX16"/>
    <mergeCell ref="AHV22:AHW22"/>
    <mergeCell ref="AHU23:AHU29"/>
    <mergeCell ref="AHV23:AHX23"/>
    <mergeCell ref="AHV29:AHW29"/>
    <mergeCell ref="AHT30:AHT43"/>
    <mergeCell ref="AHU30:AHU36"/>
    <mergeCell ref="AHV30:AHX30"/>
    <mergeCell ref="AHV36:AHW36"/>
    <mergeCell ref="AHU37:AHU43"/>
    <mergeCell ref="AHV37:AHX37"/>
    <mergeCell ref="AHV43:AHW43"/>
    <mergeCell ref="AHI3:AHL3"/>
    <mergeCell ref="AHI4:AHL4"/>
    <mergeCell ref="AHI5:AHL5"/>
    <mergeCell ref="AHI6:AHL6"/>
    <mergeCell ref="AHI7:AHL7"/>
    <mergeCell ref="AHI8:AHL8"/>
    <mergeCell ref="AHI9:AHL9"/>
    <mergeCell ref="AHI10:AHL10"/>
    <mergeCell ref="AHI11:AHL11"/>
    <mergeCell ref="AHI12:AHL12"/>
    <mergeCell ref="AHI13:AHL13"/>
    <mergeCell ref="AHI16:AHI29"/>
    <mergeCell ref="AHJ16:AHJ22"/>
    <mergeCell ref="AHK16:AHM16"/>
    <mergeCell ref="AHK22:AHL22"/>
    <mergeCell ref="AHJ23:AHJ29"/>
    <mergeCell ref="AHK23:AHM23"/>
    <mergeCell ref="AHK29:AHL29"/>
    <mergeCell ref="AGM30:AGM43"/>
    <mergeCell ref="AGN30:AGN36"/>
    <mergeCell ref="AGO30:AGQ30"/>
    <mergeCell ref="AGO36:AGP36"/>
    <mergeCell ref="AGN37:AGN43"/>
    <mergeCell ref="AGO37:AGQ37"/>
    <mergeCell ref="AGO43:AGP43"/>
    <mergeCell ref="AGX3:AHA3"/>
    <mergeCell ref="AGX4:AHA4"/>
    <mergeCell ref="AGX5:AHA5"/>
    <mergeCell ref="AGX6:AHA6"/>
    <mergeCell ref="AGX7:AHA7"/>
    <mergeCell ref="AGX8:AHA8"/>
    <mergeCell ref="AGX9:AHA9"/>
    <mergeCell ref="AGX10:AHA10"/>
    <mergeCell ref="AGX11:AHA11"/>
    <mergeCell ref="AGX12:AHA12"/>
    <mergeCell ref="AGX13:AHA13"/>
    <mergeCell ref="AGX16:AGX29"/>
    <mergeCell ref="AGY16:AGY22"/>
    <mergeCell ref="AGZ16:AHB16"/>
    <mergeCell ref="AGZ22:AHA22"/>
    <mergeCell ref="AGY23:AGY29"/>
    <mergeCell ref="AGZ23:AHB23"/>
    <mergeCell ref="AGZ29:AHA29"/>
    <mergeCell ref="AGX30:AGX43"/>
    <mergeCell ref="AGY30:AGY36"/>
    <mergeCell ref="AGZ30:AHB30"/>
    <mergeCell ref="AGZ36:AHA36"/>
    <mergeCell ref="AGY37:AGY43"/>
    <mergeCell ref="AGZ37:AHB37"/>
    <mergeCell ref="AGZ43:AHA43"/>
    <mergeCell ref="AGM3:AGP3"/>
    <mergeCell ref="AGM4:AGP4"/>
    <mergeCell ref="AGM5:AGP5"/>
    <mergeCell ref="AGM6:AGP6"/>
    <mergeCell ref="AGM7:AGP7"/>
    <mergeCell ref="AGM8:AGP8"/>
    <mergeCell ref="AGM9:AGP9"/>
    <mergeCell ref="AGM10:AGP10"/>
    <mergeCell ref="AGM11:AGP11"/>
    <mergeCell ref="AGM12:AGP12"/>
    <mergeCell ref="AGM13:AGP13"/>
    <mergeCell ref="AGM16:AGM29"/>
    <mergeCell ref="AGN16:AGN22"/>
    <mergeCell ref="AGO16:AGQ16"/>
    <mergeCell ref="AGO22:AGP22"/>
    <mergeCell ref="AGN23:AGN29"/>
    <mergeCell ref="AGO23:AGQ23"/>
    <mergeCell ref="AGO29:AGP29"/>
    <mergeCell ref="AFQ30:AFQ43"/>
    <mergeCell ref="AFR30:AFR36"/>
    <mergeCell ref="AFS30:AFU30"/>
    <mergeCell ref="AFS36:AFT36"/>
    <mergeCell ref="AFR37:AFR43"/>
    <mergeCell ref="AFS37:AFU37"/>
    <mergeCell ref="AFS43:AFT43"/>
    <mergeCell ref="AGB3:AGE3"/>
    <mergeCell ref="AGB4:AGE4"/>
    <mergeCell ref="AGB5:AGE5"/>
    <mergeCell ref="AGB6:AGE6"/>
    <mergeCell ref="AGB7:AGE7"/>
    <mergeCell ref="AGB8:AGE8"/>
    <mergeCell ref="AGB9:AGE9"/>
    <mergeCell ref="AGB10:AGE10"/>
    <mergeCell ref="AGB11:AGE11"/>
    <mergeCell ref="AGB12:AGE12"/>
    <mergeCell ref="AGB13:AGE13"/>
    <mergeCell ref="AGB16:AGB29"/>
    <mergeCell ref="AGC16:AGC22"/>
    <mergeCell ref="AGD16:AGF16"/>
    <mergeCell ref="AGD22:AGE22"/>
    <mergeCell ref="AGC23:AGC29"/>
    <mergeCell ref="AGD23:AGF23"/>
    <mergeCell ref="AGD29:AGE29"/>
    <mergeCell ref="AGB30:AGB43"/>
    <mergeCell ref="AGC30:AGC36"/>
    <mergeCell ref="AGD30:AGF30"/>
    <mergeCell ref="AGD36:AGE36"/>
    <mergeCell ref="AGC37:AGC43"/>
    <mergeCell ref="AGD37:AGF37"/>
    <mergeCell ref="AGD43:AGE43"/>
    <mergeCell ref="AFQ3:AFT3"/>
    <mergeCell ref="AFQ4:AFT4"/>
    <mergeCell ref="AFQ5:AFT5"/>
    <mergeCell ref="AFQ6:AFT6"/>
    <mergeCell ref="AFQ7:AFT7"/>
    <mergeCell ref="AFQ8:AFT8"/>
    <mergeCell ref="AFQ9:AFT9"/>
    <mergeCell ref="AFQ10:AFT10"/>
    <mergeCell ref="AFQ11:AFT11"/>
    <mergeCell ref="AFQ12:AFT12"/>
    <mergeCell ref="AFQ13:AFT13"/>
    <mergeCell ref="AFQ16:AFQ29"/>
    <mergeCell ref="AFR16:AFR22"/>
    <mergeCell ref="AFS16:AFU16"/>
    <mergeCell ref="AFS22:AFT22"/>
    <mergeCell ref="AFR23:AFR29"/>
    <mergeCell ref="AFS23:AFU23"/>
    <mergeCell ref="AFS29:AFT29"/>
    <mergeCell ref="AEU30:AEU43"/>
    <mergeCell ref="AEV30:AEV36"/>
    <mergeCell ref="AEW30:AEY30"/>
    <mergeCell ref="AEW36:AEX36"/>
    <mergeCell ref="AEV37:AEV43"/>
    <mergeCell ref="AEW37:AEY37"/>
    <mergeCell ref="AEW43:AEX43"/>
    <mergeCell ref="AFF3:AFI3"/>
    <mergeCell ref="AFF4:AFI4"/>
    <mergeCell ref="AFF5:AFI5"/>
    <mergeCell ref="AFF6:AFI6"/>
    <mergeCell ref="AFF7:AFI7"/>
    <mergeCell ref="AFF8:AFI8"/>
    <mergeCell ref="AFF9:AFI9"/>
    <mergeCell ref="AFF10:AFI10"/>
    <mergeCell ref="AFF11:AFI11"/>
    <mergeCell ref="AFF12:AFI12"/>
    <mergeCell ref="AFF13:AFI13"/>
    <mergeCell ref="AFF16:AFF29"/>
    <mergeCell ref="AFG16:AFG22"/>
    <mergeCell ref="AFH16:AFJ16"/>
    <mergeCell ref="AFH22:AFI22"/>
    <mergeCell ref="AFG23:AFG29"/>
    <mergeCell ref="AFH23:AFJ23"/>
    <mergeCell ref="AFH29:AFI29"/>
    <mergeCell ref="AFF30:AFF43"/>
    <mergeCell ref="AFG30:AFG36"/>
    <mergeCell ref="AFH30:AFJ30"/>
    <mergeCell ref="AFH36:AFI36"/>
    <mergeCell ref="AFG37:AFG43"/>
    <mergeCell ref="AFH37:AFJ37"/>
    <mergeCell ref="AFH43:AFI43"/>
    <mergeCell ref="AEU3:AEX3"/>
    <mergeCell ref="AEU4:AEX4"/>
    <mergeCell ref="AEU5:AEX5"/>
    <mergeCell ref="AEU6:AEX6"/>
    <mergeCell ref="AEU7:AEX7"/>
    <mergeCell ref="AEU8:AEX8"/>
    <mergeCell ref="AEU9:AEX9"/>
    <mergeCell ref="AEU10:AEX10"/>
    <mergeCell ref="AEU11:AEX11"/>
    <mergeCell ref="AEU12:AEX12"/>
    <mergeCell ref="AEU13:AEX13"/>
    <mergeCell ref="AEU16:AEU29"/>
    <mergeCell ref="AEV16:AEV22"/>
    <mergeCell ref="AEW16:AEY16"/>
    <mergeCell ref="AEW22:AEX22"/>
    <mergeCell ref="AEV23:AEV29"/>
    <mergeCell ref="AEW23:AEY23"/>
    <mergeCell ref="AEW29:AEX29"/>
    <mergeCell ref="ADY30:ADY43"/>
    <mergeCell ref="ADZ30:ADZ36"/>
    <mergeCell ref="AEA30:AEC30"/>
    <mergeCell ref="AEA36:AEB36"/>
    <mergeCell ref="ADZ37:ADZ43"/>
    <mergeCell ref="AEA37:AEC37"/>
    <mergeCell ref="AEA43:AEB43"/>
    <mergeCell ref="AEJ3:AEM3"/>
    <mergeCell ref="AEJ4:AEM4"/>
    <mergeCell ref="AEJ5:AEM5"/>
    <mergeCell ref="AEJ6:AEM6"/>
    <mergeCell ref="AEJ7:AEM7"/>
    <mergeCell ref="AEJ8:AEM8"/>
    <mergeCell ref="AEJ9:AEM9"/>
    <mergeCell ref="AEJ10:AEM10"/>
    <mergeCell ref="AEJ11:AEM11"/>
    <mergeCell ref="AEJ12:AEM12"/>
    <mergeCell ref="AEJ13:AEM13"/>
    <mergeCell ref="AEJ16:AEJ29"/>
    <mergeCell ref="AEK16:AEK22"/>
    <mergeCell ref="AEL16:AEN16"/>
    <mergeCell ref="AEL22:AEM22"/>
    <mergeCell ref="AEK23:AEK29"/>
    <mergeCell ref="AEL23:AEN23"/>
    <mergeCell ref="AEL29:AEM29"/>
    <mergeCell ref="AEJ30:AEJ43"/>
    <mergeCell ref="AEK30:AEK36"/>
    <mergeCell ref="AEL30:AEN30"/>
    <mergeCell ref="AEL36:AEM36"/>
    <mergeCell ref="AEK37:AEK43"/>
    <mergeCell ref="AEL37:AEN37"/>
    <mergeCell ref="AEL43:AEM43"/>
    <mergeCell ref="ADY3:AEB3"/>
    <mergeCell ref="ADY4:AEB4"/>
    <mergeCell ref="ADY5:AEB5"/>
    <mergeCell ref="ADY6:AEB6"/>
    <mergeCell ref="ADY7:AEB7"/>
    <mergeCell ref="ADY8:AEB8"/>
    <mergeCell ref="ADY9:AEB9"/>
    <mergeCell ref="ADY10:AEB10"/>
    <mergeCell ref="ADY11:AEB11"/>
    <mergeCell ref="ADY12:AEB12"/>
    <mergeCell ref="ADY13:AEB13"/>
    <mergeCell ref="ADY16:ADY29"/>
    <mergeCell ref="ADZ16:ADZ22"/>
    <mergeCell ref="AEA16:AEC16"/>
    <mergeCell ref="AEA22:AEB22"/>
    <mergeCell ref="ADZ23:ADZ29"/>
    <mergeCell ref="AEA23:AEC23"/>
    <mergeCell ref="AEA29:AEB29"/>
    <mergeCell ref="ADC30:ADC43"/>
    <mergeCell ref="ADD30:ADD36"/>
    <mergeCell ref="ADE30:ADG30"/>
    <mergeCell ref="ADE36:ADF36"/>
    <mergeCell ref="ADD37:ADD43"/>
    <mergeCell ref="ADE37:ADG37"/>
    <mergeCell ref="ADE43:ADF43"/>
    <mergeCell ref="ADN3:ADQ3"/>
    <mergeCell ref="ADN4:ADQ4"/>
    <mergeCell ref="ADN5:ADQ5"/>
    <mergeCell ref="ADN6:ADQ6"/>
    <mergeCell ref="ADN7:ADQ7"/>
    <mergeCell ref="ADN8:ADQ8"/>
    <mergeCell ref="ADN9:ADQ9"/>
    <mergeCell ref="ADN10:ADQ10"/>
    <mergeCell ref="ADN11:ADQ11"/>
    <mergeCell ref="ADN12:ADQ12"/>
    <mergeCell ref="ADN13:ADQ13"/>
    <mergeCell ref="ADN16:ADN29"/>
    <mergeCell ref="ADO16:ADO22"/>
    <mergeCell ref="ADP16:ADR16"/>
    <mergeCell ref="ADP22:ADQ22"/>
    <mergeCell ref="ADO23:ADO29"/>
    <mergeCell ref="ADP23:ADR23"/>
    <mergeCell ref="ADP29:ADQ29"/>
    <mergeCell ref="ADN30:ADN43"/>
    <mergeCell ref="ADO30:ADO36"/>
    <mergeCell ref="ADP30:ADR30"/>
    <mergeCell ref="ADP36:ADQ36"/>
    <mergeCell ref="ADO37:ADO43"/>
    <mergeCell ref="ADP37:ADR37"/>
    <mergeCell ref="ADP43:ADQ43"/>
    <mergeCell ref="ADC3:ADF3"/>
    <mergeCell ref="ADC4:ADF4"/>
    <mergeCell ref="ADC5:ADF5"/>
    <mergeCell ref="ADC6:ADF6"/>
    <mergeCell ref="ADC7:ADF7"/>
    <mergeCell ref="ADC8:ADF8"/>
    <mergeCell ref="ADC9:ADF9"/>
    <mergeCell ref="ADC10:ADF10"/>
    <mergeCell ref="ADC11:ADF11"/>
    <mergeCell ref="ADC12:ADF12"/>
    <mergeCell ref="ADC13:ADF13"/>
    <mergeCell ref="ADC16:ADC29"/>
    <mergeCell ref="ADD16:ADD22"/>
    <mergeCell ref="ADE16:ADG16"/>
    <mergeCell ref="ADE22:ADF22"/>
    <mergeCell ref="ADD23:ADD29"/>
    <mergeCell ref="ADE23:ADG23"/>
    <mergeCell ref="ADE29:ADF29"/>
    <mergeCell ref="ACG30:ACG43"/>
    <mergeCell ref="ACH30:ACH36"/>
    <mergeCell ref="ACI30:ACK30"/>
    <mergeCell ref="ACI36:ACJ36"/>
    <mergeCell ref="ACH37:ACH43"/>
    <mergeCell ref="ACI37:ACK37"/>
    <mergeCell ref="ACI43:ACJ43"/>
    <mergeCell ref="ACR3:ACU3"/>
    <mergeCell ref="ACR4:ACU4"/>
    <mergeCell ref="ACR5:ACU5"/>
    <mergeCell ref="ACR6:ACU6"/>
    <mergeCell ref="ACR7:ACU7"/>
    <mergeCell ref="ACR8:ACU8"/>
    <mergeCell ref="ACR9:ACU9"/>
    <mergeCell ref="ACR10:ACU10"/>
    <mergeCell ref="ACR11:ACU11"/>
    <mergeCell ref="ACR12:ACU12"/>
    <mergeCell ref="ACR13:ACU13"/>
    <mergeCell ref="ACR16:ACR29"/>
    <mergeCell ref="ACS16:ACS22"/>
    <mergeCell ref="ACT16:ACV16"/>
    <mergeCell ref="ACT22:ACU22"/>
    <mergeCell ref="ACS23:ACS29"/>
    <mergeCell ref="ACT23:ACV23"/>
    <mergeCell ref="ACT29:ACU29"/>
    <mergeCell ref="ACR30:ACR43"/>
    <mergeCell ref="ACS30:ACS36"/>
    <mergeCell ref="ACT30:ACV30"/>
    <mergeCell ref="ACT36:ACU36"/>
    <mergeCell ref="ACS37:ACS43"/>
    <mergeCell ref="ACT37:ACV37"/>
    <mergeCell ref="ACT43:ACU43"/>
    <mergeCell ref="ACG3:ACJ3"/>
    <mergeCell ref="ACG4:ACJ4"/>
    <mergeCell ref="ACG5:ACJ5"/>
    <mergeCell ref="ACG6:ACJ6"/>
    <mergeCell ref="ACG7:ACJ7"/>
    <mergeCell ref="ACG8:ACJ8"/>
    <mergeCell ref="ACG9:ACJ9"/>
    <mergeCell ref="ACG10:ACJ10"/>
    <mergeCell ref="ACG11:ACJ11"/>
    <mergeCell ref="ACG12:ACJ12"/>
    <mergeCell ref="ACG13:ACJ13"/>
    <mergeCell ref="ACG16:ACG29"/>
    <mergeCell ref="ACH16:ACH22"/>
    <mergeCell ref="ACI16:ACK16"/>
    <mergeCell ref="ACI22:ACJ22"/>
    <mergeCell ref="ACH23:ACH29"/>
    <mergeCell ref="ACI23:ACK23"/>
    <mergeCell ref="ACI29:ACJ29"/>
    <mergeCell ref="ABK30:ABK43"/>
    <mergeCell ref="ABL30:ABL36"/>
    <mergeCell ref="ABM30:ABO30"/>
    <mergeCell ref="ABM36:ABN36"/>
    <mergeCell ref="ABL37:ABL43"/>
    <mergeCell ref="ABM37:ABO37"/>
    <mergeCell ref="ABM43:ABN43"/>
    <mergeCell ref="ABV3:ABY3"/>
    <mergeCell ref="ABV4:ABY4"/>
    <mergeCell ref="ABV5:ABY5"/>
    <mergeCell ref="ABV6:ABY6"/>
    <mergeCell ref="ABV7:ABY7"/>
    <mergeCell ref="ABV8:ABY8"/>
    <mergeCell ref="ABV9:ABY9"/>
    <mergeCell ref="ABV10:ABY10"/>
    <mergeCell ref="ABV11:ABY11"/>
    <mergeCell ref="ABV12:ABY12"/>
    <mergeCell ref="ABV13:ABY13"/>
    <mergeCell ref="ABV16:ABV29"/>
    <mergeCell ref="ABW16:ABW22"/>
    <mergeCell ref="ABX16:ABZ16"/>
    <mergeCell ref="ABX22:ABY22"/>
    <mergeCell ref="ABW23:ABW29"/>
    <mergeCell ref="ABX23:ABZ23"/>
    <mergeCell ref="ABX29:ABY29"/>
    <mergeCell ref="ABV30:ABV43"/>
    <mergeCell ref="ABW30:ABW36"/>
    <mergeCell ref="ABX30:ABZ30"/>
    <mergeCell ref="ABX36:ABY36"/>
    <mergeCell ref="ABW37:ABW43"/>
    <mergeCell ref="ABX37:ABZ37"/>
    <mergeCell ref="ABX43:ABY43"/>
    <mergeCell ref="ABK3:ABN3"/>
    <mergeCell ref="ABK4:ABN4"/>
    <mergeCell ref="ABK5:ABN5"/>
    <mergeCell ref="ABK6:ABN6"/>
    <mergeCell ref="ABK7:ABN7"/>
    <mergeCell ref="ABK8:ABN8"/>
    <mergeCell ref="ABK9:ABN9"/>
    <mergeCell ref="ABK10:ABN10"/>
    <mergeCell ref="ABK11:ABN11"/>
    <mergeCell ref="ABK12:ABN12"/>
    <mergeCell ref="ABK13:ABN13"/>
    <mergeCell ref="ABK16:ABK29"/>
    <mergeCell ref="ABL16:ABL22"/>
    <mergeCell ref="ABM16:ABO16"/>
    <mergeCell ref="ABM22:ABN22"/>
    <mergeCell ref="ABL23:ABL29"/>
    <mergeCell ref="ABM23:ABO23"/>
    <mergeCell ref="ABM29:ABN29"/>
    <mergeCell ref="AAO30:AAO43"/>
    <mergeCell ref="AAP30:AAP36"/>
    <mergeCell ref="AAQ30:AAS30"/>
    <mergeCell ref="AAQ36:AAR36"/>
    <mergeCell ref="AAP37:AAP43"/>
    <mergeCell ref="AAQ37:AAS37"/>
    <mergeCell ref="AAQ43:AAR43"/>
    <mergeCell ref="AAZ3:ABC3"/>
    <mergeCell ref="AAZ4:ABC4"/>
    <mergeCell ref="AAZ5:ABC5"/>
    <mergeCell ref="AAZ6:ABC6"/>
    <mergeCell ref="AAZ7:ABC7"/>
    <mergeCell ref="AAZ8:ABC8"/>
    <mergeCell ref="AAZ9:ABC9"/>
    <mergeCell ref="AAZ10:ABC10"/>
    <mergeCell ref="AAZ11:ABC11"/>
    <mergeCell ref="AAZ12:ABC12"/>
    <mergeCell ref="AAZ13:ABC13"/>
    <mergeCell ref="AAZ16:AAZ29"/>
    <mergeCell ref="ABA16:ABA22"/>
    <mergeCell ref="ABB16:ABD16"/>
    <mergeCell ref="ABB22:ABC22"/>
    <mergeCell ref="ABA23:ABA29"/>
    <mergeCell ref="ABB23:ABD23"/>
    <mergeCell ref="ABB29:ABC29"/>
    <mergeCell ref="AAZ30:AAZ43"/>
    <mergeCell ref="ABA30:ABA36"/>
    <mergeCell ref="ABB30:ABD30"/>
    <mergeCell ref="ABB36:ABC36"/>
    <mergeCell ref="ABA37:ABA43"/>
    <mergeCell ref="ABB37:ABD37"/>
    <mergeCell ref="ABB43:ABC43"/>
    <mergeCell ref="AAO3:AAR3"/>
    <mergeCell ref="AAO4:AAR4"/>
    <mergeCell ref="AAO5:AAR5"/>
    <mergeCell ref="AAO6:AAR6"/>
    <mergeCell ref="AAO7:AAR7"/>
    <mergeCell ref="AAO8:AAR8"/>
    <mergeCell ref="AAO9:AAR9"/>
    <mergeCell ref="AAO10:AAR10"/>
    <mergeCell ref="AAO11:AAR11"/>
    <mergeCell ref="AAO12:AAR12"/>
    <mergeCell ref="AAO13:AAR13"/>
    <mergeCell ref="AAO16:AAO29"/>
    <mergeCell ref="AAP16:AAP22"/>
    <mergeCell ref="AAQ16:AAS16"/>
    <mergeCell ref="AAQ22:AAR22"/>
    <mergeCell ref="AAP23:AAP29"/>
    <mergeCell ref="AAQ23:AAS23"/>
    <mergeCell ref="AAQ29:AAR29"/>
    <mergeCell ref="ZS30:ZS43"/>
    <mergeCell ref="ZT30:ZT36"/>
    <mergeCell ref="ZU30:ZW30"/>
    <mergeCell ref="ZU36:ZV36"/>
    <mergeCell ref="ZT37:ZT43"/>
    <mergeCell ref="ZU37:ZW37"/>
    <mergeCell ref="ZU43:ZV43"/>
    <mergeCell ref="AAD3:AAG3"/>
    <mergeCell ref="AAD4:AAG4"/>
    <mergeCell ref="AAD5:AAG5"/>
    <mergeCell ref="AAD6:AAG6"/>
    <mergeCell ref="AAD7:AAG7"/>
    <mergeCell ref="AAD8:AAG8"/>
    <mergeCell ref="AAD9:AAG9"/>
    <mergeCell ref="AAD10:AAG10"/>
    <mergeCell ref="AAD11:AAG11"/>
    <mergeCell ref="AAD12:AAG12"/>
    <mergeCell ref="AAD13:AAG13"/>
    <mergeCell ref="AAD16:AAD29"/>
    <mergeCell ref="AAE16:AAE22"/>
    <mergeCell ref="AAF16:AAH16"/>
    <mergeCell ref="AAF22:AAG22"/>
    <mergeCell ref="AAE23:AAE29"/>
    <mergeCell ref="AAF23:AAH23"/>
    <mergeCell ref="AAF29:AAG29"/>
    <mergeCell ref="AAD30:AAD43"/>
    <mergeCell ref="AAE30:AAE36"/>
    <mergeCell ref="AAF30:AAH30"/>
    <mergeCell ref="AAF36:AAG36"/>
    <mergeCell ref="AAE37:AAE43"/>
    <mergeCell ref="AAF37:AAH37"/>
    <mergeCell ref="AAF43:AAG43"/>
    <mergeCell ref="ZS3:ZV3"/>
    <mergeCell ref="ZS4:ZV4"/>
    <mergeCell ref="ZS5:ZV5"/>
    <mergeCell ref="ZS6:ZV6"/>
    <mergeCell ref="ZS7:ZV7"/>
    <mergeCell ref="ZS8:ZV8"/>
    <mergeCell ref="ZS9:ZV9"/>
    <mergeCell ref="ZS10:ZV10"/>
    <mergeCell ref="ZS11:ZV11"/>
    <mergeCell ref="ZS12:ZV12"/>
    <mergeCell ref="ZS13:ZV13"/>
    <mergeCell ref="ZS16:ZS29"/>
    <mergeCell ref="ZT16:ZT22"/>
    <mergeCell ref="ZU16:ZW16"/>
    <mergeCell ref="ZU22:ZV22"/>
    <mergeCell ref="ZT23:ZT29"/>
    <mergeCell ref="ZU23:ZW23"/>
    <mergeCell ref="ZU29:ZV29"/>
    <mergeCell ref="YW30:YW43"/>
    <mergeCell ref="YX30:YX36"/>
    <mergeCell ref="YY30:ZA30"/>
    <mergeCell ref="YY36:YZ36"/>
    <mergeCell ref="YX37:YX43"/>
    <mergeCell ref="YY37:ZA37"/>
    <mergeCell ref="YY43:YZ43"/>
    <mergeCell ref="ZH3:ZK3"/>
    <mergeCell ref="ZH4:ZK4"/>
    <mergeCell ref="ZH5:ZK5"/>
    <mergeCell ref="ZH6:ZK6"/>
    <mergeCell ref="ZH7:ZK7"/>
    <mergeCell ref="ZH8:ZK8"/>
    <mergeCell ref="ZH9:ZK9"/>
    <mergeCell ref="ZH10:ZK10"/>
    <mergeCell ref="ZH11:ZK11"/>
    <mergeCell ref="ZH12:ZK12"/>
    <mergeCell ref="ZH13:ZK13"/>
    <mergeCell ref="ZH16:ZH29"/>
    <mergeCell ref="ZI16:ZI22"/>
    <mergeCell ref="ZJ16:ZL16"/>
    <mergeCell ref="ZJ22:ZK22"/>
    <mergeCell ref="ZI23:ZI29"/>
    <mergeCell ref="ZJ23:ZL23"/>
    <mergeCell ref="ZJ29:ZK29"/>
    <mergeCell ref="ZH30:ZH43"/>
    <mergeCell ref="ZI30:ZI36"/>
    <mergeCell ref="ZJ30:ZL30"/>
    <mergeCell ref="ZJ36:ZK36"/>
    <mergeCell ref="ZI37:ZI43"/>
    <mergeCell ref="ZJ37:ZL37"/>
    <mergeCell ref="ZJ43:ZK43"/>
    <mergeCell ref="YW3:YZ3"/>
    <mergeCell ref="YW4:YZ4"/>
    <mergeCell ref="YW5:YZ5"/>
    <mergeCell ref="YW6:YZ6"/>
    <mergeCell ref="YW7:YZ7"/>
    <mergeCell ref="YW8:YZ8"/>
    <mergeCell ref="YW9:YZ9"/>
    <mergeCell ref="YW10:YZ10"/>
    <mergeCell ref="YW11:YZ11"/>
    <mergeCell ref="YW12:YZ12"/>
    <mergeCell ref="YW13:YZ13"/>
    <mergeCell ref="YW16:YW29"/>
    <mergeCell ref="YX16:YX22"/>
    <mergeCell ref="YY16:ZA16"/>
    <mergeCell ref="YY22:YZ22"/>
    <mergeCell ref="YX23:YX29"/>
    <mergeCell ref="YY23:ZA23"/>
    <mergeCell ref="YY29:YZ29"/>
    <mergeCell ref="YA30:YA43"/>
    <mergeCell ref="YB30:YB36"/>
    <mergeCell ref="YC30:YE30"/>
    <mergeCell ref="YC36:YD36"/>
    <mergeCell ref="YB37:YB43"/>
    <mergeCell ref="YC37:YE37"/>
    <mergeCell ref="YC43:YD43"/>
    <mergeCell ref="YL3:YO3"/>
    <mergeCell ref="YL4:YO4"/>
    <mergeCell ref="YL5:YO5"/>
    <mergeCell ref="YL6:YO6"/>
    <mergeCell ref="YL7:YO7"/>
    <mergeCell ref="YL8:YO8"/>
    <mergeCell ref="YL9:YO9"/>
    <mergeCell ref="YL10:YO10"/>
    <mergeCell ref="YL11:YO11"/>
    <mergeCell ref="YL12:YO12"/>
    <mergeCell ref="YL13:YO13"/>
    <mergeCell ref="YL16:YL29"/>
    <mergeCell ref="YM16:YM22"/>
    <mergeCell ref="YN16:YP16"/>
    <mergeCell ref="YN22:YO22"/>
    <mergeCell ref="YM23:YM29"/>
    <mergeCell ref="YN23:YP23"/>
    <mergeCell ref="YN29:YO29"/>
    <mergeCell ref="YL30:YL43"/>
    <mergeCell ref="YM30:YM36"/>
    <mergeCell ref="YN30:YP30"/>
    <mergeCell ref="YN36:YO36"/>
    <mergeCell ref="YM37:YM43"/>
    <mergeCell ref="YN37:YP37"/>
    <mergeCell ref="YN43:YO43"/>
    <mergeCell ref="YA3:YD3"/>
    <mergeCell ref="YA4:YD4"/>
    <mergeCell ref="YA5:YD5"/>
    <mergeCell ref="YA6:YD6"/>
    <mergeCell ref="YA7:YD7"/>
    <mergeCell ref="YA8:YD8"/>
    <mergeCell ref="YA9:YD9"/>
    <mergeCell ref="YA10:YD10"/>
    <mergeCell ref="YA11:YD11"/>
    <mergeCell ref="YA12:YD12"/>
    <mergeCell ref="YA13:YD13"/>
    <mergeCell ref="YA16:YA29"/>
    <mergeCell ref="YB16:YB22"/>
    <mergeCell ref="YC16:YE16"/>
    <mergeCell ref="YC22:YD22"/>
    <mergeCell ref="YB23:YB29"/>
    <mergeCell ref="YC23:YE23"/>
    <mergeCell ref="YC29:YD29"/>
    <mergeCell ref="XE30:XE43"/>
    <mergeCell ref="XF30:XF36"/>
    <mergeCell ref="XG30:XI30"/>
    <mergeCell ref="XG36:XH36"/>
    <mergeCell ref="XF37:XF43"/>
    <mergeCell ref="XG37:XI37"/>
    <mergeCell ref="XG43:XH43"/>
    <mergeCell ref="XP3:XS3"/>
    <mergeCell ref="XP4:XS4"/>
    <mergeCell ref="XP5:XS5"/>
    <mergeCell ref="XP6:XS6"/>
    <mergeCell ref="XP7:XS7"/>
    <mergeCell ref="XP8:XS8"/>
    <mergeCell ref="XP9:XS9"/>
    <mergeCell ref="XP10:XS10"/>
    <mergeCell ref="XP11:XS11"/>
    <mergeCell ref="XP12:XS12"/>
    <mergeCell ref="XP13:XS13"/>
    <mergeCell ref="XP16:XP29"/>
    <mergeCell ref="XQ16:XQ22"/>
    <mergeCell ref="XR16:XT16"/>
    <mergeCell ref="XR22:XS22"/>
    <mergeCell ref="XQ23:XQ29"/>
    <mergeCell ref="XR23:XT23"/>
    <mergeCell ref="XR29:XS29"/>
    <mergeCell ref="XP30:XP43"/>
    <mergeCell ref="XQ30:XQ36"/>
    <mergeCell ref="XR30:XT30"/>
    <mergeCell ref="XR36:XS36"/>
    <mergeCell ref="XQ37:XQ43"/>
    <mergeCell ref="XR37:XT37"/>
    <mergeCell ref="XR43:XS43"/>
    <mergeCell ref="XE3:XH3"/>
    <mergeCell ref="XE4:XH4"/>
    <mergeCell ref="XE5:XH5"/>
    <mergeCell ref="XE6:XH6"/>
    <mergeCell ref="XE7:XH7"/>
    <mergeCell ref="XE8:XH8"/>
    <mergeCell ref="XE9:XH9"/>
    <mergeCell ref="XE10:XH10"/>
    <mergeCell ref="XE11:XH11"/>
    <mergeCell ref="XE12:XH12"/>
    <mergeCell ref="XE13:XH13"/>
    <mergeCell ref="XE16:XE29"/>
    <mergeCell ref="XF16:XF22"/>
    <mergeCell ref="XG16:XI16"/>
    <mergeCell ref="XG22:XH22"/>
    <mergeCell ref="XF23:XF29"/>
    <mergeCell ref="XG23:XI23"/>
    <mergeCell ref="XG29:XH29"/>
    <mergeCell ref="WI30:WI43"/>
    <mergeCell ref="WJ30:WJ36"/>
    <mergeCell ref="WK30:WM30"/>
    <mergeCell ref="WK36:WL36"/>
    <mergeCell ref="WJ37:WJ43"/>
    <mergeCell ref="WK37:WM37"/>
    <mergeCell ref="WK43:WL43"/>
    <mergeCell ref="WT3:WW3"/>
    <mergeCell ref="WT4:WW4"/>
    <mergeCell ref="WT5:WW5"/>
    <mergeCell ref="WT6:WW6"/>
    <mergeCell ref="WT7:WW7"/>
    <mergeCell ref="WT8:WW8"/>
    <mergeCell ref="WT9:WW9"/>
    <mergeCell ref="WT10:WW10"/>
    <mergeCell ref="WT11:WW11"/>
    <mergeCell ref="WT12:WW12"/>
    <mergeCell ref="WT13:WW13"/>
    <mergeCell ref="WT16:WT29"/>
    <mergeCell ref="WU16:WU22"/>
    <mergeCell ref="WV16:WX16"/>
    <mergeCell ref="WV22:WW22"/>
    <mergeCell ref="WU23:WU29"/>
    <mergeCell ref="WV23:WX23"/>
    <mergeCell ref="WV29:WW29"/>
    <mergeCell ref="WT30:WT43"/>
    <mergeCell ref="WU30:WU36"/>
    <mergeCell ref="WV30:WX30"/>
    <mergeCell ref="WV36:WW36"/>
    <mergeCell ref="WU37:WU43"/>
    <mergeCell ref="WV37:WX37"/>
    <mergeCell ref="WV43:WW43"/>
    <mergeCell ref="WI3:WL3"/>
    <mergeCell ref="WI4:WL4"/>
    <mergeCell ref="WI5:WL5"/>
    <mergeCell ref="WI6:WL6"/>
    <mergeCell ref="WI7:WL7"/>
    <mergeCell ref="WI8:WL8"/>
    <mergeCell ref="WI9:WL9"/>
    <mergeCell ref="WI10:WL10"/>
    <mergeCell ref="WI11:WL11"/>
    <mergeCell ref="WI12:WL12"/>
    <mergeCell ref="WI13:WL13"/>
    <mergeCell ref="WI16:WI29"/>
    <mergeCell ref="WJ16:WJ22"/>
    <mergeCell ref="WK16:WM16"/>
    <mergeCell ref="WK22:WL22"/>
    <mergeCell ref="WJ23:WJ29"/>
    <mergeCell ref="WK23:WM23"/>
    <mergeCell ref="WK29:WL29"/>
    <mergeCell ref="AT3:AW3"/>
    <mergeCell ref="AT4:AW4"/>
    <mergeCell ref="AT5:AW5"/>
    <mergeCell ref="AT6:AW6"/>
    <mergeCell ref="AT7:AW7"/>
    <mergeCell ref="AT8:AW8"/>
    <mergeCell ref="AT9:AW9"/>
    <mergeCell ref="AT11:AW11"/>
    <mergeCell ref="AT12:AW12"/>
    <mergeCell ref="AT13:AW13"/>
    <mergeCell ref="B10:E10"/>
    <mergeCell ref="M10:P10"/>
    <mergeCell ref="X10:AA10"/>
    <mergeCell ref="AI10:AL10"/>
    <mergeCell ref="AT10:AW10"/>
    <mergeCell ref="BE10:BH10"/>
    <mergeCell ref="BP10:BS10"/>
    <mergeCell ref="M3:P3"/>
    <mergeCell ref="M4:P4"/>
    <mergeCell ref="M5:P5"/>
    <mergeCell ref="B3:E3"/>
    <mergeCell ref="B4:E4"/>
    <mergeCell ref="B5:E5"/>
    <mergeCell ref="M9:P9"/>
    <mergeCell ref="AI9:AL9"/>
    <mergeCell ref="AI12:AL12"/>
    <mergeCell ref="AI13:AL13"/>
    <mergeCell ref="AI6:AL6"/>
    <mergeCell ref="AI7:AL7"/>
    <mergeCell ref="AI8:AL8"/>
    <mergeCell ref="AI3:AL3"/>
    <mergeCell ref="AI4:AL4"/>
    <mergeCell ref="B11:E11"/>
    <mergeCell ref="M11:P11"/>
    <mergeCell ref="C16:C22"/>
    <mergeCell ref="C23:C29"/>
    <mergeCell ref="BE13:BH13"/>
    <mergeCell ref="BP13:BS13"/>
    <mergeCell ref="BE16:BE29"/>
    <mergeCell ref="BF16:BF22"/>
    <mergeCell ref="BG16:BI16"/>
    <mergeCell ref="BP16:BP29"/>
    <mergeCell ref="BQ16:BQ22"/>
    <mergeCell ref="X6:AA6"/>
    <mergeCell ref="X7:AA7"/>
    <mergeCell ref="M16:M29"/>
    <mergeCell ref="N16:N22"/>
    <mergeCell ref="O16:Q16"/>
    <mergeCell ref="O22:P22"/>
    <mergeCell ref="N23:N29"/>
    <mergeCell ref="O23:Q23"/>
    <mergeCell ref="O29:P29"/>
    <mergeCell ref="M8:P8"/>
    <mergeCell ref="B8:E8"/>
    <mergeCell ref="B9:E9"/>
    <mergeCell ref="M7:P7"/>
    <mergeCell ref="M6:P6"/>
    <mergeCell ref="B6:E6"/>
    <mergeCell ref="B7:E7"/>
    <mergeCell ref="B30:B43"/>
    <mergeCell ref="C30:C36"/>
    <mergeCell ref="D30:F30"/>
    <mergeCell ref="C37:C43"/>
    <mergeCell ref="D37:F37"/>
    <mergeCell ref="D36:E36"/>
    <mergeCell ref="D43:E43"/>
    <mergeCell ref="M12:P12"/>
    <mergeCell ref="M13:P13"/>
    <mergeCell ref="B12:E12"/>
    <mergeCell ref="B13:E13"/>
    <mergeCell ref="M30:M43"/>
    <mergeCell ref="N30:N36"/>
    <mergeCell ref="O30:Q30"/>
    <mergeCell ref="O36:P36"/>
    <mergeCell ref="N37:N43"/>
    <mergeCell ref="O37:Q37"/>
    <mergeCell ref="O43:P43"/>
    <mergeCell ref="B16:B29"/>
    <mergeCell ref="D22:E22"/>
    <mergeCell ref="D29:E29"/>
    <mergeCell ref="D16:F16"/>
    <mergeCell ref="D23:F23"/>
    <mergeCell ref="X30:X43"/>
    <mergeCell ref="Y30:Y36"/>
    <mergeCell ref="Z30:AB30"/>
    <mergeCell ref="Z36:AA36"/>
    <mergeCell ref="Y37:Y43"/>
    <mergeCell ref="Z37:AB37"/>
    <mergeCell ref="Z43:AA43"/>
    <mergeCell ref="X8:AA8"/>
    <mergeCell ref="X9:AA9"/>
    <mergeCell ref="X12:AA12"/>
    <mergeCell ref="X13:AA13"/>
    <mergeCell ref="X16:X29"/>
    <mergeCell ref="Y16:Y22"/>
    <mergeCell ref="Z16:AB16"/>
    <mergeCell ref="Z22:AA22"/>
    <mergeCell ref="Y23:Y29"/>
    <mergeCell ref="Z23:AB23"/>
    <mergeCell ref="Z29:AA29"/>
    <mergeCell ref="X11:AA11"/>
    <mergeCell ref="X3:AA3"/>
    <mergeCell ref="X4:AA4"/>
    <mergeCell ref="X5:AA5"/>
    <mergeCell ref="BE3:BH3"/>
    <mergeCell ref="BP3:BS3"/>
    <mergeCell ref="BE4:BH4"/>
    <mergeCell ref="BP4:BS4"/>
    <mergeCell ref="AI30:AI43"/>
    <mergeCell ref="AJ30:AJ36"/>
    <mergeCell ref="AK30:AM30"/>
    <mergeCell ref="AT30:AT43"/>
    <mergeCell ref="AU30:AU36"/>
    <mergeCell ref="AV16:AX16"/>
    <mergeCell ref="AK22:AL22"/>
    <mergeCell ref="AV22:AW22"/>
    <mergeCell ref="AJ23:AJ29"/>
    <mergeCell ref="AK23:AM23"/>
    <mergeCell ref="AU23:AU29"/>
    <mergeCell ref="AV23:AX23"/>
    <mergeCell ref="AK29:AL29"/>
    <mergeCell ref="AV29:AW29"/>
    <mergeCell ref="AI16:AI29"/>
    <mergeCell ref="AJ16:AJ22"/>
    <mergeCell ref="AK16:AM16"/>
    <mergeCell ref="AT16:AT29"/>
    <mergeCell ref="AU16:AU22"/>
    <mergeCell ref="AV30:AX30"/>
    <mergeCell ref="AK36:AL36"/>
    <mergeCell ref="AV36:AW36"/>
    <mergeCell ref="AJ37:AJ43"/>
    <mergeCell ref="AK37:AM37"/>
    <mergeCell ref="AU37:AU43"/>
    <mergeCell ref="AV37:AX37"/>
    <mergeCell ref="AK43:AL43"/>
    <mergeCell ref="AV43:AW43"/>
    <mergeCell ref="BG22:BH22"/>
    <mergeCell ref="BR22:BS22"/>
    <mergeCell ref="BF23:BF29"/>
    <mergeCell ref="BG23:BI23"/>
    <mergeCell ref="BQ23:BQ29"/>
    <mergeCell ref="BR23:BT23"/>
    <mergeCell ref="BG29:BH29"/>
    <mergeCell ref="BR29:BS29"/>
    <mergeCell ref="BG43:BH43"/>
    <mergeCell ref="BE7:BH7"/>
    <mergeCell ref="BP7:BS7"/>
    <mergeCell ref="BE8:BH8"/>
    <mergeCell ref="BP8:BS8"/>
    <mergeCell ref="BE5:BH5"/>
    <mergeCell ref="BP5:BS5"/>
    <mergeCell ref="BE6:BH6"/>
    <mergeCell ref="BP6:BS6"/>
    <mergeCell ref="AI5:AL5"/>
    <mergeCell ref="AI11:AL11"/>
    <mergeCell ref="DS3:DV3"/>
    <mergeCell ref="ED3:EG3"/>
    <mergeCell ref="CA4:CD4"/>
    <mergeCell ref="CL4:CO4"/>
    <mergeCell ref="CW4:CZ4"/>
    <mergeCell ref="DH4:DK4"/>
    <mergeCell ref="DS4:DV4"/>
    <mergeCell ref="ED4:EG4"/>
    <mergeCell ref="DH3:DK3"/>
    <mergeCell ref="CW3:CZ3"/>
    <mergeCell ref="CL3:CO3"/>
    <mergeCell ref="CA3:CD3"/>
    <mergeCell ref="BR43:BS43"/>
    <mergeCell ref="BG36:BH36"/>
    <mergeCell ref="BR36:BS36"/>
    <mergeCell ref="BR30:BT30"/>
    <mergeCell ref="BR37:BT37"/>
    <mergeCell ref="BR16:BT16"/>
    <mergeCell ref="BE9:BH9"/>
    <mergeCell ref="BP9:BS9"/>
    <mergeCell ref="BE12:BH12"/>
    <mergeCell ref="BP12:BS12"/>
    <mergeCell ref="BE11:BH11"/>
    <mergeCell ref="BP11:BS11"/>
    <mergeCell ref="BE30:BE43"/>
    <mergeCell ref="BF30:BF36"/>
    <mergeCell ref="BG30:BI30"/>
    <mergeCell ref="BP30:BP43"/>
    <mergeCell ref="BQ30:BQ36"/>
    <mergeCell ref="BF37:BF43"/>
    <mergeCell ref="BG37:BI37"/>
    <mergeCell ref="BQ37:BQ43"/>
    <mergeCell ref="DS7:DV7"/>
    <mergeCell ref="ED7:EG7"/>
    <mergeCell ref="CA8:CD8"/>
    <mergeCell ref="CL8:CO8"/>
    <mergeCell ref="CW8:CZ8"/>
    <mergeCell ref="DH8:DK8"/>
    <mergeCell ref="DS8:DV8"/>
    <mergeCell ref="ED8:EG8"/>
    <mergeCell ref="DS5:DV5"/>
    <mergeCell ref="ED5:EG5"/>
    <mergeCell ref="CA6:CD6"/>
    <mergeCell ref="CL6:CO6"/>
    <mergeCell ref="CW6:CZ6"/>
    <mergeCell ref="DH6:DK6"/>
    <mergeCell ref="DS6:DV6"/>
    <mergeCell ref="ED6:EG6"/>
    <mergeCell ref="DH5:DK5"/>
    <mergeCell ref="CW5:CZ5"/>
    <mergeCell ref="CL5:CO5"/>
    <mergeCell ref="CA5:CD5"/>
    <mergeCell ref="DH7:DK7"/>
    <mergeCell ref="CW7:CZ7"/>
    <mergeCell ref="CL7:CO7"/>
    <mergeCell ref="CA7:CD7"/>
    <mergeCell ref="DH11:DK11"/>
    <mergeCell ref="DS11:DV11"/>
    <mergeCell ref="ED11:EG11"/>
    <mergeCell ref="CA12:CD12"/>
    <mergeCell ref="CL12:CO12"/>
    <mergeCell ref="CW12:CZ12"/>
    <mergeCell ref="DH12:DK12"/>
    <mergeCell ref="DS12:DV12"/>
    <mergeCell ref="ED12:EG12"/>
    <mergeCell ref="DS9:DV9"/>
    <mergeCell ref="ED9:EG9"/>
    <mergeCell ref="CA10:CD10"/>
    <mergeCell ref="CL10:CO10"/>
    <mergeCell ref="CW10:CZ10"/>
    <mergeCell ref="DH10:DK10"/>
    <mergeCell ref="DS10:DV10"/>
    <mergeCell ref="ED10:EG10"/>
    <mergeCell ref="CW11:CZ11"/>
    <mergeCell ref="CL11:CO11"/>
    <mergeCell ref="CA11:CD11"/>
    <mergeCell ref="DH9:DK9"/>
    <mergeCell ref="CW9:CZ9"/>
    <mergeCell ref="CL9:CO9"/>
    <mergeCell ref="CA9:CD9"/>
    <mergeCell ref="CA13:CD13"/>
    <mergeCell ref="CL13:CO13"/>
    <mergeCell ref="CW13:CZ13"/>
    <mergeCell ref="DH13:DK13"/>
    <mergeCell ref="DS13:DV13"/>
    <mergeCell ref="ED13:EG13"/>
    <mergeCell ref="CA16:CA29"/>
    <mergeCell ref="CB16:CB22"/>
    <mergeCell ref="CC16:CE16"/>
    <mergeCell ref="CL16:CL29"/>
    <mergeCell ref="CM16:CM22"/>
    <mergeCell ref="CN16:CP16"/>
    <mergeCell ref="CW16:CW29"/>
    <mergeCell ref="CX16:CX22"/>
    <mergeCell ref="CY16:DA16"/>
    <mergeCell ref="DH16:DH29"/>
    <mergeCell ref="DI16:DI22"/>
    <mergeCell ref="DJ16:DL16"/>
    <mergeCell ref="DS16:DS29"/>
    <mergeCell ref="DT16:DT22"/>
    <mergeCell ref="DU16:DW16"/>
    <mergeCell ref="ED16:ED29"/>
    <mergeCell ref="EE16:EE22"/>
    <mergeCell ref="DI23:DI29"/>
    <mergeCell ref="DJ23:DL23"/>
    <mergeCell ref="DT23:DT29"/>
    <mergeCell ref="CC29:CD29"/>
    <mergeCell ref="CN29:CO29"/>
    <mergeCell ref="CY29:CZ29"/>
    <mergeCell ref="DJ29:DK29"/>
    <mergeCell ref="EF16:EH16"/>
    <mergeCell ref="CC22:CD22"/>
    <mergeCell ref="CA30:CA43"/>
    <mergeCell ref="CB30:CB36"/>
    <mergeCell ref="CC30:CE30"/>
    <mergeCell ref="CL30:CL43"/>
    <mergeCell ref="CM30:CM36"/>
    <mergeCell ref="CN30:CP30"/>
    <mergeCell ref="CW30:CW43"/>
    <mergeCell ref="CX30:CX36"/>
    <mergeCell ref="CY30:DA30"/>
    <mergeCell ref="CB37:CB43"/>
    <mergeCell ref="CN43:CO43"/>
    <mergeCell ref="CY43:CZ43"/>
    <mergeCell ref="CB23:CB29"/>
    <mergeCell ref="CC23:CE23"/>
    <mergeCell ref="CM23:CM29"/>
    <mergeCell ref="CN23:CP23"/>
    <mergeCell ref="CX23:CX29"/>
    <mergeCell ref="CY23:DA23"/>
    <mergeCell ref="CM37:CM43"/>
    <mergeCell ref="CN37:CP37"/>
    <mergeCell ref="CX37:CX43"/>
    <mergeCell ref="CY37:DA37"/>
    <mergeCell ref="DS30:DS43"/>
    <mergeCell ref="DT30:DT36"/>
    <mergeCell ref="DU30:DW30"/>
    <mergeCell ref="ED30:ED43"/>
    <mergeCell ref="EE30:EE36"/>
    <mergeCell ref="EF30:EH30"/>
    <mergeCell ref="DJ43:DK43"/>
    <mergeCell ref="DU43:DV43"/>
    <mergeCell ref="EF43:EG43"/>
    <mergeCell ref="EQ43:ER43"/>
    <mergeCell ref="CN22:CO22"/>
    <mergeCell ref="CY22:CZ22"/>
    <mergeCell ref="DJ22:DK22"/>
    <mergeCell ref="DU22:DV22"/>
    <mergeCell ref="EF22:EG22"/>
    <mergeCell ref="DU23:DW23"/>
    <mergeCell ref="EE23:EE29"/>
    <mergeCell ref="EF23:EH23"/>
    <mergeCell ref="DU29:DV29"/>
    <mergeCell ref="EF29:EG29"/>
    <mergeCell ref="EO12:ER12"/>
    <mergeCell ref="EO13:ER13"/>
    <mergeCell ref="EO16:EO29"/>
    <mergeCell ref="EP16:EP22"/>
    <mergeCell ref="EQ16:ES16"/>
    <mergeCell ref="EQ22:ER22"/>
    <mergeCell ref="EP23:EP29"/>
    <mergeCell ref="EQ23:ES23"/>
    <mergeCell ref="EQ29:ER29"/>
    <mergeCell ref="EO30:EO43"/>
    <mergeCell ref="EP30:EP36"/>
    <mergeCell ref="EQ30:ES30"/>
    <mergeCell ref="CC36:CD36"/>
    <mergeCell ref="CN36:CO36"/>
    <mergeCell ref="CY36:CZ36"/>
    <mergeCell ref="DJ36:DK36"/>
    <mergeCell ref="DU36:DV36"/>
    <mergeCell ref="EF36:EG36"/>
    <mergeCell ref="EQ36:ER36"/>
    <mergeCell ref="CC37:CE37"/>
    <mergeCell ref="DI37:DI43"/>
    <mergeCell ref="DJ37:DL37"/>
    <mergeCell ref="DT37:DT43"/>
    <mergeCell ref="DU37:DW37"/>
    <mergeCell ref="EE37:EE43"/>
    <mergeCell ref="EF37:EH37"/>
    <mergeCell ref="EP37:EP43"/>
    <mergeCell ref="EQ37:ES37"/>
    <mergeCell ref="CC43:CD43"/>
    <mergeCell ref="DH30:DH43"/>
    <mergeCell ref="DI30:DI36"/>
    <mergeCell ref="DJ30:DL30"/>
    <mergeCell ref="IU3:IX3"/>
    <mergeCell ref="JF3:JI3"/>
    <mergeCell ref="JQ3:JT3"/>
    <mergeCell ref="KB3:KE3"/>
    <mergeCell ref="EZ4:FC4"/>
    <mergeCell ref="FK4:FN4"/>
    <mergeCell ref="FV4:FY4"/>
    <mergeCell ref="GG4:GJ4"/>
    <mergeCell ref="GR4:GU4"/>
    <mergeCell ref="HC4:HF4"/>
    <mergeCell ref="HN4:HQ4"/>
    <mergeCell ref="HY4:IB4"/>
    <mergeCell ref="IJ4:IM4"/>
    <mergeCell ref="IU4:IX4"/>
    <mergeCell ref="JF4:JI4"/>
    <mergeCell ref="JQ4:JT4"/>
    <mergeCell ref="KB4:KE4"/>
    <mergeCell ref="HC3:HF3"/>
    <mergeCell ref="HN3:HQ3"/>
    <mergeCell ref="HY3:IB3"/>
    <mergeCell ref="IJ3:IM3"/>
    <mergeCell ref="EZ3:FC3"/>
    <mergeCell ref="FK3:FN3"/>
    <mergeCell ref="FV3:FY3"/>
    <mergeCell ref="GG3:GJ3"/>
    <mergeCell ref="GR3:GU3"/>
    <mergeCell ref="IU5:IX5"/>
    <mergeCell ref="JF5:JI5"/>
    <mergeCell ref="JQ5:JT5"/>
    <mergeCell ref="KB5:KE5"/>
    <mergeCell ref="EZ6:FC6"/>
    <mergeCell ref="FK6:FN6"/>
    <mergeCell ref="FV6:FY6"/>
    <mergeCell ref="GG6:GJ6"/>
    <mergeCell ref="GR6:GU6"/>
    <mergeCell ref="HC6:HF6"/>
    <mergeCell ref="HN6:HQ6"/>
    <mergeCell ref="HY6:IB6"/>
    <mergeCell ref="IJ6:IM6"/>
    <mergeCell ref="IU6:IX6"/>
    <mergeCell ref="JF6:JI6"/>
    <mergeCell ref="JQ6:JT6"/>
    <mergeCell ref="KB6:KE6"/>
    <mergeCell ref="HC5:HF5"/>
    <mergeCell ref="HN5:HQ5"/>
    <mergeCell ref="HY5:IB5"/>
    <mergeCell ref="IJ5:IM5"/>
    <mergeCell ref="EZ5:FC5"/>
    <mergeCell ref="FK5:FN5"/>
    <mergeCell ref="FV5:FY5"/>
    <mergeCell ref="GG5:GJ5"/>
    <mergeCell ref="GR5:GU5"/>
    <mergeCell ref="IU7:IX7"/>
    <mergeCell ref="JF7:JI7"/>
    <mergeCell ref="JQ7:JT7"/>
    <mergeCell ref="KB7:KE7"/>
    <mergeCell ref="EZ8:FC8"/>
    <mergeCell ref="FK8:FN8"/>
    <mergeCell ref="FV8:FY8"/>
    <mergeCell ref="GG8:GJ8"/>
    <mergeCell ref="GR8:GU8"/>
    <mergeCell ref="HC8:HF8"/>
    <mergeCell ref="HN8:HQ8"/>
    <mergeCell ref="HY8:IB8"/>
    <mergeCell ref="IJ8:IM8"/>
    <mergeCell ref="IU8:IX8"/>
    <mergeCell ref="JF8:JI8"/>
    <mergeCell ref="JQ8:JT8"/>
    <mergeCell ref="KB8:KE8"/>
    <mergeCell ref="HC7:HF7"/>
    <mergeCell ref="HN7:HQ7"/>
    <mergeCell ref="HY7:IB7"/>
    <mergeCell ref="IJ7:IM7"/>
    <mergeCell ref="EZ7:FC7"/>
    <mergeCell ref="FK7:FN7"/>
    <mergeCell ref="FV7:FY7"/>
    <mergeCell ref="GG7:GJ7"/>
    <mergeCell ref="GR7:GU7"/>
    <mergeCell ref="IU9:IX9"/>
    <mergeCell ref="JF9:JI9"/>
    <mergeCell ref="JQ9:JT9"/>
    <mergeCell ref="KB9:KE9"/>
    <mergeCell ref="EZ10:FC10"/>
    <mergeCell ref="FK10:FN10"/>
    <mergeCell ref="FV10:FY10"/>
    <mergeCell ref="GG10:GJ10"/>
    <mergeCell ref="GR10:GU10"/>
    <mergeCell ref="HC10:HF10"/>
    <mergeCell ref="HN10:HQ10"/>
    <mergeCell ref="HY10:IB10"/>
    <mergeCell ref="IJ10:IM10"/>
    <mergeCell ref="IU10:IX10"/>
    <mergeCell ref="JF10:JI10"/>
    <mergeCell ref="JQ10:JT10"/>
    <mergeCell ref="KB10:KE10"/>
    <mergeCell ref="HC9:HF9"/>
    <mergeCell ref="HN9:HQ9"/>
    <mergeCell ref="HY9:IB9"/>
    <mergeCell ref="IJ9:IM9"/>
    <mergeCell ref="EZ9:FC9"/>
    <mergeCell ref="FK9:FN9"/>
    <mergeCell ref="FV9:FY9"/>
    <mergeCell ref="GG9:GJ9"/>
    <mergeCell ref="GR9:GU9"/>
    <mergeCell ref="IU11:IX11"/>
    <mergeCell ref="JF11:JI11"/>
    <mergeCell ref="JQ11:JT11"/>
    <mergeCell ref="KB11:KE11"/>
    <mergeCell ref="EZ12:FC12"/>
    <mergeCell ref="FK12:FN12"/>
    <mergeCell ref="FV12:FY12"/>
    <mergeCell ref="GG12:GJ12"/>
    <mergeCell ref="GR12:GU12"/>
    <mergeCell ref="HC12:HF12"/>
    <mergeCell ref="HN12:HQ12"/>
    <mergeCell ref="HY12:IB12"/>
    <mergeCell ref="IJ12:IM12"/>
    <mergeCell ref="IU12:IX12"/>
    <mergeCell ref="JF12:JI12"/>
    <mergeCell ref="JQ12:JT12"/>
    <mergeCell ref="KB12:KE12"/>
    <mergeCell ref="HC11:HF11"/>
    <mergeCell ref="HN11:HQ11"/>
    <mergeCell ref="HY11:IB11"/>
    <mergeCell ref="IJ11:IM11"/>
    <mergeCell ref="EZ11:FC11"/>
    <mergeCell ref="FK11:FN11"/>
    <mergeCell ref="FV11:FY11"/>
    <mergeCell ref="GG11:GJ11"/>
    <mergeCell ref="GR11:GU11"/>
    <mergeCell ref="IU13:IX13"/>
    <mergeCell ref="JF13:JI13"/>
    <mergeCell ref="JQ13:JT13"/>
    <mergeCell ref="KB13:KE13"/>
    <mergeCell ref="EZ16:EZ29"/>
    <mergeCell ref="FA16:FA22"/>
    <mergeCell ref="FB16:FD16"/>
    <mergeCell ref="FK16:FK29"/>
    <mergeCell ref="FL16:FL22"/>
    <mergeCell ref="FM16:FO16"/>
    <mergeCell ref="FV16:FV29"/>
    <mergeCell ref="FW16:FW22"/>
    <mergeCell ref="FX16:FZ16"/>
    <mergeCell ref="GG16:GG29"/>
    <mergeCell ref="GH16:GH22"/>
    <mergeCell ref="GI16:GK16"/>
    <mergeCell ref="GR16:GR29"/>
    <mergeCell ref="GS16:GS22"/>
    <mergeCell ref="GT16:GV16"/>
    <mergeCell ref="HC16:HC29"/>
    <mergeCell ref="HD16:HD22"/>
    <mergeCell ref="HE16:HG16"/>
    <mergeCell ref="EZ13:FC13"/>
    <mergeCell ref="FK13:FN13"/>
    <mergeCell ref="FV13:FY13"/>
    <mergeCell ref="GG13:GJ13"/>
    <mergeCell ref="GR13:GU13"/>
    <mergeCell ref="HC13:HF13"/>
    <mergeCell ref="KD16:KF16"/>
    <mergeCell ref="FB22:FC22"/>
    <mergeCell ref="FM22:FN22"/>
    <mergeCell ref="FX22:FY22"/>
    <mergeCell ref="KD22:KE22"/>
    <mergeCell ref="IW16:IY16"/>
    <mergeCell ref="JF16:JF29"/>
    <mergeCell ref="JG16:JG22"/>
    <mergeCell ref="JH16:JJ16"/>
    <mergeCell ref="JQ16:JQ29"/>
    <mergeCell ref="JR16:JR22"/>
    <mergeCell ref="JS16:JU16"/>
    <mergeCell ref="KB16:KB29"/>
    <mergeCell ref="KC16:KC22"/>
    <mergeCell ref="HP16:HR16"/>
    <mergeCell ref="HY16:HY29"/>
    <mergeCell ref="HZ16:HZ22"/>
    <mergeCell ref="IA16:IC16"/>
    <mergeCell ref="IJ16:IJ29"/>
    <mergeCell ref="IK16:IK22"/>
    <mergeCell ref="IL16:IN16"/>
    <mergeCell ref="IU16:IU29"/>
    <mergeCell ref="IV16:IV22"/>
    <mergeCell ref="HP23:HR23"/>
    <mergeCell ref="HZ23:HZ29"/>
    <mergeCell ref="IA23:IC23"/>
    <mergeCell ref="IK23:IK29"/>
    <mergeCell ref="IL23:IN23"/>
    <mergeCell ref="GT23:GV23"/>
    <mergeCell ref="IW23:IY23"/>
    <mergeCell ref="JG23:JG29"/>
    <mergeCell ref="JH23:JJ23"/>
    <mergeCell ref="JR23:JR29"/>
    <mergeCell ref="JS23:JU23"/>
    <mergeCell ref="KC23:KC29"/>
    <mergeCell ref="HN16:HN29"/>
    <mergeCell ref="HO16:HO22"/>
    <mergeCell ref="FA23:FA29"/>
    <mergeCell ref="FB23:FD23"/>
    <mergeCell ref="FL23:FL29"/>
    <mergeCell ref="FM23:FO23"/>
    <mergeCell ref="FW23:FW29"/>
    <mergeCell ref="FX23:FZ23"/>
    <mergeCell ref="GH23:GH29"/>
    <mergeCell ref="GI23:GK23"/>
    <mergeCell ref="GS23:GS29"/>
    <mergeCell ref="IV23:IV29"/>
    <mergeCell ref="GI22:GJ22"/>
    <mergeCell ref="GT22:GU22"/>
    <mergeCell ref="HE22:HF22"/>
    <mergeCell ref="HP22:HQ22"/>
    <mergeCell ref="IA22:IB22"/>
    <mergeCell ref="IL22:IM22"/>
    <mergeCell ref="IW22:IX22"/>
    <mergeCell ref="JH22:JI22"/>
    <mergeCell ref="JS22:JT22"/>
    <mergeCell ref="EZ30:EZ43"/>
    <mergeCell ref="FA30:FA36"/>
    <mergeCell ref="FB30:FD30"/>
    <mergeCell ref="FK30:FK43"/>
    <mergeCell ref="FL30:FL36"/>
    <mergeCell ref="FM30:FO30"/>
    <mergeCell ref="FV30:FV43"/>
    <mergeCell ref="FW30:FW36"/>
    <mergeCell ref="FX30:FZ30"/>
    <mergeCell ref="FA37:FA43"/>
    <mergeCell ref="FB36:FC36"/>
    <mergeCell ref="FM36:FN36"/>
    <mergeCell ref="FX36:FY36"/>
    <mergeCell ref="GI36:GJ36"/>
    <mergeCell ref="GT36:GU36"/>
    <mergeCell ref="KD23:KF23"/>
    <mergeCell ref="FB29:FC29"/>
    <mergeCell ref="FM29:FN29"/>
    <mergeCell ref="FX29:FY29"/>
    <mergeCell ref="GI29:GJ29"/>
    <mergeCell ref="GT29:GU29"/>
    <mergeCell ref="HE29:HF29"/>
    <mergeCell ref="HP29:HQ29"/>
    <mergeCell ref="IA29:IB29"/>
    <mergeCell ref="IL29:IM29"/>
    <mergeCell ref="IW29:IX29"/>
    <mergeCell ref="JH29:JI29"/>
    <mergeCell ref="JS29:JT29"/>
    <mergeCell ref="KD29:KE29"/>
    <mergeCell ref="HD23:HD29"/>
    <mergeCell ref="HE23:HG23"/>
    <mergeCell ref="HO23:HO29"/>
    <mergeCell ref="IA30:IC30"/>
    <mergeCell ref="IJ30:IJ43"/>
    <mergeCell ref="IK30:IK36"/>
    <mergeCell ref="IL30:IN30"/>
    <mergeCell ref="HO37:HO43"/>
    <mergeCell ref="HP37:HR37"/>
    <mergeCell ref="HZ37:HZ43"/>
    <mergeCell ref="IA37:IC37"/>
    <mergeCell ref="IK37:IK43"/>
    <mergeCell ref="IL37:IN37"/>
    <mergeCell ref="GG30:GG43"/>
    <mergeCell ref="GH30:GH36"/>
    <mergeCell ref="GI30:GK30"/>
    <mergeCell ref="GR30:GR43"/>
    <mergeCell ref="GS30:GS36"/>
    <mergeCell ref="GT30:GV30"/>
    <mergeCell ref="GT37:GV37"/>
    <mergeCell ref="HE36:HF36"/>
    <mergeCell ref="HP36:HQ36"/>
    <mergeCell ref="IA36:IB36"/>
    <mergeCell ref="IL36:IM36"/>
    <mergeCell ref="IW36:IX36"/>
    <mergeCell ref="JH36:JI36"/>
    <mergeCell ref="JS36:JT36"/>
    <mergeCell ref="KD36:KE36"/>
    <mergeCell ref="FB37:FD37"/>
    <mergeCell ref="FL37:FL43"/>
    <mergeCell ref="FM37:FO37"/>
    <mergeCell ref="FW37:FW43"/>
    <mergeCell ref="FX37:FZ37"/>
    <mergeCell ref="GH37:GH43"/>
    <mergeCell ref="GI37:GK37"/>
    <mergeCell ref="GS37:GS43"/>
    <mergeCell ref="IU30:IU43"/>
    <mergeCell ref="IV30:IV36"/>
    <mergeCell ref="IW30:IY30"/>
    <mergeCell ref="JF30:JF43"/>
    <mergeCell ref="JG30:JG36"/>
    <mergeCell ref="JH30:JJ30"/>
    <mergeCell ref="JQ30:JQ43"/>
    <mergeCell ref="JR30:JR36"/>
    <mergeCell ref="JS30:JU30"/>
    <mergeCell ref="IV37:IV43"/>
    <mergeCell ref="IW37:IY37"/>
    <mergeCell ref="JG37:JG43"/>
    <mergeCell ref="JH37:JJ37"/>
    <mergeCell ref="JR37:JR43"/>
    <mergeCell ref="JS37:JU37"/>
    <mergeCell ref="HN30:HN43"/>
    <mergeCell ref="HO30:HO36"/>
    <mergeCell ref="HP30:HR30"/>
    <mergeCell ref="HY30:HY43"/>
    <mergeCell ref="HZ30:HZ36"/>
    <mergeCell ref="EO3:ER3"/>
    <mergeCell ref="EO4:ER4"/>
    <mergeCell ref="EO5:ER5"/>
    <mergeCell ref="EO6:ER6"/>
    <mergeCell ref="EO7:ER7"/>
    <mergeCell ref="EO8:ER8"/>
    <mergeCell ref="EO9:ER9"/>
    <mergeCell ref="EO10:ER10"/>
    <mergeCell ref="EO11:ER11"/>
    <mergeCell ref="KC37:KC43"/>
    <mergeCell ref="KD37:KF37"/>
    <mergeCell ref="FB43:FC43"/>
    <mergeCell ref="FM43:FN43"/>
    <mergeCell ref="FX43:FY43"/>
    <mergeCell ref="GI43:GJ43"/>
    <mergeCell ref="GT43:GU43"/>
    <mergeCell ref="HE43:HF43"/>
    <mergeCell ref="HP43:HQ43"/>
    <mergeCell ref="IA43:IB43"/>
    <mergeCell ref="IL43:IM43"/>
    <mergeCell ref="IW43:IX43"/>
    <mergeCell ref="JH43:JI43"/>
    <mergeCell ref="JS43:JT43"/>
    <mergeCell ref="KD43:KE43"/>
    <mergeCell ref="HC30:HC43"/>
    <mergeCell ref="HD30:HD36"/>
    <mergeCell ref="HE30:HG30"/>
    <mergeCell ref="HD37:HD43"/>
    <mergeCell ref="HE37:HG37"/>
    <mergeCell ref="KB30:KB43"/>
    <mergeCell ref="KC30:KC36"/>
    <mergeCell ref="KD30:KF30"/>
    <mergeCell ref="OH3:OK3"/>
    <mergeCell ref="KM4:KP4"/>
    <mergeCell ref="KX4:LA4"/>
    <mergeCell ref="LI4:LL4"/>
    <mergeCell ref="LT4:LW4"/>
    <mergeCell ref="ME4:MH4"/>
    <mergeCell ref="MP4:MS4"/>
    <mergeCell ref="NA4:ND4"/>
    <mergeCell ref="NL4:NO4"/>
    <mergeCell ref="NW4:NZ4"/>
    <mergeCell ref="OH4:OK4"/>
    <mergeCell ref="KM3:KP3"/>
    <mergeCell ref="KX3:LA3"/>
    <mergeCell ref="LI3:LL3"/>
    <mergeCell ref="LT3:LW3"/>
    <mergeCell ref="ME3:MH3"/>
    <mergeCell ref="MP3:MS3"/>
    <mergeCell ref="NA3:ND3"/>
    <mergeCell ref="NL3:NO3"/>
    <mergeCell ref="NW3:NZ3"/>
    <mergeCell ref="OH5:OK5"/>
    <mergeCell ref="KM6:KP6"/>
    <mergeCell ref="KX6:LA6"/>
    <mergeCell ref="LI6:LL6"/>
    <mergeCell ref="LT6:LW6"/>
    <mergeCell ref="ME6:MH6"/>
    <mergeCell ref="MP6:MS6"/>
    <mergeCell ref="NA6:ND6"/>
    <mergeCell ref="NL6:NO6"/>
    <mergeCell ref="NW6:NZ6"/>
    <mergeCell ref="OH6:OK6"/>
    <mergeCell ref="KM5:KP5"/>
    <mergeCell ref="KX5:LA5"/>
    <mergeCell ref="LI5:LL5"/>
    <mergeCell ref="LT5:LW5"/>
    <mergeCell ref="ME5:MH5"/>
    <mergeCell ref="MP5:MS5"/>
    <mergeCell ref="NA5:ND5"/>
    <mergeCell ref="NL5:NO5"/>
    <mergeCell ref="NW5:NZ5"/>
    <mergeCell ref="OH7:OK7"/>
    <mergeCell ref="KM8:KP8"/>
    <mergeCell ref="KX8:LA8"/>
    <mergeCell ref="LI8:LL8"/>
    <mergeCell ref="LT8:LW8"/>
    <mergeCell ref="ME8:MH8"/>
    <mergeCell ref="MP8:MS8"/>
    <mergeCell ref="NA8:ND8"/>
    <mergeCell ref="NL8:NO8"/>
    <mergeCell ref="NW8:NZ8"/>
    <mergeCell ref="OH8:OK8"/>
    <mergeCell ref="KM7:KP7"/>
    <mergeCell ref="KX7:LA7"/>
    <mergeCell ref="LI7:LL7"/>
    <mergeCell ref="LT7:LW7"/>
    <mergeCell ref="ME7:MH7"/>
    <mergeCell ref="MP7:MS7"/>
    <mergeCell ref="NA7:ND7"/>
    <mergeCell ref="NL7:NO7"/>
    <mergeCell ref="NW7:NZ7"/>
    <mergeCell ref="OH9:OK9"/>
    <mergeCell ref="KM10:KP10"/>
    <mergeCell ref="KX10:LA10"/>
    <mergeCell ref="LI10:LL10"/>
    <mergeCell ref="LT10:LW10"/>
    <mergeCell ref="ME10:MH10"/>
    <mergeCell ref="MP10:MS10"/>
    <mergeCell ref="NA10:ND10"/>
    <mergeCell ref="NL10:NO10"/>
    <mergeCell ref="NW10:NZ10"/>
    <mergeCell ref="OH10:OK10"/>
    <mergeCell ref="KM9:KP9"/>
    <mergeCell ref="KX9:LA9"/>
    <mergeCell ref="LI9:LL9"/>
    <mergeCell ref="LT9:LW9"/>
    <mergeCell ref="ME9:MH9"/>
    <mergeCell ref="MP9:MS9"/>
    <mergeCell ref="NA9:ND9"/>
    <mergeCell ref="NL9:NO9"/>
    <mergeCell ref="NW9:NZ9"/>
    <mergeCell ref="HN13:HQ13"/>
    <mergeCell ref="HY13:IB13"/>
    <mergeCell ref="IJ13:IM13"/>
    <mergeCell ref="KM13:KP13"/>
    <mergeCell ref="KX13:LA13"/>
    <mergeCell ref="LI13:LL13"/>
    <mergeCell ref="LT13:LW13"/>
    <mergeCell ref="ME13:MH13"/>
    <mergeCell ref="OH11:OK11"/>
    <mergeCell ref="KM12:KP12"/>
    <mergeCell ref="KX12:LA12"/>
    <mergeCell ref="LI12:LL12"/>
    <mergeCell ref="LT12:LW12"/>
    <mergeCell ref="ME12:MH12"/>
    <mergeCell ref="MP12:MS12"/>
    <mergeCell ref="NA12:ND12"/>
    <mergeCell ref="NL12:NO12"/>
    <mergeCell ref="NW12:NZ12"/>
    <mergeCell ref="OH12:OK12"/>
    <mergeCell ref="KM11:KP11"/>
    <mergeCell ref="KX11:LA11"/>
    <mergeCell ref="LI11:LL11"/>
    <mergeCell ref="LT11:LW11"/>
    <mergeCell ref="ME11:MH11"/>
    <mergeCell ref="MP11:MS11"/>
    <mergeCell ref="NA11:ND11"/>
    <mergeCell ref="NL11:NO11"/>
    <mergeCell ref="NW11:NZ11"/>
    <mergeCell ref="MP13:MS13"/>
    <mergeCell ref="NA13:ND13"/>
    <mergeCell ref="NL13:NO13"/>
    <mergeCell ref="NW13:NZ13"/>
    <mergeCell ref="OH13:OK13"/>
    <mergeCell ref="KM16:KM29"/>
    <mergeCell ref="KN16:KN22"/>
    <mergeCell ref="KO16:KQ16"/>
    <mergeCell ref="KX16:KX29"/>
    <mergeCell ref="KY16:KY22"/>
    <mergeCell ref="KZ16:LB16"/>
    <mergeCell ref="LI16:LI29"/>
    <mergeCell ref="LJ16:LJ22"/>
    <mergeCell ref="LK16:LM16"/>
    <mergeCell ref="LT16:LT29"/>
    <mergeCell ref="LU16:LU22"/>
    <mergeCell ref="LV16:LX16"/>
    <mergeCell ref="ME16:ME29"/>
    <mergeCell ref="MF16:MF22"/>
    <mergeCell ref="MG16:MI16"/>
    <mergeCell ref="MP16:MP29"/>
    <mergeCell ref="MQ16:MQ22"/>
    <mergeCell ref="MR16:MT16"/>
    <mergeCell ref="NA16:NA29"/>
    <mergeCell ref="KN23:KN29"/>
    <mergeCell ref="KO23:KQ23"/>
    <mergeCell ref="KY23:KY29"/>
    <mergeCell ref="KZ23:LB23"/>
    <mergeCell ref="LJ23:LJ29"/>
    <mergeCell ref="LK23:LM23"/>
    <mergeCell ref="LU23:LU29"/>
    <mergeCell ref="LV23:LX23"/>
    <mergeCell ref="MF23:MF29"/>
    <mergeCell ref="OI16:OI22"/>
    <mergeCell ref="OJ16:OL16"/>
    <mergeCell ref="KO22:KP22"/>
    <mergeCell ref="KZ22:LA22"/>
    <mergeCell ref="LK22:LL22"/>
    <mergeCell ref="LV22:LW22"/>
    <mergeCell ref="MG22:MH22"/>
    <mergeCell ref="MR22:MS22"/>
    <mergeCell ref="NC22:ND22"/>
    <mergeCell ref="NN22:NO22"/>
    <mergeCell ref="NY22:NZ22"/>
    <mergeCell ref="OJ22:OK22"/>
    <mergeCell ref="NB16:NB22"/>
    <mergeCell ref="NC16:NE16"/>
    <mergeCell ref="NL16:NL29"/>
    <mergeCell ref="NM16:NM22"/>
    <mergeCell ref="NN16:NP16"/>
    <mergeCell ref="NW16:NW29"/>
    <mergeCell ref="NX16:NX22"/>
    <mergeCell ref="NY16:OA16"/>
    <mergeCell ref="OH16:OH29"/>
    <mergeCell ref="OI23:OI29"/>
    <mergeCell ref="OJ23:OL23"/>
    <mergeCell ref="KO29:KP29"/>
    <mergeCell ref="KZ29:LA29"/>
    <mergeCell ref="LK29:LL29"/>
    <mergeCell ref="LV29:LW29"/>
    <mergeCell ref="MG29:MH29"/>
    <mergeCell ref="MR29:MS29"/>
    <mergeCell ref="NC29:ND29"/>
    <mergeCell ref="NN29:NO29"/>
    <mergeCell ref="NY29:NZ29"/>
    <mergeCell ref="OJ29:OK29"/>
    <mergeCell ref="MG23:MI23"/>
    <mergeCell ref="MQ23:MQ29"/>
    <mergeCell ref="MR23:MT23"/>
    <mergeCell ref="NB23:NB29"/>
    <mergeCell ref="NC23:NE23"/>
    <mergeCell ref="NM23:NM29"/>
    <mergeCell ref="NN23:NP23"/>
    <mergeCell ref="NX23:NX29"/>
    <mergeCell ref="NY23:OA23"/>
    <mergeCell ref="LT30:LT43"/>
    <mergeCell ref="LU30:LU36"/>
    <mergeCell ref="LV30:LX30"/>
    <mergeCell ref="ME30:ME43"/>
    <mergeCell ref="MF30:MF36"/>
    <mergeCell ref="MG30:MI30"/>
    <mergeCell ref="MP30:MP43"/>
    <mergeCell ref="MQ30:MQ36"/>
    <mergeCell ref="MR30:MT30"/>
    <mergeCell ref="KM30:KM43"/>
    <mergeCell ref="KN30:KN36"/>
    <mergeCell ref="KO30:KQ30"/>
    <mergeCell ref="KX30:KX43"/>
    <mergeCell ref="KY30:KY36"/>
    <mergeCell ref="KZ30:LB30"/>
    <mergeCell ref="LI30:LI43"/>
    <mergeCell ref="LJ30:LJ36"/>
    <mergeCell ref="LK30:LM30"/>
    <mergeCell ref="KN37:KN43"/>
    <mergeCell ref="MF37:MF43"/>
    <mergeCell ref="MG37:MI37"/>
    <mergeCell ref="MQ37:MQ43"/>
    <mergeCell ref="MR37:MT37"/>
    <mergeCell ref="KO43:KP43"/>
    <mergeCell ref="KZ43:LA43"/>
    <mergeCell ref="LK43:LL43"/>
    <mergeCell ref="LV43:LW43"/>
    <mergeCell ref="MG43:MH43"/>
    <mergeCell ref="MR43:MS43"/>
    <mergeCell ref="KO36:KP36"/>
    <mergeCell ref="KZ36:LA36"/>
    <mergeCell ref="LK36:LL36"/>
    <mergeCell ref="NA30:NA43"/>
    <mergeCell ref="NB30:NB36"/>
    <mergeCell ref="NC30:NE30"/>
    <mergeCell ref="NL30:NL43"/>
    <mergeCell ref="NM30:NM36"/>
    <mergeCell ref="NN30:NP30"/>
    <mergeCell ref="NW30:NW43"/>
    <mergeCell ref="NX30:NX36"/>
    <mergeCell ref="NY30:OA30"/>
    <mergeCell ref="NB37:NB43"/>
    <mergeCell ref="NC37:NE37"/>
    <mergeCell ref="NM37:NM43"/>
    <mergeCell ref="NN37:NP37"/>
    <mergeCell ref="NX37:NX43"/>
    <mergeCell ref="NY37:OA37"/>
    <mergeCell ref="OI37:OI43"/>
    <mergeCell ref="OJ37:OL37"/>
    <mergeCell ref="NC43:ND43"/>
    <mergeCell ref="NN43:NO43"/>
    <mergeCell ref="NY43:NZ43"/>
    <mergeCell ref="OJ43:OK43"/>
    <mergeCell ref="OH30:OH43"/>
    <mergeCell ref="OI30:OI36"/>
    <mergeCell ref="OJ30:OL30"/>
    <mergeCell ref="LV36:LW36"/>
    <mergeCell ref="MG36:MH36"/>
    <mergeCell ref="MR36:MS36"/>
    <mergeCell ref="NC36:ND36"/>
    <mergeCell ref="NN36:NO36"/>
    <mergeCell ref="NY36:NZ36"/>
    <mergeCell ref="OJ36:OK36"/>
    <mergeCell ref="KO37:KQ37"/>
    <mergeCell ref="KY37:KY43"/>
    <mergeCell ref="KZ37:LB37"/>
    <mergeCell ref="LJ37:LJ43"/>
    <mergeCell ref="LK37:LM37"/>
    <mergeCell ref="LU37:LU43"/>
    <mergeCell ref="LV37:LX37"/>
    <mergeCell ref="SN3:SQ3"/>
    <mergeCell ref="SY3:TB3"/>
    <mergeCell ref="TJ3:TM3"/>
    <mergeCell ref="SC4:SF4"/>
    <mergeCell ref="SN5:SQ5"/>
    <mergeCell ref="SY5:TB5"/>
    <mergeCell ref="TJ5:TM5"/>
    <mergeCell ref="SC6:SF6"/>
    <mergeCell ref="SN7:SQ7"/>
    <mergeCell ref="SY7:TB7"/>
    <mergeCell ref="TJ7:TM7"/>
    <mergeCell ref="SC8:SF8"/>
    <mergeCell ref="SN9:SQ9"/>
    <mergeCell ref="SY9:TB9"/>
    <mergeCell ref="TJ9:TM9"/>
    <mergeCell ref="SC10:SF10"/>
    <mergeCell ref="SN11:SQ11"/>
    <mergeCell ref="SY11:TB11"/>
    <mergeCell ref="TU3:TX3"/>
    <mergeCell ref="UF3:UI3"/>
    <mergeCell ref="UQ3:UT3"/>
    <mergeCell ref="VB3:VE3"/>
    <mergeCell ref="VM3:VP3"/>
    <mergeCell ref="VX3:WA3"/>
    <mergeCell ref="OS3:OV3"/>
    <mergeCell ref="PD3:PG3"/>
    <mergeCell ref="PO3:PR3"/>
    <mergeCell ref="PZ3:QC3"/>
    <mergeCell ref="QK3:QN3"/>
    <mergeCell ref="QV3:QY3"/>
    <mergeCell ref="RG3:RJ3"/>
    <mergeCell ref="RR3:RU3"/>
    <mergeCell ref="SC3:SF3"/>
    <mergeCell ref="SN4:SQ4"/>
    <mergeCell ref="SY4:TB4"/>
    <mergeCell ref="TJ4:TM4"/>
    <mergeCell ref="TU4:TX4"/>
    <mergeCell ref="UF4:UI4"/>
    <mergeCell ref="UQ4:UT4"/>
    <mergeCell ref="VB4:VE4"/>
    <mergeCell ref="VM4:VP4"/>
    <mergeCell ref="VX4:WA4"/>
    <mergeCell ref="OS4:OV4"/>
    <mergeCell ref="PD4:PG4"/>
    <mergeCell ref="PO4:PR4"/>
    <mergeCell ref="PZ4:QC4"/>
    <mergeCell ref="QK4:QN4"/>
    <mergeCell ref="QV4:QY4"/>
    <mergeCell ref="RG4:RJ4"/>
    <mergeCell ref="RR4:RU4"/>
    <mergeCell ref="TU5:TX5"/>
    <mergeCell ref="UF5:UI5"/>
    <mergeCell ref="UQ5:UT5"/>
    <mergeCell ref="VB5:VE5"/>
    <mergeCell ref="VM5:VP5"/>
    <mergeCell ref="VX5:WA5"/>
    <mergeCell ref="OS5:OV5"/>
    <mergeCell ref="PD5:PG5"/>
    <mergeCell ref="PO5:PR5"/>
    <mergeCell ref="PZ5:QC5"/>
    <mergeCell ref="QK5:QN5"/>
    <mergeCell ref="QV5:QY5"/>
    <mergeCell ref="RG5:RJ5"/>
    <mergeCell ref="RR5:RU5"/>
    <mergeCell ref="SC5:SF5"/>
    <mergeCell ref="SN6:SQ6"/>
    <mergeCell ref="SY6:TB6"/>
    <mergeCell ref="TJ6:TM6"/>
    <mergeCell ref="TU6:TX6"/>
    <mergeCell ref="UF6:UI6"/>
    <mergeCell ref="UQ6:UT6"/>
    <mergeCell ref="VB6:VE6"/>
    <mergeCell ref="VM6:VP6"/>
    <mergeCell ref="VX6:WA6"/>
    <mergeCell ref="OS6:OV6"/>
    <mergeCell ref="PD6:PG6"/>
    <mergeCell ref="PO6:PR6"/>
    <mergeCell ref="PZ6:QC6"/>
    <mergeCell ref="QK6:QN6"/>
    <mergeCell ref="QV6:QY6"/>
    <mergeCell ref="RG6:RJ6"/>
    <mergeCell ref="RR6:RU6"/>
    <mergeCell ref="TU7:TX7"/>
    <mergeCell ref="UF7:UI7"/>
    <mergeCell ref="UQ7:UT7"/>
    <mergeCell ref="VB7:VE7"/>
    <mergeCell ref="VM7:VP7"/>
    <mergeCell ref="VX7:WA7"/>
    <mergeCell ref="OS7:OV7"/>
    <mergeCell ref="PD7:PG7"/>
    <mergeCell ref="PO7:PR7"/>
    <mergeCell ref="PZ7:QC7"/>
    <mergeCell ref="QK7:QN7"/>
    <mergeCell ref="QV7:QY7"/>
    <mergeCell ref="RG7:RJ7"/>
    <mergeCell ref="RR7:RU7"/>
    <mergeCell ref="SC7:SF7"/>
    <mergeCell ref="SN8:SQ8"/>
    <mergeCell ref="SY8:TB8"/>
    <mergeCell ref="TJ8:TM8"/>
    <mergeCell ref="TU8:TX8"/>
    <mergeCell ref="UF8:UI8"/>
    <mergeCell ref="UQ8:UT8"/>
    <mergeCell ref="VB8:VE8"/>
    <mergeCell ref="VM8:VP8"/>
    <mergeCell ref="VX8:WA8"/>
    <mergeCell ref="OS8:OV8"/>
    <mergeCell ref="PD8:PG8"/>
    <mergeCell ref="PO8:PR8"/>
    <mergeCell ref="PZ8:QC8"/>
    <mergeCell ref="QK8:QN8"/>
    <mergeCell ref="QV8:QY8"/>
    <mergeCell ref="RG8:RJ8"/>
    <mergeCell ref="RR8:RU8"/>
    <mergeCell ref="TU9:TX9"/>
    <mergeCell ref="UF9:UI9"/>
    <mergeCell ref="UQ9:UT9"/>
    <mergeCell ref="VB9:VE9"/>
    <mergeCell ref="VM9:VP9"/>
    <mergeCell ref="VX9:WA9"/>
    <mergeCell ref="OS9:OV9"/>
    <mergeCell ref="PD9:PG9"/>
    <mergeCell ref="PO9:PR9"/>
    <mergeCell ref="PZ9:QC9"/>
    <mergeCell ref="QK9:QN9"/>
    <mergeCell ref="QV9:QY9"/>
    <mergeCell ref="RG9:RJ9"/>
    <mergeCell ref="RR9:RU9"/>
    <mergeCell ref="SC9:SF9"/>
    <mergeCell ref="SN10:SQ10"/>
    <mergeCell ref="SY10:TB10"/>
    <mergeCell ref="TJ10:TM10"/>
    <mergeCell ref="TU10:TX10"/>
    <mergeCell ref="UF10:UI10"/>
    <mergeCell ref="UQ10:UT10"/>
    <mergeCell ref="VB10:VE10"/>
    <mergeCell ref="VM10:VP10"/>
    <mergeCell ref="VX10:WA10"/>
    <mergeCell ref="OS10:OV10"/>
    <mergeCell ref="PD10:PG10"/>
    <mergeCell ref="PO10:PR10"/>
    <mergeCell ref="PZ10:QC10"/>
    <mergeCell ref="QK10:QN10"/>
    <mergeCell ref="QV10:QY10"/>
    <mergeCell ref="RG10:RJ10"/>
    <mergeCell ref="RR10:RU10"/>
    <mergeCell ref="TJ11:TM11"/>
    <mergeCell ref="TU11:TX11"/>
    <mergeCell ref="UF11:UI11"/>
    <mergeCell ref="UQ11:UT11"/>
    <mergeCell ref="VB11:VE11"/>
    <mergeCell ref="VM11:VP11"/>
    <mergeCell ref="VX11:WA11"/>
    <mergeCell ref="OS11:OV11"/>
    <mergeCell ref="PD11:PG11"/>
    <mergeCell ref="PO11:PR11"/>
    <mergeCell ref="PZ11:QC11"/>
    <mergeCell ref="QK11:QN11"/>
    <mergeCell ref="QV11:QY11"/>
    <mergeCell ref="RG11:RJ11"/>
    <mergeCell ref="RR11:RU11"/>
    <mergeCell ref="SC11:SF11"/>
    <mergeCell ref="SN12:SQ12"/>
    <mergeCell ref="SY12:TB12"/>
    <mergeCell ref="TJ12:TM12"/>
    <mergeCell ref="TU12:TX12"/>
    <mergeCell ref="UF12:UI12"/>
    <mergeCell ref="UQ12:UT12"/>
    <mergeCell ref="VB12:VE12"/>
    <mergeCell ref="VM12:VP12"/>
    <mergeCell ref="VX12:WA12"/>
    <mergeCell ref="OS12:OV12"/>
    <mergeCell ref="PD12:PG12"/>
    <mergeCell ref="PO12:PR12"/>
    <mergeCell ref="PZ12:QC12"/>
    <mergeCell ref="QK12:QN12"/>
    <mergeCell ref="QV12:QY12"/>
    <mergeCell ref="RG12:RJ12"/>
    <mergeCell ref="RR12:RU12"/>
    <mergeCell ref="SC12:SF12"/>
    <mergeCell ref="SN13:SQ13"/>
    <mergeCell ref="SY13:TB13"/>
    <mergeCell ref="TJ13:TM13"/>
    <mergeCell ref="TU13:TX13"/>
    <mergeCell ref="UF13:UI13"/>
    <mergeCell ref="UQ13:UT13"/>
    <mergeCell ref="VB13:VE13"/>
    <mergeCell ref="VM13:VP13"/>
    <mergeCell ref="VX13:WA13"/>
    <mergeCell ref="OS13:OV13"/>
    <mergeCell ref="PD13:PG13"/>
    <mergeCell ref="PO13:PR13"/>
    <mergeCell ref="PZ13:QC13"/>
    <mergeCell ref="QK13:QN13"/>
    <mergeCell ref="QV13:QY13"/>
    <mergeCell ref="RG13:RJ13"/>
    <mergeCell ref="RR13:RU13"/>
    <mergeCell ref="SC13:SF13"/>
    <mergeCell ref="OS16:OS29"/>
    <mergeCell ref="OT16:OT22"/>
    <mergeCell ref="OU16:OW16"/>
    <mergeCell ref="PD16:PD29"/>
    <mergeCell ref="PE16:PE22"/>
    <mergeCell ref="PF16:PH16"/>
    <mergeCell ref="PO16:PO29"/>
    <mergeCell ref="PP16:PP22"/>
    <mergeCell ref="PQ16:PS16"/>
    <mergeCell ref="OU22:OV22"/>
    <mergeCell ref="PF22:PG22"/>
    <mergeCell ref="PQ22:PR22"/>
    <mergeCell ref="OT23:OT29"/>
    <mergeCell ref="OU23:OW23"/>
    <mergeCell ref="PE23:PE29"/>
    <mergeCell ref="PF23:PH23"/>
    <mergeCell ref="PP23:PP29"/>
    <mergeCell ref="PQ23:PS23"/>
    <mergeCell ref="OU29:OV29"/>
    <mergeCell ref="PF29:PG29"/>
    <mergeCell ref="PQ29:PR29"/>
    <mergeCell ref="PZ16:PZ29"/>
    <mergeCell ref="QA16:QA22"/>
    <mergeCell ref="QB16:QD16"/>
    <mergeCell ref="QK16:QK29"/>
    <mergeCell ref="QL16:QL22"/>
    <mergeCell ref="QM16:QO16"/>
    <mergeCell ref="QV16:QV29"/>
    <mergeCell ref="QW16:QW22"/>
    <mergeCell ref="QX16:QZ16"/>
    <mergeCell ref="QB22:QC22"/>
    <mergeCell ref="QM22:QN22"/>
    <mergeCell ref="QX22:QY22"/>
    <mergeCell ref="QA23:QA29"/>
    <mergeCell ref="QB23:QD23"/>
    <mergeCell ref="QL23:QL29"/>
    <mergeCell ref="QM23:QO23"/>
    <mergeCell ref="QW23:QW29"/>
    <mergeCell ref="QX23:QZ23"/>
    <mergeCell ref="QB29:QC29"/>
    <mergeCell ref="QM29:QN29"/>
    <mergeCell ref="QX29:QY29"/>
    <mergeCell ref="RG16:RG29"/>
    <mergeCell ref="RH16:RH22"/>
    <mergeCell ref="RI16:RK16"/>
    <mergeCell ref="RR16:RR29"/>
    <mergeCell ref="RS16:RS22"/>
    <mergeCell ref="RT16:RV16"/>
    <mergeCell ref="SC16:SC29"/>
    <mergeCell ref="SD16:SD22"/>
    <mergeCell ref="SE16:SG16"/>
    <mergeCell ref="RI22:RJ22"/>
    <mergeCell ref="RT22:RU22"/>
    <mergeCell ref="SE22:SF22"/>
    <mergeCell ref="RH23:RH29"/>
    <mergeCell ref="RI23:RK23"/>
    <mergeCell ref="RS23:RS29"/>
    <mergeCell ref="RT23:RV23"/>
    <mergeCell ref="SD23:SD29"/>
    <mergeCell ref="SE23:SG23"/>
    <mergeCell ref="RI29:RJ29"/>
    <mergeCell ref="RT29:RU29"/>
    <mergeCell ref="SE29:SF29"/>
    <mergeCell ref="SN16:SN29"/>
    <mergeCell ref="SO16:SO22"/>
    <mergeCell ref="SP16:SR16"/>
    <mergeCell ref="SY16:SY29"/>
    <mergeCell ref="SZ16:SZ22"/>
    <mergeCell ref="TA16:TC16"/>
    <mergeCell ref="TJ16:TJ29"/>
    <mergeCell ref="TK16:TK22"/>
    <mergeCell ref="TL16:TN16"/>
    <mergeCell ref="SP22:SQ22"/>
    <mergeCell ref="TA22:TB22"/>
    <mergeCell ref="TL22:TM22"/>
    <mergeCell ref="SO23:SO29"/>
    <mergeCell ref="SP23:SR23"/>
    <mergeCell ref="SZ23:SZ29"/>
    <mergeCell ref="TA23:TC23"/>
    <mergeCell ref="TK23:TK29"/>
    <mergeCell ref="TL23:TN23"/>
    <mergeCell ref="SP29:SQ29"/>
    <mergeCell ref="TA29:TB29"/>
    <mergeCell ref="TL29:TM29"/>
    <mergeCell ref="TU16:TU29"/>
    <mergeCell ref="TV16:TV22"/>
    <mergeCell ref="TW16:TY16"/>
    <mergeCell ref="UF16:UF29"/>
    <mergeCell ref="UG16:UG22"/>
    <mergeCell ref="UH16:UJ16"/>
    <mergeCell ref="UQ16:UQ29"/>
    <mergeCell ref="UR16:UR22"/>
    <mergeCell ref="US16:UU16"/>
    <mergeCell ref="TW22:TX22"/>
    <mergeCell ref="UH22:UI22"/>
    <mergeCell ref="US22:UT22"/>
    <mergeCell ref="TV23:TV29"/>
    <mergeCell ref="TW23:TY23"/>
    <mergeCell ref="UG23:UG29"/>
    <mergeCell ref="UH23:UJ23"/>
    <mergeCell ref="UR23:UR29"/>
    <mergeCell ref="US23:UU23"/>
    <mergeCell ref="TW29:TX29"/>
    <mergeCell ref="UH29:UI29"/>
    <mergeCell ref="US29:UT29"/>
    <mergeCell ref="VB16:VB29"/>
    <mergeCell ref="VC16:VC22"/>
    <mergeCell ref="VD16:VF16"/>
    <mergeCell ref="VM16:VM29"/>
    <mergeCell ref="VN16:VN22"/>
    <mergeCell ref="VO16:VQ16"/>
    <mergeCell ref="VX16:VX29"/>
    <mergeCell ref="VY16:VY22"/>
    <mergeCell ref="VZ16:WB16"/>
    <mergeCell ref="VD22:VE22"/>
    <mergeCell ref="VO22:VP22"/>
    <mergeCell ref="VZ22:WA22"/>
    <mergeCell ref="VC23:VC29"/>
    <mergeCell ref="VD23:VF23"/>
    <mergeCell ref="VN23:VN29"/>
    <mergeCell ref="VO23:VQ23"/>
    <mergeCell ref="VY23:VY29"/>
    <mergeCell ref="VZ23:WB23"/>
    <mergeCell ref="VD29:VE29"/>
    <mergeCell ref="VO29:VP29"/>
    <mergeCell ref="VZ29:WA29"/>
    <mergeCell ref="OS30:OS43"/>
    <mergeCell ref="OT30:OT36"/>
    <mergeCell ref="OU30:OW30"/>
    <mergeCell ref="PD30:PD43"/>
    <mergeCell ref="PE30:PE36"/>
    <mergeCell ref="PF30:PH30"/>
    <mergeCell ref="PO30:PO43"/>
    <mergeCell ref="PP30:PP36"/>
    <mergeCell ref="PQ30:PS30"/>
    <mergeCell ref="OU36:OV36"/>
    <mergeCell ref="PF36:PG36"/>
    <mergeCell ref="PQ36:PR36"/>
    <mergeCell ref="OT37:OT43"/>
    <mergeCell ref="OU37:OW37"/>
    <mergeCell ref="PE37:PE43"/>
    <mergeCell ref="PF37:PH37"/>
    <mergeCell ref="PP37:PP43"/>
    <mergeCell ref="PQ37:PS37"/>
    <mergeCell ref="OU43:OV43"/>
    <mergeCell ref="PF43:PG43"/>
    <mergeCell ref="PQ43:PR43"/>
    <mergeCell ref="PZ30:PZ43"/>
    <mergeCell ref="QA30:QA36"/>
    <mergeCell ref="QB30:QD30"/>
    <mergeCell ref="QK30:QK43"/>
    <mergeCell ref="QL30:QL36"/>
    <mergeCell ref="QM30:QO30"/>
    <mergeCell ref="QV30:QV43"/>
    <mergeCell ref="QW30:QW36"/>
    <mergeCell ref="QX30:QZ30"/>
    <mergeCell ref="QB36:QC36"/>
    <mergeCell ref="QM36:QN36"/>
    <mergeCell ref="QX36:QY36"/>
    <mergeCell ref="QA37:QA43"/>
    <mergeCell ref="QB37:QD37"/>
    <mergeCell ref="QL37:QL43"/>
    <mergeCell ref="QM37:QO37"/>
    <mergeCell ref="QW37:QW43"/>
    <mergeCell ref="QX37:QZ37"/>
    <mergeCell ref="QB43:QC43"/>
    <mergeCell ref="QM43:QN43"/>
    <mergeCell ref="QX43:QY43"/>
    <mergeCell ref="RG30:RG43"/>
    <mergeCell ref="RH30:RH36"/>
    <mergeCell ref="RI30:RK30"/>
    <mergeCell ref="RR30:RR43"/>
    <mergeCell ref="RS30:RS36"/>
    <mergeCell ref="RT30:RV30"/>
    <mergeCell ref="SC30:SC43"/>
    <mergeCell ref="SD30:SD36"/>
    <mergeCell ref="SE30:SG30"/>
    <mergeCell ref="RI36:RJ36"/>
    <mergeCell ref="RT36:RU36"/>
    <mergeCell ref="SE36:SF36"/>
    <mergeCell ref="RH37:RH43"/>
    <mergeCell ref="RI37:RK37"/>
    <mergeCell ref="RS37:RS43"/>
    <mergeCell ref="RT37:RV37"/>
    <mergeCell ref="SD37:SD43"/>
    <mergeCell ref="SE37:SG37"/>
    <mergeCell ref="RI43:RJ43"/>
    <mergeCell ref="RT43:RU43"/>
    <mergeCell ref="SE43:SF43"/>
    <mergeCell ref="SN30:SN43"/>
    <mergeCell ref="SO30:SO36"/>
    <mergeCell ref="SP30:SR30"/>
    <mergeCell ref="SY30:SY43"/>
    <mergeCell ref="SZ30:SZ36"/>
    <mergeCell ref="TA30:TC30"/>
    <mergeCell ref="TJ30:TJ43"/>
    <mergeCell ref="TK30:TK36"/>
    <mergeCell ref="TL30:TN30"/>
    <mergeCell ref="SP36:SQ36"/>
    <mergeCell ref="TA36:TB36"/>
    <mergeCell ref="TL36:TM36"/>
    <mergeCell ref="SO37:SO43"/>
    <mergeCell ref="SP37:SR37"/>
    <mergeCell ref="SZ37:SZ43"/>
    <mergeCell ref="TA37:TC37"/>
    <mergeCell ref="TK37:TK43"/>
    <mergeCell ref="TL37:TN37"/>
    <mergeCell ref="SP43:SQ43"/>
    <mergeCell ref="TA43:TB43"/>
    <mergeCell ref="TL43:TM43"/>
    <mergeCell ref="TU30:TU43"/>
    <mergeCell ref="TV30:TV36"/>
    <mergeCell ref="TW30:TY30"/>
    <mergeCell ref="UF30:UF43"/>
    <mergeCell ref="UG30:UG36"/>
    <mergeCell ref="UH30:UJ30"/>
    <mergeCell ref="UQ30:UQ43"/>
    <mergeCell ref="UR30:UR36"/>
    <mergeCell ref="US30:UU30"/>
    <mergeCell ref="TW36:TX36"/>
    <mergeCell ref="UH36:UI36"/>
    <mergeCell ref="US36:UT36"/>
    <mergeCell ref="TV37:TV43"/>
    <mergeCell ref="TW37:TY37"/>
    <mergeCell ref="UG37:UG43"/>
    <mergeCell ref="UH37:UJ37"/>
    <mergeCell ref="UR37:UR43"/>
    <mergeCell ref="US37:UU37"/>
    <mergeCell ref="TW43:TX43"/>
    <mergeCell ref="UH43:UI43"/>
    <mergeCell ref="US43:UT43"/>
    <mergeCell ref="VB30:VB43"/>
    <mergeCell ref="VC30:VC36"/>
    <mergeCell ref="VD30:VF30"/>
    <mergeCell ref="VM30:VM43"/>
    <mergeCell ref="VN30:VN36"/>
    <mergeCell ref="VO30:VQ30"/>
    <mergeCell ref="VX30:VX43"/>
    <mergeCell ref="VY30:VY36"/>
    <mergeCell ref="VZ30:WB30"/>
    <mergeCell ref="VD36:VE36"/>
    <mergeCell ref="VO36:VP36"/>
    <mergeCell ref="VZ36:WA36"/>
    <mergeCell ref="VC37:VC43"/>
    <mergeCell ref="VD37:VF37"/>
    <mergeCell ref="VN37:VN43"/>
    <mergeCell ref="VO37:VQ37"/>
    <mergeCell ref="VY37:VY43"/>
    <mergeCell ref="VZ37:WB37"/>
    <mergeCell ref="VD43:VE43"/>
    <mergeCell ref="VO43:VP43"/>
    <mergeCell ref="VZ43:WA4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C2:O28"/>
  <sheetViews>
    <sheetView topLeftCell="C1" workbookViewId="0">
      <selection activeCell="G11" sqref="G11"/>
    </sheetView>
  </sheetViews>
  <sheetFormatPr defaultRowHeight="18.75"/>
  <cols>
    <col min="3" max="4" width="6.33203125" customWidth="1"/>
    <col min="6" max="6" width="13" customWidth="1"/>
    <col min="7" max="7" width="15.21875" customWidth="1"/>
    <col min="11" max="11" width="14.44140625" customWidth="1"/>
    <col min="12" max="12" width="12.6640625" customWidth="1"/>
  </cols>
  <sheetData>
    <row r="2" spans="3:15" ht="19.5" thickBot="1"/>
    <row r="3" spans="3:15" ht="19.5" thickTop="1">
      <c r="C3" s="528" t="s">
        <v>36</v>
      </c>
      <c r="D3" s="531" t="s">
        <v>25</v>
      </c>
      <c r="E3" s="533" t="s">
        <v>20</v>
      </c>
      <c r="F3" s="533"/>
      <c r="G3" s="534"/>
      <c r="H3" s="529" t="s">
        <v>202</v>
      </c>
      <c r="I3" s="532" t="s">
        <v>25</v>
      </c>
      <c r="J3" s="536" t="s">
        <v>20</v>
      </c>
      <c r="K3" s="536"/>
      <c r="L3" s="537"/>
    </row>
    <row r="4" spans="3:15">
      <c r="C4" s="529"/>
      <c r="D4" s="532"/>
      <c r="E4" s="18" t="s">
        <v>17</v>
      </c>
      <c r="F4" s="5" t="s">
        <v>18</v>
      </c>
      <c r="G4" s="66">
        <f>SUMIFS(TrichLuc!$AF$11:$AF$299,TrichLuc!$Y$11:$Y$299,E4,TrichLuc!$Z$11:$Z$299,F4)</f>
        <v>3676.8999999999996</v>
      </c>
      <c r="H4" s="529"/>
      <c r="I4" s="532"/>
      <c r="J4" s="18" t="s">
        <v>201</v>
      </c>
      <c r="K4" s="5" t="s">
        <v>18</v>
      </c>
      <c r="L4" s="66">
        <f>SUMIFS(TrichLuc!$AF$11:$AF$299,TrichLuc!$Y$11:$Y$299,J4,TrichLuc!$Z$11:$Z$299,K4)</f>
        <v>0</v>
      </c>
    </row>
    <row r="5" spans="3:15">
      <c r="C5" s="529"/>
      <c r="D5" s="532"/>
      <c r="E5" s="18" t="s">
        <v>17</v>
      </c>
      <c r="F5" s="5" t="s">
        <v>21</v>
      </c>
      <c r="G5" s="66">
        <f>SUMIFS(TrichLuc!$AF$11:$AF$299,TrichLuc!$Y$11:$Y$299,E5,TrichLuc!$Z$11:$Z$299,F5)</f>
        <v>0</v>
      </c>
      <c r="H5" s="529"/>
      <c r="I5" s="532"/>
      <c r="J5" s="18" t="s">
        <v>201</v>
      </c>
      <c r="K5" s="5" t="s">
        <v>21</v>
      </c>
      <c r="L5" s="66">
        <f>SUMIFS(TrichLuc!$AF$11:$AF$299,TrichLuc!$Y$11:$Y$299,J5,TrichLuc!$Z$11:$Z$299,K5)</f>
        <v>0</v>
      </c>
    </row>
    <row r="6" spans="3:15">
      <c r="C6" s="529"/>
      <c r="D6" s="532"/>
      <c r="E6" s="18" t="s">
        <v>17</v>
      </c>
      <c r="F6" s="5" t="s">
        <v>22</v>
      </c>
      <c r="G6" s="66">
        <f>SUMIFS(TrichLuc!$AF$11:$AF$299,TrichLuc!$Y$11:$Y$299,E6,TrichLuc!$Z$11:$Z$299,F6)</f>
        <v>0</v>
      </c>
      <c r="H6" s="529"/>
      <c r="I6" s="532"/>
      <c r="J6" s="18" t="s">
        <v>201</v>
      </c>
      <c r="K6" s="5" t="s">
        <v>22</v>
      </c>
      <c r="L6" s="66">
        <f>SUMIFS(TrichLuc!$AF$11:$AF$299,TrichLuc!$Y$11:$Y$299,J6,TrichLuc!$Z$11:$Z$299,K6)</f>
        <v>0</v>
      </c>
    </row>
    <row r="7" spans="3:15">
      <c r="C7" s="529"/>
      <c r="D7" s="532"/>
      <c r="E7" s="18" t="s">
        <v>17</v>
      </c>
      <c r="F7" s="5" t="s">
        <v>23</v>
      </c>
      <c r="G7" s="66">
        <f>SUMIFS(TrichLuc!$AF$11:$AF$299,TrichLuc!$Y$11:$Y$299,E7,TrichLuc!$Z$11:$Z$299,F7)</f>
        <v>0</v>
      </c>
      <c r="H7" s="529"/>
      <c r="I7" s="532"/>
      <c r="J7" s="18" t="s">
        <v>201</v>
      </c>
      <c r="K7" s="5" t="s">
        <v>23</v>
      </c>
      <c r="L7" s="66">
        <f>SUMIFS(TrichLuc!$AF$11:$AF$299,TrichLuc!$Y$11:$Y$299,J7,TrichLuc!$Z$11:$Z$299,K7)</f>
        <v>0</v>
      </c>
    </row>
    <row r="8" spans="3:15">
      <c r="C8" s="529"/>
      <c r="D8" s="532"/>
      <c r="E8" s="18" t="s">
        <v>17</v>
      </c>
      <c r="F8" s="5" t="s">
        <v>24</v>
      </c>
      <c r="G8" s="66">
        <f>SUMIFS(TrichLuc!$AF$11:$AF$299,TrichLuc!$Y$11:$Y$299,E8,TrichLuc!$Z$11:$Z$299,F8)</f>
        <v>0</v>
      </c>
      <c r="H8" s="529"/>
      <c r="I8" s="532"/>
      <c r="J8" s="18" t="s">
        <v>201</v>
      </c>
      <c r="K8" s="5" t="s">
        <v>24</v>
      </c>
      <c r="L8" s="66">
        <f>SUMIFS(TrichLuc!$AF$11:$AF$299,TrichLuc!$Y$11:$Y$299,J8,TrichLuc!$Z$11:$Z$299,K8)</f>
        <v>0</v>
      </c>
    </row>
    <row r="9" spans="3:15">
      <c r="C9" s="529"/>
      <c r="D9" s="532"/>
      <c r="E9" s="516" t="s">
        <v>26</v>
      </c>
      <c r="F9" s="516"/>
      <c r="G9" s="69">
        <f>SUM(G4:G8)</f>
        <v>3676.8999999999996</v>
      </c>
      <c r="H9" s="529"/>
      <c r="I9" s="532"/>
      <c r="J9" s="516" t="s">
        <v>26</v>
      </c>
      <c r="K9" s="516"/>
      <c r="L9" s="19">
        <f>SUM(L4:L8)</f>
        <v>0</v>
      </c>
    </row>
    <row r="10" spans="3:15">
      <c r="C10" s="529"/>
      <c r="D10" s="532" t="s">
        <v>27</v>
      </c>
      <c r="E10" s="536" t="s">
        <v>20</v>
      </c>
      <c r="F10" s="536"/>
      <c r="G10" s="537"/>
      <c r="H10" s="529"/>
      <c r="I10" s="532" t="s">
        <v>27</v>
      </c>
      <c r="J10" s="536" t="s">
        <v>20</v>
      </c>
      <c r="K10" s="536"/>
      <c r="L10" s="537"/>
    </row>
    <row r="11" spans="3:15">
      <c r="C11" s="529"/>
      <c r="D11" s="532"/>
      <c r="E11" s="18" t="s">
        <v>17</v>
      </c>
      <c r="F11" s="5" t="s">
        <v>18</v>
      </c>
      <c r="G11" s="17">
        <f>G4*Giadatvaheso!$C$4*Giadatvaheso!$C$11</f>
        <v>367689999.99999994</v>
      </c>
      <c r="H11" s="529"/>
      <c r="I11" s="532"/>
      <c r="J11" s="18" t="s">
        <v>201</v>
      </c>
      <c r="K11" s="5" t="s">
        <v>18</v>
      </c>
      <c r="L11" s="17">
        <f>L4*Giadatvaheso!$C$5*Giadatvaheso!$C$11</f>
        <v>0</v>
      </c>
    </row>
    <row r="12" spans="3:15">
      <c r="C12" s="529"/>
      <c r="D12" s="532"/>
      <c r="E12" s="18" t="s">
        <v>17</v>
      </c>
      <c r="F12" s="5" t="s">
        <v>21</v>
      </c>
      <c r="G12" s="17">
        <f>G5*Giadatvaheso!$C$4*Giadatvaheso!$C$12</f>
        <v>0</v>
      </c>
      <c r="H12" s="529"/>
      <c r="I12" s="532"/>
      <c r="J12" s="18" t="s">
        <v>201</v>
      </c>
      <c r="K12" s="5" t="s">
        <v>21</v>
      </c>
      <c r="L12" s="17">
        <f>L5*Giadatvaheso!$C$5*Giadatvaheso!$C$12</f>
        <v>0</v>
      </c>
    </row>
    <row r="13" spans="3:15">
      <c r="C13" s="529"/>
      <c r="D13" s="532"/>
      <c r="E13" s="18" t="s">
        <v>17</v>
      </c>
      <c r="F13" s="5" t="s">
        <v>22</v>
      </c>
      <c r="G13" s="17">
        <f>G6*Giadatvaheso!$C$4*Giadatvaheso!$C$12</f>
        <v>0</v>
      </c>
      <c r="H13" s="529"/>
      <c r="I13" s="532"/>
      <c r="J13" s="18" t="s">
        <v>201</v>
      </c>
      <c r="K13" s="5" t="s">
        <v>22</v>
      </c>
      <c r="L13" s="17">
        <f>L6*Giadatvaheso!$C$5*Giadatvaheso!$C$12</f>
        <v>0</v>
      </c>
      <c r="O13">
        <f>3698+177.2</f>
        <v>3875.2</v>
      </c>
    </row>
    <row r="14" spans="3:15">
      <c r="C14" s="529"/>
      <c r="D14" s="532"/>
      <c r="E14" s="18" t="s">
        <v>17</v>
      </c>
      <c r="F14" s="5" t="s">
        <v>23</v>
      </c>
      <c r="G14" s="17">
        <f>G7*Giadatvaheso!$C$4*Giadatvaheso!$C$12</f>
        <v>0</v>
      </c>
      <c r="H14" s="529"/>
      <c r="I14" s="532"/>
      <c r="J14" s="18" t="s">
        <v>201</v>
      </c>
      <c r="K14" s="5" t="s">
        <v>23</v>
      </c>
      <c r="L14" s="17">
        <f>L7*Giadatvaheso!$C$5*Giadatvaheso!$C$12</f>
        <v>0</v>
      </c>
    </row>
    <row r="15" spans="3:15">
      <c r="C15" s="529"/>
      <c r="D15" s="532"/>
      <c r="E15" s="18" t="s">
        <v>17</v>
      </c>
      <c r="F15" s="5" t="s">
        <v>24</v>
      </c>
      <c r="G15" s="17">
        <f>G8*Giadatvaheso!$C$4*Giadatvaheso!$C$12</f>
        <v>0</v>
      </c>
      <c r="H15" s="529"/>
      <c r="I15" s="532"/>
      <c r="J15" s="18" t="s">
        <v>201</v>
      </c>
      <c r="K15" s="5" t="s">
        <v>24</v>
      </c>
      <c r="L15" s="17">
        <f>L8*Giadatvaheso!$C$5*Giadatvaheso!$C$12</f>
        <v>0</v>
      </c>
    </row>
    <row r="16" spans="3:15" ht="19.5" thickBot="1">
      <c r="C16" s="530"/>
      <c r="D16" s="535"/>
      <c r="E16" s="517" t="s">
        <v>26</v>
      </c>
      <c r="F16" s="517"/>
      <c r="G16" s="54">
        <f>SUM(G11:G15)</f>
        <v>367689999.99999994</v>
      </c>
      <c r="H16" s="530"/>
      <c r="I16" s="535"/>
      <c r="J16" s="517" t="s">
        <v>26</v>
      </c>
      <c r="K16" s="517"/>
      <c r="L16" s="54">
        <f>SUM(L11:L15)</f>
        <v>0</v>
      </c>
    </row>
    <row r="17" spans="4:8" ht="19.5" thickTop="1"/>
    <row r="18" spans="4:8">
      <c r="D18" s="538" t="s">
        <v>149</v>
      </c>
      <c r="E18" s="538"/>
      <c r="F18" s="538"/>
      <c r="G18" s="74">
        <f>G9+L9</f>
        <v>3676.8999999999996</v>
      </c>
      <c r="H18" s="73" t="s">
        <v>151</v>
      </c>
    </row>
    <row r="19" spans="4:8">
      <c r="D19" s="538" t="s">
        <v>150</v>
      </c>
      <c r="E19" s="538"/>
      <c r="F19" s="538"/>
      <c r="G19" s="52">
        <f>G16+L16</f>
        <v>367689999.99999994</v>
      </c>
      <c r="H19" s="73" t="s">
        <v>152</v>
      </c>
    </row>
    <row r="21" spans="4:8">
      <c r="D21" s="538" t="s">
        <v>153</v>
      </c>
      <c r="E21" s="538"/>
      <c r="F21" s="538"/>
      <c r="G21" s="75">
        <f>SUM(G22:G23)</f>
        <v>0</v>
      </c>
      <c r="H21" s="73" t="s">
        <v>151</v>
      </c>
    </row>
    <row r="22" spans="4:8" s="76" customFormat="1">
      <c r="D22" s="77" t="s">
        <v>44</v>
      </c>
      <c r="E22" s="539" t="s">
        <v>155</v>
      </c>
      <c r="F22" s="539"/>
      <c r="G22" s="78">
        <f>G5+G6</f>
        <v>0</v>
      </c>
      <c r="H22" s="73" t="s">
        <v>151</v>
      </c>
    </row>
    <row r="23" spans="4:8" s="76" customFormat="1">
      <c r="D23" s="77" t="s">
        <v>44</v>
      </c>
      <c r="E23" s="539" t="s">
        <v>205</v>
      </c>
      <c r="F23" s="539"/>
      <c r="G23" s="78">
        <f>L5+L6</f>
        <v>0</v>
      </c>
      <c r="H23" s="73" t="s">
        <v>151</v>
      </c>
    </row>
    <row r="24" spans="4:8">
      <c r="D24" s="538" t="s">
        <v>154</v>
      </c>
      <c r="E24" s="538"/>
      <c r="F24" s="538"/>
      <c r="G24" s="72">
        <f>G25+G26</f>
        <v>0</v>
      </c>
      <c r="H24" s="73" t="s">
        <v>152</v>
      </c>
    </row>
    <row r="25" spans="4:8" s="76" customFormat="1">
      <c r="D25" s="77" t="s">
        <v>44</v>
      </c>
      <c r="E25" s="539" t="s">
        <v>155</v>
      </c>
      <c r="F25" s="539"/>
      <c r="G25" s="79">
        <f>(G12+G13)*5*Giadatvaheso!$J$13</f>
        <v>0</v>
      </c>
      <c r="H25" s="73" t="s">
        <v>152</v>
      </c>
    </row>
    <row r="26" spans="4:8" s="76" customFormat="1">
      <c r="D26" s="77" t="s">
        <v>44</v>
      </c>
      <c r="E26" s="539" t="s">
        <v>205</v>
      </c>
      <c r="F26" s="539"/>
      <c r="G26" s="79">
        <f>(L12+L13)*5*Giadatvaheso!$J$13</f>
        <v>0</v>
      </c>
      <c r="H26" s="73" t="s">
        <v>152</v>
      </c>
    </row>
    <row r="27" spans="4:8">
      <c r="H27" s="73"/>
    </row>
    <row r="28" spans="4:8">
      <c r="G28" s="71"/>
    </row>
  </sheetData>
  <mergeCells count="22">
    <mergeCell ref="D24:F24"/>
    <mergeCell ref="E22:F22"/>
    <mergeCell ref="E25:F25"/>
    <mergeCell ref="E26:F26"/>
    <mergeCell ref="H3:H16"/>
    <mergeCell ref="E23:F23"/>
    <mergeCell ref="D18:F18"/>
    <mergeCell ref="D19:F19"/>
    <mergeCell ref="D21:F21"/>
    <mergeCell ref="I3:I9"/>
    <mergeCell ref="J3:L3"/>
    <mergeCell ref="J9:K9"/>
    <mergeCell ref="I10:I16"/>
    <mergeCell ref="J10:L10"/>
    <mergeCell ref="J16:K16"/>
    <mergeCell ref="C3:C16"/>
    <mergeCell ref="D3:D9"/>
    <mergeCell ref="E3:G3"/>
    <mergeCell ref="E9:F9"/>
    <mergeCell ref="D10:D16"/>
    <mergeCell ref="E10:G10"/>
    <mergeCell ref="E16:F1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J113"/>
  <sheetViews>
    <sheetView topLeftCell="A91" zoomScale="130" zoomScaleNormal="130" workbookViewId="0">
      <selection activeCell="C4" sqref="C4"/>
    </sheetView>
  </sheetViews>
  <sheetFormatPr defaultRowHeight="18.75"/>
  <cols>
    <col min="2" max="2" width="10.6640625" bestFit="1" customWidth="1"/>
    <col min="3" max="3" width="12.33203125" customWidth="1"/>
    <col min="6" max="6" width="7" customWidth="1"/>
    <col min="9" max="9" width="17.88671875" customWidth="1"/>
    <col min="10" max="10" width="10.21875" bestFit="1" customWidth="1"/>
  </cols>
  <sheetData>
    <row r="1" spans="1:10" ht="19.5" thickBot="1"/>
    <row r="2" spans="1:10" ht="57" customHeight="1" thickTop="1">
      <c r="B2" s="12" t="s">
        <v>32</v>
      </c>
      <c r="C2" s="14" t="s">
        <v>31</v>
      </c>
      <c r="D2" s="13" t="s">
        <v>33</v>
      </c>
      <c r="F2" s="561" t="s">
        <v>40</v>
      </c>
      <c r="G2" s="562"/>
      <c r="H2" s="562"/>
      <c r="I2" s="562"/>
      <c r="J2" s="563"/>
    </row>
    <row r="3" spans="1:10">
      <c r="B3" s="551" t="s">
        <v>9</v>
      </c>
      <c r="C3" s="552"/>
      <c r="D3" s="553"/>
      <c r="F3" s="564"/>
      <c r="G3" s="565"/>
      <c r="H3" s="565"/>
      <c r="I3" s="565"/>
      <c r="J3" s="566"/>
    </row>
    <row r="4" spans="1:10" ht="22.5">
      <c r="A4" s="559" t="s">
        <v>204</v>
      </c>
      <c r="B4" s="9" t="s">
        <v>18</v>
      </c>
      <c r="C4" s="15">
        <v>100000</v>
      </c>
      <c r="D4" s="7" t="s">
        <v>34</v>
      </c>
      <c r="F4" s="554" t="s">
        <v>41</v>
      </c>
      <c r="G4" s="555"/>
      <c r="H4" s="555"/>
      <c r="I4" s="555"/>
      <c r="J4" s="20">
        <v>5</v>
      </c>
    </row>
    <row r="5" spans="1:10" ht="22.5">
      <c r="A5" s="559"/>
      <c r="B5" s="9" t="s">
        <v>201</v>
      </c>
      <c r="C5" s="15">
        <v>100000</v>
      </c>
      <c r="D5" s="7" t="s">
        <v>34</v>
      </c>
      <c r="F5" s="567" t="s">
        <v>42</v>
      </c>
      <c r="G5" s="568"/>
      <c r="H5" s="568"/>
      <c r="I5" s="569"/>
      <c r="J5" s="20"/>
    </row>
    <row r="6" spans="1:10" ht="22.5">
      <c r="A6" s="220"/>
      <c r="B6" s="9" t="s">
        <v>222</v>
      </c>
      <c r="C6" s="15">
        <v>100000</v>
      </c>
      <c r="D6" s="7" t="s">
        <v>34</v>
      </c>
      <c r="F6" s="567" t="s">
        <v>42</v>
      </c>
      <c r="G6" s="568"/>
      <c r="H6" s="568"/>
      <c r="I6" s="569"/>
      <c r="J6" s="20"/>
    </row>
    <row r="7" spans="1:10" ht="22.5">
      <c r="A7" s="558" t="s">
        <v>203</v>
      </c>
      <c r="B7" s="9" t="s">
        <v>18</v>
      </c>
      <c r="C7" s="15">
        <v>100000</v>
      </c>
      <c r="D7" s="7" t="s">
        <v>34</v>
      </c>
      <c r="F7" s="182"/>
      <c r="G7" s="183"/>
      <c r="H7" s="183"/>
      <c r="I7" s="184"/>
      <c r="J7" s="20"/>
    </row>
    <row r="8" spans="1:10" ht="22.5">
      <c r="A8" s="558"/>
      <c r="B8" s="9" t="s">
        <v>201</v>
      </c>
      <c r="C8" s="15">
        <v>100000</v>
      </c>
      <c r="D8" s="7" t="s">
        <v>34</v>
      </c>
      <c r="F8" s="182"/>
      <c r="G8" s="183"/>
      <c r="H8" s="183"/>
      <c r="I8" s="184"/>
      <c r="J8" s="20"/>
    </row>
    <row r="9" spans="1:10">
      <c r="B9" s="551" t="s">
        <v>30</v>
      </c>
      <c r="C9" s="552"/>
      <c r="D9" s="553"/>
      <c r="F9" s="21" t="s">
        <v>44</v>
      </c>
      <c r="G9" s="556" t="s">
        <v>221</v>
      </c>
      <c r="H9" s="556"/>
      <c r="I9" s="556"/>
      <c r="J9" s="17">
        <v>1800000</v>
      </c>
    </row>
    <row r="10" spans="1:10">
      <c r="B10" s="551" t="s">
        <v>30</v>
      </c>
      <c r="C10" s="552"/>
      <c r="D10" s="553"/>
      <c r="F10" s="21" t="s">
        <v>44</v>
      </c>
      <c r="G10" s="556" t="s">
        <v>43</v>
      </c>
      <c r="H10" s="556"/>
      <c r="I10" s="556"/>
      <c r="J10" s="17">
        <v>3600000</v>
      </c>
    </row>
    <row r="11" spans="1:10" ht="19.5" thickBot="1">
      <c r="B11" s="10" t="s">
        <v>18</v>
      </c>
      <c r="C11" s="16">
        <v>1</v>
      </c>
      <c r="D11" s="7"/>
      <c r="F11" s="22" t="s">
        <v>44</v>
      </c>
      <c r="G11" s="560" t="s">
        <v>45</v>
      </c>
      <c r="H11" s="560"/>
      <c r="I11" s="560"/>
      <c r="J11" s="23">
        <v>7200000</v>
      </c>
    </row>
    <row r="12" spans="1:10" ht="19.5" thickTop="1">
      <c r="B12" s="10" t="s">
        <v>21</v>
      </c>
      <c r="C12" s="16">
        <v>1</v>
      </c>
      <c r="D12" s="7"/>
    </row>
    <row r="13" spans="1:10">
      <c r="B13" s="10" t="s">
        <v>22</v>
      </c>
      <c r="C13" s="16">
        <v>1</v>
      </c>
      <c r="D13" s="7"/>
      <c r="F13" s="557" t="s">
        <v>156</v>
      </c>
      <c r="G13" s="557"/>
      <c r="H13" s="557"/>
      <c r="I13" s="557"/>
      <c r="J13" s="5">
        <v>0</v>
      </c>
    </row>
    <row r="14" spans="1:10">
      <c r="B14" s="10" t="s">
        <v>23</v>
      </c>
      <c r="C14" s="16">
        <v>1</v>
      </c>
      <c r="D14" s="7"/>
      <c r="F14" s="252" t="s">
        <v>245</v>
      </c>
      <c r="J14" s="71">
        <v>20000000</v>
      </c>
    </row>
    <row r="15" spans="1:10" ht="19.5" thickBot="1">
      <c r="B15" s="11" t="s">
        <v>24</v>
      </c>
      <c r="C15" s="248">
        <v>1</v>
      </c>
      <c r="D15" s="8"/>
      <c r="F15" t="s">
        <v>246</v>
      </c>
      <c r="J15" s="71">
        <v>10000000</v>
      </c>
    </row>
    <row r="16" spans="1:10" ht="19.5" thickTop="1">
      <c r="B16" s="6"/>
      <c r="C16" s="6"/>
      <c r="D16" s="6"/>
    </row>
    <row r="17" spans="2:6">
      <c r="B17" s="6"/>
      <c r="C17" s="6"/>
      <c r="D17" s="6"/>
    </row>
    <row r="18" spans="2:6">
      <c r="B18" s="550" t="s">
        <v>48</v>
      </c>
      <c r="C18" s="550"/>
      <c r="D18" s="550"/>
      <c r="E18" s="550"/>
      <c r="F18" s="550"/>
    </row>
    <row r="19" spans="2:6">
      <c r="B19" s="543" t="s">
        <v>49</v>
      </c>
      <c r="C19" s="543"/>
      <c r="D19" s="543"/>
      <c r="E19" s="543"/>
      <c r="F19" s="543"/>
    </row>
    <row r="20" spans="2:6">
      <c r="B20" s="544" t="s">
        <v>50</v>
      </c>
      <c r="C20" s="544"/>
      <c r="D20" s="544"/>
      <c r="E20" s="544"/>
      <c r="F20" s="544"/>
    </row>
    <row r="21" spans="2:6" ht="19.5" thickBot="1">
      <c r="B21" s="25"/>
      <c r="C21" s="25"/>
      <c r="D21" s="25"/>
      <c r="E21" s="25"/>
      <c r="F21" s="25"/>
    </row>
    <row r="22" spans="2:6" ht="19.5" thickTop="1">
      <c r="B22" s="545" t="s">
        <v>51</v>
      </c>
      <c r="C22" s="547" t="s">
        <v>29</v>
      </c>
      <c r="D22" s="547" t="s">
        <v>52</v>
      </c>
      <c r="E22" s="547" t="s">
        <v>53</v>
      </c>
      <c r="F22" s="549"/>
    </row>
    <row r="23" spans="2:6" ht="75">
      <c r="B23" s="546"/>
      <c r="C23" s="548"/>
      <c r="D23" s="548"/>
      <c r="E23" s="26" t="s">
        <v>54</v>
      </c>
      <c r="F23" s="27" t="s">
        <v>55</v>
      </c>
    </row>
    <row r="24" spans="2:6">
      <c r="B24" s="540">
        <v>1</v>
      </c>
      <c r="C24" s="28"/>
      <c r="D24" s="29"/>
      <c r="E24" s="30"/>
      <c r="F24" s="31"/>
    </row>
    <row r="25" spans="2:6">
      <c r="B25" s="540"/>
      <c r="C25" s="32" t="s">
        <v>233</v>
      </c>
      <c r="D25" s="33" t="s">
        <v>116</v>
      </c>
      <c r="E25" s="34"/>
      <c r="F25" s="35">
        <v>10000</v>
      </c>
    </row>
    <row r="26" spans="2:6">
      <c r="B26" s="540"/>
      <c r="C26" s="32" t="s">
        <v>56</v>
      </c>
      <c r="D26" s="33" t="s">
        <v>116</v>
      </c>
      <c r="E26" s="34"/>
      <c r="F26" s="35">
        <v>10000</v>
      </c>
    </row>
    <row r="27" spans="2:6">
      <c r="B27" s="540"/>
      <c r="C27" s="36" t="s">
        <v>57</v>
      </c>
      <c r="D27" s="37" t="s">
        <v>116</v>
      </c>
      <c r="E27" s="38"/>
      <c r="F27" s="39">
        <v>6000</v>
      </c>
    </row>
    <row r="28" spans="2:6">
      <c r="B28" s="40">
        <v>2</v>
      </c>
      <c r="C28" s="41" t="s">
        <v>58</v>
      </c>
      <c r="D28" s="42" t="s">
        <v>116</v>
      </c>
      <c r="E28" s="43"/>
      <c r="F28" s="44">
        <v>6000</v>
      </c>
    </row>
    <row r="29" spans="2:6">
      <c r="B29" s="40">
        <v>3</v>
      </c>
      <c r="C29" s="41" t="s">
        <v>59</v>
      </c>
      <c r="D29" s="42" t="s">
        <v>116</v>
      </c>
      <c r="E29" s="43"/>
      <c r="F29" s="44">
        <v>8000</v>
      </c>
    </row>
    <row r="30" spans="2:6">
      <c r="B30" s="40">
        <v>4</v>
      </c>
      <c r="C30" s="41" t="s">
        <v>60</v>
      </c>
      <c r="D30" s="42" t="s">
        <v>116</v>
      </c>
      <c r="E30" s="43"/>
      <c r="F30" s="44">
        <v>7000</v>
      </c>
    </row>
    <row r="31" spans="2:6">
      <c r="B31" s="40">
        <v>5</v>
      </c>
      <c r="C31" s="41" t="s">
        <v>61</v>
      </c>
      <c r="D31" s="42" t="s">
        <v>116</v>
      </c>
      <c r="E31" s="43"/>
      <c r="F31" s="44">
        <v>5000</v>
      </c>
    </row>
    <row r="32" spans="2:6">
      <c r="B32" s="40">
        <v>6</v>
      </c>
      <c r="C32" s="41" t="s">
        <v>170</v>
      </c>
      <c r="D32" s="42" t="s">
        <v>116</v>
      </c>
      <c r="E32" s="43"/>
      <c r="F32" s="44">
        <v>10000</v>
      </c>
    </row>
    <row r="33" spans="2:6">
      <c r="B33" s="40">
        <v>6</v>
      </c>
      <c r="C33" s="41" t="s">
        <v>171</v>
      </c>
      <c r="D33" s="42" t="s">
        <v>116</v>
      </c>
      <c r="E33" s="43"/>
      <c r="F33" s="44">
        <v>10000</v>
      </c>
    </row>
    <row r="34" spans="2:6">
      <c r="B34" s="540">
        <v>7</v>
      </c>
      <c r="C34" s="28" t="s">
        <v>62</v>
      </c>
      <c r="D34" s="29"/>
      <c r="E34" s="30"/>
      <c r="F34" s="31"/>
    </row>
    <row r="35" spans="2:6">
      <c r="B35" s="540"/>
      <c r="C35" s="32" t="s">
        <v>117</v>
      </c>
      <c r="D35" s="33" t="s">
        <v>63</v>
      </c>
      <c r="E35" s="45">
        <v>6000</v>
      </c>
      <c r="F35" s="35">
        <v>28000</v>
      </c>
    </row>
    <row r="36" spans="2:6">
      <c r="B36" s="540"/>
      <c r="C36" s="32" t="s">
        <v>118</v>
      </c>
      <c r="D36" s="33" t="s">
        <v>63</v>
      </c>
      <c r="E36" s="34"/>
      <c r="F36" s="35">
        <v>70000</v>
      </c>
    </row>
    <row r="37" spans="2:6">
      <c r="B37" s="540"/>
      <c r="C37" s="32" t="s">
        <v>119</v>
      </c>
      <c r="D37" s="33" t="s">
        <v>63</v>
      </c>
      <c r="E37" s="34"/>
      <c r="F37" s="35">
        <v>200000</v>
      </c>
    </row>
    <row r="38" spans="2:6">
      <c r="B38" s="540"/>
      <c r="C38" s="36" t="s">
        <v>120</v>
      </c>
      <c r="D38" s="37" t="s">
        <v>63</v>
      </c>
      <c r="E38" s="38"/>
      <c r="F38" s="39">
        <v>500000</v>
      </c>
    </row>
    <row r="39" spans="2:6">
      <c r="B39" s="40">
        <v>8</v>
      </c>
      <c r="C39" s="41" t="s">
        <v>157</v>
      </c>
      <c r="D39" s="42" t="s">
        <v>116</v>
      </c>
      <c r="E39" s="43"/>
      <c r="F39" s="44">
        <v>7000</v>
      </c>
    </row>
    <row r="40" spans="2:6">
      <c r="B40" s="40"/>
      <c r="C40" s="41" t="s">
        <v>158</v>
      </c>
      <c r="D40" s="42" t="s">
        <v>116</v>
      </c>
      <c r="E40" s="43"/>
      <c r="F40" s="44">
        <v>7000</v>
      </c>
    </row>
    <row r="41" spans="2:6">
      <c r="B41" s="40"/>
      <c r="C41" s="41" t="s">
        <v>159</v>
      </c>
      <c r="D41" s="42" t="s">
        <v>116</v>
      </c>
      <c r="E41" s="43"/>
      <c r="F41" s="44">
        <v>7000</v>
      </c>
    </row>
    <row r="42" spans="2:6">
      <c r="B42" s="40"/>
      <c r="C42" s="41" t="s">
        <v>160</v>
      </c>
      <c r="D42" s="42" t="s">
        <v>116</v>
      </c>
      <c r="E42" s="43"/>
      <c r="F42" s="44">
        <v>7000</v>
      </c>
    </row>
    <row r="43" spans="2:6">
      <c r="B43" s="40"/>
      <c r="C43" s="41" t="s">
        <v>161</v>
      </c>
      <c r="D43" s="42" t="s">
        <v>116</v>
      </c>
      <c r="E43" s="43"/>
      <c r="F43" s="44">
        <v>7000</v>
      </c>
    </row>
    <row r="44" spans="2:6">
      <c r="B44" s="40"/>
      <c r="C44" s="41" t="s">
        <v>162</v>
      </c>
      <c r="D44" s="42" t="s">
        <v>116</v>
      </c>
      <c r="E44" s="43"/>
      <c r="F44" s="44">
        <v>7000</v>
      </c>
    </row>
    <row r="45" spans="2:6">
      <c r="B45" s="40"/>
      <c r="C45" s="41" t="s">
        <v>163</v>
      </c>
      <c r="D45" s="42" t="s">
        <v>116</v>
      </c>
      <c r="E45" s="43"/>
      <c r="F45" s="44">
        <v>7000</v>
      </c>
    </row>
    <row r="46" spans="2:6">
      <c r="B46" s="40">
        <v>9</v>
      </c>
      <c r="C46" s="41" t="s">
        <v>164</v>
      </c>
      <c r="D46" s="42" t="s">
        <v>116</v>
      </c>
      <c r="E46" s="46">
        <v>6000</v>
      </c>
      <c r="F46" s="44">
        <v>10000</v>
      </c>
    </row>
    <row r="47" spans="2:6">
      <c r="B47" s="40">
        <v>9</v>
      </c>
      <c r="C47" s="41" t="s">
        <v>165</v>
      </c>
      <c r="D47" s="42" t="s">
        <v>116</v>
      </c>
      <c r="E47" s="46">
        <v>6000</v>
      </c>
      <c r="F47" s="44">
        <v>10000</v>
      </c>
    </row>
    <row r="48" spans="2:6">
      <c r="B48" s="40">
        <v>9</v>
      </c>
      <c r="C48" s="41" t="s">
        <v>166</v>
      </c>
      <c r="D48" s="42" t="s">
        <v>116</v>
      </c>
      <c r="E48" s="46">
        <v>6000</v>
      </c>
      <c r="F48" s="44">
        <v>10000</v>
      </c>
    </row>
    <row r="49" spans="2:6">
      <c r="B49" s="40">
        <v>9</v>
      </c>
      <c r="C49" s="41" t="s">
        <v>167</v>
      </c>
      <c r="D49" s="42" t="s">
        <v>116</v>
      </c>
      <c r="E49" s="46">
        <v>6000</v>
      </c>
      <c r="F49" s="44">
        <v>10000</v>
      </c>
    </row>
    <row r="50" spans="2:6" ht="30">
      <c r="B50" s="40">
        <v>10</v>
      </c>
      <c r="C50" s="41" t="s">
        <v>64</v>
      </c>
      <c r="D50" s="42" t="s">
        <v>116</v>
      </c>
      <c r="E50" s="43"/>
      <c r="F50" s="44">
        <v>12000</v>
      </c>
    </row>
    <row r="51" spans="2:6">
      <c r="B51" s="40">
        <v>11</v>
      </c>
      <c r="C51" s="41" t="s">
        <v>65</v>
      </c>
      <c r="D51" s="42" t="s">
        <v>116</v>
      </c>
      <c r="E51" s="43"/>
      <c r="F51" s="44">
        <v>8000</v>
      </c>
    </row>
    <row r="52" spans="2:6">
      <c r="B52" s="40">
        <v>12</v>
      </c>
      <c r="C52" s="41" t="s">
        <v>168</v>
      </c>
      <c r="D52" s="42" t="s">
        <v>116</v>
      </c>
      <c r="E52" s="43"/>
      <c r="F52" s="44">
        <v>10000</v>
      </c>
    </row>
    <row r="53" spans="2:6">
      <c r="B53" s="40">
        <v>12</v>
      </c>
      <c r="C53" s="41" t="s">
        <v>169</v>
      </c>
      <c r="D53" s="42" t="s">
        <v>116</v>
      </c>
      <c r="E53" s="43"/>
      <c r="F53" s="44">
        <v>10000</v>
      </c>
    </row>
    <row r="54" spans="2:6">
      <c r="B54" s="40">
        <v>13</v>
      </c>
      <c r="C54" s="41" t="s">
        <v>181</v>
      </c>
      <c r="D54" s="42" t="s">
        <v>116</v>
      </c>
      <c r="E54" s="43"/>
      <c r="F54" s="44">
        <v>10000</v>
      </c>
    </row>
    <row r="55" spans="2:6">
      <c r="B55" s="40">
        <v>13</v>
      </c>
      <c r="C55" s="41" t="s">
        <v>180</v>
      </c>
      <c r="D55" s="42" t="s">
        <v>116</v>
      </c>
      <c r="E55" s="43"/>
      <c r="F55" s="44">
        <v>10000</v>
      </c>
    </row>
    <row r="56" spans="2:6" ht="45">
      <c r="B56" s="40">
        <v>14</v>
      </c>
      <c r="C56" s="41" t="s">
        <v>66</v>
      </c>
      <c r="D56" s="42" t="s">
        <v>116</v>
      </c>
      <c r="E56" s="43"/>
      <c r="F56" s="44">
        <v>6500</v>
      </c>
    </row>
    <row r="57" spans="2:6">
      <c r="B57" s="40">
        <v>15</v>
      </c>
      <c r="C57" s="41" t="s">
        <v>67</v>
      </c>
      <c r="D57" s="42" t="s">
        <v>116</v>
      </c>
      <c r="E57" s="43"/>
      <c r="F57" s="44">
        <v>7500</v>
      </c>
    </row>
    <row r="58" spans="2:6">
      <c r="B58" s="40">
        <v>16</v>
      </c>
      <c r="C58" s="41" t="s">
        <v>68</v>
      </c>
      <c r="D58" s="42" t="s">
        <v>116</v>
      </c>
      <c r="E58" s="46">
        <v>2500</v>
      </c>
      <c r="F58" s="44">
        <v>7500</v>
      </c>
    </row>
    <row r="59" spans="2:6" ht="45">
      <c r="B59" s="40">
        <v>17</v>
      </c>
      <c r="C59" s="41" t="s">
        <v>69</v>
      </c>
      <c r="D59" s="42" t="s">
        <v>116</v>
      </c>
      <c r="E59" s="43"/>
      <c r="F59" s="44">
        <v>10000</v>
      </c>
    </row>
    <row r="60" spans="2:6">
      <c r="B60" s="40">
        <v>18</v>
      </c>
      <c r="C60" s="41" t="s">
        <v>173</v>
      </c>
      <c r="D60" s="42" t="s">
        <v>116</v>
      </c>
      <c r="E60" s="43"/>
      <c r="F60" s="44">
        <v>12000</v>
      </c>
    </row>
    <row r="61" spans="2:6">
      <c r="B61" s="40">
        <v>18</v>
      </c>
      <c r="C61" s="41" t="s">
        <v>172</v>
      </c>
      <c r="D61" s="42" t="s">
        <v>116</v>
      </c>
      <c r="E61" s="43"/>
      <c r="F61" s="44">
        <v>12000</v>
      </c>
    </row>
    <row r="62" spans="2:6">
      <c r="B62" s="40">
        <v>18</v>
      </c>
      <c r="C62" s="41" t="s">
        <v>174</v>
      </c>
      <c r="D62" s="42" t="s">
        <v>116</v>
      </c>
      <c r="E62" s="43"/>
      <c r="F62" s="44">
        <v>12000</v>
      </c>
    </row>
    <row r="63" spans="2:6">
      <c r="B63" s="40">
        <v>18</v>
      </c>
      <c r="C63" s="41" t="s">
        <v>175</v>
      </c>
      <c r="D63" s="42" t="s">
        <v>116</v>
      </c>
      <c r="E63" s="43"/>
      <c r="F63" s="44">
        <v>12000</v>
      </c>
    </row>
    <row r="64" spans="2:6">
      <c r="B64" s="40">
        <v>19</v>
      </c>
      <c r="C64" s="41" t="s">
        <v>70</v>
      </c>
      <c r="D64" s="42" t="s">
        <v>116</v>
      </c>
      <c r="E64" s="43"/>
      <c r="F64" s="44">
        <v>8000</v>
      </c>
    </row>
    <row r="65" spans="2:6">
      <c r="B65" s="40">
        <v>20</v>
      </c>
      <c r="C65" s="41" t="s">
        <v>71</v>
      </c>
      <c r="D65" s="42" t="s">
        <v>116</v>
      </c>
      <c r="E65" s="43"/>
      <c r="F65" s="44">
        <v>10000</v>
      </c>
    </row>
    <row r="66" spans="2:6">
      <c r="B66" s="40">
        <v>21</v>
      </c>
      <c r="C66" s="41" t="s">
        <v>72</v>
      </c>
      <c r="D66" s="42" t="s">
        <v>116</v>
      </c>
      <c r="E66" s="43"/>
      <c r="F66" s="44">
        <v>8000</v>
      </c>
    </row>
    <row r="67" spans="2:6">
      <c r="B67" s="40">
        <v>22</v>
      </c>
      <c r="C67" s="41" t="s">
        <v>73</v>
      </c>
      <c r="D67" s="42" t="s">
        <v>116</v>
      </c>
      <c r="E67" s="43"/>
      <c r="F67" s="44">
        <v>5000</v>
      </c>
    </row>
    <row r="68" spans="2:6">
      <c r="B68" s="40">
        <v>23</v>
      </c>
      <c r="C68" s="41" t="s">
        <v>74</v>
      </c>
      <c r="D68" s="42" t="s">
        <v>116</v>
      </c>
      <c r="E68" s="43"/>
      <c r="F68" s="44">
        <v>5000</v>
      </c>
    </row>
    <row r="69" spans="2:6" ht="30">
      <c r="B69" s="40">
        <v>24</v>
      </c>
      <c r="C69" s="41" t="s">
        <v>75</v>
      </c>
      <c r="D69" s="42" t="s">
        <v>116</v>
      </c>
      <c r="E69" s="43"/>
      <c r="F69" s="44">
        <v>5500</v>
      </c>
    </row>
    <row r="70" spans="2:6">
      <c r="B70" s="40">
        <v>25</v>
      </c>
      <c r="C70" s="41" t="s">
        <v>76</v>
      </c>
      <c r="D70" s="42" t="s">
        <v>116</v>
      </c>
      <c r="E70" s="43"/>
      <c r="F70" s="44">
        <v>8200</v>
      </c>
    </row>
    <row r="71" spans="2:6">
      <c r="B71" s="40">
        <v>26</v>
      </c>
      <c r="C71" s="41" t="s">
        <v>77</v>
      </c>
      <c r="D71" s="42" t="s">
        <v>116</v>
      </c>
      <c r="E71" s="43"/>
      <c r="F71" s="44">
        <v>5000</v>
      </c>
    </row>
    <row r="72" spans="2:6">
      <c r="B72" s="40">
        <v>27</v>
      </c>
      <c r="C72" s="41" t="s">
        <v>78</v>
      </c>
      <c r="D72" s="42" t="s">
        <v>116</v>
      </c>
      <c r="E72" s="43"/>
      <c r="F72" s="44">
        <v>8000</v>
      </c>
    </row>
    <row r="73" spans="2:6">
      <c r="B73" s="40">
        <v>28</v>
      </c>
      <c r="C73" s="41" t="s">
        <v>79</v>
      </c>
      <c r="D73" s="42" t="s">
        <v>116</v>
      </c>
      <c r="E73" s="43"/>
      <c r="F73" s="44">
        <v>6500</v>
      </c>
    </row>
    <row r="74" spans="2:6">
      <c r="B74" s="40">
        <v>29</v>
      </c>
      <c r="C74" s="41" t="s">
        <v>176</v>
      </c>
      <c r="D74" s="42" t="s">
        <v>116</v>
      </c>
      <c r="E74" s="43"/>
      <c r="F74" s="44">
        <v>7500</v>
      </c>
    </row>
    <row r="75" spans="2:6">
      <c r="B75" s="40">
        <v>29</v>
      </c>
      <c r="C75" s="41" t="s">
        <v>177</v>
      </c>
      <c r="D75" s="42" t="s">
        <v>116</v>
      </c>
      <c r="E75" s="43"/>
      <c r="F75" s="44">
        <v>7500</v>
      </c>
    </row>
    <row r="76" spans="2:6">
      <c r="B76" s="40">
        <v>29</v>
      </c>
      <c r="C76" s="41" t="s">
        <v>178</v>
      </c>
      <c r="D76" s="42" t="s">
        <v>116</v>
      </c>
      <c r="E76" s="43"/>
      <c r="F76" s="44">
        <v>7500</v>
      </c>
    </row>
    <row r="77" spans="2:6">
      <c r="B77" s="40">
        <v>29</v>
      </c>
      <c r="C77" s="41" t="s">
        <v>114</v>
      </c>
      <c r="D77" s="42" t="s">
        <v>116</v>
      </c>
      <c r="E77" s="43"/>
      <c r="F77" s="44">
        <v>7500</v>
      </c>
    </row>
    <row r="78" spans="2:6">
      <c r="B78" s="40">
        <v>29</v>
      </c>
      <c r="C78" s="41" t="s">
        <v>179</v>
      </c>
      <c r="D78" s="42" t="s">
        <v>116</v>
      </c>
      <c r="E78" s="43"/>
      <c r="F78" s="44">
        <v>7500</v>
      </c>
    </row>
    <row r="79" spans="2:6">
      <c r="B79" s="40">
        <v>30</v>
      </c>
      <c r="C79" s="41" t="s">
        <v>80</v>
      </c>
      <c r="D79" s="42" t="s">
        <v>116</v>
      </c>
      <c r="E79" s="43"/>
      <c r="F79" s="44">
        <v>6000</v>
      </c>
    </row>
    <row r="80" spans="2:6" ht="30">
      <c r="B80" s="40">
        <v>31</v>
      </c>
      <c r="C80" s="41" t="s">
        <v>81</v>
      </c>
      <c r="D80" s="42" t="s">
        <v>116</v>
      </c>
      <c r="E80" s="43"/>
      <c r="F80" s="44">
        <v>8000</v>
      </c>
    </row>
    <row r="81" spans="2:6">
      <c r="B81" s="40">
        <v>32</v>
      </c>
      <c r="C81" s="41" t="s">
        <v>82</v>
      </c>
      <c r="D81" s="42" t="s">
        <v>116</v>
      </c>
      <c r="E81" s="43"/>
      <c r="F81" s="44">
        <v>4000</v>
      </c>
    </row>
    <row r="82" spans="2:6">
      <c r="B82" s="40">
        <v>33</v>
      </c>
      <c r="C82" s="41" t="s">
        <v>83</v>
      </c>
      <c r="D82" s="42" t="s">
        <v>116</v>
      </c>
      <c r="E82" s="43"/>
      <c r="F82" s="44">
        <v>6500</v>
      </c>
    </row>
    <row r="83" spans="2:6">
      <c r="B83" s="40">
        <v>34</v>
      </c>
      <c r="C83" s="41" t="s">
        <v>84</v>
      </c>
      <c r="D83" s="42" t="s">
        <v>116</v>
      </c>
      <c r="E83" s="43"/>
      <c r="F83" s="44">
        <v>12000</v>
      </c>
    </row>
    <row r="84" spans="2:6">
      <c r="B84" s="40">
        <v>35</v>
      </c>
      <c r="C84" s="41" t="s">
        <v>85</v>
      </c>
      <c r="D84" s="42" t="s">
        <v>86</v>
      </c>
      <c r="E84" s="43"/>
      <c r="F84" s="44">
        <v>6000</v>
      </c>
    </row>
    <row r="85" spans="2:6">
      <c r="B85" s="540">
        <v>36</v>
      </c>
      <c r="C85" s="28" t="s">
        <v>87</v>
      </c>
      <c r="D85" s="29"/>
      <c r="E85" s="30"/>
      <c r="F85" s="31"/>
    </row>
    <row r="86" spans="2:6">
      <c r="B86" s="540"/>
      <c r="C86" s="32" t="s">
        <v>88</v>
      </c>
      <c r="D86" s="33" t="s">
        <v>86</v>
      </c>
      <c r="E86" s="34"/>
      <c r="F86" s="35">
        <v>20000</v>
      </c>
    </row>
    <row r="87" spans="2:6">
      <c r="B87" s="540"/>
      <c r="C87" s="32" t="s">
        <v>89</v>
      </c>
      <c r="D87" s="33" t="s">
        <v>86</v>
      </c>
      <c r="E87" s="34"/>
      <c r="F87" s="35">
        <v>120000</v>
      </c>
    </row>
    <row r="88" spans="2:6">
      <c r="B88" s="540"/>
      <c r="C88" s="36" t="s">
        <v>90</v>
      </c>
      <c r="D88" s="37" t="s">
        <v>86</v>
      </c>
      <c r="E88" s="38"/>
      <c r="F88" s="39">
        <v>300000</v>
      </c>
    </row>
    <row r="89" spans="2:6">
      <c r="B89" s="540">
        <v>37</v>
      </c>
      <c r="C89" s="28" t="s">
        <v>91</v>
      </c>
      <c r="D89" s="29"/>
      <c r="E89" s="30"/>
      <c r="F89" s="31"/>
    </row>
    <row r="90" spans="2:6">
      <c r="B90" s="540"/>
      <c r="C90" s="32" t="s">
        <v>92</v>
      </c>
      <c r="D90" s="33" t="s">
        <v>86</v>
      </c>
      <c r="E90" s="34"/>
      <c r="F90" s="35">
        <v>3000</v>
      </c>
    </row>
    <row r="91" spans="2:6" ht="30">
      <c r="B91" s="540"/>
      <c r="C91" s="32" t="s">
        <v>93</v>
      </c>
      <c r="D91" s="33" t="s">
        <v>86</v>
      </c>
      <c r="E91" s="34"/>
      <c r="F91" s="35">
        <v>7000</v>
      </c>
    </row>
    <row r="92" spans="2:6" ht="30">
      <c r="B92" s="540"/>
      <c r="C92" s="32" t="s">
        <v>94</v>
      </c>
      <c r="D92" s="33" t="s">
        <v>86</v>
      </c>
      <c r="E92" s="34"/>
      <c r="F92" s="35">
        <v>10000</v>
      </c>
    </row>
    <row r="93" spans="2:6">
      <c r="B93" s="540"/>
      <c r="C93" s="36" t="s">
        <v>95</v>
      </c>
      <c r="D93" s="37" t="s">
        <v>86</v>
      </c>
      <c r="E93" s="38"/>
      <c r="F93" s="39">
        <v>15000</v>
      </c>
    </row>
    <row r="94" spans="2:6">
      <c r="B94" s="40">
        <v>38</v>
      </c>
      <c r="C94" s="41" t="s">
        <v>96</v>
      </c>
      <c r="D94" s="42" t="s">
        <v>116</v>
      </c>
      <c r="E94" s="43"/>
      <c r="F94" s="44">
        <v>3500</v>
      </c>
    </row>
    <row r="95" spans="2:6">
      <c r="B95" s="540">
        <v>39</v>
      </c>
      <c r="C95" s="28" t="s">
        <v>97</v>
      </c>
      <c r="D95" s="29"/>
      <c r="E95" s="30"/>
      <c r="F95" s="31"/>
    </row>
    <row r="96" spans="2:6">
      <c r="B96" s="540"/>
      <c r="C96" s="32" t="s">
        <v>98</v>
      </c>
      <c r="D96" s="33" t="s">
        <v>86</v>
      </c>
      <c r="E96" s="34"/>
      <c r="F96" s="35">
        <v>20000</v>
      </c>
    </row>
    <row r="97" spans="2:6">
      <c r="B97" s="540"/>
      <c r="C97" s="32" t="s">
        <v>99</v>
      </c>
      <c r="D97" s="33" t="s">
        <v>86</v>
      </c>
      <c r="E97" s="34"/>
      <c r="F97" s="35">
        <v>40000</v>
      </c>
    </row>
    <row r="98" spans="2:6">
      <c r="B98" s="540"/>
      <c r="C98" s="32" t="s">
        <v>100</v>
      </c>
      <c r="D98" s="33" t="s">
        <v>86</v>
      </c>
      <c r="E98" s="34"/>
      <c r="F98" s="35">
        <v>70000</v>
      </c>
    </row>
    <row r="99" spans="2:6">
      <c r="B99" s="540"/>
      <c r="C99" s="36" t="s">
        <v>101</v>
      </c>
      <c r="D99" s="37" t="s">
        <v>86</v>
      </c>
      <c r="E99" s="38"/>
      <c r="F99" s="39">
        <v>200000</v>
      </c>
    </row>
    <row r="100" spans="2:6">
      <c r="B100" s="40">
        <v>40</v>
      </c>
      <c r="C100" s="41" t="s">
        <v>102</v>
      </c>
      <c r="D100" s="42" t="s">
        <v>116</v>
      </c>
      <c r="E100" s="43"/>
      <c r="F100" s="44">
        <v>3000</v>
      </c>
    </row>
    <row r="101" spans="2:6">
      <c r="B101" s="40">
        <v>41</v>
      </c>
      <c r="C101" s="41" t="s">
        <v>103</v>
      </c>
      <c r="D101" s="42" t="s">
        <v>116</v>
      </c>
      <c r="E101" s="43"/>
      <c r="F101" s="44">
        <v>4000</v>
      </c>
    </row>
    <row r="102" spans="2:6">
      <c r="B102" s="40">
        <v>42</v>
      </c>
      <c r="C102" s="41" t="s">
        <v>104</v>
      </c>
      <c r="D102" s="42" t="s">
        <v>116</v>
      </c>
      <c r="E102" s="43"/>
      <c r="F102" s="44">
        <v>10000</v>
      </c>
    </row>
    <row r="103" spans="2:6" ht="30">
      <c r="B103" s="40">
        <v>43</v>
      </c>
      <c r="C103" s="41" t="s">
        <v>105</v>
      </c>
      <c r="D103" s="42" t="s">
        <v>116</v>
      </c>
      <c r="E103" s="43"/>
      <c r="F103" s="44">
        <v>8500</v>
      </c>
    </row>
    <row r="104" spans="2:6">
      <c r="B104" s="40">
        <v>44</v>
      </c>
      <c r="C104" s="41" t="s">
        <v>106</v>
      </c>
      <c r="D104" s="42" t="s">
        <v>116</v>
      </c>
      <c r="E104" s="46">
        <v>5500</v>
      </c>
      <c r="F104" s="44">
        <v>8000</v>
      </c>
    </row>
    <row r="105" spans="2:6">
      <c r="B105" s="40">
        <v>45</v>
      </c>
      <c r="C105" s="41" t="s">
        <v>107</v>
      </c>
      <c r="D105" s="42" t="s">
        <v>116</v>
      </c>
      <c r="E105" s="43"/>
      <c r="F105" s="44">
        <v>7000</v>
      </c>
    </row>
    <row r="106" spans="2:6">
      <c r="B106" s="40">
        <v>46</v>
      </c>
      <c r="C106" s="41" t="s">
        <v>108</v>
      </c>
      <c r="D106" s="42" t="s">
        <v>116</v>
      </c>
      <c r="E106" s="43"/>
      <c r="F106" s="44">
        <v>4500</v>
      </c>
    </row>
    <row r="107" spans="2:6">
      <c r="B107" s="40">
        <v>47</v>
      </c>
      <c r="C107" s="41" t="s">
        <v>109</v>
      </c>
      <c r="D107" s="42" t="s">
        <v>86</v>
      </c>
      <c r="E107" s="43"/>
      <c r="F107" s="44">
        <v>8000</v>
      </c>
    </row>
    <row r="108" spans="2:6" ht="30">
      <c r="B108" s="40">
        <v>48</v>
      </c>
      <c r="C108" s="41" t="s">
        <v>110</v>
      </c>
      <c r="D108" s="42" t="s">
        <v>116</v>
      </c>
      <c r="E108" s="43"/>
      <c r="F108" s="44">
        <v>7000</v>
      </c>
    </row>
    <row r="109" spans="2:6" ht="30">
      <c r="B109" s="40">
        <v>49</v>
      </c>
      <c r="C109" s="41" t="s">
        <v>111</v>
      </c>
      <c r="D109" s="42" t="s">
        <v>116</v>
      </c>
      <c r="E109" s="43"/>
      <c r="F109" s="44">
        <v>25000</v>
      </c>
    </row>
    <row r="110" spans="2:6">
      <c r="B110" s="540">
        <v>50</v>
      </c>
      <c r="C110" s="28" t="s">
        <v>112</v>
      </c>
      <c r="D110" s="29"/>
      <c r="E110" s="30"/>
      <c r="F110" s="31"/>
    </row>
    <row r="111" spans="2:6">
      <c r="B111" s="540"/>
      <c r="C111" s="32" t="s">
        <v>113</v>
      </c>
      <c r="D111" s="33" t="s">
        <v>114</v>
      </c>
      <c r="E111" s="34"/>
      <c r="F111" s="35">
        <v>10000</v>
      </c>
    </row>
    <row r="112" spans="2:6" ht="19.5" thickBot="1">
      <c r="B112" s="541"/>
      <c r="C112" s="47" t="s">
        <v>115</v>
      </c>
      <c r="D112" s="48" t="s">
        <v>116</v>
      </c>
      <c r="E112" s="49"/>
      <c r="F112" s="50">
        <v>18000</v>
      </c>
    </row>
    <row r="113" spans="2:6" ht="19.5" thickTop="1">
      <c r="B113" s="542" t="s">
        <v>121</v>
      </c>
      <c r="C113" s="542"/>
      <c r="D113" s="542"/>
      <c r="E113" s="542"/>
      <c r="F113" s="542"/>
    </row>
  </sheetData>
  <mergeCells count="27">
    <mergeCell ref="A7:A8"/>
    <mergeCell ref="A4:A5"/>
    <mergeCell ref="G11:I11"/>
    <mergeCell ref="F2:J3"/>
    <mergeCell ref="F5:I5"/>
    <mergeCell ref="B9:D9"/>
    <mergeCell ref="G9:I9"/>
    <mergeCell ref="F6:I6"/>
    <mergeCell ref="B18:F18"/>
    <mergeCell ref="B3:D3"/>
    <mergeCell ref="B10:D10"/>
    <mergeCell ref="F4:I4"/>
    <mergeCell ref="G10:I10"/>
    <mergeCell ref="F13:I13"/>
    <mergeCell ref="B19:F19"/>
    <mergeCell ref="B20:F20"/>
    <mergeCell ref="B22:B23"/>
    <mergeCell ref="C22:C23"/>
    <mergeCell ref="D22:D23"/>
    <mergeCell ref="E22:F22"/>
    <mergeCell ref="B110:B112"/>
    <mergeCell ref="B113:F113"/>
    <mergeCell ref="B24:B27"/>
    <mergeCell ref="B34:B38"/>
    <mergeCell ref="B85:B88"/>
    <mergeCell ref="B89:B93"/>
    <mergeCell ref="B95:B9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429"/>
  <sheetViews>
    <sheetView view="pageBreakPreview" zoomScale="70" zoomScaleNormal="85" zoomScaleSheetLayoutView="70" workbookViewId="0">
      <selection activeCell="C4" sqref="C4"/>
    </sheetView>
  </sheetViews>
  <sheetFormatPr defaultRowHeight="18.75"/>
  <cols>
    <col min="3" max="4" width="2.6640625" hidden="1" customWidth="1"/>
    <col min="5" max="5" width="1.77734375" hidden="1" customWidth="1"/>
    <col min="6" max="6" width="3.44140625" hidden="1" customWidth="1"/>
    <col min="7" max="7" width="2.6640625" hidden="1" customWidth="1"/>
    <col min="8" max="8" width="3.77734375" hidden="1" customWidth="1"/>
    <col min="9" max="9" width="5.77734375" customWidth="1"/>
    <col min="10" max="10" width="22" customWidth="1"/>
    <col min="11" max="11" width="18.44140625" customWidth="1"/>
    <col min="12" max="13" width="9.5546875" customWidth="1"/>
    <col min="14" max="14" width="0" hidden="1" customWidth="1"/>
    <col min="15" max="15" width="11.21875" customWidth="1"/>
    <col min="16" max="17" width="14.77734375" customWidth="1"/>
    <col min="18" max="18" width="43.77734375" customWidth="1"/>
    <col min="19" max="19" width="12.21875" customWidth="1"/>
    <col min="21" max="21" width="14.33203125" customWidth="1"/>
  </cols>
  <sheetData>
    <row r="1" spans="1:21" s="167" customFormat="1" ht="25.5" customHeight="1">
      <c r="I1" s="571" t="s">
        <v>223</v>
      </c>
      <c r="J1" s="572"/>
      <c r="K1" s="572"/>
      <c r="L1" s="572"/>
      <c r="M1" s="572"/>
      <c r="N1" s="572"/>
      <c r="O1" s="572"/>
      <c r="P1" s="572"/>
      <c r="Q1" s="572"/>
      <c r="R1" s="572"/>
    </row>
    <row r="2" spans="1:21" s="167" customFormat="1" ht="54" customHeight="1">
      <c r="I2" s="573" t="s">
        <v>235</v>
      </c>
      <c r="J2" s="574"/>
      <c r="K2" s="574"/>
      <c r="L2" s="574"/>
      <c r="M2" s="574"/>
      <c r="N2" s="574"/>
      <c r="O2" s="574"/>
      <c r="P2" s="574"/>
      <c r="Q2" s="574"/>
      <c r="R2" s="574"/>
    </row>
    <row r="3" spans="1:21" ht="12.75" customHeight="1">
      <c r="I3" s="575"/>
      <c r="J3" s="575"/>
      <c r="K3" s="575"/>
      <c r="L3" s="575"/>
      <c r="M3" s="575"/>
      <c r="N3" s="575"/>
      <c r="O3" s="575"/>
      <c r="P3" s="575"/>
      <c r="Q3" s="575"/>
      <c r="R3" s="575"/>
    </row>
    <row r="4" spans="1:21" ht="9" customHeight="1" thickBot="1">
      <c r="I4" s="82"/>
      <c r="J4" s="55"/>
      <c r="K4" s="55"/>
      <c r="L4" s="82"/>
      <c r="M4" s="56"/>
      <c r="N4" s="56"/>
      <c r="O4" s="57"/>
      <c r="P4" s="57"/>
      <c r="Q4" s="57"/>
      <c r="R4" s="57"/>
    </row>
    <row r="5" spans="1:21" ht="33.75" customHeight="1" thickTop="1">
      <c r="I5" s="396" t="s">
        <v>188</v>
      </c>
      <c r="J5" s="382" t="s">
        <v>4</v>
      </c>
      <c r="K5" s="382" t="s">
        <v>259</v>
      </c>
      <c r="L5" s="382" t="s">
        <v>224</v>
      </c>
      <c r="M5" s="382" t="s">
        <v>200</v>
      </c>
      <c r="N5" s="382"/>
      <c r="O5" s="382" t="s">
        <v>127</v>
      </c>
      <c r="P5" s="382" t="s">
        <v>225</v>
      </c>
      <c r="Q5" s="382"/>
      <c r="R5" s="384" t="s">
        <v>226</v>
      </c>
    </row>
    <row r="6" spans="1:21" ht="150.75" customHeight="1">
      <c r="I6" s="397"/>
      <c r="J6" s="383"/>
      <c r="K6" s="383"/>
      <c r="L6" s="383"/>
      <c r="M6" s="383"/>
      <c r="N6" s="383"/>
      <c r="O6" s="383"/>
      <c r="P6" s="222" t="s">
        <v>227</v>
      </c>
      <c r="Q6" s="222" t="s">
        <v>228</v>
      </c>
      <c r="R6" s="385"/>
    </row>
    <row r="7" spans="1:21" ht="19.5" customHeight="1">
      <c r="I7" s="58">
        <v>1</v>
      </c>
      <c r="J7" s="59">
        <v>2</v>
      </c>
      <c r="K7" s="59">
        <v>3</v>
      </c>
      <c r="L7" s="59">
        <v>4</v>
      </c>
      <c r="M7" s="59">
        <v>5</v>
      </c>
      <c r="N7" s="59"/>
      <c r="O7" s="59">
        <v>6</v>
      </c>
      <c r="P7" s="59">
        <v>7</v>
      </c>
      <c r="Q7" s="59">
        <v>8</v>
      </c>
      <c r="R7" s="60">
        <v>9</v>
      </c>
    </row>
    <row r="8" spans="1:21" ht="42" customHeight="1">
      <c r="A8">
        <v>1</v>
      </c>
      <c r="I8" s="298">
        <v>1</v>
      </c>
      <c r="J8" s="299" t="str">
        <f>IFERROR(VLOOKUP(I8,TrichLuc!$A:$AF,4,0),"")</f>
        <v>Phạm Văn Tuất (đã chết); Bùi Thị Hương</v>
      </c>
      <c r="K8" s="299" t="str">
        <f>IFERROR(VLOOKUP(I8,TrichLuc!$A:$AF,5,0),"")</f>
        <v>Bùi Thị Hương</v>
      </c>
      <c r="L8" s="300"/>
      <c r="M8" s="301"/>
      <c r="N8" s="302"/>
      <c r="O8" s="303"/>
      <c r="P8" s="303"/>
      <c r="Q8" s="303"/>
      <c r="R8" s="304"/>
      <c r="S8" s="223">
        <f t="shared" ref="S8:S17" si="0">+M8*432000</f>
        <v>0</v>
      </c>
      <c r="T8" s="71" t="e">
        <f>+#REF!-S8</f>
        <v>#REF!</v>
      </c>
      <c r="U8">
        <f t="shared" ref="U8:U9" si="1">+R8/3150000</f>
        <v>0</v>
      </c>
    </row>
    <row r="9" spans="1:21" ht="42" customHeight="1">
      <c r="A9">
        <v>1</v>
      </c>
      <c r="I9" s="216">
        <v>2</v>
      </c>
      <c r="J9" s="186" t="str">
        <f>IFERROR(VLOOKUP(I9,TrichLuc!$A:$AF,4,0),"")</f>
        <v>Phạm Thanh Bình; Phạm Bích Ngời</v>
      </c>
      <c r="K9" s="186">
        <f>IFERROR(VLOOKUP(I9,TrichLuc!$A:$AF,5,0),"")</f>
        <v>0</v>
      </c>
      <c r="L9" s="187"/>
      <c r="M9" s="305"/>
      <c r="N9" s="217"/>
      <c r="O9" s="65"/>
      <c r="P9" s="65"/>
      <c r="Q9" s="65"/>
      <c r="R9" s="306"/>
      <c r="S9" s="223">
        <f t="shared" si="0"/>
        <v>0</v>
      </c>
      <c r="T9" s="71" t="e">
        <f>+#REF!-S9</f>
        <v>#REF!</v>
      </c>
      <c r="U9">
        <f t="shared" si="1"/>
        <v>0</v>
      </c>
    </row>
    <row r="10" spans="1:21" ht="42" customHeight="1">
      <c r="A10">
        <v>1</v>
      </c>
      <c r="I10" s="216">
        <v>3</v>
      </c>
      <c r="J10" s="186" t="str">
        <f>IFERROR(VLOOKUP(I10,TrichLuc!$A:$AF,4,0),"")</f>
        <v>Phạm Văn Xá; Nguyễn Thị Cần</v>
      </c>
      <c r="K10" s="186">
        <f>IFERROR(VLOOKUP(I10,TrichLuc!$A:$AF,5,0),"")</f>
        <v>0</v>
      </c>
      <c r="L10" s="187"/>
      <c r="M10" s="305"/>
      <c r="N10" s="217"/>
      <c r="O10" s="65"/>
      <c r="P10" s="65"/>
      <c r="Q10" s="65"/>
      <c r="R10" s="306"/>
      <c r="S10" s="223">
        <f t="shared" si="0"/>
        <v>0</v>
      </c>
      <c r="T10" s="71" t="e">
        <f>+#REF!-S10</f>
        <v>#REF!</v>
      </c>
      <c r="U10">
        <f t="shared" ref="U10:U13" si="2">+R10/3150000</f>
        <v>0</v>
      </c>
    </row>
    <row r="11" spans="1:21" ht="42" customHeight="1">
      <c r="A11">
        <v>1</v>
      </c>
      <c r="I11" s="216">
        <v>4</v>
      </c>
      <c r="J11" s="186" t="str">
        <f>IFERROR(VLOOKUP(I11,TrichLuc!$A:$AF,4,0),"")</f>
        <v>Lương Văn Nghĩa; Nguyễn Thị Mãn</v>
      </c>
      <c r="K11" s="186">
        <f>IFERROR(VLOOKUP(I11,TrichLuc!$A:$AF,5,0),"")</f>
        <v>0</v>
      </c>
      <c r="L11" s="187"/>
      <c r="M11" s="305"/>
      <c r="N11" s="217"/>
      <c r="O11" s="65"/>
      <c r="P11" s="65"/>
      <c r="Q11" s="65"/>
      <c r="R11" s="306"/>
      <c r="S11" s="223">
        <f t="shared" si="0"/>
        <v>0</v>
      </c>
      <c r="T11" s="71" t="e">
        <f>+#REF!-S11</f>
        <v>#REF!</v>
      </c>
      <c r="U11">
        <f t="shared" si="2"/>
        <v>0</v>
      </c>
    </row>
    <row r="12" spans="1:21" ht="42" customHeight="1">
      <c r="A12">
        <v>1</v>
      </c>
      <c r="I12" s="216">
        <v>5</v>
      </c>
      <c r="J12" s="186" t="str">
        <f>IFERROR(VLOOKUP(I12,TrichLuc!$A:$AF,4,0),"")</f>
        <v>Vũ Thị Cậy</v>
      </c>
      <c r="K12" s="186">
        <f>IFERROR(VLOOKUP(I12,TrichLuc!$A:$AF,5,0),"")</f>
        <v>0</v>
      </c>
      <c r="L12" s="187"/>
      <c r="M12" s="305"/>
      <c r="N12" s="217"/>
      <c r="O12" s="65"/>
      <c r="P12" s="65"/>
      <c r="Q12" s="65"/>
      <c r="R12" s="306"/>
      <c r="S12" s="223">
        <f t="shared" si="0"/>
        <v>0</v>
      </c>
      <c r="T12" s="71" t="e">
        <f>+#REF!-S12</f>
        <v>#REF!</v>
      </c>
      <c r="U12">
        <f t="shared" si="2"/>
        <v>0</v>
      </c>
    </row>
    <row r="13" spans="1:21" ht="42" customHeight="1">
      <c r="A13">
        <v>1</v>
      </c>
      <c r="I13" s="216">
        <v>6</v>
      </c>
      <c r="J13" s="186" t="str">
        <f>IFERROR(VLOOKUP(I13,TrichLuc!$A:$AF,4,0),"")</f>
        <v>Phạm Văn Hợi; Nguyễn Thị Thế</v>
      </c>
      <c r="K13" s="186">
        <f>IFERROR(VLOOKUP(I13,TrichLuc!$A:$AF,5,0),"")</f>
        <v>0</v>
      </c>
      <c r="L13" s="187"/>
      <c r="M13" s="305"/>
      <c r="N13" s="217"/>
      <c r="O13" s="65"/>
      <c r="P13" s="65"/>
      <c r="Q13" s="65"/>
      <c r="R13" s="306"/>
      <c r="S13" s="223">
        <f t="shared" si="0"/>
        <v>0</v>
      </c>
      <c r="T13" s="71" t="e">
        <f>+#REF!-S13</f>
        <v>#REF!</v>
      </c>
      <c r="U13">
        <f t="shared" si="2"/>
        <v>0</v>
      </c>
    </row>
    <row r="14" spans="1:21" ht="42" customHeight="1">
      <c r="A14">
        <v>1</v>
      </c>
      <c r="I14" s="216">
        <v>7</v>
      </c>
      <c r="J14" s="186" t="str">
        <f>IFERROR(VLOOKUP(I14,TrichLuc!$A:$AF,4,0),"")</f>
        <v>Nguyễn Văn Nam; Hoàng Thị Khuyên</v>
      </c>
      <c r="K14" s="186">
        <f>IFERROR(VLOOKUP(I14,TrichLuc!$A:$AF,5,0),"")</f>
        <v>0</v>
      </c>
      <c r="L14" s="187"/>
      <c r="M14" s="305"/>
      <c r="N14" s="217"/>
      <c r="O14" s="65"/>
      <c r="P14" s="65"/>
      <c r="Q14" s="65"/>
      <c r="R14" s="306"/>
      <c r="S14" s="223">
        <f t="shared" si="0"/>
        <v>0</v>
      </c>
      <c r="T14" s="71" t="e">
        <f>+#REF!-S14</f>
        <v>#REF!</v>
      </c>
      <c r="U14">
        <f t="shared" ref="U14:U17" si="3">+R14/3150000</f>
        <v>0</v>
      </c>
    </row>
    <row r="15" spans="1:21" ht="42" customHeight="1">
      <c r="A15">
        <v>1</v>
      </c>
      <c r="I15" s="216">
        <v>8</v>
      </c>
      <c r="J15" s="186" t="str">
        <f>IFERROR(VLOOKUP(I15,TrichLuc!$A:$AF,4,0),"")</f>
        <v>Phạm Đình Phùng (đã chết)</v>
      </c>
      <c r="K15" s="186" t="str">
        <f>IFERROR(VLOOKUP(I15,TrichLuc!$A:$AF,5,0),"")</f>
        <v>Phạm Đình Phan (con)</v>
      </c>
      <c r="L15" s="187"/>
      <c r="M15" s="305"/>
      <c r="N15" s="217"/>
      <c r="O15" s="65"/>
      <c r="P15" s="65"/>
      <c r="Q15" s="65"/>
      <c r="R15" s="306"/>
      <c r="S15" s="223">
        <f t="shared" si="0"/>
        <v>0</v>
      </c>
      <c r="T15" s="71" t="e">
        <f>+#REF!-S15</f>
        <v>#REF!</v>
      </c>
      <c r="U15">
        <f t="shared" si="3"/>
        <v>0</v>
      </c>
    </row>
    <row r="16" spans="1:21" ht="42" customHeight="1">
      <c r="A16">
        <v>1</v>
      </c>
      <c r="I16" s="216">
        <v>9</v>
      </c>
      <c r="J16" s="186" t="str">
        <f>IFERROR(VLOOKUP(I16,TrichLuc!$A:$AF,4,0),"")</f>
        <v>Vũ Văn Phan; Nguyễn Thị Nguyệt</v>
      </c>
      <c r="K16" s="186">
        <f>IFERROR(VLOOKUP(I16,TrichLuc!$A:$AF,5,0),"")</f>
        <v>0</v>
      </c>
      <c r="L16" s="187"/>
      <c r="M16" s="305"/>
      <c r="N16" s="217"/>
      <c r="O16" s="65"/>
      <c r="P16" s="65"/>
      <c r="Q16" s="65"/>
      <c r="R16" s="306"/>
      <c r="S16" s="223">
        <f t="shared" si="0"/>
        <v>0</v>
      </c>
      <c r="T16" s="71" t="e">
        <f>+#REF!-S16</f>
        <v>#REF!</v>
      </c>
      <c r="U16">
        <f t="shared" si="3"/>
        <v>0</v>
      </c>
    </row>
    <row r="17" spans="1:21" ht="42" customHeight="1">
      <c r="A17">
        <v>1</v>
      </c>
      <c r="I17" s="216">
        <v>10</v>
      </c>
      <c r="J17" s="186" t="str">
        <f>IFERROR(VLOOKUP(I17,TrichLuc!$A:$AF,4,0),"")</f>
        <v>Vũ Văn Đưởng (đã chết); Phạm Thị Bầu (đã chết)</v>
      </c>
      <c r="K17" s="186" t="str">
        <f>IFERROR(VLOOKUP(I17,TrichLuc!$A:$AF,5,0),"")</f>
        <v>Vũ Thị Lệ (con)</v>
      </c>
      <c r="L17" s="187"/>
      <c r="M17" s="305"/>
      <c r="N17" s="217"/>
      <c r="O17" s="65"/>
      <c r="P17" s="65"/>
      <c r="Q17" s="65"/>
      <c r="R17" s="306"/>
      <c r="S17" s="223">
        <f t="shared" si="0"/>
        <v>0</v>
      </c>
      <c r="T17" s="71" t="e">
        <f>+#REF!-S17</f>
        <v>#REF!</v>
      </c>
      <c r="U17">
        <f t="shared" si="3"/>
        <v>0</v>
      </c>
    </row>
    <row r="18" spans="1:21" ht="4.5" customHeight="1">
      <c r="I18" s="293"/>
      <c r="J18" s="294"/>
      <c r="K18" s="294"/>
      <c r="L18" s="293"/>
      <c r="M18" s="295"/>
      <c r="N18" s="296"/>
      <c r="O18" s="297"/>
      <c r="P18" s="297"/>
      <c r="Q18" s="297"/>
      <c r="R18" s="297"/>
      <c r="S18" s="297"/>
      <c r="T18" s="71"/>
    </row>
    <row r="19" spans="1:21">
      <c r="A19" t="e">
        <f>#REF!+1-A8</f>
        <v>#REF!</v>
      </c>
      <c r="P19" s="570" t="s">
        <v>229</v>
      </c>
      <c r="Q19" s="570"/>
      <c r="R19" s="570"/>
    </row>
    <row r="20" spans="1:21">
      <c r="A20" t="e">
        <f>A19+1-#REF!</f>
        <v>#REF!</v>
      </c>
    </row>
    <row r="21" spans="1:21">
      <c r="A21" t="e">
        <f>A20+1-#REF!</f>
        <v>#REF!</v>
      </c>
    </row>
    <row r="22" spans="1:21">
      <c r="A22" t="e">
        <f>A21+1-#REF!</f>
        <v>#REF!</v>
      </c>
    </row>
    <row r="23" spans="1:21">
      <c r="A23" t="e">
        <f>A22+1-#REF!</f>
        <v>#REF!</v>
      </c>
    </row>
    <row r="24" spans="1:21">
      <c r="A24" t="e">
        <f>A23+1-#REF!</f>
        <v>#REF!</v>
      </c>
    </row>
    <row r="25" spans="1:21">
      <c r="A25" t="e">
        <f>A24+1-#REF!</f>
        <v>#REF!</v>
      </c>
    </row>
    <row r="26" spans="1:21">
      <c r="A26" t="e">
        <f>A25+1-#REF!</f>
        <v>#REF!</v>
      </c>
    </row>
    <row r="27" spans="1:21">
      <c r="A27" t="e">
        <f>A26+1-#REF!</f>
        <v>#REF!</v>
      </c>
    </row>
    <row r="28" spans="1:21">
      <c r="A28" t="e">
        <f>A27+1-#REF!</f>
        <v>#REF!</v>
      </c>
    </row>
    <row r="29" spans="1:21">
      <c r="A29" t="e">
        <f t="shared" ref="A29:A91" si="4">A28+1-A19</f>
        <v>#REF!</v>
      </c>
    </row>
    <row r="30" spans="1:21">
      <c r="A30" t="e">
        <f t="shared" si="4"/>
        <v>#REF!</v>
      </c>
    </row>
    <row r="31" spans="1:21">
      <c r="A31" t="e">
        <f t="shared" si="4"/>
        <v>#REF!</v>
      </c>
    </row>
    <row r="32" spans="1:21">
      <c r="A32" t="e">
        <f t="shared" si="4"/>
        <v>#REF!</v>
      </c>
    </row>
    <row r="33" spans="1:1">
      <c r="A33" t="e">
        <f t="shared" si="4"/>
        <v>#REF!</v>
      </c>
    </row>
    <row r="34" spans="1:1">
      <c r="A34" t="e">
        <f t="shared" si="4"/>
        <v>#REF!</v>
      </c>
    </row>
    <row r="35" spans="1:1">
      <c r="A35" t="e">
        <f t="shared" si="4"/>
        <v>#REF!</v>
      </c>
    </row>
    <row r="36" spans="1:1">
      <c r="A36" t="e">
        <f t="shared" si="4"/>
        <v>#REF!</v>
      </c>
    </row>
    <row r="37" spans="1:1">
      <c r="A37" t="e">
        <f t="shared" si="4"/>
        <v>#REF!</v>
      </c>
    </row>
    <row r="38" spans="1:1">
      <c r="A38" t="e">
        <f t="shared" si="4"/>
        <v>#REF!</v>
      </c>
    </row>
    <row r="39" spans="1:1">
      <c r="A39" t="e">
        <f t="shared" si="4"/>
        <v>#REF!</v>
      </c>
    </row>
    <row r="40" spans="1:1">
      <c r="A40" t="e">
        <f t="shared" si="4"/>
        <v>#REF!</v>
      </c>
    </row>
    <row r="41" spans="1:1">
      <c r="A41" t="e">
        <f t="shared" si="4"/>
        <v>#REF!</v>
      </c>
    </row>
    <row r="42" spans="1:1">
      <c r="A42" t="e">
        <f t="shared" si="4"/>
        <v>#REF!</v>
      </c>
    </row>
    <row r="43" spans="1:1">
      <c r="A43" t="e">
        <f t="shared" si="4"/>
        <v>#REF!</v>
      </c>
    </row>
    <row r="44" spans="1:1">
      <c r="A44" t="e">
        <f t="shared" si="4"/>
        <v>#REF!</v>
      </c>
    </row>
    <row r="45" spans="1:1">
      <c r="A45" t="e">
        <f t="shared" si="4"/>
        <v>#REF!</v>
      </c>
    </row>
    <row r="46" spans="1:1">
      <c r="A46" t="e">
        <f t="shared" si="4"/>
        <v>#REF!</v>
      </c>
    </row>
    <row r="47" spans="1:1">
      <c r="A47" t="e">
        <f t="shared" si="4"/>
        <v>#REF!</v>
      </c>
    </row>
    <row r="48" spans="1:1">
      <c r="A48" t="e">
        <f t="shared" si="4"/>
        <v>#REF!</v>
      </c>
    </row>
    <row r="49" spans="1:1">
      <c r="A49" t="e">
        <f t="shared" si="4"/>
        <v>#REF!</v>
      </c>
    </row>
    <row r="50" spans="1:1">
      <c r="A50" t="e">
        <f t="shared" si="4"/>
        <v>#REF!</v>
      </c>
    </row>
    <row r="51" spans="1:1">
      <c r="A51" t="e">
        <f t="shared" si="4"/>
        <v>#REF!</v>
      </c>
    </row>
    <row r="52" spans="1:1">
      <c r="A52" t="e">
        <f t="shared" si="4"/>
        <v>#REF!</v>
      </c>
    </row>
    <row r="53" spans="1:1">
      <c r="A53" t="e">
        <f t="shared" si="4"/>
        <v>#REF!</v>
      </c>
    </row>
    <row r="54" spans="1:1">
      <c r="A54" t="e">
        <f t="shared" si="4"/>
        <v>#REF!</v>
      </c>
    </row>
    <row r="55" spans="1:1">
      <c r="A55" t="e">
        <f t="shared" si="4"/>
        <v>#REF!</v>
      </c>
    </row>
    <row r="56" spans="1:1">
      <c r="A56" t="e">
        <f t="shared" si="4"/>
        <v>#REF!</v>
      </c>
    </row>
    <row r="57" spans="1:1">
      <c r="A57" t="e">
        <f t="shared" si="4"/>
        <v>#REF!</v>
      </c>
    </row>
    <row r="58" spans="1:1">
      <c r="A58" t="e">
        <f t="shared" si="4"/>
        <v>#REF!</v>
      </c>
    </row>
    <row r="59" spans="1:1">
      <c r="A59" t="e">
        <f t="shared" si="4"/>
        <v>#REF!</v>
      </c>
    </row>
    <row r="60" spans="1:1">
      <c r="A60" t="e">
        <f t="shared" si="4"/>
        <v>#REF!</v>
      </c>
    </row>
    <row r="61" spans="1:1">
      <c r="A61" t="e">
        <f t="shared" si="4"/>
        <v>#REF!</v>
      </c>
    </row>
    <row r="62" spans="1:1">
      <c r="A62" t="e">
        <f t="shared" si="4"/>
        <v>#REF!</v>
      </c>
    </row>
    <row r="63" spans="1:1">
      <c r="A63" t="e">
        <f t="shared" si="4"/>
        <v>#REF!</v>
      </c>
    </row>
    <row r="64" spans="1:1">
      <c r="A64" t="e">
        <f t="shared" si="4"/>
        <v>#REF!</v>
      </c>
    </row>
    <row r="65" spans="1:1">
      <c r="A65" t="e">
        <f t="shared" si="4"/>
        <v>#REF!</v>
      </c>
    </row>
    <row r="66" spans="1:1">
      <c r="A66" t="e">
        <f t="shared" si="4"/>
        <v>#REF!</v>
      </c>
    </row>
    <row r="67" spans="1:1">
      <c r="A67" t="e">
        <f t="shared" si="4"/>
        <v>#REF!</v>
      </c>
    </row>
    <row r="68" spans="1:1">
      <c r="A68" t="e">
        <f t="shared" si="4"/>
        <v>#REF!</v>
      </c>
    </row>
    <row r="69" spans="1:1">
      <c r="A69" t="e">
        <f t="shared" si="4"/>
        <v>#REF!</v>
      </c>
    </row>
    <row r="70" spans="1:1">
      <c r="A70" t="e">
        <f t="shared" si="4"/>
        <v>#REF!</v>
      </c>
    </row>
    <row r="71" spans="1:1">
      <c r="A71" t="e">
        <f t="shared" si="4"/>
        <v>#REF!</v>
      </c>
    </row>
    <row r="72" spans="1:1">
      <c r="A72" t="e">
        <f t="shared" si="4"/>
        <v>#REF!</v>
      </c>
    </row>
    <row r="73" spans="1:1">
      <c r="A73" t="e">
        <f t="shared" si="4"/>
        <v>#REF!</v>
      </c>
    </row>
    <row r="74" spans="1:1">
      <c r="A74" t="e">
        <f t="shared" si="4"/>
        <v>#REF!</v>
      </c>
    </row>
    <row r="75" spans="1:1">
      <c r="A75" t="e">
        <f t="shared" si="4"/>
        <v>#REF!</v>
      </c>
    </row>
    <row r="76" spans="1:1">
      <c r="A76" t="e">
        <f t="shared" si="4"/>
        <v>#REF!</v>
      </c>
    </row>
    <row r="77" spans="1:1">
      <c r="A77" t="e">
        <f t="shared" si="4"/>
        <v>#REF!</v>
      </c>
    </row>
    <row r="78" spans="1:1">
      <c r="A78" t="e">
        <f t="shared" si="4"/>
        <v>#REF!</v>
      </c>
    </row>
    <row r="79" spans="1:1">
      <c r="A79" t="e">
        <f t="shared" si="4"/>
        <v>#REF!</v>
      </c>
    </row>
    <row r="80" spans="1:1">
      <c r="A80" t="e">
        <f t="shared" si="4"/>
        <v>#REF!</v>
      </c>
    </row>
    <row r="81" spans="1:1">
      <c r="A81" t="e">
        <f t="shared" si="4"/>
        <v>#REF!</v>
      </c>
    </row>
    <row r="82" spans="1:1">
      <c r="A82" t="e">
        <f t="shared" si="4"/>
        <v>#REF!</v>
      </c>
    </row>
    <row r="83" spans="1:1">
      <c r="A83" t="e">
        <f t="shared" si="4"/>
        <v>#REF!</v>
      </c>
    </row>
    <row r="84" spans="1:1">
      <c r="A84" t="e">
        <f t="shared" si="4"/>
        <v>#REF!</v>
      </c>
    </row>
    <row r="85" spans="1:1">
      <c r="A85" t="e">
        <f t="shared" si="4"/>
        <v>#REF!</v>
      </c>
    </row>
    <row r="86" spans="1:1">
      <c r="A86" t="e">
        <f t="shared" si="4"/>
        <v>#REF!</v>
      </c>
    </row>
    <row r="87" spans="1:1">
      <c r="A87" t="e">
        <f t="shared" si="4"/>
        <v>#REF!</v>
      </c>
    </row>
    <row r="88" spans="1:1">
      <c r="A88" t="e">
        <f t="shared" si="4"/>
        <v>#REF!</v>
      </c>
    </row>
    <row r="89" spans="1:1">
      <c r="A89" t="e">
        <f t="shared" si="4"/>
        <v>#REF!</v>
      </c>
    </row>
    <row r="90" spans="1:1">
      <c r="A90" t="e">
        <f t="shared" si="4"/>
        <v>#REF!</v>
      </c>
    </row>
    <row r="91" spans="1:1">
      <c r="A91" t="e">
        <f t="shared" si="4"/>
        <v>#REF!</v>
      </c>
    </row>
    <row r="92" spans="1:1">
      <c r="A92" t="e">
        <f t="shared" ref="A92:A155" si="5">A91+1-A82</f>
        <v>#REF!</v>
      </c>
    </row>
    <row r="93" spans="1:1">
      <c r="A93" t="e">
        <f t="shared" si="5"/>
        <v>#REF!</v>
      </c>
    </row>
    <row r="94" spans="1:1">
      <c r="A94" t="e">
        <f t="shared" si="5"/>
        <v>#REF!</v>
      </c>
    </row>
    <row r="95" spans="1:1">
      <c r="A95" t="e">
        <f t="shared" si="5"/>
        <v>#REF!</v>
      </c>
    </row>
    <row r="96" spans="1:1">
      <c r="A96" t="e">
        <f t="shared" si="5"/>
        <v>#REF!</v>
      </c>
    </row>
    <row r="97" spans="1:1">
      <c r="A97" t="e">
        <f t="shared" si="5"/>
        <v>#REF!</v>
      </c>
    </row>
    <row r="98" spans="1:1">
      <c r="A98" t="e">
        <f t="shared" si="5"/>
        <v>#REF!</v>
      </c>
    </row>
    <row r="99" spans="1:1">
      <c r="A99" t="e">
        <f t="shared" si="5"/>
        <v>#REF!</v>
      </c>
    </row>
    <row r="100" spans="1:1">
      <c r="A100" t="e">
        <f t="shared" si="5"/>
        <v>#REF!</v>
      </c>
    </row>
    <row r="101" spans="1:1">
      <c r="A101" t="e">
        <f t="shared" si="5"/>
        <v>#REF!</v>
      </c>
    </row>
    <row r="102" spans="1:1">
      <c r="A102" t="e">
        <f t="shared" si="5"/>
        <v>#REF!</v>
      </c>
    </row>
    <row r="103" spans="1:1">
      <c r="A103" t="e">
        <f t="shared" si="5"/>
        <v>#REF!</v>
      </c>
    </row>
    <row r="104" spans="1:1">
      <c r="A104" t="e">
        <f t="shared" si="5"/>
        <v>#REF!</v>
      </c>
    </row>
    <row r="105" spans="1:1">
      <c r="A105" t="e">
        <f t="shared" si="5"/>
        <v>#REF!</v>
      </c>
    </row>
    <row r="106" spans="1:1">
      <c r="A106" t="e">
        <f t="shared" si="5"/>
        <v>#REF!</v>
      </c>
    </row>
    <row r="107" spans="1:1">
      <c r="A107" t="e">
        <f t="shared" si="5"/>
        <v>#REF!</v>
      </c>
    </row>
    <row r="108" spans="1:1">
      <c r="A108" t="e">
        <f t="shared" si="5"/>
        <v>#REF!</v>
      </c>
    </row>
    <row r="109" spans="1:1">
      <c r="A109" t="e">
        <f t="shared" si="5"/>
        <v>#REF!</v>
      </c>
    </row>
    <row r="110" spans="1:1">
      <c r="A110" t="e">
        <f t="shared" si="5"/>
        <v>#REF!</v>
      </c>
    </row>
    <row r="111" spans="1:1">
      <c r="A111" t="e">
        <f t="shared" si="5"/>
        <v>#REF!</v>
      </c>
    </row>
    <row r="112" spans="1:1">
      <c r="A112" t="e">
        <f t="shared" si="5"/>
        <v>#REF!</v>
      </c>
    </row>
    <row r="113" spans="1:1">
      <c r="A113" t="e">
        <f t="shared" si="5"/>
        <v>#REF!</v>
      </c>
    </row>
    <row r="114" spans="1:1">
      <c r="A114" t="e">
        <f t="shared" si="5"/>
        <v>#REF!</v>
      </c>
    </row>
    <row r="115" spans="1:1">
      <c r="A115" t="e">
        <f t="shared" si="5"/>
        <v>#REF!</v>
      </c>
    </row>
    <row r="116" spans="1:1">
      <c r="A116" t="e">
        <f t="shared" si="5"/>
        <v>#REF!</v>
      </c>
    </row>
    <row r="117" spans="1:1">
      <c r="A117" t="e">
        <f t="shared" si="5"/>
        <v>#REF!</v>
      </c>
    </row>
    <row r="118" spans="1:1">
      <c r="A118" t="e">
        <f t="shared" si="5"/>
        <v>#REF!</v>
      </c>
    </row>
    <row r="119" spans="1:1">
      <c r="A119" t="e">
        <f t="shared" si="5"/>
        <v>#REF!</v>
      </c>
    </row>
    <row r="120" spans="1:1">
      <c r="A120" t="e">
        <f t="shared" si="5"/>
        <v>#REF!</v>
      </c>
    </row>
    <row r="121" spans="1:1">
      <c r="A121" t="e">
        <f t="shared" si="5"/>
        <v>#REF!</v>
      </c>
    </row>
    <row r="122" spans="1:1">
      <c r="A122" t="e">
        <f t="shared" si="5"/>
        <v>#REF!</v>
      </c>
    </row>
    <row r="123" spans="1:1">
      <c r="A123" t="e">
        <f t="shared" si="5"/>
        <v>#REF!</v>
      </c>
    </row>
    <row r="124" spans="1:1">
      <c r="A124" t="e">
        <f t="shared" si="5"/>
        <v>#REF!</v>
      </c>
    </row>
    <row r="125" spans="1:1">
      <c r="A125" t="e">
        <f t="shared" si="5"/>
        <v>#REF!</v>
      </c>
    </row>
    <row r="126" spans="1:1">
      <c r="A126" t="e">
        <f t="shared" si="5"/>
        <v>#REF!</v>
      </c>
    </row>
    <row r="127" spans="1:1">
      <c r="A127" t="e">
        <f t="shared" si="5"/>
        <v>#REF!</v>
      </c>
    </row>
    <row r="128" spans="1:1">
      <c r="A128" t="e">
        <f t="shared" si="5"/>
        <v>#REF!</v>
      </c>
    </row>
    <row r="129" spans="1:1">
      <c r="A129" t="e">
        <f t="shared" si="5"/>
        <v>#REF!</v>
      </c>
    </row>
    <row r="130" spans="1:1">
      <c r="A130" t="e">
        <f t="shared" si="5"/>
        <v>#REF!</v>
      </c>
    </row>
    <row r="131" spans="1:1">
      <c r="A131" t="e">
        <f t="shared" si="5"/>
        <v>#REF!</v>
      </c>
    </row>
    <row r="132" spans="1:1">
      <c r="A132" t="e">
        <f t="shared" si="5"/>
        <v>#REF!</v>
      </c>
    </row>
    <row r="133" spans="1:1">
      <c r="A133" t="e">
        <f t="shared" si="5"/>
        <v>#REF!</v>
      </c>
    </row>
    <row r="134" spans="1:1">
      <c r="A134" t="e">
        <f t="shared" si="5"/>
        <v>#REF!</v>
      </c>
    </row>
    <row r="135" spans="1:1">
      <c r="A135" t="e">
        <f t="shared" si="5"/>
        <v>#REF!</v>
      </c>
    </row>
    <row r="136" spans="1:1">
      <c r="A136" t="e">
        <f t="shared" si="5"/>
        <v>#REF!</v>
      </c>
    </row>
    <row r="137" spans="1:1">
      <c r="A137" t="e">
        <f t="shared" si="5"/>
        <v>#REF!</v>
      </c>
    </row>
    <row r="138" spans="1:1">
      <c r="A138" t="e">
        <f t="shared" si="5"/>
        <v>#REF!</v>
      </c>
    </row>
    <row r="139" spans="1:1">
      <c r="A139" t="e">
        <f t="shared" si="5"/>
        <v>#REF!</v>
      </c>
    </row>
    <row r="140" spans="1:1">
      <c r="A140" t="e">
        <f t="shared" si="5"/>
        <v>#REF!</v>
      </c>
    </row>
    <row r="141" spans="1:1">
      <c r="A141" t="e">
        <f t="shared" si="5"/>
        <v>#REF!</v>
      </c>
    </row>
    <row r="142" spans="1:1">
      <c r="A142" t="e">
        <f t="shared" si="5"/>
        <v>#REF!</v>
      </c>
    </row>
    <row r="143" spans="1:1">
      <c r="A143" t="e">
        <f t="shared" si="5"/>
        <v>#REF!</v>
      </c>
    </row>
    <row r="144" spans="1:1">
      <c r="A144" t="e">
        <f t="shared" si="5"/>
        <v>#REF!</v>
      </c>
    </row>
    <row r="145" spans="1:1">
      <c r="A145" t="e">
        <f t="shared" si="5"/>
        <v>#REF!</v>
      </c>
    </row>
    <row r="146" spans="1:1">
      <c r="A146" t="e">
        <f t="shared" si="5"/>
        <v>#REF!</v>
      </c>
    </row>
    <row r="147" spans="1:1">
      <c r="A147" t="e">
        <f t="shared" si="5"/>
        <v>#REF!</v>
      </c>
    </row>
    <row r="148" spans="1:1">
      <c r="A148" t="e">
        <f t="shared" si="5"/>
        <v>#REF!</v>
      </c>
    </row>
    <row r="149" spans="1:1">
      <c r="A149" t="e">
        <f t="shared" si="5"/>
        <v>#REF!</v>
      </c>
    </row>
    <row r="150" spans="1:1">
      <c r="A150" t="e">
        <f t="shared" si="5"/>
        <v>#REF!</v>
      </c>
    </row>
    <row r="151" spans="1:1">
      <c r="A151" t="e">
        <f t="shared" si="5"/>
        <v>#REF!</v>
      </c>
    </row>
    <row r="152" spans="1:1">
      <c r="A152" t="e">
        <f t="shared" si="5"/>
        <v>#REF!</v>
      </c>
    </row>
    <row r="153" spans="1:1">
      <c r="A153" t="e">
        <f t="shared" si="5"/>
        <v>#REF!</v>
      </c>
    </row>
    <row r="154" spans="1:1">
      <c r="A154" t="e">
        <f t="shared" si="5"/>
        <v>#REF!</v>
      </c>
    </row>
    <row r="155" spans="1:1">
      <c r="A155" t="e">
        <f t="shared" si="5"/>
        <v>#REF!</v>
      </c>
    </row>
    <row r="156" spans="1:1">
      <c r="A156" t="e">
        <f t="shared" ref="A156:A219" si="6">A155+1-A146</f>
        <v>#REF!</v>
      </c>
    </row>
    <row r="157" spans="1:1">
      <c r="A157" t="e">
        <f t="shared" si="6"/>
        <v>#REF!</v>
      </c>
    </row>
    <row r="158" spans="1:1">
      <c r="A158" t="e">
        <f t="shared" si="6"/>
        <v>#REF!</v>
      </c>
    </row>
    <row r="159" spans="1:1">
      <c r="A159" t="e">
        <f t="shared" si="6"/>
        <v>#REF!</v>
      </c>
    </row>
    <row r="160" spans="1:1">
      <c r="A160" t="e">
        <f t="shared" si="6"/>
        <v>#REF!</v>
      </c>
    </row>
    <row r="161" spans="1:1">
      <c r="A161" t="e">
        <f t="shared" si="6"/>
        <v>#REF!</v>
      </c>
    </row>
    <row r="162" spans="1:1">
      <c r="A162" t="e">
        <f t="shared" si="6"/>
        <v>#REF!</v>
      </c>
    </row>
    <row r="163" spans="1:1">
      <c r="A163" t="e">
        <f t="shared" si="6"/>
        <v>#REF!</v>
      </c>
    </row>
    <row r="164" spans="1:1">
      <c r="A164" t="e">
        <f t="shared" si="6"/>
        <v>#REF!</v>
      </c>
    </row>
    <row r="165" spans="1:1">
      <c r="A165" t="e">
        <f t="shared" si="6"/>
        <v>#REF!</v>
      </c>
    </row>
    <row r="166" spans="1:1">
      <c r="A166" t="e">
        <f t="shared" si="6"/>
        <v>#REF!</v>
      </c>
    </row>
    <row r="167" spans="1:1">
      <c r="A167" t="e">
        <f t="shared" si="6"/>
        <v>#REF!</v>
      </c>
    </row>
    <row r="168" spans="1:1">
      <c r="A168" t="e">
        <f t="shared" si="6"/>
        <v>#REF!</v>
      </c>
    </row>
    <row r="169" spans="1:1">
      <c r="A169" t="e">
        <f t="shared" si="6"/>
        <v>#REF!</v>
      </c>
    </row>
    <row r="170" spans="1:1">
      <c r="A170" t="e">
        <f t="shared" si="6"/>
        <v>#REF!</v>
      </c>
    </row>
    <row r="171" spans="1:1">
      <c r="A171" t="e">
        <f t="shared" si="6"/>
        <v>#REF!</v>
      </c>
    </row>
    <row r="172" spans="1:1">
      <c r="A172" t="e">
        <f t="shared" si="6"/>
        <v>#REF!</v>
      </c>
    </row>
    <row r="173" spans="1:1">
      <c r="A173" t="e">
        <f t="shared" si="6"/>
        <v>#REF!</v>
      </c>
    </row>
    <row r="174" spans="1:1">
      <c r="A174" t="e">
        <f t="shared" si="6"/>
        <v>#REF!</v>
      </c>
    </row>
    <row r="175" spans="1:1">
      <c r="A175" t="e">
        <f t="shared" si="6"/>
        <v>#REF!</v>
      </c>
    </row>
    <row r="176" spans="1:1">
      <c r="A176" t="e">
        <f t="shared" si="6"/>
        <v>#REF!</v>
      </c>
    </row>
    <row r="177" spans="1:1">
      <c r="A177" t="e">
        <f t="shared" si="6"/>
        <v>#REF!</v>
      </c>
    </row>
    <row r="178" spans="1:1">
      <c r="A178" t="e">
        <f t="shared" si="6"/>
        <v>#REF!</v>
      </c>
    </row>
    <row r="179" spans="1:1">
      <c r="A179" t="e">
        <f t="shared" si="6"/>
        <v>#REF!</v>
      </c>
    </row>
    <row r="180" spans="1:1">
      <c r="A180" t="e">
        <f t="shared" si="6"/>
        <v>#REF!</v>
      </c>
    </row>
    <row r="181" spans="1:1">
      <c r="A181" t="e">
        <f t="shared" si="6"/>
        <v>#REF!</v>
      </c>
    </row>
    <row r="182" spans="1:1">
      <c r="A182" t="e">
        <f t="shared" si="6"/>
        <v>#REF!</v>
      </c>
    </row>
    <row r="183" spans="1:1">
      <c r="A183" t="e">
        <f t="shared" si="6"/>
        <v>#REF!</v>
      </c>
    </row>
    <row r="184" spans="1:1">
      <c r="A184" t="e">
        <f t="shared" si="6"/>
        <v>#REF!</v>
      </c>
    </row>
    <row r="185" spans="1:1">
      <c r="A185" t="e">
        <f t="shared" si="6"/>
        <v>#REF!</v>
      </c>
    </row>
    <row r="186" spans="1:1">
      <c r="A186" t="e">
        <f t="shared" si="6"/>
        <v>#REF!</v>
      </c>
    </row>
    <row r="187" spans="1:1">
      <c r="A187" t="e">
        <f t="shared" si="6"/>
        <v>#REF!</v>
      </c>
    </row>
    <row r="188" spans="1:1">
      <c r="A188" t="e">
        <f t="shared" si="6"/>
        <v>#REF!</v>
      </c>
    </row>
    <row r="189" spans="1:1">
      <c r="A189" t="e">
        <f t="shared" si="6"/>
        <v>#REF!</v>
      </c>
    </row>
    <row r="190" spans="1:1">
      <c r="A190" t="e">
        <f t="shared" si="6"/>
        <v>#REF!</v>
      </c>
    </row>
    <row r="191" spans="1:1">
      <c r="A191" t="e">
        <f t="shared" si="6"/>
        <v>#REF!</v>
      </c>
    </row>
    <row r="192" spans="1:1">
      <c r="A192" t="e">
        <f t="shared" si="6"/>
        <v>#REF!</v>
      </c>
    </row>
    <row r="193" spans="1:1">
      <c r="A193" t="e">
        <f t="shared" si="6"/>
        <v>#REF!</v>
      </c>
    </row>
    <row r="194" spans="1:1">
      <c r="A194" t="e">
        <f t="shared" si="6"/>
        <v>#REF!</v>
      </c>
    </row>
    <row r="195" spans="1:1">
      <c r="A195" t="e">
        <f t="shared" si="6"/>
        <v>#REF!</v>
      </c>
    </row>
    <row r="196" spans="1:1">
      <c r="A196" t="e">
        <f t="shared" si="6"/>
        <v>#REF!</v>
      </c>
    </row>
    <row r="197" spans="1:1">
      <c r="A197" t="e">
        <f t="shared" si="6"/>
        <v>#REF!</v>
      </c>
    </row>
    <row r="198" spans="1:1">
      <c r="A198" t="e">
        <f t="shared" si="6"/>
        <v>#REF!</v>
      </c>
    </row>
    <row r="199" spans="1:1">
      <c r="A199" t="e">
        <f t="shared" si="6"/>
        <v>#REF!</v>
      </c>
    </row>
    <row r="200" spans="1:1">
      <c r="A200" t="e">
        <f t="shared" si="6"/>
        <v>#REF!</v>
      </c>
    </row>
    <row r="201" spans="1:1">
      <c r="A201" t="e">
        <f t="shared" si="6"/>
        <v>#REF!</v>
      </c>
    </row>
    <row r="202" spans="1:1">
      <c r="A202" t="e">
        <f t="shared" si="6"/>
        <v>#REF!</v>
      </c>
    </row>
    <row r="203" spans="1:1">
      <c r="A203" t="e">
        <f t="shared" si="6"/>
        <v>#REF!</v>
      </c>
    </row>
    <row r="204" spans="1:1">
      <c r="A204" t="e">
        <f t="shared" si="6"/>
        <v>#REF!</v>
      </c>
    </row>
    <row r="205" spans="1:1">
      <c r="A205" t="e">
        <f t="shared" si="6"/>
        <v>#REF!</v>
      </c>
    </row>
    <row r="206" spans="1:1">
      <c r="A206" t="e">
        <f t="shared" si="6"/>
        <v>#REF!</v>
      </c>
    </row>
    <row r="207" spans="1:1">
      <c r="A207" t="e">
        <f t="shared" si="6"/>
        <v>#REF!</v>
      </c>
    </row>
    <row r="208" spans="1:1">
      <c r="A208" t="e">
        <f t="shared" si="6"/>
        <v>#REF!</v>
      </c>
    </row>
    <row r="209" spans="1:1">
      <c r="A209" t="e">
        <f t="shared" si="6"/>
        <v>#REF!</v>
      </c>
    </row>
    <row r="210" spans="1:1">
      <c r="A210" t="e">
        <f t="shared" si="6"/>
        <v>#REF!</v>
      </c>
    </row>
    <row r="211" spans="1:1">
      <c r="A211" t="e">
        <f t="shared" si="6"/>
        <v>#REF!</v>
      </c>
    </row>
    <row r="212" spans="1:1">
      <c r="A212" t="e">
        <f t="shared" si="6"/>
        <v>#REF!</v>
      </c>
    </row>
    <row r="213" spans="1:1">
      <c r="A213" t="e">
        <f t="shared" si="6"/>
        <v>#REF!</v>
      </c>
    </row>
    <row r="214" spans="1:1">
      <c r="A214" t="e">
        <f t="shared" si="6"/>
        <v>#REF!</v>
      </c>
    </row>
    <row r="215" spans="1:1">
      <c r="A215" t="e">
        <f t="shared" si="6"/>
        <v>#REF!</v>
      </c>
    </row>
    <row r="216" spans="1:1">
      <c r="A216" t="e">
        <f t="shared" si="6"/>
        <v>#REF!</v>
      </c>
    </row>
    <row r="217" spans="1:1">
      <c r="A217" t="e">
        <f t="shared" si="6"/>
        <v>#REF!</v>
      </c>
    </row>
    <row r="218" spans="1:1">
      <c r="A218" t="e">
        <f t="shared" si="6"/>
        <v>#REF!</v>
      </c>
    </row>
    <row r="219" spans="1:1">
      <c r="A219" t="e">
        <f t="shared" si="6"/>
        <v>#REF!</v>
      </c>
    </row>
    <row r="220" spans="1:1">
      <c r="A220" t="e">
        <f t="shared" ref="A220:A283" si="7">A219+1-A210</f>
        <v>#REF!</v>
      </c>
    </row>
    <row r="221" spans="1:1">
      <c r="A221" t="e">
        <f t="shared" si="7"/>
        <v>#REF!</v>
      </c>
    </row>
    <row r="222" spans="1:1">
      <c r="A222" t="e">
        <f t="shared" si="7"/>
        <v>#REF!</v>
      </c>
    </row>
    <row r="223" spans="1:1">
      <c r="A223" t="e">
        <f t="shared" si="7"/>
        <v>#REF!</v>
      </c>
    </row>
    <row r="224" spans="1:1">
      <c r="A224" t="e">
        <f t="shared" si="7"/>
        <v>#REF!</v>
      </c>
    </row>
    <row r="225" spans="1:1">
      <c r="A225" t="e">
        <f t="shared" si="7"/>
        <v>#REF!</v>
      </c>
    </row>
    <row r="226" spans="1:1">
      <c r="A226" t="e">
        <f t="shared" si="7"/>
        <v>#REF!</v>
      </c>
    </row>
    <row r="227" spans="1:1">
      <c r="A227" t="e">
        <f t="shared" si="7"/>
        <v>#REF!</v>
      </c>
    </row>
    <row r="228" spans="1:1">
      <c r="A228" t="e">
        <f t="shared" si="7"/>
        <v>#REF!</v>
      </c>
    </row>
    <row r="229" spans="1:1">
      <c r="A229" t="e">
        <f t="shared" si="7"/>
        <v>#REF!</v>
      </c>
    </row>
    <row r="230" spans="1:1">
      <c r="A230" t="e">
        <f t="shared" si="7"/>
        <v>#REF!</v>
      </c>
    </row>
    <row r="231" spans="1:1">
      <c r="A231" t="e">
        <f t="shared" si="7"/>
        <v>#REF!</v>
      </c>
    </row>
    <row r="232" spans="1:1">
      <c r="A232" t="e">
        <f t="shared" si="7"/>
        <v>#REF!</v>
      </c>
    </row>
    <row r="233" spans="1:1">
      <c r="A233" t="e">
        <f t="shared" si="7"/>
        <v>#REF!</v>
      </c>
    </row>
    <row r="234" spans="1:1">
      <c r="A234" t="e">
        <f t="shared" si="7"/>
        <v>#REF!</v>
      </c>
    </row>
    <row r="235" spans="1:1">
      <c r="A235" t="e">
        <f t="shared" si="7"/>
        <v>#REF!</v>
      </c>
    </row>
    <row r="236" spans="1:1">
      <c r="A236" t="e">
        <f t="shared" si="7"/>
        <v>#REF!</v>
      </c>
    </row>
    <row r="237" spans="1:1">
      <c r="A237" t="e">
        <f t="shared" si="7"/>
        <v>#REF!</v>
      </c>
    </row>
    <row r="238" spans="1:1">
      <c r="A238" t="e">
        <f t="shared" si="7"/>
        <v>#REF!</v>
      </c>
    </row>
    <row r="239" spans="1:1">
      <c r="A239" t="e">
        <f t="shared" si="7"/>
        <v>#REF!</v>
      </c>
    </row>
    <row r="240" spans="1:1">
      <c r="A240" t="e">
        <f t="shared" si="7"/>
        <v>#REF!</v>
      </c>
    </row>
    <row r="241" spans="1:1">
      <c r="A241" t="e">
        <f t="shared" si="7"/>
        <v>#REF!</v>
      </c>
    </row>
    <row r="242" spans="1:1">
      <c r="A242" t="e">
        <f t="shared" si="7"/>
        <v>#REF!</v>
      </c>
    </row>
    <row r="243" spans="1:1">
      <c r="A243" t="e">
        <f t="shared" si="7"/>
        <v>#REF!</v>
      </c>
    </row>
    <row r="244" spans="1:1">
      <c r="A244" t="e">
        <f t="shared" si="7"/>
        <v>#REF!</v>
      </c>
    </row>
    <row r="245" spans="1:1">
      <c r="A245" t="e">
        <f t="shared" si="7"/>
        <v>#REF!</v>
      </c>
    </row>
    <row r="246" spans="1:1">
      <c r="A246" t="e">
        <f t="shared" si="7"/>
        <v>#REF!</v>
      </c>
    </row>
    <row r="247" spans="1:1">
      <c r="A247" t="e">
        <f t="shared" si="7"/>
        <v>#REF!</v>
      </c>
    </row>
    <row r="248" spans="1:1">
      <c r="A248" t="e">
        <f t="shared" si="7"/>
        <v>#REF!</v>
      </c>
    </row>
    <row r="249" spans="1:1">
      <c r="A249" t="e">
        <f t="shared" si="7"/>
        <v>#REF!</v>
      </c>
    </row>
    <row r="250" spans="1:1">
      <c r="A250" t="e">
        <f t="shared" si="7"/>
        <v>#REF!</v>
      </c>
    </row>
    <row r="251" spans="1:1">
      <c r="A251" t="e">
        <f t="shared" si="7"/>
        <v>#REF!</v>
      </c>
    </row>
    <row r="252" spans="1:1">
      <c r="A252" t="e">
        <f t="shared" si="7"/>
        <v>#REF!</v>
      </c>
    </row>
    <row r="253" spans="1:1">
      <c r="A253" t="e">
        <f t="shared" si="7"/>
        <v>#REF!</v>
      </c>
    </row>
    <row r="254" spans="1:1">
      <c r="A254" t="e">
        <f t="shared" si="7"/>
        <v>#REF!</v>
      </c>
    </row>
    <row r="255" spans="1:1">
      <c r="A255" t="e">
        <f t="shared" si="7"/>
        <v>#REF!</v>
      </c>
    </row>
    <row r="256" spans="1:1">
      <c r="A256" t="e">
        <f t="shared" si="7"/>
        <v>#REF!</v>
      </c>
    </row>
    <row r="257" spans="1:1">
      <c r="A257" t="e">
        <f t="shared" si="7"/>
        <v>#REF!</v>
      </c>
    </row>
    <row r="258" spans="1:1">
      <c r="A258" t="e">
        <f t="shared" si="7"/>
        <v>#REF!</v>
      </c>
    </row>
    <row r="259" spans="1:1">
      <c r="A259" t="e">
        <f t="shared" si="7"/>
        <v>#REF!</v>
      </c>
    </row>
    <row r="260" spans="1:1">
      <c r="A260" t="e">
        <f t="shared" si="7"/>
        <v>#REF!</v>
      </c>
    </row>
    <row r="261" spans="1:1">
      <c r="A261" t="e">
        <f t="shared" si="7"/>
        <v>#REF!</v>
      </c>
    </row>
    <row r="262" spans="1:1">
      <c r="A262" t="e">
        <f t="shared" si="7"/>
        <v>#REF!</v>
      </c>
    </row>
    <row r="263" spans="1:1">
      <c r="A263" t="e">
        <f t="shared" si="7"/>
        <v>#REF!</v>
      </c>
    </row>
    <row r="264" spans="1:1">
      <c r="A264" t="e">
        <f t="shared" si="7"/>
        <v>#REF!</v>
      </c>
    </row>
    <row r="265" spans="1:1">
      <c r="A265" t="e">
        <f t="shared" si="7"/>
        <v>#REF!</v>
      </c>
    </row>
    <row r="266" spans="1:1">
      <c r="A266" t="e">
        <f t="shared" si="7"/>
        <v>#REF!</v>
      </c>
    </row>
    <row r="267" spans="1:1">
      <c r="A267" t="e">
        <f t="shared" si="7"/>
        <v>#REF!</v>
      </c>
    </row>
    <row r="268" spans="1:1">
      <c r="A268" t="e">
        <f t="shared" si="7"/>
        <v>#REF!</v>
      </c>
    </row>
    <row r="269" spans="1:1">
      <c r="A269" t="e">
        <f t="shared" si="7"/>
        <v>#REF!</v>
      </c>
    </row>
    <row r="270" spans="1:1">
      <c r="A270" t="e">
        <f t="shared" si="7"/>
        <v>#REF!</v>
      </c>
    </row>
    <row r="271" spans="1:1">
      <c r="A271" t="e">
        <f t="shared" si="7"/>
        <v>#REF!</v>
      </c>
    </row>
    <row r="272" spans="1:1">
      <c r="A272" t="e">
        <f t="shared" si="7"/>
        <v>#REF!</v>
      </c>
    </row>
    <row r="273" spans="1:1">
      <c r="A273" t="e">
        <f t="shared" si="7"/>
        <v>#REF!</v>
      </c>
    </row>
    <row r="274" spans="1:1">
      <c r="A274" t="e">
        <f t="shared" si="7"/>
        <v>#REF!</v>
      </c>
    </row>
    <row r="275" spans="1:1">
      <c r="A275" t="e">
        <f t="shared" si="7"/>
        <v>#REF!</v>
      </c>
    </row>
    <row r="276" spans="1:1">
      <c r="A276" t="e">
        <f t="shared" si="7"/>
        <v>#REF!</v>
      </c>
    </row>
    <row r="277" spans="1:1">
      <c r="A277" t="e">
        <f t="shared" si="7"/>
        <v>#REF!</v>
      </c>
    </row>
    <row r="278" spans="1:1">
      <c r="A278" t="e">
        <f t="shared" si="7"/>
        <v>#REF!</v>
      </c>
    </row>
    <row r="279" spans="1:1">
      <c r="A279" t="e">
        <f t="shared" si="7"/>
        <v>#REF!</v>
      </c>
    </row>
    <row r="280" spans="1:1">
      <c r="A280" t="e">
        <f t="shared" si="7"/>
        <v>#REF!</v>
      </c>
    </row>
    <row r="281" spans="1:1">
      <c r="A281" t="e">
        <f t="shared" si="7"/>
        <v>#REF!</v>
      </c>
    </row>
    <row r="282" spans="1:1">
      <c r="A282" t="e">
        <f t="shared" si="7"/>
        <v>#REF!</v>
      </c>
    </row>
    <row r="283" spans="1:1">
      <c r="A283" t="e">
        <f t="shared" si="7"/>
        <v>#REF!</v>
      </c>
    </row>
    <row r="284" spans="1:1">
      <c r="A284" t="e">
        <f t="shared" ref="A284:A347" si="8">A283+1-A274</f>
        <v>#REF!</v>
      </c>
    </row>
    <row r="285" spans="1:1">
      <c r="A285" t="e">
        <f t="shared" si="8"/>
        <v>#REF!</v>
      </c>
    </row>
    <row r="286" spans="1:1">
      <c r="A286" t="e">
        <f t="shared" si="8"/>
        <v>#REF!</v>
      </c>
    </row>
    <row r="287" spans="1:1">
      <c r="A287" t="e">
        <f t="shared" si="8"/>
        <v>#REF!</v>
      </c>
    </row>
    <row r="288" spans="1:1">
      <c r="A288" t="e">
        <f t="shared" si="8"/>
        <v>#REF!</v>
      </c>
    </row>
    <row r="289" spans="1:1">
      <c r="A289" t="e">
        <f t="shared" si="8"/>
        <v>#REF!</v>
      </c>
    </row>
    <row r="290" spans="1:1">
      <c r="A290" t="e">
        <f t="shared" si="8"/>
        <v>#REF!</v>
      </c>
    </row>
    <row r="291" spans="1:1">
      <c r="A291" t="e">
        <f t="shared" si="8"/>
        <v>#REF!</v>
      </c>
    </row>
    <row r="292" spans="1:1">
      <c r="A292" t="e">
        <f t="shared" si="8"/>
        <v>#REF!</v>
      </c>
    </row>
    <row r="293" spans="1:1">
      <c r="A293" t="e">
        <f t="shared" si="8"/>
        <v>#REF!</v>
      </c>
    </row>
    <row r="294" spans="1:1">
      <c r="A294" t="e">
        <f t="shared" si="8"/>
        <v>#REF!</v>
      </c>
    </row>
    <row r="295" spans="1:1">
      <c r="A295" t="e">
        <f t="shared" si="8"/>
        <v>#REF!</v>
      </c>
    </row>
    <row r="296" spans="1:1">
      <c r="A296" t="e">
        <f t="shared" si="8"/>
        <v>#REF!</v>
      </c>
    </row>
    <row r="297" spans="1:1">
      <c r="A297" t="e">
        <f t="shared" si="8"/>
        <v>#REF!</v>
      </c>
    </row>
    <row r="298" spans="1:1">
      <c r="A298" t="e">
        <f t="shared" si="8"/>
        <v>#REF!</v>
      </c>
    </row>
    <row r="299" spans="1:1">
      <c r="A299" t="e">
        <f t="shared" si="8"/>
        <v>#REF!</v>
      </c>
    </row>
    <row r="300" spans="1:1">
      <c r="A300" t="e">
        <f t="shared" si="8"/>
        <v>#REF!</v>
      </c>
    </row>
    <row r="301" spans="1:1">
      <c r="A301" t="e">
        <f t="shared" si="8"/>
        <v>#REF!</v>
      </c>
    </row>
    <row r="302" spans="1:1">
      <c r="A302" t="e">
        <f t="shared" si="8"/>
        <v>#REF!</v>
      </c>
    </row>
    <row r="303" spans="1:1">
      <c r="A303" t="e">
        <f t="shared" si="8"/>
        <v>#REF!</v>
      </c>
    </row>
    <row r="304" spans="1:1">
      <c r="A304" t="e">
        <f t="shared" si="8"/>
        <v>#REF!</v>
      </c>
    </row>
    <row r="305" spans="1:1">
      <c r="A305" t="e">
        <f t="shared" si="8"/>
        <v>#REF!</v>
      </c>
    </row>
    <row r="306" spans="1:1">
      <c r="A306" t="e">
        <f t="shared" si="8"/>
        <v>#REF!</v>
      </c>
    </row>
    <row r="307" spans="1:1">
      <c r="A307" t="e">
        <f t="shared" si="8"/>
        <v>#REF!</v>
      </c>
    </row>
    <row r="308" spans="1:1">
      <c r="A308" t="e">
        <f t="shared" si="8"/>
        <v>#REF!</v>
      </c>
    </row>
    <row r="309" spans="1:1">
      <c r="A309" t="e">
        <f t="shared" si="8"/>
        <v>#REF!</v>
      </c>
    </row>
    <row r="310" spans="1:1">
      <c r="A310" t="e">
        <f t="shared" si="8"/>
        <v>#REF!</v>
      </c>
    </row>
    <row r="311" spans="1:1">
      <c r="A311" t="e">
        <f t="shared" si="8"/>
        <v>#REF!</v>
      </c>
    </row>
    <row r="312" spans="1:1">
      <c r="A312" t="e">
        <f t="shared" si="8"/>
        <v>#REF!</v>
      </c>
    </row>
    <row r="313" spans="1:1">
      <c r="A313" t="e">
        <f t="shared" si="8"/>
        <v>#REF!</v>
      </c>
    </row>
    <row r="314" spans="1:1">
      <c r="A314" t="e">
        <f t="shared" si="8"/>
        <v>#REF!</v>
      </c>
    </row>
    <row r="315" spans="1:1">
      <c r="A315" t="e">
        <f t="shared" si="8"/>
        <v>#REF!</v>
      </c>
    </row>
    <row r="316" spans="1:1">
      <c r="A316" t="e">
        <f t="shared" si="8"/>
        <v>#REF!</v>
      </c>
    </row>
    <row r="317" spans="1:1">
      <c r="A317" t="e">
        <f t="shared" si="8"/>
        <v>#REF!</v>
      </c>
    </row>
    <row r="318" spans="1:1">
      <c r="A318" t="e">
        <f t="shared" si="8"/>
        <v>#REF!</v>
      </c>
    </row>
    <row r="319" spans="1:1">
      <c r="A319" t="e">
        <f t="shared" si="8"/>
        <v>#REF!</v>
      </c>
    </row>
    <row r="320" spans="1:1">
      <c r="A320" t="e">
        <f t="shared" si="8"/>
        <v>#REF!</v>
      </c>
    </row>
    <row r="321" spans="1:1">
      <c r="A321" t="e">
        <f t="shared" si="8"/>
        <v>#REF!</v>
      </c>
    </row>
    <row r="322" spans="1:1">
      <c r="A322" t="e">
        <f t="shared" si="8"/>
        <v>#REF!</v>
      </c>
    </row>
    <row r="323" spans="1:1">
      <c r="A323" t="e">
        <f t="shared" si="8"/>
        <v>#REF!</v>
      </c>
    </row>
    <row r="324" spans="1:1">
      <c r="A324" t="e">
        <f t="shared" si="8"/>
        <v>#REF!</v>
      </c>
    </row>
    <row r="325" spans="1:1">
      <c r="A325" t="e">
        <f t="shared" si="8"/>
        <v>#REF!</v>
      </c>
    </row>
    <row r="326" spans="1:1">
      <c r="A326" t="e">
        <f t="shared" si="8"/>
        <v>#REF!</v>
      </c>
    </row>
    <row r="327" spans="1:1">
      <c r="A327" t="e">
        <f t="shared" si="8"/>
        <v>#REF!</v>
      </c>
    </row>
    <row r="328" spans="1:1">
      <c r="A328" t="e">
        <f t="shared" si="8"/>
        <v>#REF!</v>
      </c>
    </row>
    <row r="329" spans="1:1">
      <c r="A329" t="e">
        <f t="shared" si="8"/>
        <v>#REF!</v>
      </c>
    </row>
    <row r="330" spans="1:1">
      <c r="A330" t="e">
        <f t="shared" si="8"/>
        <v>#REF!</v>
      </c>
    </row>
    <row r="331" spans="1:1">
      <c r="A331" t="e">
        <f t="shared" si="8"/>
        <v>#REF!</v>
      </c>
    </row>
    <row r="332" spans="1:1">
      <c r="A332" t="e">
        <f t="shared" si="8"/>
        <v>#REF!</v>
      </c>
    </row>
    <row r="333" spans="1:1">
      <c r="A333" t="e">
        <f t="shared" si="8"/>
        <v>#REF!</v>
      </c>
    </row>
    <row r="334" spans="1:1">
      <c r="A334" t="e">
        <f t="shared" si="8"/>
        <v>#REF!</v>
      </c>
    </row>
    <row r="335" spans="1:1">
      <c r="A335" t="e">
        <f t="shared" si="8"/>
        <v>#REF!</v>
      </c>
    </row>
    <row r="336" spans="1:1">
      <c r="A336" t="e">
        <f t="shared" si="8"/>
        <v>#REF!</v>
      </c>
    </row>
    <row r="337" spans="1:1">
      <c r="A337" t="e">
        <f t="shared" si="8"/>
        <v>#REF!</v>
      </c>
    </row>
    <row r="338" spans="1:1">
      <c r="A338" t="e">
        <f t="shared" si="8"/>
        <v>#REF!</v>
      </c>
    </row>
    <row r="339" spans="1:1">
      <c r="A339" t="e">
        <f t="shared" si="8"/>
        <v>#REF!</v>
      </c>
    </row>
    <row r="340" spans="1:1">
      <c r="A340" t="e">
        <f t="shared" si="8"/>
        <v>#REF!</v>
      </c>
    </row>
    <row r="341" spans="1:1">
      <c r="A341" t="e">
        <f t="shared" si="8"/>
        <v>#REF!</v>
      </c>
    </row>
    <row r="342" spans="1:1">
      <c r="A342" t="e">
        <f t="shared" si="8"/>
        <v>#REF!</v>
      </c>
    </row>
    <row r="343" spans="1:1">
      <c r="A343" t="e">
        <f t="shared" si="8"/>
        <v>#REF!</v>
      </c>
    </row>
    <row r="344" spans="1:1">
      <c r="A344" t="e">
        <f t="shared" si="8"/>
        <v>#REF!</v>
      </c>
    </row>
    <row r="345" spans="1:1">
      <c r="A345" t="e">
        <f t="shared" si="8"/>
        <v>#REF!</v>
      </c>
    </row>
    <row r="346" spans="1:1">
      <c r="A346" t="e">
        <f t="shared" si="8"/>
        <v>#REF!</v>
      </c>
    </row>
    <row r="347" spans="1:1">
      <c r="A347" t="e">
        <f t="shared" si="8"/>
        <v>#REF!</v>
      </c>
    </row>
    <row r="348" spans="1:1">
      <c r="A348" t="e">
        <f t="shared" ref="A348:A411" si="9">A347+1-A338</f>
        <v>#REF!</v>
      </c>
    </row>
    <row r="349" spans="1:1">
      <c r="A349" t="e">
        <f t="shared" si="9"/>
        <v>#REF!</v>
      </c>
    </row>
    <row r="350" spans="1:1">
      <c r="A350" t="e">
        <f t="shared" si="9"/>
        <v>#REF!</v>
      </c>
    </row>
    <row r="351" spans="1:1">
      <c r="A351" t="e">
        <f t="shared" si="9"/>
        <v>#REF!</v>
      </c>
    </row>
    <row r="352" spans="1:1">
      <c r="A352" t="e">
        <f t="shared" si="9"/>
        <v>#REF!</v>
      </c>
    </row>
    <row r="353" spans="1:1">
      <c r="A353" t="e">
        <f t="shared" si="9"/>
        <v>#REF!</v>
      </c>
    </row>
    <row r="354" spans="1:1">
      <c r="A354" t="e">
        <f t="shared" si="9"/>
        <v>#REF!</v>
      </c>
    </row>
    <row r="355" spans="1:1">
      <c r="A355" t="e">
        <f t="shared" si="9"/>
        <v>#REF!</v>
      </c>
    </row>
    <row r="356" spans="1:1">
      <c r="A356" t="e">
        <f t="shared" si="9"/>
        <v>#REF!</v>
      </c>
    </row>
    <row r="357" spans="1:1">
      <c r="A357" t="e">
        <f t="shared" si="9"/>
        <v>#REF!</v>
      </c>
    </row>
    <row r="358" spans="1:1">
      <c r="A358" t="e">
        <f t="shared" si="9"/>
        <v>#REF!</v>
      </c>
    </row>
    <row r="359" spans="1:1">
      <c r="A359" t="e">
        <f t="shared" si="9"/>
        <v>#REF!</v>
      </c>
    </row>
    <row r="360" spans="1:1">
      <c r="A360" t="e">
        <f t="shared" si="9"/>
        <v>#REF!</v>
      </c>
    </row>
    <row r="361" spans="1:1">
      <c r="A361" t="e">
        <f t="shared" si="9"/>
        <v>#REF!</v>
      </c>
    </row>
    <row r="362" spans="1:1">
      <c r="A362" t="e">
        <f t="shared" si="9"/>
        <v>#REF!</v>
      </c>
    </row>
    <row r="363" spans="1:1">
      <c r="A363" t="e">
        <f t="shared" si="9"/>
        <v>#REF!</v>
      </c>
    </row>
    <row r="364" spans="1:1">
      <c r="A364" t="e">
        <f t="shared" si="9"/>
        <v>#REF!</v>
      </c>
    </row>
    <row r="365" spans="1:1">
      <c r="A365" t="e">
        <f t="shared" si="9"/>
        <v>#REF!</v>
      </c>
    </row>
    <row r="366" spans="1:1">
      <c r="A366" t="e">
        <f t="shared" si="9"/>
        <v>#REF!</v>
      </c>
    </row>
    <row r="367" spans="1:1">
      <c r="A367" t="e">
        <f t="shared" si="9"/>
        <v>#REF!</v>
      </c>
    </row>
    <row r="368" spans="1:1">
      <c r="A368" t="e">
        <f t="shared" si="9"/>
        <v>#REF!</v>
      </c>
    </row>
    <row r="369" spans="1:1">
      <c r="A369" t="e">
        <f t="shared" si="9"/>
        <v>#REF!</v>
      </c>
    </row>
    <row r="370" spans="1:1">
      <c r="A370" t="e">
        <f t="shared" si="9"/>
        <v>#REF!</v>
      </c>
    </row>
    <row r="371" spans="1:1">
      <c r="A371" t="e">
        <f t="shared" si="9"/>
        <v>#REF!</v>
      </c>
    </row>
    <row r="372" spans="1:1">
      <c r="A372" t="e">
        <f t="shared" si="9"/>
        <v>#REF!</v>
      </c>
    </row>
    <row r="373" spans="1:1">
      <c r="A373" t="e">
        <f t="shared" si="9"/>
        <v>#REF!</v>
      </c>
    </row>
    <row r="374" spans="1:1">
      <c r="A374" t="e">
        <f t="shared" si="9"/>
        <v>#REF!</v>
      </c>
    </row>
    <row r="375" spans="1:1">
      <c r="A375" t="e">
        <f t="shared" si="9"/>
        <v>#REF!</v>
      </c>
    </row>
    <row r="376" spans="1:1">
      <c r="A376" t="e">
        <f t="shared" si="9"/>
        <v>#REF!</v>
      </c>
    </row>
    <row r="377" spans="1:1">
      <c r="A377" t="e">
        <f t="shared" si="9"/>
        <v>#REF!</v>
      </c>
    </row>
    <row r="378" spans="1:1">
      <c r="A378" t="e">
        <f t="shared" si="9"/>
        <v>#REF!</v>
      </c>
    </row>
    <row r="379" spans="1:1">
      <c r="A379" t="e">
        <f t="shared" si="9"/>
        <v>#REF!</v>
      </c>
    </row>
    <row r="380" spans="1:1">
      <c r="A380" t="e">
        <f t="shared" si="9"/>
        <v>#REF!</v>
      </c>
    </row>
    <row r="381" spans="1:1">
      <c r="A381" t="e">
        <f t="shared" si="9"/>
        <v>#REF!</v>
      </c>
    </row>
    <row r="382" spans="1:1">
      <c r="A382" t="e">
        <f t="shared" si="9"/>
        <v>#REF!</v>
      </c>
    </row>
    <row r="383" spans="1:1">
      <c r="A383" t="e">
        <f t="shared" si="9"/>
        <v>#REF!</v>
      </c>
    </row>
    <row r="384" spans="1:1">
      <c r="A384" t="e">
        <f t="shared" si="9"/>
        <v>#REF!</v>
      </c>
    </row>
    <row r="385" spans="1:1">
      <c r="A385" t="e">
        <f t="shared" si="9"/>
        <v>#REF!</v>
      </c>
    </row>
    <row r="386" spans="1:1">
      <c r="A386" t="e">
        <f t="shared" si="9"/>
        <v>#REF!</v>
      </c>
    </row>
    <row r="387" spans="1:1">
      <c r="A387" t="e">
        <f t="shared" si="9"/>
        <v>#REF!</v>
      </c>
    </row>
    <row r="388" spans="1:1">
      <c r="A388" t="e">
        <f t="shared" si="9"/>
        <v>#REF!</v>
      </c>
    </row>
    <row r="389" spans="1:1">
      <c r="A389" t="e">
        <f t="shared" si="9"/>
        <v>#REF!</v>
      </c>
    </row>
    <row r="390" spans="1:1">
      <c r="A390" t="e">
        <f t="shared" si="9"/>
        <v>#REF!</v>
      </c>
    </row>
    <row r="391" spans="1:1">
      <c r="A391" t="e">
        <f t="shared" si="9"/>
        <v>#REF!</v>
      </c>
    </row>
    <row r="392" spans="1:1">
      <c r="A392" t="e">
        <f t="shared" si="9"/>
        <v>#REF!</v>
      </c>
    </row>
    <row r="393" spans="1:1">
      <c r="A393" t="e">
        <f t="shared" si="9"/>
        <v>#REF!</v>
      </c>
    </row>
    <row r="394" spans="1:1">
      <c r="A394" t="e">
        <f t="shared" si="9"/>
        <v>#REF!</v>
      </c>
    </row>
    <row r="395" spans="1:1">
      <c r="A395" t="e">
        <f t="shared" si="9"/>
        <v>#REF!</v>
      </c>
    </row>
    <row r="396" spans="1:1">
      <c r="A396" t="e">
        <f t="shared" si="9"/>
        <v>#REF!</v>
      </c>
    </row>
    <row r="397" spans="1:1">
      <c r="A397" t="e">
        <f t="shared" si="9"/>
        <v>#REF!</v>
      </c>
    </row>
    <row r="398" spans="1:1">
      <c r="A398" t="e">
        <f t="shared" si="9"/>
        <v>#REF!</v>
      </c>
    </row>
    <row r="399" spans="1:1">
      <c r="A399" t="e">
        <f t="shared" si="9"/>
        <v>#REF!</v>
      </c>
    </row>
    <row r="400" spans="1:1">
      <c r="A400" t="e">
        <f t="shared" si="9"/>
        <v>#REF!</v>
      </c>
    </row>
    <row r="401" spans="1:1">
      <c r="A401" t="e">
        <f t="shared" si="9"/>
        <v>#REF!</v>
      </c>
    </row>
    <row r="402" spans="1:1">
      <c r="A402" t="e">
        <f t="shared" si="9"/>
        <v>#REF!</v>
      </c>
    </row>
    <row r="403" spans="1:1">
      <c r="A403" t="e">
        <f t="shared" si="9"/>
        <v>#REF!</v>
      </c>
    </row>
    <row r="404" spans="1:1">
      <c r="A404" t="e">
        <f t="shared" si="9"/>
        <v>#REF!</v>
      </c>
    </row>
    <row r="405" spans="1:1">
      <c r="A405" t="e">
        <f t="shared" si="9"/>
        <v>#REF!</v>
      </c>
    </row>
    <row r="406" spans="1:1">
      <c r="A406" t="e">
        <f t="shared" si="9"/>
        <v>#REF!</v>
      </c>
    </row>
    <row r="407" spans="1:1">
      <c r="A407" t="e">
        <f t="shared" si="9"/>
        <v>#REF!</v>
      </c>
    </row>
    <row r="408" spans="1:1">
      <c r="A408" t="e">
        <f t="shared" si="9"/>
        <v>#REF!</v>
      </c>
    </row>
    <row r="409" spans="1:1">
      <c r="A409" t="e">
        <f t="shared" si="9"/>
        <v>#REF!</v>
      </c>
    </row>
    <row r="410" spans="1:1">
      <c r="A410" t="e">
        <f t="shared" si="9"/>
        <v>#REF!</v>
      </c>
    </row>
    <row r="411" spans="1:1">
      <c r="A411" t="e">
        <f t="shared" si="9"/>
        <v>#REF!</v>
      </c>
    </row>
    <row r="412" spans="1:1">
      <c r="A412" t="e">
        <f t="shared" ref="A412:A429" si="10">A411+1-A402</f>
        <v>#REF!</v>
      </c>
    </row>
    <row r="413" spans="1:1">
      <c r="A413" t="e">
        <f t="shared" si="10"/>
        <v>#REF!</v>
      </c>
    </row>
    <row r="414" spans="1:1">
      <c r="A414" t="e">
        <f t="shared" si="10"/>
        <v>#REF!</v>
      </c>
    </row>
    <row r="415" spans="1:1">
      <c r="A415" t="e">
        <f t="shared" si="10"/>
        <v>#REF!</v>
      </c>
    </row>
    <row r="416" spans="1:1">
      <c r="A416" t="e">
        <f t="shared" si="10"/>
        <v>#REF!</v>
      </c>
    </row>
    <row r="417" spans="1:1">
      <c r="A417" t="e">
        <f t="shared" si="10"/>
        <v>#REF!</v>
      </c>
    </row>
    <row r="418" spans="1:1">
      <c r="A418" t="e">
        <f t="shared" si="10"/>
        <v>#REF!</v>
      </c>
    </row>
    <row r="419" spans="1:1">
      <c r="A419" t="e">
        <f t="shared" si="10"/>
        <v>#REF!</v>
      </c>
    </row>
    <row r="420" spans="1:1">
      <c r="A420" t="e">
        <f t="shared" si="10"/>
        <v>#REF!</v>
      </c>
    </row>
    <row r="421" spans="1:1">
      <c r="A421" t="e">
        <f t="shared" si="10"/>
        <v>#REF!</v>
      </c>
    </row>
    <row r="422" spans="1:1">
      <c r="A422" t="e">
        <f t="shared" si="10"/>
        <v>#REF!</v>
      </c>
    </row>
    <row r="423" spans="1:1">
      <c r="A423" t="e">
        <f t="shared" si="10"/>
        <v>#REF!</v>
      </c>
    </row>
    <row r="424" spans="1:1">
      <c r="A424" t="e">
        <f t="shared" si="10"/>
        <v>#REF!</v>
      </c>
    </row>
    <row r="425" spans="1:1">
      <c r="A425" t="e">
        <f t="shared" si="10"/>
        <v>#REF!</v>
      </c>
    </row>
    <row r="426" spans="1:1">
      <c r="A426" t="e">
        <f t="shared" si="10"/>
        <v>#REF!</v>
      </c>
    </row>
    <row r="427" spans="1:1">
      <c r="A427" t="e">
        <f t="shared" si="10"/>
        <v>#REF!</v>
      </c>
    </row>
    <row r="428" spans="1:1">
      <c r="A428" t="e">
        <f t="shared" si="10"/>
        <v>#REF!</v>
      </c>
    </row>
    <row r="429" spans="1:1">
      <c r="A429" t="e">
        <f t="shared" si="10"/>
        <v>#REF!</v>
      </c>
    </row>
  </sheetData>
  <mergeCells count="13">
    <mergeCell ref="P19:R19"/>
    <mergeCell ref="R5:R6"/>
    <mergeCell ref="P5:Q5"/>
    <mergeCell ref="I1:R1"/>
    <mergeCell ref="I2:R2"/>
    <mergeCell ref="I3:R3"/>
    <mergeCell ref="I5:I6"/>
    <mergeCell ref="J5:J6"/>
    <mergeCell ref="K5:K6"/>
    <mergeCell ref="L5:L6"/>
    <mergeCell ref="M5:M6"/>
    <mergeCell ref="N5:N6"/>
    <mergeCell ref="O5:O6"/>
  </mergeCells>
  <printOptions horizontalCentered="1"/>
  <pageMargins left="0" right="0" top="0.27559055118110237" bottom="0.39370078740157483" header="0.19685039370078741" footer="0.31496062992125984"/>
  <pageSetup paperSize="9" scale="7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3CD8E-D0BD-4144-8D76-DCBE1274D925}">
  <dimension ref="A1:AA385"/>
  <sheetViews>
    <sheetView showZeros="0" tabSelected="1" view="pageBreakPreview" zoomScale="80" zoomScaleNormal="85" zoomScaleSheetLayoutView="80" workbookViewId="0">
      <selection activeCell="I3" sqref="I3:X3"/>
    </sheetView>
  </sheetViews>
  <sheetFormatPr defaultRowHeight="18.75"/>
  <cols>
    <col min="3" max="8" width="0" hidden="1" customWidth="1"/>
    <col min="9" max="9" width="5.77734375" customWidth="1"/>
    <col min="10" max="10" width="20.88671875" customWidth="1"/>
    <col min="11" max="11" width="16.77734375" customWidth="1"/>
    <col min="12" max="12" width="9.5546875" customWidth="1"/>
    <col min="13" max="13" width="9.21875" customWidth="1"/>
    <col min="14" max="14" width="4.88671875" hidden="1" customWidth="1"/>
    <col min="15" max="15" width="15.109375" customWidth="1"/>
    <col min="16" max="17" width="12.21875" customWidth="1"/>
    <col min="18" max="18" width="13.77734375" customWidth="1"/>
    <col min="19" max="19" width="13.109375" customWidth="1"/>
    <col min="20" max="20" width="12.88671875" customWidth="1"/>
    <col min="21" max="22" width="10.21875" customWidth="1"/>
    <col min="23" max="23" width="13.77734375" style="64" customWidth="1"/>
    <col min="24" max="24" width="7.77734375" customWidth="1"/>
    <col min="25" max="25" width="6.21875" customWidth="1"/>
    <col min="27" max="27" width="18.77734375" customWidth="1"/>
  </cols>
  <sheetData>
    <row r="1" spans="1:24" s="167" customFormat="1" ht="25.5" customHeight="1">
      <c r="I1" s="391" t="s">
        <v>223</v>
      </c>
      <c r="J1" s="392"/>
      <c r="K1" s="392"/>
      <c r="L1" s="392"/>
      <c r="M1" s="392"/>
      <c r="N1" s="392"/>
      <c r="O1" s="392"/>
      <c r="P1" s="392"/>
      <c r="Q1" s="392"/>
      <c r="R1" s="392"/>
      <c r="S1" s="392"/>
      <c r="T1" s="392"/>
      <c r="U1" s="392"/>
      <c r="V1" s="392"/>
      <c r="W1" s="392"/>
      <c r="X1" s="392"/>
    </row>
    <row r="2" spans="1:24" s="167" customFormat="1" ht="63.75" customHeight="1">
      <c r="I2" s="393" t="s">
        <v>282</v>
      </c>
      <c r="J2" s="394"/>
      <c r="K2" s="394"/>
      <c r="L2" s="394"/>
      <c r="M2" s="394"/>
      <c r="N2" s="394"/>
      <c r="O2" s="394"/>
      <c r="P2" s="394"/>
      <c r="Q2" s="394"/>
      <c r="R2" s="394"/>
      <c r="S2" s="394"/>
      <c r="T2" s="394"/>
      <c r="U2" s="394"/>
      <c r="V2" s="394"/>
      <c r="W2" s="394"/>
      <c r="X2" s="394"/>
    </row>
    <row r="3" spans="1:24" ht="19.5" customHeight="1">
      <c r="I3" s="395" t="s">
        <v>284</v>
      </c>
      <c r="J3" s="395"/>
      <c r="K3" s="395"/>
      <c r="L3" s="395"/>
      <c r="M3" s="395"/>
      <c r="N3" s="395"/>
      <c r="O3" s="395"/>
      <c r="P3" s="395"/>
      <c r="Q3" s="395"/>
      <c r="R3" s="395"/>
      <c r="S3" s="395"/>
      <c r="T3" s="395"/>
      <c r="U3" s="395"/>
      <c r="V3" s="395"/>
      <c r="W3" s="395"/>
      <c r="X3" s="395"/>
    </row>
    <row r="4" spans="1:24" ht="9" customHeight="1" thickBot="1">
      <c r="I4" s="82"/>
      <c r="J4" s="55"/>
      <c r="K4" s="55"/>
      <c r="L4" s="82"/>
      <c r="M4" s="56"/>
      <c r="N4" s="56"/>
      <c r="O4" s="57"/>
      <c r="P4" s="57"/>
      <c r="Q4" s="57"/>
      <c r="R4" s="57"/>
      <c r="S4" s="57"/>
      <c r="T4" s="57"/>
      <c r="U4" s="57"/>
      <c r="V4" s="57"/>
      <c r="W4" s="82"/>
      <c r="X4" s="82"/>
    </row>
    <row r="5" spans="1:24" ht="42.75" customHeight="1" thickTop="1">
      <c r="I5" s="396" t="s">
        <v>125</v>
      </c>
      <c r="J5" s="382" t="s">
        <v>4</v>
      </c>
      <c r="K5" s="382" t="s">
        <v>259</v>
      </c>
      <c r="L5" s="382" t="s">
        <v>220</v>
      </c>
      <c r="M5" s="382" t="s">
        <v>198</v>
      </c>
      <c r="N5" s="382"/>
      <c r="O5" s="382" t="s">
        <v>199</v>
      </c>
      <c r="P5" s="382" t="s">
        <v>243</v>
      </c>
      <c r="Q5" s="389" t="s">
        <v>263</v>
      </c>
      <c r="R5" s="382" t="s">
        <v>218</v>
      </c>
      <c r="S5" s="382" t="s">
        <v>242</v>
      </c>
      <c r="T5" s="382" t="s">
        <v>219</v>
      </c>
      <c r="U5" s="382" t="s">
        <v>241</v>
      </c>
      <c r="V5" s="382" t="s">
        <v>249</v>
      </c>
      <c r="W5" s="382" t="s">
        <v>197</v>
      </c>
      <c r="X5" s="384" t="s">
        <v>11</v>
      </c>
    </row>
    <row r="6" spans="1:24" ht="74.25" customHeight="1">
      <c r="I6" s="397"/>
      <c r="J6" s="383"/>
      <c r="K6" s="383"/>
      <c r="L6" s="383"/>
      <c r="M6" s="383"/>
      <c r="N6" s="383"/>
      <c r="O6" s="383"/>
      <c r="P6" s="383"/>
      <c r="Q6" s="390"/>
      <c r="R6" s="383"/>
      <c r="S6" s="383"/>
      <c r="T6" s="383"/>
      <c r="U6" s="383"/>
      <c r="V6" s="383"/>
      <c r="W6" s="383"/>
      <c r="X6" s="385"/>
    </row>
    <row r="7" spans="1:24" ht="19.5" customHeight="1">
      <c r="I7" s="58">
        <v>1</v>
      </c>
      <c r="J7" s="59">
        <v>2</v>
      </c>
      <c r="K7" s="59">
        <v>3</v>
      </c>
      <c r="L7" s="59">
        <v>4</v>
      </c>
      <c r="M7" s="59">
        <v>5</v>
      </c>
      <c r="N7" s="59"/>
      <c r="O7" s="59">
        <v>6</v>
      </c>
      <c r="P7" s="59">
        <v>7</v>
      </c>
      <c r="Q7" s="59">
        <v>8</v>
      </c>
      <c r="R7" s="59">
        <v>9</v>
      </c>
      <c r="S7" s="59">
        <v>10</v>
      </c>
      <c r="T7" s="59">
        <v>11</v>
      </c>
      <c r="U7" s="59">
        <v>12</v>
      </c>
      <c r="V7" s="59">
        <v>13</v>
      </c>
      <c r="W7" s="59" t="s">
        <v>264</v>
      </c>
      <c r="X7" s="60">
        <v>15</v>
      </c>
    </row>
    <row r="8" spans="1:24" ht="45" customHeight="1">
      <c r="A8">
        <v>1</v>
      </c>
      <c r="I8" s="342">
        <v>1</v>
      </c>
      <c r="J8" s="343" t="str">
        <f>IFERROR(VLOOKUP(I8,TrichLuc!$A:$AF,4,0),"")</f>
        <v>Phạm Văn Tuất (đã chết); Bùi Thị Hương</v>
      </c>
      <c r="K8" s="343" t="str">
        <f>IFERROR(VLOOKUP(I8,TrichLuc!$A:$AF,5,0),"")</f>
        <v>Bùi Thị Hương</v>
      </c>
      <c r="L8" s="224" t="str">
        <f>IFERROR(VLOOKUP(I8,TrichLuc!$A:$AF,6,0),"")</f>
        <v>Đội 3, Phong Cầu</v>
      </c>
      <c r="M8" s="344">
        <f ca="1">IFERROR(HLOOKUP(I8,BangTinh!$3:$13,2,0),"")</f>
        <v>593.79999999999995</v>
      </c>
      <c r="N8" s="345"/>
      <c r="O8" s="346">
        <f ca="1">IFERROR(HLOOKUP(I8,BangTinh!$3:$13,3,0),"")</f>
        <v>59379999.999999993</v>
      </c>
      <c r="P8" s="346">
        <f ca="1">IFERROR(HLOOKUP(I8,BangTinh!$3:$13,10,0),"")</f>
        <v>0</v>
      </c>
      <c r="Q8" s="346"/>
      <c r="R8" s="346">
        <f ca="1">IFERROR(HLOOKUP(I8,BangTinh!$3:$13,5,0),"")</f>
        <v>296899999.99999994</v>
      </c>
      <c r="S8" s="346">
        <f ca="1">IFERROR(HLOOKUP(I8,BangTinh!$3:$13,6,0),"")</f>
        <v>17813999.999999996</v>
      </c>
      <c r="T8" s="346">
        <f>IFERROR(HLOOKUP(I8,BangTinh!$3:$13,7,0),"")</f>
        <v>27000000</v>
      </c>
      <c r="U8" s="346">
        <f ca="1">IFERROR(HLOOKUP(I8,BangTinh!$3:$13,8,0),"")</f>
        <v>0</v>
      </c>
      <c r="V8" s="346">
        <f ca="1">IFERROR(HLOOKUP(I8,BangTinh!$3:$13,9,0),"")</f>
        <v>0</v>
      </c>
      <c r="W8" s="347">
        <f ca="1">SUM(O8:V8)</f>
        <v>401093999.99999994</v>
      </c>
      <c r="X8" s="348"/>
    </row>
    <row r="9" spans="1:24" ht="45" customHeight="1">
      <c r="A9">
        <v>1</v>
      </c>
      <c r="I9" s="342">
        <v>2</v>
      </c>
      <c r="J9" s="343" t="str">
        <f>IFERROR(VLOOKUP(I9,TrichLuc!$A:$AF,4,0),"")</f>
        <v>Phạm Thanh Bình; Phạm Bích Ngời</v>
      </c>
      <c r="K9" s="343">
        <f>IFERROR(VLOOKUP(I9,TrichLuc!$A:$AF,5,0),"")</f>
        <v>0</v>
      </c>
      <c r="L9" s="224" t="str">
        <f>IFERROR(VLOOKUP(I9,TrichLuc!$A:$AF,6,0),"")</f>
        <v>Đội 3, Phong Cầu</v>
      </c>
      <c r="M9" s="344">
        <f ca="1">IFERROR(HLOOKUP(I9,BangTinh!$3:$13,2,0),"")</f>
        <v>600.9</v>
      </c>
      <c r="N9" s="345"/>
      <c r="O9" s="346">
        <f ca="1">IFERROR(HLOOKUP(I9,BangTinh!$3:$13,3,0),"")</f>
        <v>60090000</v>
      </c>
      <c r="P9" s="346">
        <f ca="1">IFERROR(HLOOKUP(I9,BangTinh!$3:$13,10,0),"")</f>
        <v>0</v>
      </c>
      <c r="Q9" s="346"/>
      <c r="R9" s="346">
        <f ca="1">IFERROR(HLOOKUP(I9,BangTinh!$3:$13,5,0),"")</f>
        <v>300450000</v>
      </c>
      <c r="S9" s="346">
        <f ca="1">IFERROR(HLOOKUP(I9,BangTinh!$3:$13,6,0),"")</f>
        <v>18027000</v>
      </c>
      <c r="T9" s="346">
        <f>IFERROR(HLOOKUP(I9,BangTinh!$3:$13,7,0),"")</f>
        <v>25200000</v>
      </c>
      <c r="U9" s="346">
        <f ca="1">IFERROR(HLOOKUP(I9,BangTinh!$3:$13,8,0),"")</f>
        <v>0</v>
      </c>
      <c r="V9" s="346">
        <f ca="1">IFERROR(HLOOKUP(I9,BangTinh!$3:$13,9,0),"")</f>
        <v>0</v>
      </c>
      <c r="W9" s="347">
        <f t="shared" ref="W9:W17" ca="1" si="0">SUM(O9:V9)</f>
        <v>403767000</v>
      </c>
      <c r="X9" s="348"/>
    </row>
    <row r="10" spans="1:24" ht="45" customHeight="1">
      <c r="A10">
        <v>1</v>
      </c>
      <c r="I10" s="342">
        <v>3</v>
      </c>
      <c r="J10" s="343" t="str">
        <f>IFERROR(VLOOKUP(I10,TrichLuc!$A:$AF,4,0),"")</f>
        <v>Phạm Văn Xá; Nguyễn Thị Cần</v>
      </c>
      <c r="K10" s="343">
        <f>IFERROR(VLOOKUP(I10,TrichLuc!$A:$AF,5,0),"")</f>
        <v>0</v>
      </c>
      <c r="L10" s="224" t="str">
        <f>IFERROR(VLOOKUP(I10,TrichLuc!$A:$AF,6,0),"")</f>
        <v>Đội 3, Phong Cầu</v>
      </c>
      <c r="M10" s="344">
        <f ca="1">IFERROR(HLOOKUP(I10,BangTinh!$3:$13,2,0),"")</f>
        <v>654.20000000000005</v>
      </c>
      <c r="N10" s="345"/>
      <c r="O10" s="346">
        <f ca="1">IFERROR(HLOOKUP(I10,BangTinh!$3:$13,3,0),"")</f>
        <v>65420000.000000007</v>
      </c>
      <c r="P10" s="346">
        <f ca="1">IFERROR(HLOOKUP(I10,BangTinh!$3:$13,10,0),"")</f>
        <v>0</v>
      </c>
      <c r="Q10" s="346"/>
      <c r="R10" s="346">
        <f ca="1">IFERROR(HLOOKUP(I10,BangTinh!$3:$13,5,0),"")</f>
        <v>327100000.00000006</v>
      </c>
      <c r="S10" s="346">
        <f ca="1">IFERROR(HLOOKUP(I10,BangTinh!$3:$13,6,0),"")</f>
        <v>19626000</v>
      </c>
      <c r="T10" s="346">
        <f>IFERROR(HLOOKUP(I10,BangTinh!$3:$13,7,0),"")</f>
        <v>18000000</v>
      </c>
      <c r="U10" s="346">
        <f ca="1">IFERROR(HLOOKUP(I10,BangTinh!$3:$13,8,0),"")</f>
        <v>0</v>
      </c>
      <c r="V10" s="346">
        <f ca="1">IFERROR(HLOOKUP(I10,BangTinh!$3:$13,9,0),"")</f>
        <v>0</v>
      </c>
      <c r="W10" s="347">
        <f t="shared" ca="1" si="0"/>
        <v>430146000.00000006</v>
      </c>
      <c r="X10" s="348"/>
    </row>
    <row r="11" spans="1:24" ht="45" customHeight="1">
      <c r="A11">
        <v>1</v>
      </c>
      <c r="I11" s="342">
        <v>4</v>
      </c>
      <c r="J11" s="343" t="str">
        <f>IFERROR(VLOOKUP(I11,TrichLuc!$A:$AF,4,0),"")</f>
        <v>Lương Văn Nghĩa; Nguyễn Thị Mãn</v>
      </c>
      <c r="K11" s="343">
        <f>IFERROR(VLOOKUP(I11,TrichLuc!$A:$AF,5,0),"")</f>
        <v>0</v>
      </c>
      <c r="L11" s="224" t="str">
        <f>IFERROR(VLOOKUP(I11,TrichLuc!$A:$AF,6,0),"")</f>
        <v>Đội 3, Phong Cầu</v>
      </c>
      <c r="M11" s="344">
        <f ca="1">IFERROR(HLOOKUP(I11,BangTinh!$3:$13,2,0),"")</f>
        <v>217</v>
      </c>
      <c r="N11" s="345"/>
      <c r="O11" s="346">
        <f ca="1">IFERROR(HLOOKUP(I11,BangTinh!$3:$13,3,0),"")</f>
        <v>21700000</v>
      </c>
      <c r="P11" s="346">
        <f ca="1">IFERROR(HLOOKUP(I11,BangTinh!$3:$13,10,0),"")</f>
        <v>0</v>
      </c>
      <c r="Q11" s="346"/>
      <c r="R11" s="346">
        <f ca="1">IFERROR(HLOOKUP(I11,BangTinh!$3:$13,5,0),"")</f>
        <v>108500000</v>
      </c>
      <c r="S11" s="346">
        <f ca="1">IFERROR(HLOOKUP(I11,BangTinh!$3:$13,6,0),"")</f>
        <v>6510000</v>
      </c>
      <c r="T11" s="346">
        <f>IFERROR(HLOOKUP(I11,BangTinh!$3:$13,7,0),"")</f>
        <v>10800000</v>
      </c>
      <c r="U11" s="346">
        <f ca="1">IFERROR(HLOOKUP(I11,BangTinh!$3:$13,8,0),"")</f>
        <v>0</v>
      </c>
      <c r="V11" s="346">
        <f ca="1">IFERROR(HLOOKUP(I11,BangTinh!$3:$13,9,0),"")</f>
        <v>0</v>
      </c>
      <c r="W11" s="347">
        <f t="shared" ca="1" si="0"/>
        <v>147510000</v>
      </c>
      <c r="X11" s="348"/>
    </row>
    <row r="12" spans="1:24" ht="45" customHeight="1">
      <c r="A12">
        <v>1</v>
      </c>
      <c r="I12" s="342">
        <v>5</v>
      </c>
      <c r="J12" s="343" t="str">
        <f>IFERROR(VLOOKUP(I12,TrichLuc!$A:$AF,4,0),"")</f>
        <v>Vũ Thị Cậy</v>
      </c>
      <c r="K12" s="343">
        <f>IFERROR(VLOOKUP(I12,TrichLuc!$A:$AF,5,0),"")</f>
        <v>0</v>
      </c>
      <c r="L12" s="224" t="str">
        <f>IFERROR(VLOOKUP(I12,TrichLuc!$A:$AF,6,0),"")</f>
        <v>Đội 3, Phong Cầu</v>
      </c>
      <c r="M12" s="344">
        <f ca="1">IFERROR(HLOOKUP(I12,BangTinh!$3:$13,2,0),"")</f>
        <v>138.5</v>
      </c>
      <c r="N12" s="345"/>
      <c r="O12" s="346">
        <f ca="1">IFERROR(HLOOKUP(I12,BangTinh!$3:$13,3,0),"")</f>
        <v>13850000</v>
      </c>
      <c r="P12" s="346">
        <f ca="1">IFERROR(HLOOKUP(I12,BangTinh!$3:$13,10,0),"")</f>
        <v>0</v>
      </c>
      <c r="Q12" s="346"/>
      <c r="R12" s="346">
        <f ca="1">IFERROR(HLOOKUP(I12,BangTinh!$3:$13,5,0),"")</f>
        <v>69250000</v>
      </c>
      <c r="S12" s="346">
        <f ca="1">IFERROR(HLOOKUP(I12,BangTinh!$3:$13,6,0),"")</f>
        <v>4155000</v>
      </c>
      <c r="T12" s="346">
        <f>IFERROR(HLOOKUP(I12,BangTinh!$3:$13,7,0),"")</f>
        <v>16200000</v>
      </c>
      <c r="U12" s="346" t="str">
        <f ca="1">IFERROR(HLOOKUP(I12,BangTinh!$3:$13,8,0),"")</f>
        <v/>
      </c>
      <c r="V12" s="346" t="str">
        <f ca="1">IFERROR(HLOOKUP(I12,BangTinh!$3:$13,9,0),"")</f>
        <v/>
      </c>
      <c r="W12" s="347">
        <f t="shared" ca="1" si="0"/>
        <v>103455000</v>
      </c>
      <c r="X12" s="348"/>
    </row>
    <row r="13" spans="1:24" ht="45" customHeight="1">
      <c r="A13">
        <v>1</v>
      </c>
      <c r="I13" s="342">
        <v>6</v>
      </c>
      <c r="J13" s="343" t="str">
        <f>IFERROR(VLOOKUP(I13,TrichLuc!$A:$AF,4,0),"")</f>
        <v>Phạm Văn Hợi; Nguyễn Thị Thế</v>
      </c>
      <c r="K13" s="343">
        <f>IFERROR(VLOOKUP(I13,TrichLuc!$A:$AF,5,0),"")</f>
        <v>0</v>
      </c>
      <c r="L13" s="224" t="str">
        <f>IFERROR(VLOOKUP(I13,TrichLuc!$A:$AF,6,0),"")</f>
        <v>Đội 3, Phong Cầu</v>
      </c>
      <c r="M13" s="344">
        <f ca="1">IFERROR(HLOOKUP(I13,BangTinh!$3:$13,2,0),"")</f>
        <v>547</v>
      </c>
      <c r="N13" s="345"/>
      <c r="O13" s="346">
        <f ca="1">IFERROR(HLOOKUP(I13,BangTinh!$3:$13,3,0),"")</f>
        <v>54700000</v>
      </c>
      <c r="P13" s="346">
        <f ca="1">IFERROR(HLOOKUP(I13,BangTinh!$3:$13,10,0),"")</f>
        <v>0</v>
      </c>
      <c r="Q13" s="346"/>
      <c r="R13" s="346">
        <f ca="1">IFERROR(HLOOKUP(I13,BangTinh!$3:$13,5,0),"")</f>
        <v>273500000</v>
      </c>
      <c r="S13" s="346">
        <f ca="1">IFERROR(HLOOKUP(I13,BangTinh!$3:$13,6,0),"")</f>
        <v>16410000</v>
      </c>
      <c r="T13" s="346">
        <f>IFERROR(HLOOKUP(I13,BangTinh!$3:$13,7,0),"")</f>
        <v>28800000</v>
      </c>
      <c r="U13" s="346">
        <f ca="1">IFERROR(HLOOKUP(I13,BangTinh!$3:$13,8,0),"")</f>
        <v>0</v>
      </c>
      <c r="V13" s="346">
        <f ca="1">IFERROR(HLOOKUP(I13,BangTinh!$3:$13,9,0),"")</f>
        <v>0</v>
      </c>
      <c r="W13" s="347">
        <f t="shared" ca="1" si="0"/>
        <v>373410000</v>
      </c>
      <c r="X13" s="348"/>
    </row>
    <row r="14" spans="1:24" ht="45" customHeight="1">
      <c r="A14">
        <v>1</v>
      </c>
      <c r="I14" s="342">
        <v>7</v>
      </c>
      <c r="J14" s="343" t="str">
        <f>IFERROR(VLOOKUP(I14,TrichLuc!$A:$AF,4,0),"")</f>
        <v>Nguyễn Văn Nam; Hoàng Thị Khuyên</v>
      </c>
      <c r="K14" s="343">
        <f>IFERROR(VLOOKUP(I14,TrichLuc!$A:$AF,5,0),"")</f>
        <v>0</v>
      </c>
      <c r="L14" s="224" t="str">
        <f>IFERROR(VLOOKUP(I14,TrichLuc!$A:$AF,6,0),"")</f>
        <v>Đội 3, Phong Cầu</v>
      </c>
      <c r="M14" s="344">
        <f ca="1">IFERROR(HLOOKUP(I14,BangTinh!$3:$13,2,0),"")</f>
        <v>452</v>
      </c>
      <c r="N14" s="345"/>
      <c r="O14" s="346">
        <f ca="1">IFERROR(HLOOKUP(I14,BangTinh!$3:$13,3,0),"")</f>
        <v>45200000</v>
      </c>
      <c r="P14" s="346">
        <f ca="1">IFERROR(HLOOKUP(I14,BangTinh!$3:$13,10,0),"")</f>
        <v>0</v>
      </c>
      <c r="Q14" s="346"/>
      <c r="R14" s="346">
        <f ca="1">IFERROR(HLOOKUP(I14,BangTinh!$3:$13,5,0),"")</f>
        <v>226000000</v>
      </c>
      <c r="S14" s="346">
        <f ca="1">IFERROR(HLOOKUP(I14,BangTinh!$3:$13,6,0),"")</f>
        <v>13560000</v>
      </c>
      <c r="T14" s="346">
        <f>IFERROR(HLOOKUP(I14,BangTinh!$3:$13,7,0),"")</f>
        <v>12600000</v>
      </c>
      <c r="U14" s="346">
        <f ca="1">IFERROR(HLOOKUP(I14,BangTinh!$3:$13,8,0),"")</f>
        <v>0</v>
      </c>
      <c r="V14" s="346">
        <f ca="1">IFERROR(HLOOKUP(I14,BangTinh!$3:$13,9,0),"")</f>
        <v>0</v>
      </c>
      <c r="W14" s="347">
        <f t="shared" ca="1" si="0"/>
        <v>297360000</v>
      </c>
      <c r="X14" s="348"/>
    </row>
    <row r="15" spans="1:24" ht="45" customHeight="1">
      <c r="A15">
        <v>1</v>
      </c>
      <c r="I15" s="342">
        <v>8</v>
      </c>
      <c r="J15" s="343" t="str">
        <f>IFERROR(VLOOKUP(I15,TrichLuc!$A:$AF,4,0),"")</f>
        <v>Phạm Đình Phùng (đã chết)</v>
      </c>
      <c r="K15" s="343" t="str">
        <f>IFERROR(VLOOKUP(I15,TrichLuc!$A:$AF,5,0),"")</f>
        <v>Phạm Đình Phan (con)</v>
      </c>
      <c r="L15" s="224" t="str">
        <f>IFERROR(VLOOKUP(I15,TrichLuc!$A:$AF,6,0),"")</f>
        <v>Đội 3, Phong Cầu</v>
      </c>
      <c r="M15" s="344">
        <f ca="1">IFERROR(HLOOKUP(I15,BangTinh!$3:$13,2,0),"")</f>
        <v>274</v>
      </c>
      <c r="N15" s="345"/>
      <c r="O15" s="346">
        <f ca="1">IFERROR(HLOOKUP(I15,BangTinh!$3:$13,3,0),"")</f>
        <v>27400000</v>
      </c>
      <c r="P15" s="346">
        <f ca="1">IFERROR(HLOOKUP(I15,BangTinh!$3:$13,10,0),"")</f>
        <v>0</v>
      </c>
      <c r="Q15" s="346"/>
      <c r="R15" s="346">
        <f ca="1">IFERROR(HLOOKUP(I15,BangTinh!$3:$13,5,0),"")</f>
        <v>137000000</v>
      </c>
      <c r="S15" s="346">
        <f ca="1">IFERROR(HLOOKUP(I15,BangTinh!$3:$13,6,0),"")</f>
        <v>8220000</v>
      </c>
      <c r="T15" s="346">
        <f>IFERROR(HLOOKUP(I15,BangTinh!$3:$13,7,0),"")</f>
        <v>14400000</v>
      </c>
      <c r="U15" s="346">
        <f ca="1">IFERROR(HLOOKUP(I15,BangTinh!$3:$13,8,0),"")</f>
        <v>0</v>
      </c>
      <c r="V15" s="346">
        <f ca="1">IFERROR(HLOOKUP(I15,BangTinh!$3:$13,9,0),"")</f>
        <v>0</v>
      </c>
      <c r="W15" s="347">
        <f t="shared" ca="1" si="0"/>
        <v>187020000</v>
      </c>
      <c r="X15" s="348"/>
    </row>
    <row r="16" spans="1:24" ht="45" customHeight="1">
      <c r="A16">
        <v>1</v>
      </c>
      <c r="I16" s="342">
        <v>9</v>
      </c>
      <c r="J16" s="343" t="str">
        <f>IFERROR(VLOOKUP(I16,TrichLuc!$A:$AF,4,0),"")</f>
        <v>Vũ Văn Phan; Nguyễn Thị Nguyệt</v>
      </c>
      <c r="K16" s="343">
        <f>IFERROR(VLOOKUP(I16,TrichLuc!$A:$AF,5,0),"")</f>
        <v>0</v>
      </c>
      <c r="L16" s="224" t="str">
        <f>IFERROR(VLOOKUP(I16,TrichLuc!$A:$AF,6,0),"")</f>
        <v>Đội 3, Phong Cầu</v>
      </c>
      <c r="M16" s="344">
        <f ca="1">IFERROR(HLOOKUP(I16,BangTinh!$3:$13,2,0),"")</f>
        <v>194</v>
      </c>
      <c r="N16" s="345"/>
      <c r="O16" s="346">
        <f ca="1">IFERROR(HLOOKUP(I16,BangTinh!$3:$13,3,0),"")</f>
        <v>19400000</v>
      </c>
      <c r="P16" s="346">
        <f ca="1">IFERROR(HLOOKUP(I16,BangTinh!$3:$13,10,0),"")</f>
        <v>0</v>
      </c>
      <c r="Q16" s="346"/>
      <c r="R16" s="346">
        <f ca="1">IFERROR(HLOOKUP(I16,BangTinh!$3:$13,5,0),"")</f>
        <v>97000000</v>
      </c>
      <c r="S16" s="346">
        <f ca="1">IFERROR(HLOOKUP(I16,BangTinh!$3:$13,6,0),"")</f>
        <v>5820000</v>
      </c>
      <c r="T16" s="346">
        <f>IFERROR(HLOOKUP(I16,BangTinh!$3:$13,7,0),"")</f>
        <v>12600000</v>
      </c>
      <c r="U16" s="346" t="str">
        <f ca="1">IFERROR(HLOOKUP(I16,BangTinh!$3:$13,8,0),"")</f>
        <v/>
      </c>
      <c r="V16" s="346" t="str">
        <f ca="1">IFERROR(HLOOKUP(I16,BangTinh!$3:$13,9,0),"")</f>
        <v/>
      </c>
      <c r="W16" s="347">
        <f ca="1">SUM(O16:V16)</f>
        <v>134820000</v>
      </c>
      <c r="X16" s="348"/>
    </row>
    <row r="17" spans="1:27" ht="45" customHeight="1">
      <c r="A17">
        <v>1</v>
      </c>
      <c r="I17" s="342">
        <v>10</v>
      </c>
      <c r="J17" s="343" t="str">
        <f>IFERROR(VLOOKUP(I17,TrichLuc!$A:$AF,4,0),"")</f>
        <v>Vũ Văn Đưởng (đã chết); Phạm Thị Bầu (đã chết)</v>
      </c>
      <c r="K17" s="343" t="str">
        <f>IFERROR(VLOOKUP(I17,TrichLuc!$A:$AF,5,0),"")</f>
        <v>Vũ Thị Lệ (con)</v>
      </c>
      <c r="L17" s="224" t="str">
        <f>IFERROR(VLOOKUP(I17,TrichLuc!$A:$AF,6,0),"")</f>
        <v>Đội 3, Phong Cầu</v>
      </c>
      <c r="M17" s="344">
        <f ca="1">IFERROR(HLOOKUP(I17,BangTinh!$3:$13,2,0),"")</f>
        <v>5.5</v>
      </c>
      <c r="N17" s="345"/>
      <c r="O17" s="346">
        <f ca="1">IFERROR(HLOOKUP(I17,BangTinh!$3:$13,3,0),"")</f>
        <v>550000</v>
      </c>
      <c r="P17" s="346">
        <f ca="1">IFERROR(HLOOKUP(I17,BangTinh!$3:$13,10,0),"")</f>
        <v>0</v>
      </c>
      <c r="Q17" s="346"/>
      <c r="R17" s="346">
        <f ca="1">IFERROR(HLOOKUP(I17,BangTinh!$3:$13,5,0),"")</f>
        <v>2750000</v>
      </c>
      <c r="S17" s="346">
        <f ca="1">IFERROR(HLOOKUP(I17,BangTinh!$3:$13,6,0),"")</f>
        <v>165000</v>
      </c>
      <c r="T17" s="346">
        <f>IFERROR(HLOOKUP(I17,BangTinh!$3:$13,7,0),"")</f>
        <v>12600000</v>
      </c>
      <c r="U17" s="346" t="str">
        <f ca="1">IFERROR(HLOOKUP(I17,BangTinh!$3:$13,8,0),"")</f>
        <v/>
      </c>
      <c r="V17" s="346" t="str">
        <f ca="1">IFERROR(HLOOKUP(I17,BangTinh!$3:$13,9,0),"")</f>
        <v/>
      </c>
      <c r="W17" s="347">
        <f t="shared" ca="1" si="0"/>
        <v>16065000</v>
      </c>
      <c r="X17" s="348"/>
    </row>
    <row r="18" spans="1:27" ht="38.450000000000003" customHeight="1" thickBot="1">
      <c r="A18" t="e">
        <f>#REF!+1-#REF!</f>
        <v>#REF!</v>
      </c>
      <c r="B18" s="386"/>
      <c r="C18" s="386"/>
      <c r="D18" s="386"/>
      <c r="I18" s="387" t="s">
        <v>124</v>
      </c>
      <c r="J18" s="388"/>
      <c r="K18" s="388"/>
      <c r="L18" s="61"/>
      <c r="M18" s="62">
        <f ca="1">SUM(M8:M17)</f>
        <v>3676.8999999999996</v>
      </c>
      <c r="N18" s="63">
        <f>SUM(N8:N17)</f>
        <v>0</v>
      </c>
      <c r="O18" s="63">
        <f ca="1">SUM(O8:O17)</f>
        <v>367690000</v>
      </c>
      <c r="P18" s="63">
        <f ca="1">SUM(P8:P17)</f>
        <v>0</v>
      </c>
      <c r="Q18" s="63"/>
      <c r="R18" s="63">
        <f t="shared" ref="R18:W18" ca="1" si="1">SUM(R8:R17)</f>
        <v>1838450000</v>
      </c>
      <c r="S18" s="63">
        <f t="shared" ca="1" si="1"/>
        <v>110307000</v>
      </c>
      <c r="T18" s="63">
        <f t="shared" si="1"/>
        <v>178200000</v>
      </c>
      <c r="U18" s="63">
        <f t="shared" ca="1" si="1"/>
        <v>0</v>
      </c>
      <c r="V18" s="63">
        <f t="shared" ca="1" si="1"/>
        <v>0</v>
      </c>
      <c r="W18" s="63">
        <f t="shared" ca="1" si="1"/>
        <v>2494647000</v>
      </c>
      <c r="X18" s="218"/>
      <c r="Y18" s="71"/>
    </row>
    <row r="19" spans="1:27" ht="27.75" customHeight="1" thickTop="1">
      <c r="A19" t="e">
        <f>#REF!+1-A7</f>
        <v>#REF!</v>
      </c>
      <c r="Y19" s="71"/>
      <c r="AA19" s="71"/>
    </row>
    <row r="20" spans="1:27">
      <c r="A20" t="e">
        <f>#REF!+1-#REF!</f>
        <v>#REF!</v>
      </c>
      <c r="AA20" s="71"/>
    </row>
    <row r="21" spans="1:27">
      <c r="A21" t="e">
        <f>A20+1-#REF!</f>
        <v>#REF!</v>
      </c>
    </row>
    <row r="22" spans="1:27">
      <c r="A22" t="e">
        <f>A21+1-#REF!</f>
        <v>#REF!</v>
      </c>
    </row>
    <row r="23" spans="1:27">
      <c r="A23" t="e">
        <f>A22+1-#REF!</f>
        <v>#REF!</v>
      </c>
    </row>
    <row r="24" spans="1:27">
      <c r="A24" t="e">
        <f>A23+1-#REF!</f>
        <v>#REF!</v>
      </c>
    </row>
    <row r="25" spans="1:27">
      <c r="A25" t="e">
        <f>A24+1-#REF!</f>
        <v>#REF!</v>
      </c>
    </row>
    <row r="26" spans="1:27">
      <c r="A26" t="e">
        <f>A25+1-#REF!</f>
        <v>#REF!</v>
      </c>
    </row>
    <row r="27" spans="1:27">
      <c r="A27" t="e">
        <f>A26+1-#REF!</f>
        <v>#REF!</v>
      </c>
    </row>
    <row r="28" spans="1:27">
      <c r="A28" t="e">
        <f>A27+1-#REF!</f>
        <v>#REF!</v>
      </c>
    </row>
    <row r="29" spans="1:27">
      <c r="A29" t="e">
        <f>A28+1-#REF!</f>
        <v>#REF!</v>
      </c>
    </row>
    <row r="30" spans="1:27">
      <c r="A30" t="e">
        <f t="shared" ref="A30:A93" si="2">A29+1-A20</f>
        <v>#REF!</v>
      </c>
    </row>
    <row r="31" spans="1:27">
      <c r="A31" t="e">
        <f t="shared" si="2"/>
        <v>#REF!</v>
      </c>
    </row>
    <row r="32" spans="1:27">
      <c r="A32" t="e">
        <f t="shared" si="2"/>
        <v>#REF!</v>
      </c>
    </row>
    <row r="33" spans="1:1">
      <c r="A33" t="e">
        <f t="shared" si="2"/>
        <v>#REF!</v>
      </c>
    </row>
    <row r="34" spans="1:1">
      <c r="A34" t="e">
        <f t="shared" si="2"/>
        <v>#REF!</v>
      </c>
    </row>
    <row r="35" spans="1:1">
      <c r="A35" t="e">
        <f t="shared" si="2"/>
        <v>#REF!</v>
      </c>
    </row>
    <row r="36" spans="1:1">
      <c r="A36" t="e">
        <f t="shared" si="2"/>
        <v>#REF!</v>
      </c>
    </row>
    <row r="37" spans="1:1">
      <c r="A37" t="e">
        <f t="shared" si="2"/>
        <v>#REF!</v>
      </c>
    </row>
    <row r="38" spans="1:1">
      <c r="A38" t="e">
        <f t="shared" si="2"/>
        <v>#REF!</v>
      </c>
    </row>
    <row r="39" spans="1:1">
      <c r="A39" t="e">
        <f t="shared" si="2"/>
        <v>#REF!</v>
      </c>
    </row>
    <row r="40" spans="1:1">
      <c r="A40" t="e">
        <f t="shared" si="2"/>
        <v>#REF!</v>
      </c>
    </row>
    <row r="41" spans="1:1">
      <c r="A41" t="e">
        <f t="shared" si="2"/>
        <v>#REF!</v>
      </c>
    </row>
    <row r="42" spans="1:1">
      <c r="A42" t="e">
        <f t="shared" si="2"/>
        <v>#REF!</v>
      </c>
    </row>
    <row r="43" spans="1:1">
      <c r="A43" t="e">
        <f t="shared" si="2"/>
        <v>#REF!</v>
      </c>
    </row>
    <row r="44" spans="1:1">
      <c r="A44" t="e">
        <f t="shared" si="2"/>
        <v>#REF!</v>
      </c>
    </row>
    <row r="45" spans="1:1">
      <c r="A45" t="e">
        <f t="shared" si="2"/>
        <v>#REF!</v>
      </c>
    </row>
    <row r="46" spans="1:1">
      <c r="A46" t="e">
        <f t="shared" si="2"/>
        <v>#REF!</v>
      </c>
    </row>
    <row r="47" spans="1:1">
      <c r="A47" t="e">
        <f t="shared" si="2"/>
        <v>#REF!</v>
      </c>
    </row>
    <row r="48" spans="1:1">
      <c r="A48" t="e">
        <f t="shared" si="2"/>
        <v>#REF!</v>
      </c>
    </row>
    <row r="49" spans="1:1">
      <c r="A49" t="e">
        <f t="shared" si="2"/>
        <v>#REF!</v>
      </c>
    </row>
    <row r="50" spans="1:1">
      <c r="A50" t="e">
        <f t="shared" si="2"/>
        <v>#REF!</v>
      </c>
    </row>
    <row r="51" spans="1:1">
      <c r="A51" t="e">
        <f t="shared" si="2"/>
        <v>#REF!</v>
      </c>
    </row>
    <row r="52" spans="1:1">
      <c r="A52" t="e">
        <f t="shared" si="2"/>
        <v>#REF!</v>
      </c>
    </row>
    <row r="53" spans="1:1">
      <c r="A53" t="e">
        <f t="shared" si="2"/>
        <v>#REF!</v>
      </c>
    </row>
    <row r="54" spans="1:1">
      <c r="A54" t="e">
        <f t="shared" si="2"/>
        <v>#REF!</v>
      </c>
    </row>
    <row r="55" spans="1:1">
      <c r="A55" t="e">
        <f t="shared" si="2"/>
        <v>#REF!</v>
      </c>
    </row>
    <row r="56" spans="1:1">
      <c r="A56" t="e">
        <f t="shared" si="2"/>
        <v>#REF!</v>
      </c>
    </row>
    <row r="57" spans="1:1">
      <c r="A57" t="e">
        <f t="shared" si="2"/>
        <v>#REF!</v>
      </c>
    </row>
    <row r="58" spans="1:1">
      <c r="A58" t="e">
        <f t="shared" si="2"/>
        <v>#REF!</v>
      </c>
    </row>
    <row r="59" spans="1:1">
      <c r="A59" t="e">
        <f t="shared" si="2"/>
        <v>#REF!</v>
      </c>
    </row>
    <row r="60" spans="1:1">
      <c r="A60" t="e">
        <f t="shared" si="2"/>
        <v>#REF!</v>
      </c>
    </row>
    <row r="61" spans="1:1">
      <c r="A61" t="e">
        <f t="shared" si="2"/>
        <v>#REF!</v>
      </c>
    </row>
    <row r="62" spans="1:1">
      <c r="A62" t="e">
        <f t="shared" si="2"/>
        <v>#REF!</v>
      </c>
    </row>
    <row r="63" spans="1:1">
      <c r="A63" t="e">
        <f t="shared" si="2"/>
        <v>#REF!</v>
      </c>
    </row>
    <row r="64" spans="1:1">
      <c r="A64" t="e">
        <f t="shared" si="2"/>
        <v>#REF!</v>
      </c>
    </row>
    <row r="65" spans="1:1">
      <c r="A65" t="e">
        <f t="shared" si="2"/>
        <v>#REF!</v>
      </c>
    </row>
    <row r="66" spans="1:1">
      <c r="A66" t="e">
        <f t="shared" si="2"/>
        <v>#REF!</v>
      </c>
    </row>
    <row r="67" spans="1:1">
      <c r="A67" t="e">
        <f t="shared" si="2"/>
        <v>#REF!</v>
      </c>
    </row>
    <row r="68" spans="1:1">
      <c r="A68" t="e">
        <f t="shared" si="2"/>
        <v>#REF!</v>
      </c>
    </row>
    <row r="69" spans="1:1">
      <c r="A69" t="e">
        <f t="shared" si="2"/>
        <v>#REF!</v>
      </c>
    </row>
    <row r="70" spans="1:1">
      <c r="A70" t="e">
        <f t="shared" si="2"/>
        <v>#REF!</v>
      </c>
    </row>
    <row r="71" spans="1:1">
      <c r="A71" t="e">
        <f t="shared" si="2"/>
        <v>#REF!</v>
      </c>
    </row>
    <row r="72" spans="1:1">
      <c r="A72" t="e">
        <f t="shared" si="2"/>
        <v>#REF!</v>
      </c>
    </row>
    <row r="73" spans="1:1">
      <c r="A73" t="e">
        <f t="shared" si="2"/>
        <v>#REF!</v>
      </c>
    </row>
    <row r="74" spans="1:1">
      <c r="A74" t="e">
        <f t="shared" si="2"/>
        <v>#REF!</v>
      </c>
    </row>
    <row r="75" spans="1:1">
      <c r="A75" t="e">
        <f t="shared" si="2"/>
        <v>#REF!</v>
      </c>
    </row>
    <row r="76" spans="1:1">
      <c r="A76" t="e">
        <f t="shared" si="2"/>
        <v>#REF!</v>
      </c>
    </row>
    <row r="77" spans="1:1">
      <c r="A77" t="e">
        <f t="shared" si="2"/>
        <v>#REF!</v>
      </c>
    </row>
    <row r="78" spans="1:1">
      <c r="A78" t="e">
        <f t="shared" si="2"/>
        <v>#REF!</v>
      </c>
    </row>
    <row r="79" spans="1:1">
      <c r="A79" t="e">
        <f t="shared" si="2"/>
        <v>#REF!</v>
      </c>
    </row>
    <row r="80" spans="1:1">
      <c r="A80" t="e">
        <f t="shared" si="2"/>
        <v>#REF!</v>
      </c>
    </row>
    <row r="81" spans="1:1">
      <c r="A81" t="e">
        <f t="shared" si="2"/>
        <v>#REF!</v>
      </c>
    </row>
    <row r="82" spans="1:1">
      <c r="A82" t="e">
        <f t="shared" si="2"/>
        <v>#REF!</v>
      </c>
    </row>
    <row r="83" spans="1:1">
      <c r="A83" t="e">
        <f t="shared" si="2"/>
        <v>#REF!</v>
      </c>
    </row>
    <row r="84" spans="1:1">
      <c r="A84" t="e">
        <f t="shared" si="2"/>
        <v>#REF!</v>
      </c>
    </row>
    <row r="85" spans="1:1">
      <c r="A85" t="e">
        <f t="shared" si="2"/>
        <v>#REF!</v>
      </c>
    </row>
    <row r="86" spans="1:1">
      <c r="A86" t="e">
        <f t="shared" si="2"/>
        <v>#REF!</v>
      </c>
    </row>
    <row r="87" spans="1:1">
      <c r="A87" t="e">
        <f t="shared" si="2"/>
        <v>#REF!</v>
      </c>
    </row>
    <row r="88" spans="1:1">
      <c r="A88" t="e">
        <f t="shared" si="2"/>
        <v>#REF!</v>
      </c>
    </row>
    <row r="89" spans="1:1">
      <c r="A89" t="e">
        <f t="shared" si="2"/>
        <v>#REF!</v>
      </c>
    </row>
    <row r="90" spans="1:1">
      <c r="A90" t="e">
        <f t="shared" si="2"/>
        <v>#REF!</v>
      </c>
    </row>
    <row r="91" spans="1:1">
      <c r="A91" t="e">
        <f t="shared" si="2"/>
        <v>#REF!</v>
      </c>
    </row>
    <row r="92" spans="1:1">
      <c r="A92" t="e">
        <f t="shared" si="2"/>
        <v>#REF!</v>
      </c>
    </row>
    <row r="93" spans="1:1">
      <c r="A93" t="e">
        <f t="shared" si="2"/>
        <v>#REF!</v>
      </c>
    </row>
    <row r="94" spans="1:1">
      <c r="A94" t="e">
        <f t="shared" ref="A94:A157" si="3">A93+1-A84</f>
        <v>#REF!</v>
      </c>
    </row>
    <row r="95" spans="1:1">
      <c r="A95" t="e">
        <f t="shared" si="3"/>
        <v>#REF!</v>
      </c>
    </row>
    <row r="96" spans="1:1">
      <c r="A96" t="e">
        <f t="shared" si="3"/>
        <v>#REF!</v>
      </c>
    </row>
    <row r="97" spans="1:1">
      <c r="A97" t="e">
        <f t="shared" si="3"/>
        <v>#REF!</v>
      </c>
    </row>
    <row r="98" spans="1:1">
      <c r="A98" t="e">
        <f t="shared" si="3"/>
        <v>#REF!</v>
      </c>
    </row>
    <row r="99" spans="1:1">
      <c r="A99" t="e">
        <f t="shared" si="3"/>
        <v>#REF!</v>
      </c>
    </row>
    <row r="100" spans="1:1">
      <c r="A100" t="e">
        <f t="shared" si="3"/>
        <v>#REF!</v>
      </c>
    </row>
    <row r="101" spans="1:1">
      <c r="A101" t="e">
        <f t="shared" si="3"/>
        <v>#REF!</v>
      </c>
    </row>
    <row r="102" spans="1:1">
      <c r="A102" t="e">
        <f t="shared" si="3"/>
        <v>#REF!</v>
      </c>
    </row>
    <row r="103" spans="1:1">
      <c r="A103" t="e">
        <f t="shared" si="3"/>
        <v>#REF!</v>
      </c>
    </row>
    <row r="104" spans="1:1">
      <c r="A104" t="e">
        <f t="shared" si="3"/>
        <v>#REF!</v>
      </c>
    </row>
    <row r="105" spans="1:1">
      <c r="A105" t="e">
        <f t="shared" si="3"/>
        <v>#REF!</v>
      </c>
    </row>
    <row r="106" spans="1:1">
      <c r="A106" t="e">
        <f t="shared" si="3"/>
        <v>#REF!</v>
      </c>
    </row>
    <row r="107" spans="1:1">
      <c r="A107" t="e">
        <f t="shared" si="3"/>
        <v>#REF!</v>
      </c>
    </row>
    <row r="108" spans="1:1">
      <c r="A108" t="e">
        <f t="shared" si="3"/>
        <v>#REF!</v>
      </c>
    </row>
    <row r="109" spans="1:1">
      <c r="A109" t="e">
        <f t="shared" si="3"/>
        <v>#REF!</v>
      </c>
    </row>
    <row r="110" spans="1:1">
      <c r="A110" t="e">
        <f t="shared" si="3"/>
        <v>#REF!</v>
      </c>
    </row>
    <row r="111" spans="1:1">
      <c r="A111" t="e">
        <f t="shared" si="3"/>
        <v>#REF!</v>
      </c>
    </row>
    <row r="112" spans="1:1">
      <c r="A112" t="e">
        <f t="shared" si="3"/>
        <v>#REF!</v>
      </c>
    </row>
    <row r="113" spans="1:1">
      <c r="A113" t="e">
        <f t="shared" si="3"/>
        <v>#REF!</v>
      </c>
    </row>
    <row r="114" spans="1:1">
      <c r="A114" t="e">
        <f t="shared" si="3"/>
        <v>#REF!</v>
      </c>
    </row>
    <row r="115" spans="1:1">
      <c r="A115" t="e">
        <f t="shared" si="3"/>
        <v>#REF!</v>
      </c>
    </row>
    <row r="116" spans="1:1">
      <c r="A116" t="e">
        <f t="shared" si="3"/>
        <v>#REF!</v>
      </c>
    </row>
    <row r="117" spans="1:1">
      <c r="A117" t="e">
        <f t="shared" si="3"/>
        <v>#REF!</v>
      </c>
    </row>
    <row r="118" spans="1:1">
      <c r="A118" t="e">
        <f t="shared" si="3"/>
        <v>#REF!</v>
      </c>
    </row>
    <row r="119" spans="1:1">
      <c r="A119" t="e">
        <f t="shared" si="3"/>
        <v>#REF!</v>
      </c>
    </row>
    <row r="120" spans="1:1">
      <c r="A120" t="e">
        <f t="shared" si="3"/>
        <v>#REF!</v>
      </c>
    </row>
    <row r="121" spans="1:1">
      <c r="A121" t="e">
        <f t="shared" si="3"/>
        <v>#REF!</v>
      </c>
    </row>
    <row r="122" spans="1:1">
      <c r="A122" t="e">
        <f t="shared" si="3"/>
        <v>#REF!</v>
      </c>
    </row>
    <row r="123" spans="1:1">
      <c r="A123" t="e">
        <f t="shared" si="3"/>
        <v>#REF!</v>
      </c>
    </row>
    <row r="124" spans="1:1">
      <c r="A124" t="e">
        <f t="shared" si="3"/>
        <v>#REF!</v>
      </c>
    </row>
    <row r="125" spans="1:1">
      <c r="A125" t="e">
        <f t="shared" si="3"/>
        <v>#REF!</v>
      </c>
    </row>
    <row r="126" spans="1:1">
      <c r="A126" t="e">
        <f t="shared" si="3"/>
        <v>#REF!</v>
      </c>
    </row>
    <row r="127" spans="1:1">
      <c r="A127" t="e">
        <f t="shared" si="3"/>
        <v>#REF!</v>
      </c>
    </row>
    <row r="128" spans="1:1">
      <c r="A128" t="e">
        <f t="shared" si="3"/>
        <v>#REF!</v>
      </c>
    </row>
    <row r="129" spans="1:1">
      <c r="A129" t="e">
        <f t="shared" si="3"/>
        <v>#REF!</v>
      </c>
    </row>
    <row r="130" spans="1:1">
      <c r="A130" t="e">
        <f t="shared" si="3"/>
        <v>#REF!</v>
      </c>
    </row>
    <row r="131" spans="1:1">
      <c r="A131" t="e">
        <f t="shared" si="3"/>
        <v>#REF!</v>
      </c>
    </row>
    <row r="132" spans="1:1">
      <c r="A132" t="e">
        <f t="shared" si="3"/>
        <v>#REF!</v>
      </c>
    </row>
    <row r="133" spans="1:1">
      <c r="A133" t="e">
        <f t="shared" si="3"/>
        <v>#REF!</v>
      </c>
    </row>
    <row r="134" spans="1:1">
      <c r="A134" t="e">
        <f t="shared" si="3"/>
        <v>#REF!</v>
      </c>
    </row>
    <row r="135" spans="1:1">
      <c r="A135" t="e">
        <f t="shared" si="3"/>
        <v>#REF!</v>
      </c>
    </row>
    <row r="136" spans="1:1">
      <c r="A136" t="e">
        <f t="shared" si="3"/>
        <v>#REF!</v>
      </c>
    </row>
    <row r="137" spans="1:1">
      <c r="A137" t="e">
        <f t="shared" si="3"/>
        <v>#REF!</v>
      </c>
    </row>
    <row r="138" spans="1:1">
      <c r="A138" t="e">
        <f t="shared" si="3"/>
        <v>#REF!</v>
      </c>
    </row>
    <row r="139" spans="1:1">
      <c r="A139" t="e">
        <f t="shared" si="3"/>
        <v>#REF!</v>
      </c>
    </row>
    <row r="140" spans="1:1">
      <c r="A140" t="e">
        <f t="shared" si="3"/>
        <v>#REF!</v>
      </c>
    </row>
    <row r="141" spans="1:1">
      <c r="A141" t="e">
        <f t="shared" si="3"/>
        <v>#REF!</v>
      </c>
    </row>
    <row r="142" spans="1:1">
      <c r="A142" t="e">
        <f t="shared" si="3"/>
        <v>#REF!</v>
      </c>
    </row>
    <row r="143" spans="1:1">
      <c r="A143" t="e">
        <f t="shared" si="3"/>
        <v>#REF!</v>
      </c>
    </row>
    <row r="144" spans="1:1">
      <c r="A144" t="e">
        <f t="shared" si="3"/>
        <v>#REF!</v>
      </c>
    </row>
    <row r="145" spans="1:1">
      <c r="A145" t="e">
        <f t="shared" si="3"/>
        <v>#REF!</v>
      </c>
    </row>
    <row r="146" spans="1:1">
      <c r="A146" t="e">
        <f t="shared" si="3"/>
        <v>#REF!</v>
      </c>
    </row>
    <row r="147" spans="1:1">
      <c r="A147" t="e">
        <f t="shared" si="3"/>
        <v>#REF!</v>
      </c>
    </row>
    <row r="148" spans="1:1">
      <c r="A148" t="e">
        <f t="shared" si="3"/>
        <v>#REF!</v>
      </c>
    </row>
    <row r="149" spans="1:1">
      <c r="A149" t="e">
        <f t="shared" si="3"/>
        <v>#REF!</v>
      </c>
    </row>
    <row r="150" spans="1:1">
      <c r="A150" t="e">
        <f t="shared" si="3"/>
        <v>#REF!</v>
      </c>
    </row>
    <row r="151" spans="1:1">
      <c r="A151" t="e">
        <f t="shared" si="3"/>
        <v>#REF!</v>
      </c>
    </row>
    <row r="152" spans="1:1">
      <c r="A152" t="e">
        <f t="shared" si="3"/>
        <v>#REF!</v>
      </c>
    </row>
    <row r="153" spans="1:1">
      <c r="A153" t="e">
        <f t="shared" si="3"/>
        <v>#REF!</v>
      </c>
    </row>
    <row r="154" spans="1:1">
      <c r="A154" t="e">
        <f t="shared" si="3"/>
        <v>#REF!</v>
      </c>
    </row>
    <row r="155" spans="1:1">
      <c r="A155" t="e">
        <f t="shared" si="3"/>
        <v>#REF!</v>
      </c>
    </row>
    <row r="156" spans="1:1">
      <c r="A156" t="e">
        <f t="shared" si="3"/>
        <v>#REF!</v>
      </c>
    </row>
    <row r="157" spans="1:1">
      <c r="A157" t="e">
        <f t="shared" si="3"/>
        <v>#REF!</v>
      </c>
    </row>
    <row r="158" spans="1:1">
      <c r="A158" t="e">
        <f t="shared" ref="A158:A221" si="4">A157+1-A148</f>
        <v>#REF!</v>
      </c>
    </row>
    <row r="159" spans="1:1">
      <c r="A159" t="e">
        <f t="shared" si="4"/>
        <v>#REF!</v>
      </c>
    </row>
    <row r="160" spans="1:1">
      <c r="A160" t="e">
        <f t="shared" si="4"/>
        <v>#REF!</v>
      </c>
    </row>
    <row r="161" spans="1:1">
      <c r="A161" t="e">
        <f t="shared" si="4"/>
        <v>#REF!</v>
      </c>
    </row>
    <row r="162" spans="1:1">
      <c r="A162" t="e">
        <f t="shared" si="4"/>
        <v>#REF!</v>
      </c>
    </row>
    <row r="163" spans="1:1">
      <c r="A163" t="e">
        <f t="shared" si="4"/>
        <v>#REF!</v>
      </c>
    </row>
    <row r="164" spans="1:1">
      <c r="A164" t="e">
        <f t="shared" si="4"/>
        <v>#REF!</v>
      </c>
    </row>
    <row r="165" spans="1:1">
      <c r="A165" t="e">
        <f t="shared" si="4"/>
        <v>#REF!</v>
      </c>
    </row>
    <row r="166" spans="1:1">
      <c r="A166" t="e">
        <f t="shared" si="4"/>
        <v>#REF!</v>
      </c>
    </row>
    <row r="167" spans="1:1">
      <c r="A167" t="e">
        <f t="shared" si="4"/>
        <v>#REF!</v>
      </c>
    </row>
    <row r="168" spans="1:1">
      <c r="A168" t="e">
        <f t="shared" si="4"/>
        <v>#REF!</v>
      </c>
    </row>
    <row r="169" spans="1:1">
      <c r="A169" t="e">
        <f t="shared" si="4"/>
        <v>#REF!</v>
      </c>
    </row>
    <row r="170" spans="1:1">
      <c r="A170" t="e">
        <f t="shared" si="4"/>
        <v>#REF!</v>
      </c>
    </row>
    <row r="171" spans="1:1">
      <c r="A171" t="e">
        <f t="shared" si="4"/>
        <v>#REF!</v>
      </c>
    </row>
    <row r="172" spans="1:1">
      <c r="A172" t="e">
        <f t="shared" si="4"/>
        <v>#REF!</v>
      </c>
    </row>
    <row r="173" spans="1:1">
      <c r="A173" t="e">
        <f t="shared" si="4"/>
        <v>#REF!</v>
      </c>
    </row>
    <row r="174" spans="1:1">
      <c r="A174" t="e">
        <f t="shared" si="4"/>
        <v>#REF!</v>
      </c>
    </row>
    <row r="175" spans="1:1">
      <c r="A175" t="e">
        <f t="shared" si="4"/>
        <v>#REF!</v>
      </c>
    </row>
    <row r="176" spans="1:1">
      <c r="A176" t="e">
        <f t="shared" si="4"/>
        <v>#REF!</v>
      </c>
    </row>
    <row r="177" spans="1:1">
      <c r="A177" t="e">
        <f t="shared" si="4"/>
        <v>#REF!</v>
      </c>
    </row>
    <row r="178" spans="1:1">
      <c r="A178" t="e">
        <f t="shared" si="4"/>
        <v>#REF!</v>
      </c>
    </row>
    <row r="179" spans="1:1">
      <c r="A179" t="e">
        <f t="shared" si="4"/>
        <v>#REF!</v>
      </c>
    </row>
    <row r="180" spans="1:1">
      <c r="A180" t="e">
        <f t="shared" si="4"/>
        <v>#REF!</v>
      </c>
    </row>
    <row r="181" spans="1:1">
      <c r="A181" t="e">
        <f t="shared" si="4"/>
        <v>#REF!</v>
      </c>
    </row>
    <row r="182" spans="1:1">
      <c r="A182" t="e">
        <f t="shared" si="4"/>
        <v>#REF!</v>
      </c>
    </row>
    <row r="183" spans="1:1">
      <c r="A183" t="e">
        <f t="shared" si="4"/>
        <v>#REF!</v>
      </c>
    </row>
    <row r="184" spans="1:1">
      <c r="A184" t="e">
        <f t="shared" si="4"/>
        <v>#REF!</v>
      </c>
    </row>
    <row r="185" spans="1:1">
      <c r="A185" t="e">
        <f t="shared" si="4"/>
        <v>#REF!</v>
      </c>
    </row>
    <row r="186" spans="1:1">
      <c r="A186" t="e">
        <f t="shared" si="4"/>
        <v>#REF!</v>
      </c>
    </row>
    <row r="187" spans="1:1">
      <c r="A187" t="e">
        <f t="shared" si="4"/>
        <v>#REF!</v>
      </c>
    </row>
    <row r="188" spans="1:1">
      <c r="A188" t="e">
        <f t="shared" si="4"/>
        <v>#REF!</v>
      </c>
    </row>
    <row r="189" spans="1:1">
      <c r="A189" t="e">
        <f t="shared" si="4"/>
        <v>#REF!</v>
      </c>
    </row>
    <row r="190" spans="1:1">
      <c r="A190" t="e">
        <f t="shared" si="4"/>
        <v>#REF!</v>
      </c>
    </row>
    <row r="191" spans="1:1">
      <c r="A191" t="e">
        <f t="shared" si="4"/>
        <v>#REF!</v>
      </c>
    </row>
    <row r="192" spans="1:1">
      <c r="A192" t="e">
        <f t="shared" si="4"/>
        <v>#REF!</v>
      </c>
    </row>
    <row r="193" spans="1:1">
      <c r="A193" t="e">
        <f t="shared" si="4"/>
        <v>#REF!</v>
      </c>
    </row>
    <row r="194" spans="1:1">
      <c r="A194" t="e">
        <f t="shared" si="4"/>
        <v>#REF!</v>
      </c>
    </row>
    <row r="195" spans="1:1">
      <c r="A195" t="e">
        <f t="shared" si="4"/>
        <v>#REF!</v>
      </c>
    </row>
    <row r="196" spans="1:1">
      <c r="A196" t="e">
        <f t="shared" si="4"/>
        <v>#REF!</v>
      </c>
    </row>
    <row r="197" spans="1:1">
      <c r="A197" t="e">
        <f t="shared" si="4"/>
        <v>#REF!</v>
      </c>
    </row>
    <row r="198" spans="1:1">
      <c r="A198" t="e">
        <f t="shared" si="4"/>
        <v>#REF!</v>
      </c>
    </row>
    <row r="199" spans="1:1">
      <c r="A199" t="e">
        <f t="shared" si="4"/>
        <v>#REF!</v>
      </c>
    </row>
    <row r="200" spans="1:1">
      <c r="A200" t="e">
        <f t="shared" si="4"/>
        <v>#REF!</v>
      </c>
    </row>
    <row r="201" spans="1:1">
      <c r="A201" t="e">
        <f t="shared" si="4"/>
        <v>#REF!</v>
      </c>
    </row>
    <row r="202" spans="1:1">
      <c r="A202" t="e">
        <f t="shared" si="4"/>
        <v>#REF!</v>
      </c>
    </row>
    <row r="203" spans="1:1">
      <c r="A203" t="e">
        <f t="shared" si="4"/>
        <v>#REF!</v>
      </c>
    </row>
    <row r="204" spans="1:1">
      <c r="A204" t="e">
        <f t="shared" si="4"/>
        <v>#REF!</v>
      </c>
    </row>
    <row r="205" spans="1:1">
      <c r="A205" t="e">
        <f t="shared" si="4"/>
        <v>#REF!</v>
      </c>
    </row>
    <row r="206" spans="1:1">
      <c r="A206" t="e">
        <f t="shared" si="4"/>
        <v>#REF!</v>
      </c>
    </row>
    <row r="207" spans="1:1">
      <c r="A207" t="e">
        <f t="shared" si="4"/>
        <v>#REF!</v>
      </c>
    </row>
    <row r="208" spans="1:1">
      <c r="A208" t="e">
        <f t="shared" si="4"/>
        <v>#REF!</v>
      </c>
    </row>
    <row r="209" spans="1:1">
      <c r="A209" t="e">
        <f t="shared" si="4"/>
        <v>#REF!</v>
      </c>
    </row>
    <row r="210" spans="1:1">
      <c r="A210" t="e">
        <f t="shared" si="4"/>
        <v>#REF!</v>
      </c>
    </row>
    <row r="211" spans="1:1">
      <c r="A211" t="e">
        <f t="shared" si="4"/>
        <v>#REF!</v>
      </c>
    </row>
    <row r="212" spans="1:1">
      <c r="A212" t="e">
        <f t="shared" si="4"/>
        <v>#REF!</v>
      </c>
    </row>
    <row r="213" spans="1:1">
      <c r="A213" t="e">
        <f t="shared" si="4"/>
        <v>#REF!</v>
      </c>
    </row>
    <row r="214" spans="1:1">
      <c r="A214" t="e">
        <f t="shared" si="4"/>
        <v>#REF!</v>
      </c>
    </row>
    <row r="215" spans="1:1">
      <c r="A215" t="e">
        <f t="shared" si="4"/>
        <v>#REF!</v>
      </c>
    </row>
    <row r="216" spans="1:1">
      <c r="A216" t="e">
        <f t="shared" si="4"/>
        <v>#REF!</v>
      </c>
    </row>
    <row r="217" spans="1:1">
      <c r="A217" t="e">
        <f t="shared" si="4"/>
        <v>#REF!</v>
      </c>
    </row>
    <row r="218" spans="1:1">
      <c r="A218" t="e">
        <f t="shared" si="4"/>
        <v>#REF!</v>
      </c>
    </row>
    <row r="219" spans="1:1">
      <c r="A219" t="e">
        <f t="shared" si="4"/>
        <v>#REF!</v>
      </c>
    </row>
    <row r="220" spans="1:1">
      <c r="A220" t="e">
        <f t="shared" si="4"/>
        <v>#REF!</v>
      </c>
    </row>
    <row r="221" spans="1:1">
      <c r="A221" t="e">
        <f t="shared" si="4"/>
        <v>#REF!</v>
      </c>
    </row>
    <row r="222" spans="1:1">
      <c r="A222" t="e">
        <f t="shared" ref="A222:A285" si="5">A221+1-A212</f>
        <v>#REF!</v>
      </c>
    </row>
    <row r="223" spans="1:1">
      <c r="A223" t="e">
        <f t="shared" si="5"/>
        <v>#REF!</v>
      </c>
    </row>
    <row r="224" spans="1:1">
      <c r="A224" t="e">
        <f t="shared" si="5"/>
        <v>#REF!</v>
      </c>
    </row>
    <row r="225" spans="1:1">
      <c r="A225" t="e">
        <f t="shared" si="5"/>
        <v>#REF!</v>
      </c>
    </row>
    <row r="226" spans="1:1">
      <c r="A226" t="e">
        <f t="shared" si="5"/>
        <v>#REF!</v>
      </c>
    </row>
    <row r="227" spans="1:1">
      <c r="A227" t="e">
        <f t="shared" si="5"/>
        <v>#REF!</v>
      </c>
    </row>
    <row r="228" spans="1:1">
      <c r="A228" t="e">
        <f t="shared" si="5"/>
        <v>#REF!</v>
      </c>
    </row>
    <row r="229" spans="1:1">
      <c r="A229" t="e">
        <f t="shared" si="5"/>
        <v>#REF!</v>
      </c>
    </row>
    <row r="230" spans="1:1">
      <c r="A230" t="e">
        <f t="shared" si="5"/>
        <v>#REF!</v>
      </c>
    </row>
    <row r="231" spans="1:1">
      <c r="A231" t="e">
        <f t="shared" si="5"/>
        <v>#REF!</v>
      </c>
    </row>
    <row r="232" spans="1:1">
      <c r="A232" t="e">
        <f t="shared" si="5"/>
        <v>#REF!</v>
      </c>
    </row>
    <row r="233" spans="1:1">
      <c r="A233" t="e">
        <f t="shared" si="5"/>
        <v>#REF!</v>
      </c>
    </row>
    <row r="234" spans="1:1">
      <c r="A234" t="e">
        <f t="shared" si="5"/>
        <v>#REF!</v>
      </c>
    </row>
    <row r="235" spans="1:1">
      <c r="A235" t="e">
        <f t="shared" si="5"/>
        <v>#REF!</v>
      </c>
    </row>
    <row r="236" spans="1:1">
      <c r="A236" t="e">
        <f t="shared" si="5"/>
        <v>#REF!</v>
      </c>
    </row>
    <row r="237" spans="1:1">
      <c r="A237" t="e">
        <f t="shared" si="5"/>
        <v>#REF!</v>
      </c>
    </row>
    <row r="238" spans="1:1">
      <c r="A238" t="e">
        <f t="shared" si="5"/>
        <v>#REF!</v>
      </c>
    </row>
    <row r="239" spans="1:1">
      <c r="A239" t="e">
        <f t="shared" si="5"/>
        <v>#REF!</v>
      </c>
    </row>
    <row r="240" spans="1:1">
      <c r="A240" t="e">
        <f t="shared" si="5"/>
        <v>#REF!</v>
      </c>
    </row>
    <row r="241" spans="1:1">
      <c r="A241" t="e">
        <f t="shared" si="5"/>
        <v>#REF!</v>
      </c>
    </row>
    <row r="242" spans="1:1">
      <c r="A242" t="e">
        <f t="shared" si="5"/>
        <v>#REF!</v>
      </c>
    </row>
    <row r="243" spans="1:1">
      <c r="A243" t="e">
        <f t="shared" si="5"/>
        <v>#REF!</v>
      </c>
    </row>
    <row r="244" spans="1:1">
      <c r="A244" t="e">
        <f t="shared" si="5"/>
        <v>#REF!</v>
      </c>
    </row>
    <row r="245" spans="1:1">
      <c r="A245" t="e">
        <f t="shared" si="5"/>
        <v>#REF!</v>
      </c>
    </row>
    <row r="246" spans="1:1">
      <c r="A246" t="e">
        <f t="shared" si="5"/>
        <v>#REF!</v>
      </c>
    </row>
    <row r="247" spans="1:1">
      <c r="A247" t="e">
        <f t="shared" si="5"/>
        <v>#REF!</v>
      </c>
    </row>
    <row r="248" spans="1:1">
      <c r="A248" t="e">
        <f t="shared" si="5"/>
        <v>#REF!</v>
      </c>
    </row>
    <row r="249" spans="1:1">
      <c r="A249" t="e">
        <f t="shared" si="5"/>
        <v>#REF!</v>
      </c>
    </row>
    <row r="250" spans="1:1">
      <c r="A250" t="e">
        <f t="shared" si="5"/>
        <v>#REF!</v>
      </c>
    </row>
    <row r="251" spans="1:1">
      <c r="A251" t="e">
        <f t="shared" si="5"/>
        <v>#REF!</v>
      </c>
    </row>
    <row r="252" spans="1:1">
      <c r="A252" t="e">
        <f t="shared" si="5"/>
        <v>#REF!</v>
      </c>
    </row>
    <row r="253" spans="1:1">
      <c r="A253" t="e">
        <f t="shared" si="5"/>
        <v>#REF!</v>
      </c>
    </row>
    <row r="254" spans="1:1">
      <c r="A254" t="e">
        <f t="shared" si="5"/>
        <v>#REF!</v>
      </c>
    </row>
    <row r="255" spans="1:1">
      <c r="A255" t="e">
        <f t="shared" si="5"/>
        <v>#REF!</v>
      </c>
    </row>
    <row r="256" spans="1:1">
      <c r="A256" t="e">
        <f t="shared" si="5"/>
        <v>#REF!</v>
      </c>
    </row>
    <row r="257" spans="1:1">
      <c r="A257" t="e">
        <f t="shared" si="5"/>
        <v>#REF!</v>
      </c>
    </row>
    <row r="258" spans="1:1">
      <c r="A258" t="e">
        <f t="shared" si="5"/>
        <v>#REF!</v>
      </c>
    </row>
    <row r="259" spans="1:1">
      <c r="A259" t="e">
        <f t="shared" si="5"/>
        <v>#REF!</v>
      </c>
    </row>
    <row r="260" spans="1:1">
      <c r="A260" t="e">
        <f t="shared" si="5"/>
        <v>#REF!</v>
      </c>
    </row>
    <row r="261" spans="1:1">
      <c r="A261" t="e">
        <f t="shared" si="5"/>
        <v>#REF!</v>
      </c>
    </row>
    <row r="262" spans="1:1">
      <c r="A262" t="e">
        <f t="shared" si="5"/>
        <v>#REF!</v>
      </c>
    </row>
    <row r="263" spans="1:1">
      <c r="A263" t="e">
        <f t="shared" si="5"/>
        <v>#REF!</v>
      </c>
    </row>
    <row r="264" spans="1:1">
      <c r="A264" t="e">
        <f t="shared" si="5"/>
        <v>#REF!</v>
      </c>
    </row>
    <row r="265" spans="1:1">
      <c r="A265" t="e">
        <f t="shared" si="5"/>
        <v>#REF!</v>
      </c>
    </row>
    <row r="266" spans="1:1">
      <c r="A266" t="e">
        <f t="shared" si="5"/>
        <v>#REF!</v>
      </c>
    </row>
    <row r="267" spans="1:1">
      <c r="A267" t="e">
        <f t="shared" si="5"/>
        <v>#REF!</v>
      </c>
    </row>
    <row r="268" spans="1:1">
      <c r="A268" t="e">
        <f t="shared" si="5"/>
        <v>#REF!</v>
      </c>
    </row>
    <row r="269" spans="1:1">
      <c r="A269" t="e">
        <f t="shared" si="5"/>
        <v>#REF!</v>
      </c>
    </row>
    <row r="270" spans="1:1">
      <c r="A270" t="e">
        <f t="shared" si="5"/>
        <v>#REF!</v>
      </c>
    </row>
    <row r="271" spans="1:1">
      <c r="A271" t="e">
        <f t="shared" si="5"/>
        <v>#REF!</v>
      </c>
    </row>
    <row r="272" spans="1:1">
      <c r="A272" t="e">
        <f t="shared" si="5"/>
        <v>#REF!</v>
      </c>
    </row>
    <row r="273" spans="1:1">
      <c r="A273" t="e">
        <f t="shared" si="5"/>
        <v>#REF!</v>
      </c>
    </row>
    <row r="274" spans="1:1">
      <c r="A274" t="e">
        <f t="shared" si="5"/>
        <v>#REF!</v>
      </c>
    </row>
    <row r="275" spans="1:1">
      <c r="A275" t="e">
        <f t="shared" si="5"/>
        <v>#REF!</v>
      </c>
    </row>
    <row r="276" spans="1:1">
      <c r="A276" t="e">
        <f t="shared" si="5"/>
        <v>#REF!</v>
      </c>
    </row>
    <row r="277" spans="1:1">
      <c r="A277" t="e">
        <f t="shared" si="5"/>
        <v>#REF!</v>
      </c>
    </row>
    <row r="278" spans="1:1">
      <c r="A278" t="e">
        <f t="shared" si="5"/>
        <v>#REF!</v>
      </c>
    </row>
    <row r="279" spans="1:1">
      <c r="A279" t="e">
        <f t="shared" si="5"/>
        <v>#REF!</v>
      </c>
    </row>
    <row r="280" spans="1:1">
      <c r="A280" t="e">
        <f t="shared" si="5"/>
        <v>#REF!</v>
      </c>
    </row>
    <row r="281" spans="1:1">
      <c r="A281" t="e">
        <f t="shared" si="5"/>
        <v>#REF!</v>
      </c>
    </row>
    <row r="282" spans="1:1">
      <c r="A282" t="e">
        <f t="shared" si="5"/>
        <v>#REF!</v>
      </c>
    </row>
    <row r="283" spans="1:1">
      <c r="A283" t="e">
        <f t="shared" si="5"/>
        <v>#REF!</v>
      </c>
    </row>
    <row r="284" spans="1:1">
      <c r="A284" t="e">
        <f t="shared" si="5"/>
        <v>#REF!</v>
      </c>
    </row>
    <row r="285" spans="1:1">
      <c r="A285" t="e">
        <f t="shared" si="5"/>
        <v>#REF!</v>
      </c>
    </row>
    <row r="286" spans="1:1">
      <c r="A286" t="e">
        <f t="shared" ref="A286:A349" si="6">A285+1-A276</f>
        <v>#REF!</v>
      </c>
    </row>
    <row r="287" spans="1:1">
      <c r="A287" t="e">
        <f t="shared" si="6"/>
        <v>#REF!</v>
      </c>
    </row>
    <row r="288" spans="1:1">
      <c r="A288" t="e">
        <f t="shared" si="6"/>
        <v>#REF!</v>
      </c>
    </row>
    <row r="289" spans="1:1">
      <c r="A289" t="e">
        <f t="shared" si="6"/>
        <v>#REF!</v>
      </c>
    </row>
    <row r="290" spans="1:1">
      <c r="A290" t="e">
        <f t="shared" si="6"/>
        <v>#REF!</v>
      </c>
    </row>
    <row r="291" spans="1:1">
      <c r="A291" t="e">
        <f t="shared" si="6"/>
        <v>#REF!</v>
      </c>
    </row>
    <row r="292" spans="1:1">
      <c r="A292" t="e">
        <f t="shared" si="6"/>
        <v>#REF!</v>
      </c>
    </row>
    <row r="293" spans="1:1">
      <c r="A293" t="e">
        <f t="shared" si="6"/>
        <v>#REF!</v>
      </c>
    </row>
    <row r="294" spans="1:1">
      <c r="A294" t="e">
        <f t="shared" si="6"/>
        <v>#REF!</v>
      </c>
    </row>
    <row r="295" spans="1:1">
      <c r="A295" t="e">
        <f t="shared" si="6"/>
        <v>#REF!</v>
      </c>
    </row>
    <row r="296" spans="1:1">
      <c r="A296" t="e">
        <f t="shared" si="6"/>
        <v>#REF!</v>
      </c>
    </row>
    <row r="297" spans="1:1">
      <c r="A297" t="e">
        <f t="shared" si="6"/>
        <v>#REF!</v>
      </c>
    </row>
    <row r="298" spans="1:1">
      <c r="A298" t="e">
        <f t="shared" si="6"/>
        <v>#REF!</v>
      </c>
    </row>
    <row r="299" spans="1:1">
      <c r="A299" t="e">
        <f t="shared" si="6"/>
        <v>#REF!</v>
      </c>
    </row>
    <row r="300" spans="1:1">
      <c r="A300" t="e">
        <f t="shared" si="6"/>
        <v>#REF!</v>
      </c>
    </row>
    <row r="301" spans="1:1">
      <c r="A301" t="e">
        <f t="shared" si="6"/>
        <v>#REF!</v>
      </c>
    </row>
    <row r="302" spans="1:1">
      <c r="A302" t="e">
        <f t="shared" si="6"/>
        <v>#REF!</v>
      </c>
    </row>
    <row r="303" spans="1:1">
      <c r="A303" t="e">
        <f t="shared" si="6"/>
        <v>#REF!</v>
      </c>
    </row>
    <row r="304" spans="1:1">
      <c r="A304" t="e">
        <f t="shared" si="6"/>
        <v>#REF!</v>
      </c>
    </row>
    <row r="305" spans="1:1">
      <c r="A305" t="e">
        <f t="shared" si="6"/>
        <v>#REF!</v>
      </c>
    </row>
    <row r="306" spans="1:1">
      <c r="A306" t="e">
        <f t="shared" si="6"/>
        <v>#REF!</v>
      </c>
    </row>
    <row r="307" spans="1:1">
      <c r="A307" t="e">
        <f t="shared" si="6"/>
        <v>#REF!</v>
      </c>
    </row>
    <row r="308" spans="1:1">
      <c r="A308" t="e">
        <f t="shared" si="6"/>
        <v>#REF!</v>
      </c>
    </row>
    <row r="309" spans="1:1">
      <c r="A309" t="e">
        <f t="shared" si="6"/>
        <v>#REF!</v>
      </c>
    </row>
    <row r="310" spans="1:1">
      <c r="A310" t="e">
        <f t="shared" si="6"/>
        <v>#REF!</v>
      </c>
    </row>
    <row r="311" spans="1:1">
      <c r="A311" t="e">
        <f t="shared" si="6"/>
        <v>#REF!</v>
      </c>
    </row>
    <row r="312" spans="1:1">
      <c r="A312" t="e">
        <f t="shared" si="6"/>
        <v>#REF!</v>
      </c>
    </row>
    <row r="313" spans="1:1">
      <c r="A313" t="e">
        <f t="shared" si="6"/>
        <v>#REF!</v>
      </c>
    </row>
    <row r="314" spans="1:1">
      <c r="A314" t="e">
        <f t="shared" si="6"/>
        <v>#REF!</v>
      </c>
    </row>
    <row r="315" spans="1:1">
      <c r="A315" t="e">
        <f t="shared" si="6"/>
        <v>#REF!</v>
      </c>
    </row>
    <row r="316" spans="1:1">
      <c r="A316" t="e">
        <f t="shared" si="6"/>
        <v>#REF!</v>
      </c>
    </row>
    <row r="317" spans="1:1">
      <c r="A317" t="e">
        <f t="shared" si="6"/>
        <v>#REF!</v>
      </c>
    </row>
    <row r="318" spans="1:1">
      <c r="A318" t="e">
        <f t="shared" si="6"/>
        <v>#REF!</v>
      </c>
    </row>
    <row r="319" spans="1:1">
      <c r="A319" t="e">
        <f t="shared" si="6"/>
        <v>#REF!</v>
      </c>
    </row>
    <row r="320" spans="1:1">
      <c r="A320" t="e">
        <f t="shared" si="6"/>
        <v>#REF!</v>
      </c>
    </row>
    <row r="321" spans="1:1">
      <c r="A321" t="e">
        <f t="shared" si="6"/>
        <v>#REF!</v>
      </c>
    </row>
    <row r="322" spans="1:1">
      <c r="A322" t="e">
        <f t="shared" si="6"/>
        <v>#REF!</v>
      </c>
    </row>
    <row r="323" spans="1:1">
      <c r="A323" t="e">
        <f t="shared" si="6"/>
        <v>#REF!</v>
      </c>
    </row>
    <row r="324" spans="1:1">
      <c r="A324" t="e">
        <f t="shared" si="6"/>
        <v>#REF!</v>
      </c>
    </row>
    <row r="325" spans="1:1">
      <c r="A325" t="e">
        <f t="shared" si="6"/>
        <v>#REF!</v>
      </c>
    </row>
    <row r="326" spans="1:1">
      <c r="A326" t="e">
        <f t="shared" si="6"/>
        <v>#REF!</v>
      </c>
    </row>
    <row r="327" spans="1:1">
      <c r="A327" t="e">
        <f t="shared" si="6"/>
        <v>#REF!</v>
      </c>
    </row>
    <row r="328" spans="1:1">
      <c r="A328" t="e">
        <f t="shared" si="6"/>
        <v>#REF!</v>
      </c>
    </row>
    <row r="329" spans="1:1">
      <c r="A329" t="e">
        <f t="shared" si="6"/>
        <v>#REF!</v>
      </c>
    </row>
    <row r="330" spans="1:1">
      <c r="A330" t="e">
        <f t="shared" si="6"/>
        <v>#REF!</v>
      </c>
    </row>
    <row r="331" spans="1:1">
      <c r="A331" t="e">
        <f t="shared" si="6"/>
        <v>#REF!</v>
      </c>
    </row>
    <row r="332" spans="1:1">
      <c r="A332" t="e">
        <f t="shared" si="6"/>
        <v>#REF!</v>
      </c>
    </row>
    <row r="333" spans="1:1">
      <c r="A333" t="e">
        <f t="shared" si="6"/>
        <v>#REF!</v>
      </c>
    </row>
    <row r="334" spans="1:1">
      <c r="A334" t="e">
        <f t="shared" si="6"/>
        <v>#REF!</v>
      </c>
    </row>
    <row r="335" spans="1:1">
      <c r="A335" t="e">
        <f t="shared" si="6"/>
        <v>#REF!</v>
      </c>
    </row>
    <row r="336" spans="1:1">
      <c r="A336" t="e">
        <f t="shared" si="6"/>
        <v>#REF!</v>
      </c>
    </row>
    <row r="337" spans="1:1">
      <c r="A337" t="e">
        <f t="shared" si="6"/>
        <v>#REF!</v>
      </c>
    </row>
    <row r="338" spans="1:1">
      <c r="A338" t="e">
        <f t="shared" si="6"/>
        <v>#REF!</v>
      </c>
    </row>
    <row r="339" spans="1:1">
      <c r="A339" t="e">
        <f t="shared" si="6"/>
        <v>#REF!</v>
      </c>
    </row>
    <row r="340" spans="1:1">
      <c r="A340" t="e">
        <f t="shared" si="6"/>
        <v>#REF!</v>
      </c>
    </row>
    <row r="341" spans="1:1">
      <c r="A341" t="e">
        <f t="shared" si="6"/>
        <v>#REF!</v>
      </c>
    </row>
    <row r="342" spans="1:1">
      <c r="A342" t="e">
        <f t="shared" si="6"/>
        <v>#REF!</v>
      </c>
    </row>
    <row r="343" spans="1:1">
      <c r="A343" t="e">
        <f t="shared" si="6"/>
        <v>#REF!</v>
      </c>
    </row>
    <row r="344" spans="1:1">
      <c r="A344" t="e">
        <f t="shared" si="6"/>
        <v>#REF!</v>
      </c>
    </row>
    <row r="345" spans="1:1">
      <c r="A345" t="e">
        <f t="shared" si="6"/>
        <v>#REF!</v>
      </c>
    </row>
    <row r="346" spans="1:1">
      <c r="A346" t="e">
        <f t="shared" si="6"/>
        <v>#REF!</v>
      </c>
    </row>
    <row r="347" spans="1:1">
      <c r="A347" t="e">
        <f t="shared" si="6"/>
        <v>#REF!</v>
      </c>
    </row>
    <row r="348" spans="1:1">
      <c r="A348" t="e">
        <f t="shared" si="6"/>
        <v>#REF!</v>
      </c>
    </row>
    <row r="349" spans="1:1">
      <c r="A349" t="e">
        <f t="shared" si="6"/>
        <v>#REF!</v>
      </c>
    </row>
    <row r="350" spans="1:1">
      <c r="A350" t="e">
        <f t="shared" ref="A350:A385" si="7">A349+1-A340</f>
        <v>#REF!</v>
      </c>
    </row>
    <row r="351" spans="1:1">
      <c r="A351" t="e">
        <f t="shared" si="7"/>
        <v>#REF!</v>
      </c>
    </row>
    <row r="352" spans="1:1">
      <c r="A352" t="e">
        <f t="shared" si="7"/>
        <v>#REF!</v>
      </c>
    </row>
    <row r="353" spans="1:1">
      <c r="A353" t="e">
        <f t="shared" si="7"/>
        <v>#REF!</v>
      </c>
    </row>
    <row r="354" spans="1:1">
      <c r="A354" t="e">
        <f t="shared" si="7"/>
        <v>#REF!</v>
      </c>
    </row>
    <row r="355" spans="1:1">
      <c r="A355" t="e">
        <f t="shared" si="7"/>
        <v>#REF!</v>
      </c>
    </row>
    <row r="356" spans="1:1">
      <c r="A356" t="e">
        <f t="shared" si="7"/>
        <v>#REF!</v>
      </c>
    </row>
    <row r="357" spans="1:1">
      <c r="A357" t="e">
        <f t="shared" si="7"/>
        <v>#REF!</v>
      </c>
    </row>
    <row r="358" spans="1:1">
      <c r="A358" t="e">
        <f t="shared" si="7"/>
        <v>#REF!</v>
      </c>
    </row>
    <row r="359" spans="1:1">
      <c r="A359" t="e">
        <f t="shared" si="7"/>
        <v>#REF!</v>
      </c>
    </row>
    <row r="360" spans="1:1">
      <c r="A360" t="e">
        <f t="shared" si="7"/>
        <v>#REF!</v>
      </c>
    </row>
    <row r="361" spans="1:1">
      <c r="A361" t="e">
        <f t="shared" si="7"/>
        <v>#REF!</v>
      </c>
    </row>
    <row r="362" spans="1:1">
      <c r="A362" t="e">
        <f t="shared" si="7"/>
        <v>#REF!</v>
      </c>
    </row>
    <row r="363" spans="1:1">
      <c r="A363" t="e">
        <f t="shared" si="7"/>
        <v>#REF!</v>
      </c>
    </row>
    <row r="364" spans="1:1">
      <c r="A364" t="e">
        <f t="shared" si="7"/>
        <v>#REF!</v>
      </c>
    </row>
    <row r="365" spans="1:1">
      <c r="A365" t="e">
        <f t="shared" si="7"/>
        <v>#REF!</v>
      </c>
    </row>
    <row r="366" spans="1:1">
      <c r="A366" t="e">
        <f t="shared" si="7"/>
        <v>#REF!</v>
      </c>
    </row>
    <row r="367" spans="1:1">
      <c r="A367" t="e">
        <f t="shared" si="7"/>
        <v>#REF!</v>
      </c>
    </row>
    <row r="368" spans="1:1">
      <c r="A368" t="e">
        <f t="shared" si="7"/>
        <v>#REF!</v>
      </c>
    </row>
    <row r="369" spans="1:1">
      <c r="A369" t="e">
        <f t="shared" si="7"/>
        <v>#REF!</v>
      </c>
    </row>
    <row r="370" spans="1:1">
      <c r="A370" t="e">
        <f t="shared" si="7"/>
        <v>#REF!</v>
      </c>
    </row>
    <row r="371" spans="1:1">
      <c r="A371" t="e">
        <f t="shared" si="7"/>
        <v>#REF!</v>
      </c>
    </row>
    <row r="372" spans="1:1">
      <c r="A372" t="e">
        <f t="shared" si="7"/>
        <v>#REF!</v>
      </c>
    </row>
    <row r="373" spans="1:1">
      <c r="A373" t="e">
        <f t="shared" si="7"/>
        <v>#REF!</v>
      </c>
    </row>
    <row r="374" spans="1:1">
      <c r="A374" t="e">
        <f t="shared" si="7"/>
        <v>#REF!</v>
      </c>
    </row>
    <row r="375" spans="1:1">
      <c r="A375" t="e">
        <f t="shared" si="7"/>
        <v>#REF!</v>
      </c>
    </row>
    <row r="376" spans="1:1">
      <c r="A376" t="e">
        <f t="shared" si="7"/>
        <v>#REF!</v>
      </c>
    </row>
    <row r="377" spans="1:1">
      <c r="A377" t="e">
        <f t="shared" si="7"/>
        <v>#REF!</v>
      </c>
    </row>
    <row r="378" spans="1:1">
      <c r="A378" t="e">
        <f t="shared" si="7"/>
        <v>#REF!</v>
      </c>
    </row>
    <row r="379" spans="1:1">
      <c r="A379" t="e">
        <f t="shared" si="7"/>
        <v>#REF!</v>
      </c>
    </row>
    <row r="380" spans="1:1">
      <c r="A380" t="e">
        <f t="shared" si="7"/>
        <v>#REF!</v>
      </c>
    </row>
    <row r="381" spans="1:1">
      <c r="A381" t="e">
        <f t="shared" si="7"/>
        <v>#REF!</v>
      </c>
    </row>
    <row r="382" spans="1:1">
      <c r="A382" t="e">
        <f t="shared" si="7"/>
        <v>#REF!</v>
      </c>
    </row>
    <row r="383" spans="1:1">
      <c r="A383" t="e">
        <f t="shared" si="7"/>
        <v>#REF!</v>
      </c>
    </row>
    <row r="384" spans="1:1">
      <c r="A384" t="e">
        <f t="shared" si="7"/>
        <v>#REF!</v>
      </c>
    </row>
    <row r="385" spans="1:1">
      <c r="A385" t="e">
        <f t="shared" si="7"/>
        <v>#REF!</v>
      </c>
    </row>
  </sheetData>
  <mergeCells count="21">
    <mergeCell ref="I1:X1"/>
    <mergeCell ref="I2:X2"/>
    <mergeCell ref="I3:X3"/>
    <mergeCell ref="I5:I6"/>
    <mergeCell ref="J5:J6"/>
    <mergeCell ref="K5:K6"/>
    <mergeCell ref="L5:L6"/>
    <mergeCell ref="M5:M6"/>
    <mergeCell ref="N5:N6"/>
    <mergeCell ref="O5:O6"/>
    <mergeCell ref="V5:V6"/>
    <mergeCell ref="W5:W6"/>
    <mergeCell ref="X5:X6"/>
    <mergeCell ref="B18:D18"/>
    <mergeCell ref="I18:K18"/>
    <mergeCell ref="P5:P6"/>
    <mergeCell ref="Q5:Q6"/>
    <mergeCell ref="R5:R6"/>
    <mergeCell ref="S5:S6"/>
    <mergeCell ref="T5:T6"/>
    <mergeCell ref="U5:U6"/>
  </mergeCells>
  <printOptions horizontalCentered="1"/>
  <pageMargins left="0" right="0" top="0.35" bottom="0.2" header="0.196850393700787" footer="0.2"/>
  <pageSetup paperSize="9" scale="6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AA385"/>
  <sheetViews>
    <sheetView showZeros="0" view="pageBreakPreview" zoomScale="80" zoomScaleNormal="85" zoomScaleSheetLayoutView="80" workbookViewId="0">
      <selection activeCell="O11" sqref="O11"/>
    </sheetView>
  </sheetViews>
  <sheetFormatPr defaultRowHeight="18.75"/>
  <cols>
    <col min="3" max="8" width="0" hidden="1" customWidth="1"/>
    <col min="9" max="9" width="5.77734375" customWidth="1"/>
    <col min="10" max="10" width="20.88671875" customWidth="1"/>
    <col min="11" max="11" width="16.77734375" customWidth="1"/>
    <col min="12" max="12" width="9.5546875" customWidth="1"/>
    <col min="13" max="13" width="9.21875" customWidth="1"/>
    <col min="14" max="14" width="4.88671875" hidden="1" customWidth="1"/>
    <col min="15" max="15" width="15.109375" customWidth="1"/>
    <col min="16" max="17" width="12.21875" customWidth="1"/>
    <col min="18" max="18" width="13.77734375" customWidth="1"/>
    <col min="19" max="19" width="13.109375" customWidth="1"/>
    <col min="20" max="20" width="12.88671875" customWidth="1"/>
    <col min="21" max="22" width="10.21875" customWidth="1"/>
    <col min="23" max="23" width="13.77734375" style="64" customWidth="1"/>
    <col min="24" max="24" width="7.77734375" customWidth="1"/>
    <col min="25" max="25" width="6.21875" customWidth="1"/>
    <col min="27" max="27" width="18.77734375" customWidth="1"/>
  </cols>
  <sheetData>
    <row r="1" spans="1:24" s="167" customFormat="1" ht="25.5" customHeight="1">
      <c r="I1" s="391" t="s">
        <v>223</v>
      </c>
      <c r="J1" s="392"/>
      <c r="K1" s="392"/>
      <c r="L1" s="392"/>
      <c r="M1" s="392"/>
      <c r="N1" s="392"/>
      <c r="O1" s="392"/>
      <c r="P1" s="392"/>
      <c r="Q1" s="392"/>
      <c r="R1" s="392"/>
      <c r="S1" s="392"/>
      <c r="T1" s="392"/>
      <c r="U1" s="392"/>
      <c r="V1" s="392"/>
      <c r="W1" s="392"/>
      <c r="X1" s="392"/>
    </row>
    <row r="2" spans="1:24" s="167" customFormat="1" ht="63.75" customHeight="1">
      <c r="I2" s="393" t="s">
        <v>282</v>
      </c>
      <c r="J2" s="394"/>
      <c r="K2" s="394"/>
      <c r="L2" s="394"/>
      <c r="M2" s="394"/>
      <c r="N2" s="394"/>
      <c r="O2" s="394"/>
      <c r="P2" s="394"/>
      <c r="Q2" s="394"/>
      <c r="R2" s="394"/>
      <c r="S2" s="394"/>
      <c r="T2" s="394"/>
      <c r="U2" s="394"/>
      <c r="V2" s="394"/>
      <c r="W2" s="394"/>
      <c r="X2" s="394"/>
    </row>
    <row r="3" spans="1:24" ht="19.5" customHeight="1">
      <c r="I3" s="395" t="s">
        <v>283</v>
      </c>
      <c r="J3" s="395"/>
      <c r="K3" s="395"/>
      <c r="L3" s="395"/>
      <c r="M3" s="395"/>
      <c r="N3" s="395"/>
      <c r="O3" s="395"/>
      <c r="P3" s="395"/>
      <c r="Q3" s="395"/>
      <c r="R3" s="395"/>
      <c r="S3" s="395"/>
      <c r="T3" s="395"/>
      <c r="U3" s="395"/>
      <c r="V3" s="395"/>
      <c r="W3" s="395"/>
      <c r="X3" s="395"/>
    </row>
    <row r="4" spans="1:24" ht="9" customHeight="1" thickBot="1">
      <c r="I4" s="82"/>
      <c r="J4" s="55"/>
      <c r="K4" s="55"/>
      <c r="L4" s="82"/>
      <c r="M4" s="56"/>
      <c r="N4" s="56"/>
      <c r="O4" s="57"/>
      <c r="P4" s="57"/>
      <c r="Q4" s="57"/>
      <c r="R4" s="57"/>
      <c r="S4" s="57"/>
      <c r="T4" s="57"/>
      <c r="U4" s="57"/>
      <c r="V4" s="57"/>
      <c r="W4" s="82"/>
      <c r="X4" s="82"/>
    </row>
    <row r="5" spans="1:24" ht="42.75" customHeight="1" thickTop="1">
      <c r="I5" s="396" t="s">
        <v>125</v>
      </c>
      <c r="J5" s="382" t="s">
        <v>4</v>
      </c>
      <c r="K5" s="382" t="s">
        <v>259</v>
      </c>
      <c r="L5" s="382" t="s">
        <v>220</v>
      </c>
      <c r="M5" s="382" t="s">
        <v>198</v>
      </c>
      <c r="N5" s="382"/>
      <c r="O5" s="382" t="s">
        <v>199</v>
      </c>
      <c r="P5" s="382" t="s">
        <v>243</v>
      </c>
      <c r="Q5" s="389" t="s">
        <v>263</v>
      </c>
      <c r="R5" s="382" t="s">
        <v>218</v>
      </c>
      <c r="S5" s="382" t="s">
        <v>242</v>
      </c>
      <c r="T5" s="382" t="s">
        <v>219</v>
      </c>
      <c r="U5" s="382" t="s">
        <v>241</v>
      </c>
      <c r="V5" s="382" t="s">
        <v>249</v>
      </c>
      <c r="W5" s="382" t="s">
        <v>197</v>
      </c>
      <c r="X5" s="384" t="s">
        <v>11</v>
      </c>
    </row>
    <row r="6" spans="1:24" ht="74.25" customHeight="1">
      <c r="I6" s="397"/>
      <c r="J6" s="383"/>
      <c r="K6" s="383"/>
      <c r="L6" s="383"/>
      <c r="M6" s="383"/>
      <c r="N6" s="383"/>
      <c r="O6" s="383"/>
      <c r="P6" s="383"/>
      <c r="Q6" s="390"/>
      <c r="R6" s="383"/>
      <c r="S6" s="383"/>
      <c r="T6" s="383"/>
      <c r="U6" s="383"/>
      <c r="V6" s="383"/>
      <c r="W6" s="383"/>
      <c r="X6" s="385"/>
    </row>
    <row r="7" spans="1:24" ht="19.5" customHeight="1">
      <c r="I7" s="58">
        <v>1</v>
      </c>
      <c r="J7" s="59">
        <v>2</v>
      </c>
      <c r="K7" s="59">
        <v>3</v>
      </c>
      <c r="L7" s="59">
        <v>4</v>
      </c>
      <c r="M7" s="59">
        <v>5</v>
      </c>
      <c r="N7" s="59"/>
      <c r="O7" s="59">
        <v>6</v>
      </c>
      <c r="P7" s="59">
        <v>7</v>
      </c>
      <c r="Q7" s="59">
        <v>8</v>
      </c>
      <c r="R7" s="59">
        <v>9</v>
      </c>
      <c r="S7" s="59">
        <v>10</v>
      </c>
      <c r="T7" s="59">
        <v>11</v>
      </c>
      <c r="U7" s="59">
        <v>12</v>
      </c>
      <c r="V7" s="59">
        <v>13</v>
      </c>
      <c r="W7" s="59" t="s">
        <v>264</v>
      </c>
      <c r="X7" s="60">
        <v>15</v>
      </c>
    </row>
    <row r="8" spans="1:24" ht="45" customHeight="1">
      <c r="A8">
        <v>1</v>
      </c>
      <c r="I8" s="342">
        <v>1</v>
      </c>
      <c r="J8" s="343" t="str">
        <f>IFERROR(VLOOKUP(I8,TrichLuc!$A:$AF,4,0),"")</f>
        <v>Phạm Văn Tuất (đã chết); Bùi Thị Hương</v>
      </c>
      <c r="K8" s="343" t="str">
        <f>IFERROR(VLOOKUP(I8,TrichLuc!$A:$AF,5,0),"")</f>
        <v>Bùi Thị Hương</v>
      </c>
      <c r="L8" s="224" t="str">
        <f>IFERROR(VLOOKUP(I8,TrichLuc!$A:$AF,6,0),"")</f>
        <v>Đội 3, Phong Cầu</v>
      </c>
      <c r="M8" s="344">
        <f ca="1">IFERROR(HLOOKUP(I8,BangTinh!$3:$13,2,0),"")</f>
        <v>593.79999999999995</v>
      </c>
      <c r="N8" s="345"/>
      <c r="O8" s="346">
        <f ca="1">IFERROR(HLOOKUP(I8,BangTinh!$3:$13,3,0),"")</f>
        <v>59379999.999999993</v>
      </c>
      <c r="P8" s="346">
        <f ca="1">IFERROR(HLOOKUP(I8,BangTinh!$3:$13,10,0),"")</f>
        <v>0</v>
      </c>
      <c r="Q8" s="346"/>
      <c r="R8" s="346">
        <f ca="1">IFERROR(HLOOKUP(I8,BangTinh!$3:$13,5,0),"")</f>
        <v>296899999.99999994</v>
      </c>
      <c r="S8" s="346">
        <f ca="1">IFERROR(HLOOKUP(I8,BangTinh!$3:$13,6,0),"")</f>
        <v>17813999.999999996</v>
      </c>
      <c r="T8" s="346">
        <f>IFERROR(HLOOKUP(I8,BangTinh!$3:$13,7,0),"")</f>
        <v>27000000</v>
      </c>
      <c r="U8" s="346">
        <f ca="1">IFERROR(HLOOKUP(I8,BangTinh!$3:$13,8,0),"")</f>
        <v>0</v>
      </c>
      <c r="V8" s="346">
        <f ca="1">IFERROR(HLOOKUP(I8,BangTinh!$3:$13,9,0),"")</f>
        <v>0</v>
      </c>
      <c r="W8" s="347">
        <f ca="1">SUM(O8:V8)</f>
        <v>401093999.99999994</v>
      </c>
      <c r="X8" s="348"/>
    </row>
    <row r="9" spans="1:24" ht="45" customHeight="1">
      <c r="A9">
        <v>1</v>
      </c>
      <c r="I9" s="342">
        <v>2</v>
      </c>
      <c r="J9" s="343" t="str">
        <f>IFERROR(VLOOKUP(I9,TrichLuc!$A:$AF,4,0),"")</f>
        <v>Phạm Thanh Bình; Phạm Bích Ngời</v>
      </c>
      <c r="K9" s="343">
        <f>IFERROR(VLOOKUP(I9,TrichLuc!$A:$AF,5,0),"")</f>
        <v>0</v>
      </c>
      <c r="L9" s="224" t="str">
        <f>IFERROR(VLOOKUP(I9,TrichLuc!$A:$AF,6,0),"")</f>
        <v>Đội 3, Phong Cầu</v>
      </c>
      <c r="M9" s="344">
        <f ca="1">IFERROR(HLOOKUP(I9,BangTinh!$3:$13,2,0),"")</f>
        <v>600.9</v>
      </c>
      <c r="N9" s="345"/>
      <c r="O9" s="346">
        <f ca="1">IFERROR(HLOOKUP(I9,BangTinh!$3:$13,3,0),"")</f>
        <v>60090000</v>
      </c>
      <c r="P9" s="346">
        <f ca="1">IFERROR(HLOOKUP(I9,BangTinh!$3:$13,10,0),"")</f>
        <v>0</v>
      </c>
      <c r="Q9" s="346"/>
      <c r="R9" s="346">
        <f ca="1">IFERROR(HLOOKUP(I9,BangTinh!$3:$13,5,0),"")</f>
        <v>300450000</v>
      </c>
      <c r="S9" s="346">
        <f ca="1">IFERROR(HLOOKUP(I9,BangTinh!$3:$13,6,0),"")</f>
        <v>18027000</v>
      </c>
      <c r="T9" s="346">
        <f>IFERROR(HLOOKUP(I9,BangTinh!$3:$13,7,0),"")</f>
        <v>25200000</v>
      </c>
      <c r="U9" s="346">
        <f ca="1">IFERROR(HLOOKUP(I9,BangTinh!$3:$13,8,0),"")</f>
        <v>0</v>
      </c>
      <c r="V9" s="346">
        <f ca="1">IFERROR(HLOOKUP(I9,BangTinh!$3:$13,9,0),"")</f>
        <v>0</v>
      </c>
      <c r="W9" s="347">
        <f t="shared" ref="W9:W14" ca="1" si="0">SUM(O9:V9)</f>
        <v>403767000</v>
      </c>
      <c r="X9" s="348"/>
    </row>
    <row r="10" spans="1:24" ht="45" customHeight="1">
      <c r="A10">
        <v>1</v>
      </c>
      <c r="I10" s="342">
        <v>3</v>
      </c>
      <c r="J10" s="343" t="str">
        <f>IFERROR(VLOOKUP(I10,TrichLuc!$A:$AF,4,0),"")</f>
        <v>Phạm Văn Xá; Nguyễn Thị Cần</v>
      </c>
      <c r="K10" s="343">
        <f>IFERROR(VLOOKUP(I10,TrichLuc!$A:$AF,5,0),"")</f>
        <v>0</v>
      </c>
      <c r="L10" s="224" t="str">
        <f>IFERROR(VLOOKUP(I10,TrichLuc!$A:$AF,6,0),"")</f>
        <v>Đội 3, Phong Cầu</v>
      </c>
      <c r="M10" s="344">
        <f ca="1">IFERROR(HLOOKUP(I10,BangTinh!$3:$13,2,0),"")</f>
        <v>654.20000000000005</v>
      </c>
      <c r="N10" s="345"/>
      <c r="O10" s="346">
        <f ca="1">IFERROR(HLOOKUP(I10,BangTinh!$3:$13,3,0),"")</f>
        <v>65420000.000000007</v>
      </c>
      <c r="P10" s="346">
        <f ca="1">IFERROR(HLOOKUP(I10,BangTinh!$3:$13,10,0),"")</f>
        <v>0</v>
      </c>
      <c r="Q10" s="346"/>
      <c r="R10" s="346">
        <f ca="1">IFERROR(HLOOKUP(I10,BangTinh!$3:$13,5,0),"")</f>
        <v>327100000.00000006</v>
      </c>
      <c r="S10" s="346">
        <f ca="1">IFERROR(HLOOKUP(I10,BangTinh!$3:$13,6,0),"")</f>
        <v>19626000</v>
      </c>
      <c r="T10" s="346">
        <f>IFERROR(HLOOKUP(I10,BangTinh!$3:$13,7,0),"")</f>
        <v>18000000</v>
      </c>
      <c r="U10" s="346">
        <f ca="1">IFERROR(HLOOKUP(I10,BangTinh!$3:$13,8,0),"")</f>
        <v>0</v>
      </c>
      <c r="V10" s="346">
        <f ca="1">IFERROR(HLOOKUP(I10,BangTinh!$3:$13,9,0),"")</f>
        <v>0</v>
      </c>
      <c r="W10" s="347">
        <f t="shared" ca="1" si="0"/>
        <v>430146000.00000006</v>
      </c>
      <c r="X10" s="348"/>
    </row>
    <row r="11" spans="1:24" ht="45" customHeight="1">
      <c r="A11">
        <v>1</v>
      </c>
      <c r="I11" s="342">
        <v>4</v>
      </c>
      <c r="J11" s="343" t="str">
        <f>IFERROR(VLOOKUP(I11,TrichLuc!$A:$AF,4,0),"")</f>
        <v>Lương Văn Nghĩa; Nguyễn Thị Mãn</v>
      </c>
      <c r="K11" s="343">
        <f>IFERROR(VLOOKUP(I11,TrichLuc!$A:$AF,5,0),"")</f>
        <v>0</v>
      </c>
      <c r="L11" s="224" t="str">
        <f>IFERROR(VLOOKUP(I11,TrichLuc!$A:$AF,6,0),"")</f>
        <v>Đội 3, Phong Cầu</v>
      </c>
      <c r="M11" s="344">
        <f ca="1">IFERROR(HLOOKUP(I11,BangTinh!$3:$13,2,0),"")</f>
        <v>217</v>
      </c>
      <c r="N11" s="345"/>
      <c r="O11" s="346">
        <f ca="1">IFERROR(HLOOKUP(I11,BangTinh!$3:$13,3,0),"")</f>
        <v>21700000</v>
      </c>
      <c r="P11" s="346">
        <f ca="1">IFERROR(HLOOKUP(I11,BangTinh!$3:$13,10,0),"")</f>
        <v>0</v>
      </c>
      <c r="Q11" s="346"/>
      <c r="R11" s="346">
        <f ca="1">IFERROR(HLOOKUP(I11,BangTinh!$3:$13,5,0),"")</f>
        <v>108500000</v>
      </c>
      <c r="S11" s="346">
        <f ca="1">IFERROR(HLOOKUP(I11,BangTinh!$3:$13,6,0),"")</f>
        <v>6510000</v>
      </c>
      <c r="T11" s="346">
        <f>IFERROR(HLOOKUP(I11,BangTinh!$3:$13,7,0),"")</f>
        <v>10800000</v>
      </c>
      <c r="U11" s="346">
        <f ca="1">IFERROR(HLOOKUP(I11,BangTinh!$3:$13,8,0),"")</f>
        <v>0</v>
      </c>
      <c r="V11" s="346">
        <f ca="1">IFERROR(HLOOKUP(I11,BangTinh!$3:$13,9,0),"")</f>
        <v>0</v>
      </c>
      <c r="W11" s="347">
        <f t="shared" ca="1" si="0"/>
        <v>147510000</v>
      </c>
      <c r="X11" s="348"/>
    </row>
    <row r="12" spans="1:24" ht="45" customHeight="1">
      <c r="A12">
        <v>1</v>
      </c>
      <c r="I12" s="342">
        <v>5</v>
      </c>
      <c r="J12" s="343" t="str">
        <f>IFERROR(VLOOKUP(I12,TrichLuc!$A:$AF,4,0),"")</f>
        <v>Vũ Thị Cậy</v>
      </c>
      <c r="K12" s="343">
        <f>IFERROR(VLOOKUP(I12,TrichLuc!$A:$AF,5,0),"")</f>
        <v>0</v>
      </c>
      <c r="L12" s="224" t="str">
        <f>IFERROR(VLOOKUP(I12,TrichLuc!$A:$AF,6,0),"")</f>
        <v>Đội 3, Phong Cầu</v>
      </c>
      <c r="M12" s="344">
        <f ca="1">IFERROR(HLOOKUP(I12,BangTinh!$3:$13,2,0),"")</f>
        <v>138.5</v>
      </c>
      <c r="N12" s="345"/>
      <c r="O12" s="346">
        <f ca="1">IFERROR(HLOOKUP(I12,BangTinh!$3:$13,3,0),"")</f>
        <v>13850000</v>
      </c>
      <c r="P12" s="346">
        <f ca="1">IFERROR(HLOOKUP(I12,BangTinh!$3:$13,10,0),"")</f>
        <v>0</v>
      </c>
      <c r="Q12" s="346"/>
      <c r="R12" s="346">
        <f ca="1">IFERROR(HLOOKUP(I12,BangTinh!$3:$13,5,0),"")</f>
        <v>69250000</v>
      </c>
      <c r="S12" s="346">
        <f ca="1">IFERROR(HLOOKUP(I12,BangTinh!$3:$13,6,0),"")</f>
        <v>4155000</v>
      </c>
      <c r="T12" s="346">
        <f>IFERROR(HLOOKUP(I12,BangTinh!$3:$13,7,0),"")</f>
        <v>16200000</v>
      </c>
      <c r="U12" s="346" t="str">
        <f ca="1">IFERROR(HLOOKUP(I12,BangTinh!$3:$13,8,0),"")</f>
        <v/>
      </c>
      <c r="V12" s="346" t="str">
        <f ca="1">IFERROR(HLOOKUP(I12,BangTinh!$3:$13,9,0),"")</f>
        <v/>
      </c>
      <c r="W12" s="347">
        <f t="shared" ca="1" si="0"/>
        <v>103455000</v>
      </c>
      <c r="X12" s="348"/>
    </row>
    <row r="13" spans="1:24" ht="45" customHeight="1">
      <c r="A13">
        <v>1</v>
      </c>
      <c r="I13" s="342">
        <v>6</v>
      </c>
      <c r="J13" s="343" t="str">
        <f>IFERROR(VLOOKUP(I13,TrichLuc!$A:$AF,4,0),"")</f>
        <v>Phạm Văn Hợi; Nguyễn Thị Thế</v>
      </c>
      <c r="K13" s="343">
        <f>IFERROR(VLOOKUP(I13,TrichLuc!$A:$AF,5,0),"")</f>
        <v>0</v>
      </c>
      <c r="L13" s="224" t="str">
        <f>IFERROR(VLOOKUP(I13,TrichLuc!$A:$AF,6,0),"")</f>
        <v>Đội 3, Phong Cầu</v>
      </c>
      <c r="M13" s="344">
        <f ca="1">IFERROR(HLOOKUP(I13,BangTinh!$3:$13,2,0),"")</f>
        <v>547</v>
      </c>
      <c r="N13" s="345"/>
      <c r="O13" s="346">
        <f ca="1">IFERROR(HLOOKUP(I13,BangTinh!$3:$13,3,0),"")</f>
        <v>54700000</v>
      </c>
      <c r="P13" s="346">
        <f ca="1">IFERROR(HLOOKUP(I13,BangTinh!$3:$13,10,0),"")</f>
        <v>0</v>
      </c>
      <c r="Q13" s="346"/>
      <c r="R13" s="346">
        <f ca="1">IFERROR(HLOOKUP(I13,BangTinh!$3:$13,5,0),"")</f>
        <v>273500000</v>
      </c>
      <c r="S13" s="346">
        <f ca="1">IFERROR(HLOOKUP(I13,BangTinh!$3:$13,6,0),"")</f>
        <v>16410000</v>
      </c>
      <c r="T13" s="346">
        <f>IFERROR(HLOOKUP(I13,BangTinh!$3:$13,7,0),"")</f>
        <v>28800000</v>
      </c>
      <c r="U13" s="346">
        <f ca="1">IFERROR(HLOOKUP(I13,BangTinh!$3:$13,8,0),"")</f>
        <v>0</v>
      </c>
      <c r="V13" s="346">
        <f ca="1">IFERROR(HLOOKUP(I13,BangTinh!$3:$13,9,0),"")</f>
        <v>0</v>
      </c>
      <c r="W13" s="347">
        <f t="shared" ca="1" si="0"/>
        <v>373410000</v>
      </c>
      <c r="X13" s="348"/>
    </row>
    <row r="14" spans="1:24" ht="45" customHeight="1">
      <c r="A14">
        <v>1</v>
      </c>
      <c r="I14" s="342">
        <v>7</v>
      </c>
      <c r="J14" s="343" t="str">
        <f>IFERROR(VLOOKUP(I14,TrichLuc!$A:$AF,4,0),"")</f>
        <v>Nguyễn Văn Nam; Hoàng Thị Khuyên</v>
      </c>
      <c r="K14" s="343">
        <f>IFERROR(VLOOKUP(I14,TrichLuc!$A:$AF,5,0),"")</f>
        <v>0</v>
      </c>
      <c r="L14" s="224" t="str">
        <f>IFERROR(VLOOKUP(I14,TrichLuc!$A:$AF,6,0),"")</f>
        <v>Đội 3, Phong Cầu</v>
      </c>
      <c r="M14" s="344">
        <f ca="1">IFERROR(HLOOKUP(I14,BangTinh!$3:$13,2,0),"")</f>
        <v>452</v>
      </c>
      <c r="N14" s="345"/>
      <c r="O14" s="346">
        <f ca="1">IFERROR(HLOOKUP(I14,BangTinh!$3:$13,3,0),"")</f>
        <v>45200000</v>
      </c>
      <c r="P14" s="346">
        <f ca="1">IFERROR(HLOOKUP(I14,BangTinh!$3:$13,10,0),"")</f>
        <v>0</v>
      </c>
      <c r="Q14" s="346"/>
      <c r="R14" s="346">
        <f ca="1">IFERROR(HLOOKUP(I14,BangTinh!$3:$13,5,0),"")</f>
        <v>226000000</v>
      </c>
      <c r="S14" s="346">
        <f ca="1">IFERROR(HLOOKUP(I14,BangTinh!$3:$13,6,0),"")</f>
        <v>13560000</v>
      </c>
      <c r="T14" s="346">
        <f>IFERROR(HLOOKUP(I14,BangTinh!$3:$13,7,0),"")</f>
        <v>12600000</v>
      </c>
      <c r="U14" s="346">
        <f ca="1">IFERROR(HLOOKUP(I14,BangTinh!$3:$13,8,0),"")</f>
        <v>0</v>
      </c>
      <c r="V14" s="346">
        <f ca="1">IFERROR(HLOOKUP(I14,BangTinh!$3:$13,9,0),"")</f>
        <v>0</v>
      </c>
      <c r="W14" s="347">
        <f t="shared" ca="1" si="0"/>
        <v>297360000</v>
      </c>
      <c r="X14" s="348"/>
    </row>
    <row r="15" spans="1:24" ht="45" customHeight="1">
      <c r="A15">
        <v>1</v>
      </c>
      <c r="I15" s="342">
        <v>8</v>
      </c>
      <c r="J15" s="343" t="str">
        <f>IFERROR(VLOOKUP(I15,TrichLuc!$A:$AF,4,0),"")</f>
        <v>Phạm Đình Phùng (đã chết)</v>
      </c>
      <c r="K15" s="343" t="str">
        <f>IFERROR(VLOOKUP(I15,TrichLuc!$A:$AF,5,0),"")</f>
        <v>Phạm Đình Phan (con)</v>
      </c>
      <c r="L15" s="224" t="str">
        <f>IFERROR(VLOOKUP(I15,TrichLuc!$A:$AF,6,0),"")</f>
        <v>Đội 3, Phong Cầu</v>
      </c>
      <c r="M15" s="344">
        <f ca="1">IFERROR(HLOOKUP(I15,BangTinh!$3:$13,2,0),"")</f>
        <v>274</v>
      </c>
      <c r="N15" s="345"/>
      <c r="O15" s="346">
        <f ca="1">IFERROR(HLOOKUP(I15,BangTinh!$3:$13,3,0),"")</f>
        <v>27400000</v>
      </c>
      <c r="P15" s="346">
        <f ca="1">IFERROR(HLOOKUP(I15,BangTinh!$3:$13,10,0),"")</f>
        <v>0</v>
      </c>
      <c r="Q15" s="346"/>
      <c r="R15" s="346">
        <f ca="1">IFERROR(HLOOKUP(I15,BangTinh!$3:$13,5,0),"")</f>
        <v>137000000</v>
      </c>
      <c r="S15" s="346">
        <f ca="1">IFERROR(HLOOKUP(I15,BangTinh!$3:$13,6,0),"")</f>
        <v>8220000</v>
      </c>
      <c r="T15" s="346">
        <f>IFERROR(HLOOKUP(I15,BangTinh!$3:$13,7,0),"")</f>
        <v>14400000</v>
      </c>
      <c r="U15" s="346">
        <f ca="1">IFERROR(HLOOKUP(I15,BangTinh!$3:$13,8,0),"")</f>
        <v>0</v>
      </c>
      <c r="V15" s="346">
        <f ca="1">IFERROR(HLOOKUP(I15,BangTinh!$3:$13,9,0),"")</f>
        <v>0</v>
      </c>
      <c r="W15" s="347">
        <f t="shared" ref="W15:W17" ca="1" si="1">SUM(O15:V15)</f>
        <v>187020000</v>
      </c>
      <c r="X15" s="348"/>
    </row>
    <row r="16" spans="1:24" ht="45" customHeight="1">
      <c r="A16">
        <v>1</v>
      </c>
      <c r="I16" s="342">
        <v>9</v>
      </c>
      <c r="J16" s="343" t="str">
        <f>IFERROR(VLOOKUP(I16,TrichLuc!$A:$AF,4,0),"")</f>
        <v>Vũ Văn Phan; Nguyễn Thị Nguyệt</v>
      </c>
      <c r="K16" s="343">
        <f>IFERROR(VLOOKUP(I16,TrichLuc!$A:$AF,5,0),"")</f>
        <v>0</v>
      </c>
      <c r="L16" s="224" t="str">
        <f>IFERROR(VLOOKUP(I16,TrichLuc!$A:$AF,6,0),"")</f>
        <v>Đội 3, Phong Cầu</v>
      </c>
      <c r="M16" s="344">
        <f ca="1">IFERROR(HLOOKUP(I16,BangTinh!$3:$13,2,0),"")</f>
        <v>194</v>
      </c>
      <c r="N16" s="345"/>
      <c r="O16" s="346">
        <f ca="1">IFERROR(HLOOKUP(I16,BangTinh!$3:$13,3,0),"")</f>
        <v>19400000</v>
      </c>
      <c r="P16" s="346">
        <f ca="1">IFERROR(HLOOKUP(I16,BangTinh!$3:$13,10,0),"")</f>
        <v>0</v>
      </c>
      <c r="Q16" s="346"/>
      <c r="R16" s="346">
        <f ca="1">IFERROR(HLOOKUP(I16,BangTinh!$3:$13,5,0),"")</f>
        <v>97000000</v>
      </c>
      <c r="S16" s="346">
        <f ca="1">IFERROR(HLOOKUP(I16,BangTinh!$3:$13,6,0),"")</f>
        <v>5820000</v>
      </c>
      <c r="T16" s="346">
        <f>IFERROR(HLOOKUP(I16,BangTinh!$3:$13,7,0),"")</f>
        <v>12600000</v>
      </c>
      <c r="U16" s="346" t="str">
        <f ca="1">IFERROR(HLOOKUP(I16,BangTinh!$3:$13,8,0),"")</f>
        <v/>
      </c>
      <c r="V16" s="346" t="str">
        <f ca="1">IFERROR(HLOOKUP(I16,BangTinh!$3:$13,9,0),"")</f>
        <v/>
      </c>
      <c r="W16" s="347">
        <f ca="1">SUM(O16:V16)</f>
        <v>134820000</v>
      </c>
      <c r="X16" s="348"/>
    </row>
    <row r="17" spans="1:27" ht="45" customHeight="1">
      <c r="A17">
        <v>1</v>
      </c>
      <c r="I17" s="342">
        <v>10</v>
      </c>
      <c r="J17" s="343" t="str">
        <f>IFERROR(VLOOKUP(I17,TrichLuc!$A:$AF,4,0),"")</f>
        <v>Vũ Văn Đưởng (đã chết); Phạm Thị Bầu (đã chết)</v>
      </c>
      <c r="K17" s="343" t="str">
        <f>IFERROR(VLOOKUP(I17,TrichLuc!$A:$AF,5,0),"")</f>
        <v>Vũ Thị Lệ (con)</v>
      </c>
      <c r="L17" s="224" t="str">
        <f>IFERROR(VLOOKUP(I17,TrichLuc!$A:$AF,6,0),"")</f>
        <v>Đội 3, Phong Cầu</v>
      </c>
      <c r="M17" s="344">
        <f ca="1">IFERROR(HLOOKUP(I17,BangTinh!$3:$13,2,0),"")</f>
        <v>5.5</v>
      </c>
      <c r="N17" s="345"/>
      <c r="O17" s="346">
        <f ca="1">IFERROR(HLOOKUP(I17,BangTinh!$3:$13,3,0),"")</f>
        <v>550000</v>
      </c>
      <c r="P17" s="346">
        <f ca="1">IFERROR(HLOOKUP(I17,BangTinh!$3:$13,10,0),"")</f>
        <v>0</v>
      </c>
      <c r="Q17" s="346"/>
      <c r="R17" s="346">
        <f ca="1">IFERROR(HLOOKUP(I17,BangTinh!$3:$13,5,0),"")</f>
        <v>2750000</v>
      </c>
      <c r="S17" s="346">
        <f ca="1">IFERROR(HLOOKUP(I17,BangTinh!$3:$13,6,0),"")</f>
        <v>165000</v>
      </c>
      <c r="T17" s="346">
        <f>IFERROR(HLOOKUP(I17,BangTinh!$3:$13,7,0),"")</f>
        <v>12600000</v>
      </c>
      <c r="U17" s="346" t="str">
        <f ca="1">IFERROR(HLOOKUP(I17,BangTinh!$3:$13,8,0),"")</f>
        <v/>
      </c>
      <c r="V17" s="346" t="str">
        <f ca="1">IFERROR(HLOOKUP(I17,BangTinh!$3:$13,9,0),"")</f>
        <v/>
      </c>
      <c r="W17" s="347">
        <f t="shared" ca="1" si="1"/>
        <v>16065000</v>
      </c>
      <c r="X17" s="348"/>
    </row>
    <row r="18" spans="1:27" ht="38.450000000000003" customHeight="1" thickBot="1">
      <c r="A18" t="e">
        <f>#REF!+1-#REF!</f>
        <v>#REF!</v>
      </c>
      <c r="B18" s="386"/>
      <c r="C18" s="386"/>
      <c r="D18" s="386"/>
      <c r="I18" s="387" t="s">
        <v>124</v>
      </c>
      <c r="J18" s="388"/>
      <c r="K18" s="388"/>
      <c r="L18" s="61"/>
      <c r="M18" s="62">
        <f ca="1">SUM(M8:M17)</f>
        <v>3676.8999999999996</v>
      </c>
      <c r="N18" s="63">
        <f>SUM(N8:N17)</f>
        <v>0</v>
      </c>
      <c r="O18" s="63">
        <f ca="1">SUM(O8:O17)</f>
        <v>367690000</v>
      </c>
      <c r="P18" s="63">
        <f ca="1">SUM(P8:P17)</f>
        <v>0</v>
      </c>
      <c r="Q18" s="63"/>
      <c r="R18" s="63">
        <f t="shared" ref="R18:W18" ca="1" si="2">SUM(R8:R17)</f>
        <v>1838450000</v>
      </c>
      <c r="S18" s="63">
        <f t="shared" ca="1" si="2"/>
        <v>110307000</v>
      </c>
      <c r="T18" s="63">
        <f t="shared" si="2"/>
        <v>178200000</v>
      </c>
      <c r="U18" s="63">
        <f t="shared" ca="1" si="2"/>
        <v>0</v>
      </c>
      <c r="V18" s="63">
        <f t="shared" ca="1" si="2"/>
        <v>0</v>
      </c>
      <c r="W18" s="63">
        <f t="shared" ca="1" si="2"/>
        <v>2494647000</v>
      </c>
      <c r="X18" s="218"/>
      <c r="Y18" s="71"/>
    </row>
    <row r="19" spans="1:27" ht="27.75" customHeight="1" thickTop="1">
      <c r="A19" t="e">
        <f>#REF!+1-A7</f>
        <v>#REF!</v>
      </c>
      <c r="Y19" s="71"/>
      <c r="AA19" s="71"/>
    </row>
    <row r="20" spans="1:27">
      <c r="A20" t="e">
        <f>#REF!+1-#REF!</f>
        <v>#REF!</v>
      </c>
      <c r="AA20" s="71"/>
    </row>
    <row r="21" spans="1:27">
      <c r="A21" t="e">
        <f>A20+1-#REF!</f>
        <v>#REF!</v>
      </c>
    </row>
    <row r="22" spans="1:27">
      <c r="A22" t="e">
        <f>A21+1-#REF!</f>
        <v>#REF!</v>
      </c>
    </row>
    <row r="23" spans="1:27">
      <c r="A23" t="e">
        <f>A22+1-#REF!</f>
        <v>#REF!</v>
      </c>
    </row>
    <row r="24" spans="1:27">
      <c r="A24" t="e">
        <f>A23+1-#REF!</f>
        <v>#REF!</v>
      </c>
    </row>
    <row r="25" spans="1:27">
      <c r="A25" t="e">
        <f>A24+1-#REF!</f>
        <v>#REF!</v>
      </c>
    </row>
    <row r="26" spans="1:27">
      <c r="A26" t="e">
        <f>A25+1-#REF!</f>
        <v>#REF!</v>
      </c>
    </row>
    <row r="27" spans="1:27">
      <c r="A27" t="e">
        <f>A26+1-#REF!</f>
        <v>#REF!</v>
      </c>
    </row>
    <row r="28" spans="1:27">
      <c r="A28" t="e">
        <f>A27+1-#REF!</f>
        <v>#REF!</v>
      </c>
    </row>
    <row r="29" spans="1:27">
      <c r="A29" t="e">
        <f>A28+1-#REF!</f>
        <v>#REF!</v>
      </c>
    </row>
    <row r="30" spans="1:27">
      <c r="A30" t="e">
        <f t="shared" ref="A30" si="3">A29+1-A20</f>
        <v>#REF!</v>
      </c>
    </row>
    <row r="31" spans="1:27">
      <c r="A31" t="e">
        <f t="shared" ref="A31:A94" si="4">A30+1-A21</f>
        <v>#REF!</v>
      </c>
    </row>
    <row r="32" spans="1:27">
      <c r="A32" t="e">
        <f t="shared" si="4"/>
        <v>#REF!</v>
      </c>
    </row>
    <row r="33" spans="1:1">
      <c r="A33" t="e">
        <f t="shared" si="4"/>
        <v>#REF!</v>
      </c>
    </row>
    <row r="34" spans="1:1">
      <c r="A34" t="e">
        <f t="shared" si="4"/>
        <v>#REF!</v>
      </c>
    </row>
    <row r="35" spans="1:1">
      <c r="A35" t="e">
        <f t="shared" si="4"/>
        <v>#REF!</v>
      </c>
    </row>
    <row r="36" spans="1:1">
      <c r="A36" t="e">
        <f t="shared" si="4"/>
        <v>#REF!</v>
      </c>
    </row>
    <row r="37" spans="1:1">
      <c r="A37" t="e">
        <f t="shared" si="4"/>
        <v>#REF!</v>
      </c>
    </row>
    <row r="38" spans="1:1">
      <c r="A38" t="e">
        <f t="shared" si="4"/>
        <v>#REF!</v>
      </c>
    </row>
    <row r="39" spans="1:1">
      <c r="A39" t="e">
        <f t="shared" si="4"/>
        <v>#REF!</v>
      </c>
    </row>
    <row r="40" spans="1:1">
      <c r="A40" t="e">
        <f t="shared" si="4"/>
        <v>#REF!</v>
      </c>
    </row>
    <row r="41" spans="1:1">
      <c r="A41" t="e">
        <f t="shared" si="4"/>
        <v>#REF!</v>
      </c>
    </row>
    <row r="42" spans="1:1">
      <c r="A42" t="e">
        <f t="shared" si="4"/>
        <v>#REF!</v>
      </c>
    </row>
    <row r="43" spans="1:1">
      <c r="A43" t="e">
        <f t="shared" si="4"/>
        <v>#REF!</v>
      </c>
    </row>
    <row r="44" spans="1:1">
      <c r="A44" t="e">
        <f t="shared" si="4"/>
        <v>#REF!</v>
      </c>
    </row>
    <row r="45" spans="1:1">
      <c r="A45" t="e">
        <f t="shared" si="4"/>
        <v>#REF!</v>
      </c>
    </row>
    <row r="46" spans="1:1">
      <c r="A46" t="e">
        <f t="shared" si="4"/>
        <v>#REF!</v>
      </c>
    </row>
    <row r="47" spans="1:1">
      <c r="A47" t="e">
        <f t="shared" si="4"/>
        <v>#REF!</v>
      </c>
    </row>
    <row r="48" spans="1:1">
      <c r="A48" t="e">
        <f t="shared" si="4"/>
        <v>#REF!</v>
      </c>
    </row>
    <row r="49" spans="1:1">
      <c r="A49" t="e">
        <f t="shared" si="4"/>
        <v>#REF!</v>
      </c>
    </row>
    <row r="50" spans="1:1">
      <c r="A50" t="e">
        <f t="shared" si="4"/>
        <v>#REF!</v>
      </c>
    </row>
    <row r="51" spans="1:1">
      <c r="A51" t="e">
        <f t="shared" si="4"/>
        <v>#REF!</v>
      </c>
    </row>
    <row r="52" spans="1:1">
      <c r="A52" t="e">
        <f t="shared" si="4"/>
        <v>#REF!</v>
      </c>
    </row>
    <row r="53" spans="1:1">
      <c r="A53" t="e">
        <f t="shared" si="4"/>
        <v>#REF!</v>
      </c>
    </row>
    <row r="54" spans="1:1">
      <c r="A54" t="e">
        <f t="shared" si="4"/>
        <v>#REF!</v>
      </c>
    </row>
    <row r="55" spans="1:1">
      <c r="A55" t="e">
        <f t="shared" si="4"/>
        <v>#REF!</v>
      </c>
    </row>
    <row r="56" spans="1:1">
      <c r="A56" t="e">
        <f t="shared" si="4"/>
        <v>#REF!</v>
      </c>
    </row>
    <row r="57" spans="1:1">
      <c r="A57" t="e">
        <f t="shared" si="4"/>
        <v>#REF!</v>
      </c>
    </row>
    <row r="58" spans="1:1">
      <c r="A58" t="e">
        <f t="shared" si="4"/>
        <v>#REF!</v>
      </c>
    </row>
    <row r="59" spans="1:1">
      <c r="A59" t="e">
        <f t="shared" si="4"/>
        <v>#REF!</v>
      </c>
    </row>
    <row r="60" spans="1:1">
      <c r="A60" t="e">
        <f t="shared" si="4"/>
        <v>#REF!</v>
      </c>
    </row>
    <row r="61" spans="1:1">
      <c r="A61" t="e">
        <f t="shared" si="4"/>
        <v>#REF!</v>
      </c>
    </row>
    <row r="62" spans="1:1">
      <c r="A62" t="e">
        <f t="shared" si="4"/>
        <v>#REF!</v>
      </c>
    </row>
    <row r="63" spans="1:1">
      <c r="A63" t="e">
        <f t="shared" si="4"/>
        <v>#REF!</v>
      </c>
    </row>
    <row r="64" spans="1:1">
      <c r="A64" t="e">
        <f t="shared" si="4"/>
        <v>#REF!</v>
      </c>
    </row>
    <row r="65" spans="1:1">
      <c r="A65" t="e">
        <f t="shared" si="4"/>
        <v>#REF!</v>
      </c>
    </row>
    <row r="66" spans="1:1">
      <c r="A66" t="e">
        <f t="shared" si="4"/>
        <v>#REF!</v>
      </c>
    </row>
    <row r="67" spans="1:1">
      <c r="A67" t="e">
        <f t="shared" si="4"/>
        <v>#REF!</v>
      </c>
    </row>
    <row r="68" spans="1:1">
      <c r="A68" t="e">
        <f t="shared" si="4"/>
        <v>#REF!</v>
      </c>
    </row>
    <row r="69" spans="1:1">
      <c r="A69" t="e">
        <f t="shared" si="4"/>
        <v>#REF!</v>
      </c>
    </row>
    <row r="70" spans="1:1">
      <c r="A70" t="e">
        <f t="shared" si="4"/>
        <v>#REF!</v>
      </c>
    </row>
    <row r="71" spans="1:1">
      <c r="A71" t="e">
        <f t="shared" si="4"/>
        <v>#REF!</v>
      </c>
    </row>
    <row r="72" spans="1:1">
      <c r="A72" t="e">
        <f t="shared" si="4"/>
        <v>#REF!</v>
      </c>
    </row>
    <row r="73" spans="1:1">
      <c r="A73" t="e">
        <f t="shared" si="4"/>
        <v>#REF!</v>
      </c>
    </row>
    <row r="74" spans="1:1">
      <c r="A74" t="e">
        <f t="shared" si="4"/>
        <v>#REF!</v>
      </c>
    </row>
    <row r="75" spans="1:1">
      <c r="A75" t="e">
        <f t="shared" si="4"/>
        <v>#REF!</v>
      </c>
    </row>
    <row r="76" spans="1:1">
      <c r="A76" t="e">
        <f t="shared" si="4"/>
        <v>#REF!</v>
      </c>
    </row>
    <row r="77" spans="1:1">
      <c r="A77" t="e">
        <f t="shared" si="4"/>
        <v>#REF!</v>
      </c>
    </row>
    <row r="78" spans="1:1">
      <c r="A78" t="e">
        <f t="shared" si="4"/>
        <v>#REF!</v>
      </c>
    </row>
    <row r="79" spans="1:1">
      <c r="A79" t="e">
        <f t="shared" si="4"/>
        <v>#REF!</v>
      </c>
    </row>
    <row r="80" spans="1:1">
      <c r="A80" t="e">
        <f t="shared" si="4"/>
        <v>#REF!</v>
      </c>
    </row>
    <row r="81" spans="1:1">
      <c r="A81" t="e">
        <f t="shared" si="4"/>
        <v>#REF!</v>
      </c>
    </row>
    <row r="82" spans="1:1">
      <c r="A82" t="e">
        <f t="shared" si="4"/>
        <v>#REF!</v>
      </c>
    </row>
    <row r="83" spans="1:1">
      <c r="A83" t="e">
        <f t="shared" si="4"/>
        <v>#REF!</v>
      </c>
    </row>
    <row r="84" spans="1:1">
      <c r="A84" t="e">
        <f t="shared" si="4"/>
        <v>#REF!</v>
      </c>
    </row>
    <row r="85" spans="1:1">
      <c r="A85" t="e">
        <f t="shared" si="4"/>
        <v>#REF!</v>
      </c>
    </row>
    <row r="86" spans="1:1">
      <c r="A86" t="e">
        <f t="shared" si="4"/>
        <v>#REF!</v>
      </c>
    </row>
    <row r="87" spans="1:1">
      <c r="A87" t="e">
        <f t="shared" si="4"/>
        <v>#REF!</v>
      </c>
    </row>
    <row r="88" spans="1:1">
      <c r="A88" t="e">
        <f t="shared" si="4"/>
        <v>#REF!</v>
      </c>
    </row>
    <row r="89" spans="1:1">
      <c r="A89" t="e">
        <f t="shared" si="4"/>
        <v>#REF!</v>
      </c>
    </row>
    <row r="90" spans="1:1">
      <c r="A90" t="e">
        <f t="shared" si="4"/>
        <v>#REF!</v>
      </c>
    </row>
    <row r="91" spans="1:1">
      <c r="A91" t="e">
        <f t="shared" si="4"/>
        <v>#REF!</v>
      </c>
    </row>
    <row r="92" spans="1:1">
      <c r="A92" t="e">
        <f t="shared" si="4"/>
        <v>#REF!</v>
      </c>
    </row>
    <row r="93" spans="1:1">
      <c r="A93" t="e">
        <f t="shared" si="4"/>
        <v>#REF!</v>
      </c>
    </row>
    <row r="94" spans="1:1">
      <c r="A94" t="e">
        <f t="shared" si="4"/>
        <v>#REF!</v>
      </c>
    </row>
    <row r="95" spans="1:1">
      <c r="A95" t="e">
        <f t="shared" ref="A95:A158" si="5">A94+1-A85</f>
        <v>#REF!</v>
      </c>
    </row>
    <row r="96" spans="1:1">
      <c r="A96" t="e">
        <f t="shared" si="5"/>
        <v>#REF!</v>
      </c>
    </row>
    <row r="97" spans="1:1">
      <c r="A97" t="e">
        <f t="shared" si="5"/>
        <v>#REF!</v>
      </c>
    </row>
    <row r="98" spans="1:1">
      <c r="A98" t="e">
        <f t="shared" si="5"/>
        <v>#REF!</v>
      </c>
    </row>
    <row r="99" spans="1:1">
      <c r="A99" t="e">
        <f t="shared" si="5"/>
        <v>#REF!</v>
      </c>
    </row>
    <row r="100" spans="1:1">
      <c r="A100" t="e">
        <f t="shared" si="5"/>
        <v>#REF!</v>
      </c>
    </row>
    <row r="101" spans="1:1">
      <c r="A101" t="e">
        <f t="shared" si="5"/>
        <v>#REF!</v>
      </c>
    </row>
    <row r="102" spans="1:1">
      <c r="A102" t="e">
        <f t="shared" si="5"/>
        <v>#REF!</v>
      </c>
    </row>
    <row r="103" spans="1:1">
      <c r="A103" t="e">
        <f t="shared" si="5"/>
        <v>#REF!</v>
      </c>
    </row>
    <row r="104" spans="1:1">
      <c r="A104" t="e">
        <f t="shared" si="5"/>
        <v>#REF!</v>
      </c>
    </row>
    <row r="105" spans="1:1">
      <c r="A105" t="e">
        <f t="shared" si="5"/>
        <v>#REF!</v>
      </c>
    </row>
    <row r="106" spans="1:1">
      <c r="A106" t="e">
        <f t="shared" si="5"/>
        <v>#REF!</v>
      </c>
    </row>
    <row r="107" spans="1:1">
      <c r="A107" t="e">
        <f t="shared" si="5"/>
        <v>#REF!</v>
      </c>
    </row>
    <row r="108" spans="1:1">
      <c r="A108" t="e">
        <f t="shared" si="5"/>
        <v>#REF!</v>
      </c>
    </row>
    <row r="109" spans="1:1">
      <c r="A109" t="e">
        <f t="shared" si="5"/>
        <v>#REF!</v>
      </c>
    </row>
    <row r="110" spans="1:1">
      <c r="A110" t="e">
        <f t="shared" si="5"/>
        <v>#REF!</v>
      </c>
    </row>
    <row r="111" spans="1:1">
      <c r="A111" t="e">
        <f t="shared" si="5"/>
        <v>#REF!</v>
      </c>
    </row>
    <row r="112" spans="1:1">
      <c r="A112" t="e">
        <f t="shared" si="5"/>
        <v>#REF!</v>
      </c>
    </row>
    <row r="113" spans="1:1">
      <c r="A113" t="e">
        <f t="shared" si="5"/>
        <v>#REF!</v>
      </c>
    </row>
    <row r="114" spans="1:1">
      <c r="A114" t="e">
        <f t="shared" si="5"/>
        <v>#REF!</v>
      </c>
    </row>
    <row r="115" spans="1:1">
      <c r="A115" t="e">
        <f t="shared" si="5"/>
        <v>#REF!</v>
      </c>
    </row>
    <row r="116" spans="1:1">
      <c r="A116" t="e">
        <f t="shared" si="5"/>
        <v>#REF!</v>
      </c>
    </row>
    <row r="117" spans="1:1">
      <c r="A117" t="e">
        <f t="shared" si="5"/>
        <v>#REF!</v>
      </c>
    </row>
    <row r="118" spans="1:1">
      <c r="A118" t="e">
        <f t="shared" si="5"/>
        <v>#REF!</v>
      </c>
    </row>
    <row r="119" spans="1:1">
      <c r="A119" t="e">
        <f t="shared" si="5"/>
        <v>#REF!</v>
      </c>
    </row>
    <row r="120" spans="1:1">
      <c r="A120" t="e">
        <f t="shared" si="5"/>
        <v>#REF!</v>
      </c>
    </row>
    <row r="121" spans="1:1">
      <c r="A121" t="e">
        <f t="shared" si="5"/>
        <v>#REF!</v>
      </c>
    </row>
    <row r="122" spans="1:1">
      <c r="A122" t="e">
        <f t="shared" si="5"/>
        <v>#REF!</v>
      </c>
    </row>
    <row r="123" spans="1:1">
      <c r="A123" t="e">
        <f t="shared" si="5"/>
        <v>#REF!</v>
      </c>
    </row>
    <row r="124" spans="1:1">
      <c r="A124" t="e">
        <f t="shared" si="5"/>
        <v>#REF!</v>
      </c>
    </row>
    <row r="125" spans="1:1">
      <c r="A125" t="e">
        <f t="shared" si="5"/>
        <v>#REF!</v>
      </c>
    </row>
    <row r="126" spans="1:1">
      <c r="A126" t="e">
        <f t="shared" si="5"/>
        <v>#REF!</v>
      </c>
    </row>
    <row r="127" spans="1:1">
      <c r="A127" t="e">
        <f t="shared" si="5"/>
        <v>#REF!</v>
      </c>
    </row>
    <row r="128" spans="1:1">
      <c r="A128" t="e">
        <f t="shared" si="5"/>
        <v>#REF!</v>
      </c>
    </row>
    <row r="129" spans="1:1">
      <c r="A129" t="e">
        <f t="shared" si="5"/>
        <v>#REF!</v>
      </c>
    </row>
    <row r="130" spans="1:1">
      <c r="A130" t="e">
        <f t="shared" si="5"/>
        <v>#REF!</v>
      </c>
    </row>
    <row r="131" spans="1:1">
      <c r="A131" t="e">
        <f t="shared" si="5"/>
        <v>#REF!</v>
      </c>
    </row>
    <row r="132" spans="1:1">
      <c r="A132" t="e">
        <f t="shared" si="5"/>
        <v>#REF!</v>
      </c>
    </row>
    <row r="133" spans="1:1">
      <c r="A133" t="e">
        <f t="shared" si="5"/>
        <v>#REF!</v>
      </c>
    </row>
    <row r="134" spans="1:1">
      <c r="A134" t="e">
        <f t="shared" si="5"/>
        <v>#REF!</v>
      </c>
    </row>
    <row r="135" spans="1:1">
      <c r="A135" t="e">
        <f t="shared" si="5"/>
        <v>#REF!</v>
      </c>
    </row>
    <row r="136" spans="1:1">
      <c r="A136" t="e">
        <f t="shared" si="5"/>
        <v>#REF!</v>
      </c>
    </row>
    <row r="137" spans="1:1">
      <c r="A137" t="e">
        <f t="shared" si="5"/>
        <v>#REF!</v>
      </c>
    </row>
    <row r="138" spans="1:1">
      <c r="A138" t="e">
        <f t="shared" si="5"/>
        <v>#REF!</v>
      </c>
    </row>
    <row r="139" spans="1:1">
      <c r="A139" t="e">
        <f t="shared" si="5"/>
        <v>#REF!</v>
      </c>
    </row>
    <row r="140" spans="1:1">
      <c r="A140" t="e">
        <f t="shared" si="5"/>
        <v>#REF!</v>
      </c>
    </row>
    <row r="141" spans="1:1">
      <c r="A141" t="e">
        <f t="shared" si="5"/>
        <v>#REF!</v>
      </c>
    </row>
    <row r="142" spans="1:1">
      <c r="A142" t="e">
        <f t="shared" si="5"/>
        <v>#REF!</v>
      </c>
    </row>
    <row r="143" spans="1:1">
      <c r="A143" t="e">
        <f t="shared" si="5"/>
        <v>#REF!</v>
      </c>
    </row>
    <row r="144" spans="1:1">
      <c r="A144" t="e">
        <f t="shared" si="5"/>
        <v>#REF!</v>
      </c>
    </row>
    <row r="145" spans="1:1">
      <c r="A145" t="e">
        <f t="shared" si="5"/>
        <v>#REF!</v>
      </c>
    </row>
    <row r="146" spans="1:1">
      <c r="A146" t="e">
        <f t="shared" si="5"/>
        <v>#REF!</v>
      </c>
    </row>
    <row r="147" spans="1:1">
      <c r="A147" t="e">
        <f t="shared" si="5"/>
        <v>#REF!</v>
      </c>
    </row>
    <row r="148" spans="1:1">
      <c r="A148" t="e">
        <f t="shared" si="5"/>
        <v>#REF!</v>
      </c>
    </row>
    <row r="149" spans="1:1">
      <c r="A149" t="e">
        <f t="shared" si="5"/>
        <v>#REF!</v>
      </c>
    </row>
    <row r="150" spans="1:1">
      <c r="A150" t="e">
        <f t="shared" si="5"/>
        <v>#REF!</v>
      </c>
    </row>
    <row r="151" spans="1:1">
      <c r="A151" t="e">
        <f t="shared" si="5"/>
        <v>#REF!</v>
      </c>
    </row>
    <row r="152" spans="1:1">
      <c r="A152" t="e">
        <f t="shared" si="5"/>
        <v>#REF!</v>
      </c>
    </row>
    <row r="153" spans="1:1">
      <c r="A153" t="e">
        <f t="shared" si="5"/>
        <v>#REF!</v>
      </c>
    </row>
    <row r="154" spans="1:1">
      <c r="A154" t="e">
        <f t="shared" si="5"/>
        <v>#REF!</v>
      </c>
    </row>
    <row r="155" spans="1:1">
      <c r="A155" t="e">
        <f t="shared" si="5"/>
        <v>#REF!</v>
      </c>
    </row>
    <row r="156" spans="1:1">
      <c r="A156" t="e">
        <f t="shared" si="5"/>
        <v>#REF!</v>
      </c>
    </row>
    <row r="157" spans="1:1">
      <c r="A157" t="e">
        <f t="shared" si="5"/>
        <v>#REF!</v>
      </c>
    </row>
    <row r="158" spans="1:1">
      <c r="A158" t="e">
        <f t="shared" si="5"/>
        <v>#REF!</v>
      </c>
    </row>
    <row r="159" spans="1:1">
      <c r="A159" t="e">
        <f t="shared" ref="A159:A222" si="6">A158+1-A149</f>
        <v>#REF!</v>
      </c>
    </row>
    <row r="160" spans="1:1">
      <c r="A160" t="e">
        <f t="shared" si="6"/>
        <v>#REF!</v>
      </c>
    </row>
    <row r="161" spans="1:1">
      <c r="A161" t="e">
        <f t="shared" si="6"/>
        <v>#REF!</v>
      </c>
    </row>
    <row r="162" spans="1:1">
      <c r="A162" t="e">
        <f t="shared" si="6"/>
        <v>#REF!</v>
      </c>
    </row>
    <row r="163" spans="1:1">
      <c r="A163" t="e">
        <f t="shared" si="6"/>
        <v>#REF!</v>
      </c>
    </row>
    <row r="164" spans="1:1">
      <c r="A164" t="e">
        <f t="shared" si="6"/>
        <v>#REF!</v>
      </c>
    </row>
    <row r="165" spans="1:1">
      <c r="A165" t="e">
        <f t="shared" si="6"/>
        <v>#REF!</v>
      </c>
    </row>
    <row r="166" spans="1:1">
      <c r="A166" t="e">
        <f t="shared" si="6"/>
        <v>#REF!</v>
      </c>
    </row>
    <row r="167" spans="1:1">
      <c r="A167" t="e">
        <f t="shared" si="6"/>
        <v>#REF!</v>
      </c>
    </row>
    <row r="168" spans="1:1">
      <c r="A168" t="e">
        <f t="shared" si="6"/>
        <v>#REF!</v>
      </c>
    </row>
    <row r="169" spans="1:1">
      <c r="A169" t="e">
        <f t="shared" si="6"/>
        <v>#REF!</v>
      </c>
    </row>
    <row r="170" spans="1:1">
      <c r="A170" t="e">
        <f t="shared" si="6"/>
        <v>#REF!</v>
      </c>
    </row>
    <row r="171" spans="1:1">
      <c r="A171" t="e">
        <f t="shared" si="6"/>
        <v>#REF!</v>
      </c>
    </row>
    <row r="172" spans="1:1">
      <c r="A172" t="e">
        <f t="shared" si="6"/>
        <v>#REF!</v>
      </c>
    </row>
    <row r="173" spans="1:1">
      <c r="A173" t="e">
        <f t="shared" si="6"/>
        <v>#REF!</v>
      </c>
    </row>
    <row r="174" spans="1:1">
      <c r="A174" t="e">
        <f t="shared" si="6"/>
        <v>#REF!</v>
      </c>
    </row>
    <row r="175" spans="1:1">
      <c r="A175" t="e">
        <f t="shared" si="6"/>
        <v>#REF!</v>
      </c>
    </row>
    <row r="176" spans="1:1">
      <c r="A176" t="e">
        <f t="shared" si="6"/>
        <v>#REF!</v>
      </c>
    </row>
    <row r="177" spans="1:1">
      <c r="A177" t="e">
        <f t="shared" si="6"/>
        <v>#REF!</v>
      </c>
    </row>
    <row r="178" spans="1:1">
      <c r="A178" t="e">
        <f t="shared" si="6"/>
        <v>#REF!</v>
      </c>
    </row>
    <row r="179" spans="1:1">
      <c r="A179" t="e">
        <f t="shared" si="6"/>
        <v>#REF!</v>
      </c>
    </row>
    <row r="180" spans="1:1">
      <c r="A180" t="e">
        <f t="shared" si="6"/>
        <v>#REF!</v>
      </c>
    </row>
    <row r="181" spans="1:1">
      <c r="A181" t="e">
        <f t="shared" si="6"/>
        <v>#REF!</v>
      </c>
    </row>
    <row r="182" spans="1:1">
      <c r="A182" t="e">
        <f t="shared" si="6"/>
        <v>#REF!</v>
      </c>
    </row>
    <row r="183" spans="1:1">
      <c r="A183" t="e">
        <f t="shared" si="6"/>
        <v>#REF!</v>
      </c>
    </row>
    <row r="184" spans="1:1">
      <c r="A184" t="e">
        <f t="shared" si="6"/>
        <v>#REF!</v>
      </c>
    </row>
    <row r="185" spans="1:1">
      <c r="A185" t="e">
        <f t="shared" si="6"/>
        <v>#REF!</v>
      </c>
    </row>
    <row r="186" spans="1:1">
      <c r="A186" t="e">
        <f t="shared" si="6"/>
        <v>#REF!</v>
      </c>
    </row>
    <row r="187" spans="1:1">
      <c r="A187" t="e">
        <f t="shared" si="6"/>
        <v>#REF!</v>
      </c>
    </row>
    <row r="188" spans="1:1">
      <c r="A188" t="e">
        <f t="shared" si="6"/>
        <v>#REF!</v>
      </c>
    </row>
    <row r="189" spans="1:1">
      <c r="A189" t="e">
        <f t="shared" si="6"/>
        <v>#REF!</v>
      </c>
    </row>
    <row r="190" spans="1:1">
      <c r="A190" t="e">
        <f t="shared" si="6"/>
        <v>#REF!</v>
      </c>
    </row>
    <row r="191" spans="1:1">
      <c r="A191" t="e">
        <f t="shared" si="6"/>
        <v>#REF!</v>
      </c>
    </row>
    <row r="192" spans="1:1">
      <c r="A192" t="e">
        <f t="shared" si="6"/>
        <v>#REF!</v>
      </c>
    </row>
    <row r="193" spans="1:1">
      <c r="A193" t="e">
        <f t="shared" si="6"/>
        <v>#REF!</v>
      </c>
    </row>
    <row r="194" spans="1:1">
      <c r="A194" t="e">
        <f t="shared" si="6"/>
        <v>#REF!</v>
      </c>
    </row>
    <row r="195" spans="1:1">
      <c r="A195" t="e">
        <f t="shared" si="6"/>
        <v>#REF!</v>
      </c>
    </row>
    <row r="196" spans="1:1">
      <c r="A196" t="e">
        <f t="shared" si="6"/>
        <v>#REF!</v>
      </c>
    </row>
    <row r="197" spans="1:1">
      <c r="A197" t="e">
        <f t="shared" si="6"/>
        <v>#REF!</v>
      </c>
    </row>
    <row r="198" spans="1:1">
      <c r="A198" t="e">
        <f t="shared" si="6"/>
        <v>#REF!</v>
      </c>
    </row>
    <row r="199" spans="1:1">
      <c r="A199" t="e">
        <f t="shared" si="6"/>
        <v>#REF!</v>
      </c>
    </row>
    <row r="200" spans="1:1">
      <c r="A200" t="e">
        <f t="shared" si="6"/>
        <v>#REF!</v>
      </c>
    </row>
    <row r="201" spans="1:1">
      <c r="A201" t="e">
        <f t="shared" si="6"/>
        <v>#REF!</v>
      </c>
    </row>
    <row r="202" spans="1:1">
      <c r="A202" t="e">
        <f t="shared" si="6"/>
        <v>#REF!</v>
      </c>
    </row>
    <row r="203" spans="1:1">
      <c r="A203" t="e">
        <f t="shared" si="6"/>
        <v>#REF!</v>
      </c>
    </row>
    <row r="204" spans="1:1">
      <c r="A204" t="e">
        <f t="shared" si="6"/>
        <v>#REF!</v>
      </c>
    </row>
    <row r="205" spans="1:1">
      <c r="A205" t="e">
        <f t="shared" si="6"/>
        <v>#REF!</v>
      </c>
    </row>
    <row r="206" spans="1:1">
      <c r="A206" t="e">
        <f t="shared" si="6"/>
        <v>#REF!</v>
      </c>
    </row>
    <row r="207" spans="1:1">
      <c r="A207" t="e">
        <f t="shared" si="6"/>
        <v>#REF!</v>
      </c>
    </row>
    <row r="208" spans="1:1">
      <c r="A208" t="e">
        <f t="shared" si="6"/>
        <v>#REF!</v>
      </c>
    </row>
    <row r="209" spans="1:1">
      <c r="A209" t="e">
        <f t="shared" si="6"/>
        <v>#REF!</v>
      </c>
    </row>
    <row r="210" spans="1:1">
      <c r="A210" t="e">
        <f t="shared" si="6"/>
        <v>#REF!</v>
      </c>
    </row>
    <row r="211" spans="1:1">
      <c r="A211" t="e">
        <f t="shared" si="6"/>
        <v>#REF!</v>
      </c>
    </row>
    <row r="212" spans="1:1">
      <c r="A212" t="e">
        <f t="shared" si="6"/>
        <v>#REF!</v>
      </c>
    </row>
    <row r="213" spans="1:1">
      <c r="A213" t="e">
        <f t="shared" si="6"/>
        <v>#REF!</v>
      </c>
    </row>
    <row r="214" spans="1:1">
      <c r="A214" t="e">
        <f t="shared" si="6"/>
        <v>#REF!</v>
      </c>
    </row>
    <row r="215" spans="1:1">
      <c r="A215" t="e">
        <f t="shared" si="6"/>
        <v>#REF!</v>
      </c>
    </row>
    <row r="216" spans="1:1">
      <c r="A216" t="e">
        <f t="shared" si="6"/>
        <v>#REF!</v>
      </c>
    </row>
    <row r="217" spans="1:1">
      <c r="A217" t="e">
        <f t="shared" si="6"/>
        <v>#REF!</v>
      </c>
    </row>
    <row r="218" spans="1:1">
      <c r="A218" t="e">
        <f t="shared" si="6"/>
        <v>#REF!</v>
      </c>
    </row>
    <row r="219" spans="1:1">
      <c r="A219" t="e">
        <f t="shared" si="6"/>
        <v>#REF!</v>
      </c>
    </row>
    <row r="220" spans="1:1">
      <c r="A220" t="e">
        <f t="shared" si="6"/>
        <v>#REF!</v>
      </c>
    </row>
    <row r="221" spans="1:1">
      <c r="A221" t="e">
        <f t="shared" si="6"/>
        <v>#REF!</v>
      </c>
    </row>
    <row r="222" spans="1:1">
      <c r="A222" t="e">
        <f t="shared" si="6"/>
        <v>#REF!</v>
      </c>
    </row>
    <row r="223" spans="1:1">
      <c r="A223" t="e">
        <f t="shared" ref="A223:A286" si="7">A222+1-A213</f>
        <v>#REF!</v>
      </c>
    </row>
    <row r="224" spans="1:1">
      <c r="A224" t="e">
        <f t="shared" si="7"/>
        <v>#REF!</v>
      </c>
    </row>
    <row r="225" spans="1:1">
      <c r="A225" t="e">
        <f t="shared" si="7"/>
        <v>#REF!</v>
      </c>
    </row>
    <row r="226" spans="1:1">
      <c r="A226" t="e">
        <f t="shared" si="7"/>
        <v>#REF!</v>
      </c>
    </row>
    <row r="227" spans="1:1">
      <c r="A227" t="e">
        <f t="shared" si="7"/>
        <v>#REF!</v>
      </c>
    </row>
    <row r="228" spans="1:1">
      <c r="A228" t="e">
        <f t="shared" si="7"/>
        <v>#REF!</v>
      </c>
    </row>
    <row r="229" spans="1:1">
      <c r="A229" t="e">
        <f t="shared" si="7"/>
        <v>#REF!</v>
      </c>
    </row>
    <row r="230" spans="1:1">
      <c r="A230" t="e">
        <f t="shared" si="7"/>
        <v>#REF!</v>
      </c>
    </row>
    <row r="231" spans="1:1">
      <c r="A231" t="e">
        <f t="shared" si="7"/>
        <v>#REF!</v>
      </c>
    </row>
    <row r="232" spans="1:1">
      <c r="A232" t="e">
        <f t="shared" si="7"/>
        <v>#REF!</v>
      </c>
    </row>
    <row r="233" spans="1:1">
      <c r="A233" t="e">
        <f t="shared" si="7"/>
        <v>#REF!</v>
      </c>
    </row>
    <row r="234" spans="1:1">
      <c r="A234" t="e">
        <f t="shared" si="7"/>
        <v>#REF!</v>
      </c>
    </row>
    <row r="235" spans="1:1">
      <c r="A235" t="e">
        <f t="shared" si="7"/>
        <v>#REF!</v>
      </c>
    </row>
    <row r="236" spans="1:1">
      <c r="A236" t="e">
        <f t="shared" si="7"/>
        <v>#REF!</v>
      </c>
    </row>
    <row r="237" spans="1:1">
      <c r="A237" t="e">
        <f t="shared" si="7"/>
        <v>#REF!</v>
      </c>
    </row>
    <row r="238" spans="1:1">
      <c r="A238" t="e">
        <f t="shared" si="7"/>
        <v>#REF!</v>
      </c>
    </row>
    <row r="239" spans="1:1">
      <c r="A239" t="e">
        <f t="shared" si="7"/>
        <v>#REF!</v>
      </c>
    </row>
    <row r="240" spans="1:1">
      <c r="A240" t="e">
        <f t="shared" si="7"/>
        <v>#REF!</v>
      </c>
    </row>
    <row r="241" spans="1:1">
      <c r="A241" t="e">
        <f t="shared" si="7"/>
        <v>#REF!</v>
      </c>
    </row>
    <row r="242" spans="1:1">
      <c r="A242" t="e">
        <f t="shared" si="7"/>
        <v>#REF!</v>
      </c>
    </row>
    <row r="243" spans="1:1">
      <c r="A243" t="e">
        <f t="shared" si="7"/>
        <v>#REF!</v>
      </c>
    </row>
    <row r="244" spans="1:1">
      <c r="A244" t="e">
        <f t="shared" si="7"/>
        <v>#REF!</v>
      </c>
    </row>
    <row r="245" spans="1:1">
      <c r="A245" t="e">
        <f t="shared" si="7"/>
        <v>#REF!</v>
      </c>
    </row>
    <row r="246" spans="1:1">
      <c r="A246" t="e">
        <f t="shared" si="7"/>
        <v>#REF!</v>
      </c>
    </row>
    <row r="247" spans="1:1">
      <c r="A247" t="e">
        <f t="shared" si="7"/>
        <v>#REF!</v>
      </c>
    </row>
    <row r="248" spans="1:1">
      <c r="A248" t="e">
        <f t="shared" si="7"/>
        <v>#REF!</v>
      </c>
    </row>
    <row r="249" spans="1:1">
      <c r="A249" t="e">
        <f t="shared" si="7"/>
        <v>#REF!</v>
      </c>
    </row>
    <row r="250" spans="1:1">
      <c r="A250" t="e">
        <f t="shared" si="7"/>
        <v>#REF!</v>
      </c>
    </row>
    <row r="251" spans="1:1">
      <c r="A251" t="e">
        <f t="shared" si="7"/>
        <v>#REF!</v>
      </c>
    </row>
    <row r="252" spans="1:1">
      <c r="A252" t="e">
        <f t="shared" si="7"/>
        <v>#REF!</v>
      </c>
    </row>
    <row r="253" spans="1:1">
      <c r="A253" t="e">
        <f t="shared" si="7"/>
        <v>#REF!</v>
      </c>
    </row>
    <row r="254" spans="1:1">
      <c r="A254" t="e">
        <f t="shared" si="7"/>
        <v>#REF!</v>
      </c>
    </row>
    <row r="255" spans="1:1">
      <c r="A255" t="e">
        <f t="shared" si="7"/>
        <v>#REF!</v>
      </c>
    </row>
    <row r="256" spans="1:1">
      <c r="A256" t="e">
        <f t="shared" si="7"/>
        <v>#REF!</v>
      </c>
    </row>
    <row r="257" spans="1:1">
      <c r="A257" t="e">
        <f t="shared" si="7"/>
        <v>#REF!</v>
      </c>
    </row>
    <row r="258" spans="1:1">
      <c r="A258" t="e">
        <f t="shared" si="7"/>
        <v>#REF!</v>
      </c>
    </row>
    <row r="259" spans="1:1">
      <c r="A259" t="e">
        <f t="shared" si="7"/>
        <v>#REF!</v>
      </c>
    </row>
    <row r="260" spans="1:1">
      <c r="A260" t="e">
        <f t="shared" si="7"/>
        <v>#REF!</v>
      </c>
    </row>
    <row r="261" spans="1:1">
      <c r="A261" t="e">
        <f t="shared" si="7"/>
        <v>#REF!</v>
      </c>
    </row>
    <row r="262" spans="1:1">
      <c r="A262" t="e">
        <f t="shared" si="7"/>
        <v>#REF!</v>
      </c>
    </row>
    <row r="263" spans="1:1">
      <c r="A263" t="e">
        <f t="shared" si="7"/>
        <v>#REF!</v>
      </c>
    </row>
    <row r="264" spans="1:1">
      <c r="A264" t="e">
        <f t="shared" si="7"/>
        <v>#REF!</v>
      </c>
    </row>
    <row r="265" spans="1:1">
      <c r="A265" t="e">
        <f t="shared" si="7"/>
        <v>#REF!</v>
      </c>
    </row>
    <row r="266" spans="1:1">
      <c r="A266" t="e">
        <f t="shared" si="7"/>
        <v>#REF!</v>
      </c>
    </row>
    <row r="267" spans="1:1">
      <c r="A267" t="e">
        <f t="shared" si="7"/>
        <v>#REF!</v>
      </c>
    </row>
    <row r="268" spans="1:1">
      <c r="A268" t="e">
        <f t="shared" si="7"/>
        <v>#REF!</v>
      </c>
    </row>
    <row r="269" spans="1:1">
      <c r="A269" t="e">
        <f t="shared" si="7"/>
        <v>#REF!</v>
      </c>
    </row>
    <row r="270" spans="1:1">
      <c r="A270" t="e">
        <f t="shared" si="7"/>
        <v>#REF!</v>
      </c>
    </row>
    <row r="271" spans="1:1">
      <c r="A271" t="e">
        <f t="shared" si="7"/>
        <v>#REF!</v>
      </c>
    </row>
    <row r="272" spans="1:1">
      <c r="A272" t="e">
        <f t="shared" si="7"/>
        <v>#REF!</v>
      </c>
    </row>
    <row r="273" spans="1:1">
      <c r="A273" t="e">
        <f t="shared" si="7"/>
        <v>#REF!</v>
      </c>
    </row>
    <row r="274" spans="1:1">
      <c r="A274" t="e">
        <f t="shared" si="7"/>
        <v>#REF!</v>
      </c>
    </row>
    <row r="275" spans="1:1">
      <c r="A275" t="e">
        <f t="shared" si="7"/>
        <v>#REF!</v>
      </c>
    </row>
    <row r="276" spans="1:1">
      <c r="A276" t="e">
        <f t="shared" si="7"/>
        <v>#REF!</v>
      </c>
    </row>
    <row r="277" spans="1:1">
      <c r="A277" t="e">
        <f t="shared" si="7"/>
        <v>#REF!</v>
      </c>
    </row>
    <row r="278" spans="1:1">
      <c r="A278" t="e">
        <f t="shared" si="7"/>
        <v>#REF!</v>
      </c>
    </row>
    <row r="279" spans="1:1">
      <c r="A279" t="e">
        <f t="shared" si="7"/>
        <v>#REF!</v>
      </c>
    </row>
    <row r="280" spans="1:1">
      <c r="A280" t="e">
        <f t="shared" si="7"/>
        <v>#REF!</v>
      </c>
    </row>
    <row r="281" spans="1:1">
      <c r="A281" t="e">
        <f t="shared" si="7"/>
        <v>#REF!</v>
      </c>
    </row>
    <row r="282" spans="1:1">
      <c r="A282" t="e">
        <f t="shared" si="7"/>
        <v>#REF!</v>
      </c>
    </row>
    <row r="283" spans="1:1">
      <c r="A283" t="e">
        <f t="shared" si="7"/>
        <v>#REF!</v>
      </c>
    </row>
    <row r="284" spans="1:1">
      <c r="A284" t="e">
        <f t="shared" si="7"/>
        <v>#REF!</v>
      </c>
    </row>
    <row r="285" spans="1:1">
      <c r="A285" t="e">
        <f t="shared" si="7"/>
        <v>#REF!</v>
      </c>
    </row>
    <row r="286" spans="1:1">
      <c r="A286" t="e">
        <f t="shared" si="7"/>
        <v>#REF!</v>
      </c>
    </row>
    <row r="287" spans="1:1">
      <c r="A287" t="e">
        <f t="shared" ref="A287:A350" si="8">A286+1-A277</f>
        <v>#REF!</v>
      </c>
    </row>
    <row r="288" spans="1:1">
      <c r="A288" t="e">
        <f t="shared" si="8"/>
        <v>#REF!</v>
      </c>
    </row>
    <row r="289" spans="1:1">
      <c r="A289" t="e">
        <f t="shared" si="8"/>
        <v>#REF!</v>
      </c>
    </row>
    <row r="290" spans="1:1">
      <c r="A290" t="e">
        <f t="shared" si="8"/>
        <v>#REF!</v>
      </c>
    </row>
    <row r="291" spans="1:1">
      <c r="A291" t="e">
        <f t="shared" si="8"/>
        <v>#REF!</v>
      </c>
    </row>
    <row r="292" spans="1:1">
      <c r="A292" t="e">
        <f t="shared" si="8"/>
        <v>#REF!</v>
      </c>
    </row>
    <row r="293" spans="1:1">
      <c r="A293" t="e">
        <f t="shared" si="8"/>
        <v>#REF!</v>
      </c>
    </row>
    <row r="294" spans="1:1">
      <c r="A294" t="e">
        <f t="shared" si="8"/>
        <v>#REF!</v>
      </c>
    </row>
    <row r="295" spans="1:1">
      <c r="A295" t="e">
        <f t="shared" si="8"/>
        <v>#REF!</v>
      </c>
    </row>
    <row r="296" spans="1:1">
      <c r="A296" t="e">
        <f t="shared" si="8"/>
        <v>#REF!</v>
      </c>
    </row>
    <row r="297" spans="1:1">
      <c r="A297" t="e">
        <f t="shared" si="8"/>
        <v>#REF!</v>
      </c>
    </row>
    <row r="298" spans="1:1">
      <c r="A298" t="e">
        <f t="shared" si="8"/>
        <v>#REF!</v>
      </c>
    </row>
    <row r="299" spans="1:1">
      <c r="A299" t="e">
        <f t="shared" si="8"/>
        <v>#REF!</v>
      </c>
    </row>
    <row r="300" spans="1:1">
      <c r="A300" t="e">
        <f t="shared" si="8"/>
        <v>#REF!</v>
      </c>
    </row>
    <row r="301" spans="1:1">
      <c r="A301" t="e">
        <f t="shared" si="8"/>
        <v>#REF!</v>
      </c>
    </row>
    <row r="302" spans="1:1">
      <c r="A302" t="e">
        <f t="shared" si="8"/>
        <v>#REF!</v>
      </c>
    </row>
    <row r="303" spans="1:1">
      <c r="A303" t="e">
        <f t="shared" si="8"/>
        <v>#REF!</v>
      </c>
    </row>
    <row r="304" spans="1:1">
      <c r="A304" t="e">
        <f t="shared" si="8"/>
        <v>#REF!</v>
      </c>
    </row>
    <row r="305" spans="1:1">
      <c r="A305" t="e">
        <f t="shared" si="8"/>
        <v>#REF!</v>
      </c>
    </row>
    <row r="306" spans="1:1">
      <c r="A306" t="e">
        <f t="shared" si="8"/>
        <v>#REF!</v>
      </c>
    </row>
    <row r="307" spans="1:1">
      <c r="A307" t="e">
        <f t="shared" si="8"/>
        <v>#REF!</v>
      </c>
    </row>
    <row r="308" spans="1:1">
      <c r="A308" t="e">
        <f t="shared" si="8"/>
        <v>#REF!</v>
      </c>
    </row>
    <row r="309" spans="1:1">
      <c r="A309" t="e">
        <f t="shared" si="8"/>
        <v>#REF!</v>
      </c>
    </row>
    <row r="310" spans="1:1">
      <c r="A310" t="e">
        <f t="shared" si="8"/>
        <v>#REF!</v>
      </c>
    </row>
    <row r="311" spans="1:1">
      <c r="A311" t="e">
        <f t="shared" si="8"/>
        <v>#REF!</v>
      </c>
    </row>
    <row r="312" spans="1:1">
      <c r="A312" t="e">
        <f t="shared" si="8"/>
        <v>#REF!</v>
      </c>
    </row>
    <row r="313" spans="1:1">
      <c r="A313" t="e">
        <f t="shared" si="8"/>
        <v>#REF!</v>
      </c>
    </row>
    <row r="314" spans="1:1">
      <c r="A314" t="e">
        <f t="shared" si="8"/>
        <v>#REF!</v>
      </c>
    </row>
    <row r="315" spans="1:1">
      <c r="A315" t="e">
        <f t="shared" si="8"/>
        <v>#REF!</v>
      </c>
    </row>
    <row r="316" spans="1:1">
      <c r="A316" t="e">
        <f t="shared" si="8"/>
        <v>#REF!</v>
      </c>
    </row>
    <row r="317" spans="1:1">
      <c r="A317" t="e">
        <f t="shared" si="8"/>
        <v>#REF!</v>
      </c>
    </row>
    <row r="318" spans="1:1">
      <c r="A318" t="e">
        <f t="shared" si="8"/>
        <v>#REF!</v>
      </c>
    </row>
    <row r="319" spans="1:1">
      <c r="A319" t="e">
        <f t="shared" si="8"/>
        <v>#REF!</v>
      </c>
    </row>
    <row r="320" spans="1:1">
      <c r="A320" t="e">
        <f t="shared" si="8"/>
        <v>#REF!</v>
      </c>
    </row>
    <row r="321" spans="1:1">
      <c r="A321" t="e">
        <f t="shared" si="8"/>
        <v>#REF!</v>
      </c>
    </row>
    <row r="322" spans="1:1">
      <c r="A322" t="e">
        <f t="shared" si="8"/>
        <v>#REF!</v>
      </c>
    </row>
    <row r="323" spans="1:1">
      <c r="A323" t="e">
        <f t="shared" si="8"/>
        <v>#REF!</v>
      </c>
    </row>
    <row r="324" spans="1:1">
      <c r="A324" t="e">
        <f t="shared" si="8"/>
        <v>#REF!</v>
      </c>
    </row>
    <row r="325" spans="1:1">
      <c r="A325" t="e">
        <f t="shared" si="8"/>
        <v>#REF!</v>
      </c>
    </row>
    <row r="326" spans="1:1">
      <c r="A326" t="e">
        <f t="shared" si="8"/>
        <v>#REF!</v>
      </c>
    </row>
    <row r="327" spans="1:1">
      <c r="A327" t="e">
        <f t="shared" si="8"/>
        <v>#REF!</v>
      </c>
    </row>
    <row r="328" spans="1:1">
      <c r="A328" t="e">
        <f t="shared" si="8"/>
        <v>#REF!</v>
      </c>
    </row>
    <row r="329" spans="1:1">
      <c r="A329" t="e">
        <f t="shared" si="8"/>
        <v>#REF!</v>
      </c>
    </row>
    <row r="330" spans="1:1">
      <c r="A330" t="e">
        <f t="shared" si="8"/>
        <v>#REF!</v>
      </c>
    </row>
    <row r="331" spans="1:1">
      <c r="A331" t="e">
        <f t="shared" si="8"/>
        <v>#REF!</v>
      </c>
    </row>
    <row r="332" spans="1:1">
      <c r="A332" t="e">
        <f t="shared" si="8"/>
        <v>#REF!</v>
      </c>
    </row>
    <row r="333" spans="1:1">
      <c r="A333" t="e">
        <f t="shared" si="8"/>
        <v>#REF!</v>
      </c>
    </row>
    <row r="334" spans="1:1">
      <c r="A334" t="e">
        <f t="shared" si="8"/>
        <v>#REF!</v>
      </c>
    </row>
    <row r="335" spans="1:1">
      <c r="A335" t="e">
        <f t="shared" si="8"/>
        <v>#REF!</v>
      </c>
    </row>
    <row r="336" spans="1:1">
      <c r="A336" t="e">
        <f t="shared" si="8"/>
        <v>#REF!</v>
      </c>
    </row>
    <row r="337" spans="1:1">
      <c r="A337" t="e">
        <f t="shared" si="8"/>
        <v>#REF!</v>
      </c>
    </row>
    <row r="338" spans="1:1">
      <c r="A338" t="e">
        <f t="shared" si="8"/>
        <v>#REF!</v>
      </c>
    </row>
    <row r="339" spans="1:1">
      <c r="A339" t="e">
        <f t="shared" si="8"/>
        <v>#REF!</v>
      </c>
    </row>
    <row r="340" spans="1:1">
      <c r="A340" t="e">
        <f t="shared" si="8"/>
        <v>#REF!</v>
      </c>
    </row>
    <row r="341" spans="1:1">
      <c r="A341" t="e">
        <f t="shared" si="8"/>
        <v>#REF!</v>
      </c>
    </row>
    <row r="342" spans="1:1">
      <c r="A342" t="e">
        <f t="shared" si="8"/>
        <v>#REF!</v>
      </c>
    </row>
    <row r="343" spans="1:1">
      <c r="A343" t="e">
        <f t="shared" si="8"/>
        <v>#REF!</v>
      </c>
    </row>
    <row r="344" spans="1:1">
      <c r="A344" t="e">
        <f t="shared" si="8"/>
        <v>#REF!</v>
      </c>
    </row>
    <row r="345" spans="1:1">
      <c r="A345" t="e">
        <f t="shared" si="8"/>
        <v>#REF!</v>
      </c>
    </row>
    <row r="346" spans="1:1">
      <c r="A346" t="e">
        <f t="shared" si="8"/>
        <v>#REF!</v>
      </c>
    </row>
    <row r="347" spans="1:1">
      <c r="A347" t="e">
        <f t="shared" si="8"/>
        <v>#REF!</v>
      </c>
    </row>
    <row r="348" spans="1:1">
      <c r="A348" t="e">
        <f t="shared" si="8"/>
        <v>#REF!</v>
      </c>
    </row>
    <row r="349" spans="1:1">
      <c r="A349" t="e">
        <f t="shared" si="8"/>
        <v>#REF!</v>
      </c>
    </row>
    <row r="350" spans="1:1">
      <c r="A350" t="e">
        <f t="shared" si="8"/>
        <v>#REF!</v>
      </c>
    </row>
    <row r="351" spans="1:1">
      <c r="A351" t="e">
        <f t="shared" ref="A351:A385" si="9">A350+1-A341</f>
        <v>#REF!</v>
      </c>
    </row>
    <row r="352" spans="1:1">
      <c r="A352" t="e">
        <f t="shared" si="9"/>
        <v>#REF!</v>
      </c>
    </row>
    <row r="353" spans="1:1">
      <c r="A353" t="e">
        <f t="shared" si="9"/>
        <v>#REF!</v>
      </c>
    </row>
    <row r="354" spans="1:1">
      <c r="A354" t="e">
        <f t="shared" si="9"/>
        <v>#REF!</v>
      </c>
    </row>
    <row r="355" spans="1:1">
      <c r="A355" t="e">
        <f t="shared" si="9"/>
        <v>#REF!</v>
      </c>
    </row>
    <row r="356" spans="1:1">
      <c r="A356" t="e">
        <f t="shared" si="9"/>
        <v>#REF!</v>
      </c>
    </row>
    <row r="357" spans="1:1">
      <c r="A357" t="e">
        <f t="shared" si="9"/>
        <v>#REF!</v>
      </c>
    </row>
    <row r="358" spans="1:1">
      <c r="A358" t="e">
        <f t="shared" si="9"/>
        <v>#REF!</v>
      </c>
    </row>
    <row r="359" spans="1:1">
      <c r="A359" t="e">
        <f t="shared" si="9"/>
        <v>#REF!</v>
      </c>
    </row>
    <row r="360" spans="1:1">
      <c r="A360" t="e">
        <f t="shared" si="9"/>
        <v>#REF!</v>
      </c>
    </row>
    <row r="361" spans="1:1">
      <c r="A361" t="e">
        <f t="shared" si="9"/>
        <v>#REF!</v>
      </c>
    </row>
    <row r="362" spans="1:1">
      <c r="A362" t="e">
        <f t="shared" si="9"/>
        <v>#REF!</v>
      </c>
    </row>
    <row r="363" spans="1:1">
      <c r="A363" t="e">
        <f t="shared" si="9"/>
        <v>#REF!</v>
      </c>
    </row>
    <row r="364" spans="1:1">
      <c r="A364" t="e">
        <f t="shared" si="9"/>
        <v>#REF!</v>
      </c>
    </row>
    <row r="365" spans="1:1">
      <c r="A365" t="e">
        <f t="shared" si="9"/>
        <v>#REF!</v>
      </c>
    </row>
    <row r="366" spans="1:1">
      <c r="A366" t="e">
        <f t="shared" si="9"/>
        <v>#REF!</v>
      </c>
    </row>
    <row r="367" spans="1:1">
      <c r="A367" t="e">
        <f t="shared" si="9"/>
        <v>#REF!</v>
      </c>
    </row>
    <row r="368" spans="1:1">
      <c r="A368" t="e">
        <f t="shared" si="9"/>
        <v>#REF!</v>
      </c>
    </row>
    <row r="369" spans="1:1">
      <c r="A369" t="e">
        <f t="shared" si="9"/>
        <v>#REF!</v>
      </c>
    </row>
    <row r="370" spans="1:1">
      <c r="A370" t="e">
        <f t="shared" si="9"/>
        <v>#REF!</v>
      </c>
    </row>
    <row r="371" spans="1:1">
      <c r="A371" t="e">
        <f t="shared" si="9"/>
        <v>#REF!</v>
      </c>
    </row>
    <row r="372" spans="1:1">
      <c r="A372" t="e">
        <f t="shared" si="9"/>
        <v>#REF!</v>
      </c>
    </row>
    <row r="373" spans="1:1">
      <c r="A373" t="e">
        <f t="shared" si="9"/>
        <v>#REF!</v>
      </c>
    </row>
    <row r="374" spans="1:1">
      <c r="A374" t="e">
        <f t="shared" si="9"/>
        <v>#REF!</v>
      </c>
    </row>
    <row r="375" spans="1:1">
      <c r="A375" t="e">
        <f t="shared" si="9"/>
        <v>#REF!</v>
      </c>
    </row>
    <row r="376" spans="1:1">
      <c r="A376" t="e">
        <f t="shared" si="9"/>
        <v>#REF!</v>
      </c>
    </row>
    <row r="377" spans="1:1">
      <c r="A377" t="e">
        <f t="shared" si="9"/>
        <v>#REF!</v>
      </c>
    </row>
    <row r="378" spans="1:1">
      <c r="A378" t="e">
        <f t="shared" si="9"/>
        <v>#REF!</v>
      </c>
    </row>
    <row r="379" spans="1:1">
      <c r="A379" t="e">
        <f t="shared" si="9"/>
        <v>#REF!</v>
      </c>
    </row>
    <row r="380" spans="1:1">
      <c r="A380" t="e">
        <f t="shared" si="9"/>
        <v>#REF!</v>
      </c>
    </row>
    <row r="381" spans="1:1">
      <c r="A381" t="e">
        <f t="shared" si="9"/>
        <v>#REF!</v>
      </c>
    </row>
    <row r="382" spans="1:1">
      <c r="A382" t="e">
        <f t="shared" si="9"/>
        <v>#REF!</v>
      </c>
    </row>
    <row r="383" spans="1:1">
      <c r="A383" t="e">
        <f t="shared" si="9"/>
        <v>#REF!</v>
      </c>
    </row>
    <row r="384" spans="1:1">
      <c r="A384" t="e">
        <f t="shared" si="9"/>
        <v>#REF!</v>
      </c>
    </row>
    <row r="385" spans="1:1">
      <c r="A385" t="e">
        <f t="shared" si="9"/>
        <v>#REF!</v>
      </c>
    </row>
  </sheetData>
  <mergeCells count="21">
    <mergeCell ref="B18:D18"/>
    <mergeCell ref="I18:K18"/>
    <mergeCell ref="W5:W6"/>
    <mergeCell ref="X5:X6"/>
    <mergeCell ref="Q5:Q6"/>
    <mergeCell ref="I1:X1"/>
    <mergeCell ref="S5:S6"/>
    <mergeCell ref="I2:X2"/>
    <mergeCell ref="I3:X3"/>
    <mergeCell ref="I5:I6"/>
    <mergeCell ref="J5:J6"/>
    <mergeCell ref="K5:K6"/>
    <mergeCell ref="L5:L6"/>
    <mergeCell ref="M5:M6"/>
    <mergeCell ref="N5:N6"/>
    <mergeCell ref="O5:O6"/>
    <mergeCell ref="V5:V6"/>
    <mergeCell ref="P5:P6"/>
    <mergeCell ref="R5:R6"/>
    <mergeCell ref="U5:U6"/>
    <mergeCell ref="T5:T6"/>
  </mergeCells>
  <printOptions horizontalCentered="1"/>
  <pageMargins left="0" right="0" top="0.35" bottom="0.2" header="0.196850393700787" footer="0.2"/>
  <pageSetup paperSize="9" scale="6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filterMode="1"/>
  <dimension ref="A1:L445"/>
  <sheetViews>
    <sheetView view="pageBreakPreview" zoomScale="85" zoomScaleNormal="115" zoomScaleSheetLayoutView="85" workbookViewId="0">
      <selection activeCell="E36" sqref="E36"/>
    </sheetView>
  </sheetViews>
  <sheetFormatPr defaultColWidth="8.77734375" defaultRowHeight="18.75"/>
  <cols>
    <col min="1" max="1" width="5.5546875" style="76" customWidth="1"/>
    <col min="2" max="2" width="18.21875" style="76" customWidth="1"/>
    <col min="3" max="3" width="34.5546875" style="76" customWidth="1"/>
    <col min="4" max="4" width="6.77734375" style="76" customWidth="1"/>
    <col min="5" max="5" width="7.77734375" style="78" customWidth="1"/>
    <col min="6" max="6" width="10.109375" style="76" customWidth="1"/>
    <col min="7" max="7" width="8.33203125" style="76" customWidth="1"/>
    <col min="8" max="8" width="16" style="76" customWidth="1"/>
    <col min="9" max="9" width="8.109375" style="76" customWidth="1"/>
    <col min="10" max="11" width="6.33203125" style="76" customWidth="1"/>
    <col min="12" max="12" width="8.77734375" style="204"/>
    <col min="13" max="13" width="8.77734375" style="76"/>
    <col min="14" max="14" width="9.5546875" style="76" bestFit="1" customWidth="1"/>
    <col min="15" max="16384" width="8.77734375" style="76"/>
  </cols>
  <sheetData>
    <row r="1" spans="1:12">
      <c r="A1" s="605" t="s">
        <v>260</v>
      </c>
      <c r="B1" s="605"/>
      <c r="C1" s="605"/>
      <c r="D1" s="107"/>
      <c r="E1" s="606" t="s">
        <v>1</v>
      </c>
      <c r="F1" s="606"/>
      <c r="G1" s="606"/>
      <c r="H1" s="606"/>
      <c r="I1" s="606"/>
    </row>
    <row r="2" spans="1:12" ht="16.5" customHeight="1">
      <c r="A2" s="609" t="s">
        <v>280</v>
      </c>
      <c r="B2" s="609"/>
      <c r="C2" s="609"/>
      <c r="D2" s="108"/>
      <c r="E2" s="607" t="s">
        <v>3</v>
      </c>
      <c r="F2" s="608"/>
      <c r="G2" s="608"/>
      <c r="H2" s="608"/>
      <c r="I2" s="608"/>
      <c r="K2" s="76">
        <v>1</v>
      </c>
    </row>
    <row r="3" spans="1:12" s="225" customFormat="1" ht="25.5" customHeight="1">
      <c r="A3" s="597" t="str">
        <f>CONCATENATE("Số ",J3,"/PACT")</f>
        <v>Số 1/PACT</v>
      </c>
      <c r="B3" s="597"/>
      <c r="C3" s="597"/>
      <c r="D3" s="249"/>
      <c r="E3" s="598"/>
      <c r="F3" s="624"/>
      <c r="G3" s="624"/>
      <c r="H3" s="624"/>
      <c r="I3" s="624"/>
      <c r="J3" s="226">
        <v>1</v>
      </c>
      <c r="K3" s="225">
        <v>1</v>
      </c>
      <c r="L3" s="77"/>
    </row>
    <row r="4" spans="1:12" ht="6.75" customHeight="1">
      <c r="A4" s="599"/>
      <c r="B4" s="599"/>
      <c r="C4" s="599"/>
      <c r="D4" s="109"/>
      <c r="E4" s="110"/>
      <c r="F4" s="111"/>
      <c r="G4" s="112"/>
      <c r="H4" s="111"/>
      <c r="I4" s="111"/>
      <c r="J4" s="76">
        <f>J3</f>
        <v>1</v>
      </c>
      <c r="K4" s="76">
        <v>1</v>
      </c>
    </row>
    <row r="5" spans="1:12" ht="73.5" customHeight="1">
      <c r="A5" s="600" t="s">
        <v>281</v>
      </c>
      <c r="B5" s="600"/>
      <c r="C5" s="600"/>
      <c r="D5" s="600"/>
      <c r="E5" s="600"/>
      <c r="F5" s="600"/>
      <c r="G5" s="600"/>
      <c r="H5" s="600"/>
      <c r="I5" s="600"/>
      <c r="J5" s="76">
        <f t="shared" ref="J5:J15" si="0">J4</f>
        <v>1</v>
      </c>
      <c r="K5" s="76">
        <v>1</v>
      </c>
    </row>
    <row r="6" spans="1:12" ht="20.25">
      <c r="A6" s="113"/>
      <c r="B6" s="67" t="s">
        <v>261</v>
      </c>
      <c r="C6" s="114" t="str">
        <f>INDEX(TrichLuc!$D$11:$D$987,MATCH(PACT!J3,TrichLuc!$C$11:$C$987,0))</f>
        <v>Phạm Văn Tuất (đã chết); Bùi Thị Hương</v>
      </c>
      <c r="D6" s="115"/>
      <c r="E6" s="116"/>
      <c r="F6" s="580" t="s">
        <v>184</v>
      </c>
      <c r="G6" s="580"/>
      <c r="H6" s="580"/>
      <c r="I6" s="118">
        <f>INDEX(TrichLuc!$J$11:$J$987,MATCH(PACT!J3,TrichLuc!$C$11:$C$987,0))</f>
        <v>3701</v>
      </c>
      <c r="J6" s="76">
        <f t="shared" si="0"/>
        <v>1</v>
      </c>
      <c r="K6" s="76">
        <v>1</v>
      </c>
    </row>
    <row r="7" spans="1:12" ht="20.25">
      <c r="A7" s="113"/>
      <c r="B7" s="67" t="s">
        <v>237</v>
      </c>
      <c r="C7" s="114" t="str">
        <f>IF(INDEX(TrichLuc!$E$11:$E$987,MATCH(PACT!J3,TrichLuc!$C$11:$C$987,0))=0,"",INDEX(TrichLuc!$E$11:$E$987,MATCH(PACT!J3,TrichLuc!$C$11:$C$987,0)))</f>
        <v>Bùi Thị Hương</v>
      </c>
      <c r="D7" s="115"/>
      <c r="E7" s="117"/>
      <c r="F7" s="580" t="s">
        <v>207</v>
      </c>
      <c r="G7" s="619"/>
      <c r="H7" s="619"/>
      <c r="I7" s="251">
        <f>VLOOKUP(J3,TrichLuc!$A:$AA,23,0)</f>
        <v>991</v>
      </c>
      <c r="J7" s="76">
        <f t="shared" si="0"/>
        <v>1</v>
      </c>
      <c r="K7" s="76">
        <v>1</v>
      </c>
    </row>
    <row r="8" spans="1:12" ht="20.25">
      <c r="A8" s="113"/>
      <c r="B8" s="580" t="str">
        <f>"Địa chỉ: "&amp;INDEX(TrichLuc!$AE$11:$AE$987,MATCH(PACT!J3,TrichLuc!$C$11:$C$987,0))</f>
        <v>Địa chỉ: Đội 3, Phong Cầu, xã Kiến Minh, TP Hải Phòng</v>
      </c>
      <c r="C8" s="580"/>
      <c r="D8" s="115"/>
      <c r="E8" s="116"/>
      <c r="F8" s="580" t="s">
        <v>185</v>
      </c>
      <c r="G8" s="619"/>
      <c r="H8" s="619"/>
      <c r="I8" s="118">
        <f>I6-I7</f>
        <v>2710</v>
      </c>
      <c r="J8" s="76">
        <f t="shared" si="0"/>
        <v>1</v>
      </c>
      <c r="K8" s="76">
        <v>1</v>
      </c>
    </row>
    <row r="9" spans="1:12">
      <c r="A9" s="113"/>
      <c r="B9" s="119"/>
      <c r="C9" s="67"/>
      <c r="D9" s="115"/>
      <c r="E9" s="116"/>
      <c r="F9" s="580" t="s">
        <v>206</v>
      </c>
      <c r="G9" s="619"/>
      <c r="H9" s="619"/>
      <c r="I9" s="118">
        <f>INDEX(TrichLuc!$X$11:$X$987,MATCH(PACT!J3,TrichLuc!$C$11:$C$987,0))</f>
        <v>21.911439114391143</v>
      </c>
      <c r="J9" s="76">
        <f t="shared" si="0"/>
        <v>1</v>
      </c>
      <c r="K9" s="76">
        <v>1</v>
      </c>
    </row>
    <row r="10" spans="1:12" ht="7.5" customHeight="1" thickBot="1">
      <c r="A10" s="109"/>
      <c r="B10" s="113"/>
      <c r="C10" s="120"/>
      <c r="D10" s="115"/>
      <c r="E10" s="121"/>
      <c r="F10" s="122"/>
      <c r="G10" s="116"/>
      <c r="H10" s="113"/>
      <c r="I10" s="67"/>
      <c r="J10" s="76">
        <f t="shared" si="0"/>
        <v>1</v>
      </c>
      <c r="K10" s="76">
        <v>1</v>
      </c>
    </row>
    <row r="11" spans="1:12" ht="47.25" customHeight="1" thickTop="1">
      <c r="A11" s="123" t="s">
        <v>125</v>
      </c>
      <c r="B11" s="620" t="s">
        <v>126</v>
      </c>
      <c r="C11" s="621"/>
      <c r="D11" s="153" t="s">
        <v>33</v>
      </c>
      <c r="E11" s="124" t="s">
        <v>127</v>
      </c>
      <c r="F11" s="125" t="s">
        <v>128</v>
      </c>
      <c r="G11" s="125" t="s">
        <v>129</v>
      </c>
      <c r="H11" s="125" t="s">
        <v>130</v>
      </c>
      <c r="I11" s="126" t="s">
        <v>11</v>
      </c>
      <c r="J11" s="76">
        <f t="shared" si="0"/>
        <v>1</v>
      </c>
      <c r="K11" s="76">
        <v>1</v>
      </c>
    </row>
    <row r="12" spans="1:12">
      <c r="A12" s="127">
        <v>1</v>
      </c>
      <c r="B12" s="613" t="s">
        <v>131</v>
      </c>
      <c r="C12" s="614"/>
      <c r="D12" s="128"/>
      <c r="E12" s="129">
        <f ca="1">SUM(E13:E22)</f>
        <v>593.79999999999995</v>
      </c>
      <c r="F12" s="128"/>
      <c r="G12" s="130"/>
      <c r="H12" s="131">
        <f ca="1">IFERROR(SUM(H13:H22),0)</f>
        <v>59379999.999999993</v>
      </c>
      <c r="I12" s="132"/>
      <c r="J12" s="76">
        <f t="shared" si="0"/>
        <v>1</v>
      </c>
      <c r="K12" s="79">
        <f t="shared" ref="K12:K40" ca="1" si="1">IF(H12=0,0,1)</f>
        <v>1</v>
      </c>
    </row>
    <row r="13" spans="1:12">
      <c r="A13" s="133" t="s">
        <v>132</v>
      </c>
      <c r="B13" s="615" t="s">
        <v>136</v>
      </c>
      <c r="C13" s="616"/>
      <c r="D13" s="134" t="s">
        <v>186</v>
      </c>
      <c r="E13" s="135">
        <f ca="1">IFERROR(HLOOKUP(J3,BangTinh!$3:$44,15,0),"")</f>
        <v>593.79999999999995</v>
      </c>
      <c r="F13" s="136">
        <f>Giadatvaheso!$C$4</f>
        <v>100000</v>
      </c>
      <c r="G13" s="135">
        <f>Giadatvaheso!$C$11</f>
        <v>1</v>
      </c>
      <c r="H13" s="136">
        <f ca="1">IFERROR(E13*F13*G13,0)</f>
        <v>59379999.999999993</v>
      </c>
      <c r="I13" s="137"/>
      <c r="J13" s="76">
        <f t="shared" si="0"/>
        <v>1</v>
      </c>
      <c r="K13" s="79">
        <f t="shared" ca="1" si="1"/>
        <v>1</v>
      </c>
    </row>
    <row r="14" spans="1:12" hidden="1">
      <c r="A14" s="205" t="s">
        <v>132</v>
      </c>
      <c r="B14" s="611" t="s">
        <v>138</v>
      </c>
      <c r="C14" s="612"/>
      <c r="D14" s="185" t="s">
        <v>186</v>
      </c>
      <c r="E14" s="206">
        <f ca="1">IFERROR(HLOOKUP(J3,BangTinh!$3:$44,16,0),"")</f>
        <v>0</v>
      </c>
      <c r="F14" s="207">
        <f>Giadatvaheso!$C$4</f>
        <v>100000</v>
      </c>
      <c r="G14" s="206">
        <f>Giadatvaheso!$C$12</f>
        <v>1</v>
      </c>
      <c r="H14" s="207">
        <f t="shared" ref="H14:H22" ca="1" si="2">IFERROR(E14*F14*G14,0)</f>
        <v>0</v>
      </c>
      <c r="I14" s="208"/>
      <c r="J14" s="76">
        <f t="shared" si="0"/>
        <v>1</v>
      </c>
      <c r="K14" s="79">
        <f t="shared" ca="1" si="1"/>
        <v>0</v>
      </c>
    </row>
    <row r="15" spans="1:12" hidden="1">
      <c r="A15" s="205" t="s">
        <v>132</v>
      </c>
      <c r="B15" s="611" t="s">
        <v>139</v>
      </c>
      <c r="C15" s="612"/>
      <c r="D15" s="185" t="s">
        <v>186</v>
      </c>
      <c r="E15" s="206">
        <f ca="1">IFERROR(HLOOKUP(J3,BangTinh!$3:$44,17,0),"")</f>
        <v>0</v>
      </c>
      <c r="F15" s="207">
        <f>Giadatvaheso!$C$4</f>
        <v>100000</v>
      </c>
      <c r="G15" s="206">
        <f>Giadatvaheso!$C$13</f>
        <v>1</v>
      </c>
      <c r="H15" s="207">
        <f t="shared" ca="1" si="2"/>
        <v>0</v>
      </c>
      <c r="I15" s="208"/>
      <c r="J15" s="76">
        <f t="shared" si="0"/>
        <v>1</v>
      </c>
      <c r="K15" s="79">
        <f t="shared" ca="1" si="1"/>
        <v>0</v>
      </c>
    </row>
    <row r="16" spans="1:12" hidden="1">
      <c r="A16" s="205" t="s">
        <v>132</v>
      </c>
      <c r="B16" s="611" t="s">
        <v>140</v>
      </c>
      <c r="C16" s="612"/>
      <c r="D16" s="185" t="s">
        <v>186</v>
      </c>
      <c r="E16" s="206">
        <f ca="1">IFERROR(HLOOKUP(J3,BangTinh!$3:$44,16,0),"")</f>
        <v>0</v>
      </c>
      <c r="F16" s="207">
        <f>Giadatvaheso!$C$4</f>
        <v>100000</v>
      </c>
      <c r="G16" s="206">
        <f>Giadatvaheso!$C$14</f>
        <v>1</v>
      </c>
      <c r="H16" s="207">
        <f t="shared" ca="1" si="2"/>
        <v>0</v>
      </c>
      <c r="I16" s="208"/>
      <c r="J16" s="79"/>
      <c r="K16" s="79">
        <f t="shared" ca="1" si="1"/>
        <v>0</v>
      </c>
    </row>
    <row r="17" spans="1:12" hidden="1">
      <c r="A17" s="205" t="s">
        <v>132</v>
      </c>
      <c r="B17" s="611" t="s">
        <v>216</v>
      </c>
      <c r="C17" s="612"/>
      <c r="D17" s="185" t="s">
        <v>186</v>
      </c>
      <c r="E17" s="206">
        <f ca="1">IFERROR(HLOOKUP(J3,BangTinh!$3:$44,17,0),"")</f>
        <v>0</v>
      </c>
      <c r="F17" s="207">
        <f>Giadatvaheso!$C$4</f>
        <v>100000</v>
      </c>
      <c r="G17" s="206">
        <f>Giadatvaheso!$C$15</f>
        <v>1</v>
      </c>
      <c r="H17" s="207">
        <f t="shared" ca="1" si="2"/>
        <v>0</v>
      </c>
      <c r="I17" s="208"/>
      <c r="J17" s="79"/>
      <c r="K17" s="79">
        <f t="shared" ca="1" si="1"/>
        <v>0</v>
      </c>
    </row>
    <row r="18" spans="1:12" hidden="1">
      <c r="A18" s="205" t="s">
        <v>132</v>
      </c>
      <c r="B18" s="611" t="s">
        <v>137</v>
      </c>
      <c r="C18" s="612"/>
      <c r="D18" s="185" t="s">
        <v>186</v>
      </c>
      <c r="E18" s="206">
        <f ca="1">IFERROR(HLOOKUP(J3,BangTinh!$3:$44,29,0),"")</f>
        <v>0</v>
      </c>
      <c r="F18" s="207">
        <f>Giadatvaheso!$C$5</f>
        <v>100000</v>
      </c>
      <c r="G18" s="206">
        <v>1</v>
      </c>
      <c r="H18" s="207">
        <f t="shared" ca="1" si="2"/>
        <v>0</v>
      </c>
      <c r="I18" s="208"/>
      <c r="J18" s="79"/>
      <c r="K18" s="79">
        <f t="shared" ca="1" si="1"/>
        <v>0</v>
      </c>
    </row>
    <row r="19" spans="1:12" hidden="1">
      <c r="A19" s="205" t="s">
        <v>132</v>
      </c>
      <c r="B19" s="611" t="s">
        <v>141</v>
      </c>
      <c r="C19" s="612"/>
      <c r="D19" s="185" t="s">
        <v>186</v>
      </c>
      <c r="E19" s="206">
        <f ca="1">IFERROR(HLOOKUP(J3,BangTinh!$3:$44,30,0),"")</f>
        <v>0</v>
      </c>
      <c r="F19" s="207">
        <f>Giadatvaheso!$C$5</f>
        <v>100000</v>
      </c>
      <c r="G19" s="206">
        <f>Giadatvaheso!$C$12</f>
        <v>1</v>
      </c>
      <c r="H19" s="207">
        <f t="shared" ca="1" si="2"/>
        <v>0</v>
      </c>
      <c r="I19" s="208"/>
      <c r="J19" s="79"/>
      <c r="K19" s="79">
        <f t="shared" ca="1" si="1"/>
        <v>0</v>
      </c>
    </row>
    <row r="20" spans="1:12" hidden="1">
      <c r="A20" s="205" t="s">
        <v>132</v>
      </c>
      <c r="B20" s="611" t="s">
        <v>142</v>
      </c>
      <c r="C20" s="612"/>
      <c r="D20" s="185" t="s">
        <v>186</v>
      </c>
      <c r="E20" s="206">
        <f ca="1">IFERROR(HLOOKUP(J3,BangTinh!$3:$44,31,0),"")</f>
        <v>0</v>
      </c>
      <c r="F20" s="207">
        <f>Giadatvaheso!$C$5</f>
        <v>100000</v>
      </c>
      <c r="G20" s="206">
        <f>Giadatvaheso!$C$13</f>
        <v>1</v>
      </c>
      <c r="H20" s="207">
        <f t="shared" ca="1" si="2"/>
        <v>0</v>
      </c>
      <c r="I20" s="208"/>
      <c r="J20" s="79"/>
      <c r="K20" s="79">
        <f t="shared" ca="1" si="1"/>
        <v>0</v>
      </c>
    </row>
    <row r="21" spans="1:12" hidden="1">
      <c r="A21" s="205" t="s">
        <v>132</v>
      </c>
      <c r="B21" s="611" t="s">
        <v>143</v>
      </c>
      <c r="C21" s="612"/>
      <c r="D21" s="185" t="s">
        <v>186</v>
      </c>
      <c r="E21" s="206">
        <f ca="1">IFERROR(HLOOKUP(J3,BangTinh!$3:$44,32,0),"")</f>
        <v>0</v>
      </c>
      <c r="F21" s="207">
        <f>Giadatvaheso!$C$5</f>
        <v>100000</v>
      </c>
      <c r="G21" s="206">
        <f>Giadatvaheso!$C$14</f>
        <v>1</v>
      </c>
      <c r="H21" s="207">
        <f t="shared" ca="1" si="2"/>
        <v>0</v>
      </c>
      <c r="I21" s="208"/>
      <c r="J21" s="79"/>
      <c r="K21" s="79">
        <f t="shared" ca="1" si="1"/>
        <v>0</v>
      </c>
    </row>
    <row r="22" spans="1:12" hidden="1">
      <c r="A22" s="209" t="s">
        <v>132</v>
      </c>
      <c r="B22" s="627" t="s">
        <v>144</v>
      </c>
      <c r="C22" s="628"/>
      <c r="D22" s="210" t="s">
        <v>186</v>
      </c>
      <c r="E22" s="211">
        <f ca="1">IFERROR(HLOOKUP(J3,BangTinh!$3:$44,33,0),"")</f>
        <v>0</v>
      </c>
      <c r="F22" s="212">
        <f>Giadatvaheso!$C$5</f>
        <v>100000</v>
      </c>
      <c r="G22" s="211">
        <f>Giadatvaheso!$C$15</f>
        <v>1</v>
      </c>
      <c r="H22" s="212">
        <f t="shared" ca="1" si="2"/>
        <v>0</v>
      </c>
      <c r="I22" s="213"/>
      <c r="J22" s="79"/>
      <c r="K22" s="79">
        <f ca="1">IF(H22=0,0,1)</f>
        <v>0</v>
      </c>
    </row>
    <row r="23" spans="1:12" s="356" customFormat="1" ht="34.5" hidden="1" customHeight="1">
      <c r="A23" s="127">
        <f>A12+1</f>
        <v>2</v>
      </c>
      <c r="B23" s="629" t="s">
        <v>262</v>
      </c>
      <c r="C23" s="630"/>
      <c r="D23" s="349"/>
      <c r="E23" s="350"/>
      <c r="F23" s="349"/>
      <c r="G23" s="351"/>
      <c r="H23" s="352">
        <f>IFERROR(SUM(H24:H31),0)</f>
        <v>0</v>
      </c>
      <c r="I23" s="353"/>
      <c r="J23" s="354"/>
      <c r="K23" s="79">
        <f t="shared" ref="K23:K39" si="3">IF(H23=0,0,1)</f>
        <v>0</v>
      </c>
      <c r="L23" s="355"/>
    </row>
    <row r="24" spans="1:12" s="356" customFormat="1" hidden="1">
      <c r="A24" s="357" t="s">
        <v>132</v>
      </c>
      <c r="B24" s="603">
        <f ca="1">IFERROR(HLOOKUP(J3,BangTinh!$46:$86,15,0),"")</f>
        <v>0</v>
      </c>
      <c r="C24" s="604"/>
      <c r="D24" s="358"/>
      <c r="E24" s="359"/>
      <c r="F24" s="360"/>
      <c r="G24" s="359"/>
      <c r="H24" s="360">
        <f t="shared" ref="H24:H25" si="4">IFERROR(E24*F24*G24,0)</f>
        <v>0</v>
      </c>
      <c r="I24" s="361"/>
      <c r="J24" s="354"/>
      <c r="K24" s="79">
        <f t="shared" si="3"/>
        <v>0</v>
      </c>
      <c r="L24" s="355"/>
    </row>
    <row r="25" spans="1:12" s="356" customFormat="1" hidden="1">
      <c r="A25" s="362" t="s">
        <v>132</v>
      </c>
      <c r="B25" s="622"/>
      <c r="C25" s="623"/>
      <c r="D25" s="363"/>
      <c r="E25" s="364"/>
      <c r="F25" s="365"/>
      <c r="G25" s="364"/>
      <c r="H25" s="365">
        <f t="shared" si="4"/>
        <v>0</v>
      </c>
      <c r="I25" s="366"/>
      <c r="J25" s="354"/>
      <c r="K25" s="79">
        <f t="shared" si="3"/>
        <v>0</v>
      </c>
      <c r="L25" s="355"/>
    </row>
    <row r="26" spans="1:12" s="374" customFormat="1" ht="29.25" hidden="1" customHeight="1">
      <c r="A26" s="367"/>
      <c r="B26" s="617"/>
      <c r="C26" s="618"/>
      <c r="D26" s="368"/>
      <c r="E26" s="369"/>
      <c r="F26" s="370"/>
      <c r="G26" s="369"/>
      <c r="H26" s="370"/>
      <c r="I26" s="371"/>
      <c r="J26" s="372"/>
      <c r="K26" s="79">
        <f t="shared" si="3"/>
        <v>0</v>
      </c>
      <c r="L26" s="373"/>
    </row>
    <row r="27" spans="1:12" s="356" customFormat="1" hidden="1">
      <c r="A27" s="362"/>
      <c r="B27" s="622"/>
      <c r="C27" s="623"/>
      <c r="D27" s="363"/>
      <c r="E27" s="364"/>
      <c r="F27" s="365"/>
      <c r="G27" s="364"/>
      <c r="H27" s="365"/>
      <c r="I27" s="366"/>
      <c r="J27" s="354"/>
      <c r="K27" s="79">
        <f t="shared" si="3"/>
        <v>0</v>
      </c>
      <c r="L27" s="355"/>
    </row>
    <row r="28" spans="1:12" s="356" customFormat="1" hidden="1">
      <c r="A28" s="362"/>
      <c r="B28" s="622"/>
      <c r="C28" s="623"/>
      <c r="D28" s="363"/>
      <c r="E28" s="364"/>
      <c r="F28" s="365"/>
      <c r="G28" s="364"/>
      <c r="H28" s="365"/>
      <c r="I28" s="366"/>
      <c r="J28" s="354"/>
      <c r="K28" s="79">
        <f t="shared" si="3"/>
        <v>0</v>
      </c>
      <c r="L28" s="355"/>
    </row>
    <row r="29" spans="1:12" s="356" customFormat="1" hidden="1">
      <c r="A29" s="362"/>
      <c r="B29" s="622"/>
      <c r="C29" s="623"/>
      <c r="D29" s="363"/>
      <c r="E29" s="364"/>
      <c r="F29" s="365"/>
      <c r="G29" s="364"/>
      <c r="H29" s="365"/>
      <c r="I29" s="366"/>
      <c r="J29" s="354"/>
      <c r="K29" s="79">
        <f t="shared" si="3"/>
        <v>0</v>
      </c>
      <c r="L29" s="355"/>
    </row>
    <row r="30" spans="1:12" s="356" customFormat="1" hidden="1">
      <c r="A30" s="362"/>
      <c r="B30" s="622"/>
      <c r="C30" s="623"/>
      <c r="D30" s="363"/>
      <c r="E30" s="364"/>
      <c r="F30" s="365"/>
      <c r="G30" s="364"/>
      <c r="H30" s="365"/>
      <c r="I30" s="366"/>
      <c r="J30" s="354"/>
      <c r="K30" s="79">
        <f t="shared" si="3"/>
        <v>0</v>
      </c>
      <c r="L30" s="355"/>
    </row>
    <row r="31" spans="1:12" s="356" customFormat="1" hidden="1">
      <c r="A31" s="362"/>
      <c r="B31" s="622"/>
      <c r="C31" s="623"/>
      <c r="D31" s="363"/>
      <c r="E31" s="364"/>
      <c r="F31" s="365"/>
      <c r="G31" s="364"/>
      <c r="H31" s="365"/>
      <c r="I31" s="366"/>
      <c r="J31" s="354"/>
      <c r="K31" s="79">
        <f t="shared" si="3"/>
        <v>0</v>
      </c>
      <c r="L31" s="355"/>
    </row>
    <row r="32" spans="1:12">
      <c r="A32" s="127">
        <f ca="1">IF(H18=0,2,3)</f>
        <v>2</v>
      </c>
      <c r="B32" s="613" t="s">
        <v>238</v>
      </c>
      <c r="C32" s="614"/>
      <c r="D32" s="128"/>
      <c r="E32" s="130"/>
      <c r="F32" s="138"/>
      <c r="G32" s="128"/>
      <c r="H32" s="131">
        <f ca="1">IFERROR(SUM(H33:H38),0)</f>
        <v>341713999.99999994</v>
      </c>
      <c r="I32" s="132"/>
      <c r="J32" s="79"/>
      <c r="K32" s="79">
        <f t="shared" ca="1" si="3"/>
        <v>1</v>
      </c>
    </row>
    <row r="33" spans="1:12">
      <c r="A33" s="133" t="s">
        <v>132</v>
      </c>
      <c r="B33" s="615" t="s">
        <v>217</v>
      </c>
      <c r="C33" s="616"/>
      <c r="D33" s="134" t="s">
        <v>186</v>
      </c>
      <c r="E33" s="135">
        <f ca="1">IFERROR(HLOOKUP(J3,BangTinh!$3:$44,2,0),"")</f>
        <v>593.79999999999995</v>
      </c>
      <c r="F33" s="136">
        <f>Giadatvaheso!$C$7</f>
        <v>100000</v>
      </c>
      <c r="G33" s="136">
        <f>Giadatvaheso!$J$4</f>
        <v>5</v>
      </c>
      <c r="H33" s="136">
        <f t="shared" ref="H33:H36" ca="1" si="5">IFERROR(E33*F33*G33,0)</f>
        <v>296899999.99999994</v>
      </c>
      <c r="I33" s="139"/>
      <c r="J33" s="79"/>
      <c r="K33" s="79">
        <f t="shared" ca="1" si="3"/>
        <v>1</v>
      </c>
    </row>
    <row r="34" spans="1:12" hidden="1">
      <c r="A34" s="205" t="s">
        <v>132</v>
      </c>
      <c r="B34" s="611" t="s">
        <v>146</v>
      </c>
      <c r="C34" s="612"/>
      <c r="D34" s="185" t="s">
        <v>186</v>
      </c>
      <c r="E34" s="206">
        <f ca="1">HLOOKUP(J3,BangTinh!$3:$43,26,0)</f>
        <v>0</v>
      </c>
      <c r="F34" s="136">
        <f>Giadatvaheso!$C$7</f>
        <v>100000</v>
      </c>
      <c r="G34" s="207">
        <f>Giadatvaheso!$J$4</f>
        <v>5</v>
      </c>
      <c r="H34" s="207">
        <f t="shared" ca="1" si="5"/>
        <v>0</v>
      </c>
      <c r="I34" s="214"/>
      <c r="J34" s="79"/>
      <c r="K34" s="79">
        <f t="shared" ca="1" si="3"/>
        <v>0</v>
      </c>
    </row>
    <row r="35" spans="1:12">
      <c r="A35" s="133" t="s">
        <v>132</v>
      </c>
      <c r="B35" s="615" t="s">
        <v>236</v>
      </c>
      <c r="C35" s="616"/>
      <c r="D35" s="134" t="s">
        <v>186</v>
      </c>
      <c r="E35" s="135">
        <f ca="1">IFERROR(HLOOKUP(J3,BangTinh!$3:$44,2,0),"")</f>
        <v>593.79999999999995</v>
      </c>
      <c r="F35" s="136">
        <f>Giadatvaheso!$C$7</f>
        <v>100000</v>
      </c>
      <c r="G35" s="135">
        <v>0.3</v>
      </c>
      <c r="H35" s="136">
        <f ca="1">IFERROR(E35*F35*G35,0)</f>
        <v>17813999.999999996</v>
      </c>
      <c r="I35" s="139"/>
      <c r="J35" s="79"/>
      <c r="K35" s="79">
        <f t="shared" ca="1" si="3"/>
        <v>1</v>
      </c>
    </row>
    <row r="36" spans="1:12" ht="34.5" customHeight="1">
      <c r="A36" s="209" t="s">
        <v>132</v>
      </c>
      <c r="B36" s="631" t="str">
        <f>IF(I9&gt;70,"Hỗ trợ ổn định đời sống đối với trường hợp thu hồi đất trên 70% diện tích đất nông nghiệp đang sử dụng",IF(I9&gt;=30,"Hỗ trợ ổn định đời sống đối với trường hợp thu hồi đất từ 30% đến 70% diện tích đất nông nghiệp đang sử dụng","Hỗ trợ ổn định đời sống đối với trường hợp thu hồi dưới 30% diện tích đất nông nghiệp đang sử dụng"))</f>
        <v>Hỗ trợ ổn định đời sống đối với trường hợp thu hồi dưới 30% diện tích đất nông nghiệp đang sử dụng</v>
      </c>
      <c r="C36" s="632"/>
      <c r="D36" s="210" t="s">
        <v>135</v>
      </c>
      <c r="E36" s="212">
        <f>VLOOKUP(J3,TrichLuc!$A:$AD,29,0)</f>
        <v>15</v>
      </c>
      <c r="F36" s="212">
        <f>IF(I9&gt;70,Giadatvaheso!$J$11,IF(I9&gt;=30,Giadatvaheso!$J$10,Giadatvaheso!$J$9))</f>
        <v>1800000</v>
      </c>
      <c r="G36" s="212">
        <v>1</v>
      </c>
      <c r="H36" s="212">
        <f t="shared" si="5"/>
        <v>27000000</v>
      </c>
      <c r="I36" s="215"/>
      <c r="J36" s="79"/>
      <c r="K36" s="79">
        <f t="shared" si="3"/>
        <v>1</v>
      </c>
    </row>
    <row r="37" spans="1:12" hidden="1">
      <c r="A37" s="209" t="s">
        <v>132</v>
      </c>
      <c r="B37" s="631" t="str">
        <f ca="1">IF(E13&gt;=200,"Hỗ trợ đối với Người có công với cách mạng","")</f>
        <v>Hỗ trợ đối với Người có công với cách mạng</v>
      </c>
      <c r="C37" s="632"/>
      <c r="D37" s="210" t="s">
        <v>244</v>
      </c>
      <c r="E37" s="212">
        <f>INDEX(TrichLuc!$AG$11:$AG$23,MATCH(PACT!J3,TrichLuc!$C$11:$C$23))</f>
        <v>0</v>
      </c>
      <c r="F37" s="212">
        <f ca="1">IF(E13&gt;=200,Giadatvaheso!$J$14,0)</f>
        <v>20000000</v>
      </c>
      <c r="G37" s="212">
        <v>1</v>
      </c>
      <c r="H37" s="212">
        <f ca="1">IFERROR(E37*F37*G37,0)</f>
        <v>0</v>
      </c>
      <c r="I37" s="215"/>
      <c r="J37" s="79"/>
      <c r="K37" s="79">
        <f t="shared" ca="1" si="3"/>
        <v>0</v>
      </c>
    </row>
    <row r="38" spans="1:12" hidden="1">
      <c r="A38" s="209" t="s">
        <v>132</v>
      </c>
      <c r="B38" s="631" t="str">
        <f ca="1">IF(E13&gt;=200,"Hỗ trợ đối với hộ nghèo, cận nghèo","")</f>
        <v>Hỗ trợ đối với hộ nghèo, cận nghèo</v>
      </c>
      <c r="C38" s="632"/>
      <c r="D38" s="210" t="s">
        <v>244</v>
      </c>
      <c r="E38" s="212">
        <f>INDEX(TrichLuc!$AH$11:$AH$23,MATCH(PACT!J3,TrichLuc!$C$11:$C$23))</f>
        <v>0</v>
      </c>
      <c r="F38" s="212">
        <f ca="1">IF(E13&gt;=200,Giadatvaheso!$J$15,0)</f>
        <v>10000000</v>
      </c>
      <c r="G38" s="212">
        <v>1</v>
      </c>
      <c r="H38" s="212">
        <f ca="1">IFERROR(E38*F38*G38,0)</f>
        <v>0</v>
      </c>
      <c r="I38" s="215"/>
      <c r="J38" s="79"/>
      <c r="K38" s="79">
        <f t="shared" ca="1" si="3"/>
        <v>0</v>
      </c>
    </row>
    <row r="39" spans="1:12" ht="19.5" thickBot="1">
      <c r="A39" s="140"/>
      <c r="B39" s="625" t="s">
        <v>133</v>
      </c>
      <c r="C39" s="626"/>
      <c r="D39" s="141"/>
      <c r="E39" s="142"/>
      <c r="F39" s="143"/>
      <c r="G39" s="144"/>
      <c r="H39" s="145">
        <f ca="1">SUM(H12,H23,H32)</f>
        <v>401093999.99999994</v>
      </c>
      <c r="I39" s="146"/>
      <c r="K39" s="79">
        <f t="shared" ca="1" si="3"/>
        <v>1</v>
      </c>
    </row>
    <row r="40" spans="1:12" ht="89.25" customHeight="1" thickTop="1">
      <c r="A40" s="576" t="s">
        <v>240</v>
      </c>
      <c r="B40" s="610"/>
      <c r="C40" s="610"/>
      <c r="D40" s="610"/>
      <c r="E40" s="610"/>
      <c r="F40" s="610"/>
      <c r="G40" s="610"/>
      <c r="H40" s="577" t="s">
        <v>239</v>
      </c>
      <c r="I40" s="577"/>
      <c r="K40" s="79">
        <f t="shared" si="1"/>
        <v>1</v>
      </c>
    </row>
    <row r="41" spans="1:12">
      <c r="A41" s="605" t="s">
        <v>260</v>
      </c>
      <c r="B41" s="605"/>
      <c r="C41" s="605"/>
      <c r="D41" s="107"/>
      <c r="E41" s="606" t="s">
        <v>1</v>
      </c>
      <c r="F41" s="606"/>
      <c r="G41" s="606"/>
      <c r="H41" s="606"/>
      <c r="I41" s="606"/>
      <c r="K41" s="76">
        <v>1</v>
      </c>
    </row>
    <row r="42" spans="1:12" ht="16.5" customHeight="1">
      <c r="A42" s="609" t="s">
        <v>280</v>
      </c>
      <c r="B42" s="609"/>
      <c r="C42" s="609"/>
      <c r="D42" s="108"/>
      <c r="E42" s="607" t="s">
        <v>3</v>
      </c>
      <c r="F42" s="608"/>
      <c r="G42" s="608"/>
      <c r="H42" s="608"/>
      <c r="I42" s="608"/>
      <c r="K42" s="76">
        <v>1</v>
      </c>
    </row>
    <row r="43" spans="1:12" s="225" customFormat="1" ht="25.5" customHeight="1">
      <c r="A43" s="597" t="str">
        <f>CONCATENATE("Số ",J43,"/PACT")</f>
        <v>Số 2/PACT</v>
      </c>
      <c r="B43" s="597"/>
      <c r="C43" s="597"/>
      <c r="D43" s="249"/>
      <c r="E43" s="598"/>
      <c r="F43" s="598"/>
      <c r="G43" s="598"/>
      <c r="H43" s="598"/>
      <c r="I43" s="598"/>
      <c r="J43" s="226">
        <f>J3+1</f>
        <v>2</v>
      </c>
      <c r="K43" s="225">
        <v>1</v>
      </c>
      <c r="L43" s="77"/>
    </row>
    <row r="44" spans="1:12" ht="6.75" customHeight="1">
      <c r="A44" s="599"/>
      <c r="B44" s="599"/>
      <c r="C44" s="599"/>
      <c r="D44" s="109"/>
      <c r="E44" s="110"/>
      <c r="F44" s="111"/>
      <c r="G44" s="112"/>
      <c r="H44" s="111"/>
      <c r="I44" s="111"/>
      <c r="J44" s="76">
        <f>J43</f>
        <v>2</v>
      </c>
      <c r="K44" s="76">
        <v>1</v>
      </c>
    </row>
    <row r="45" spans="1:12" ht="73.5" customHeight="1">
      <c r="A45" s="600" t="s">
        <v>281</v>
      </c>
      <c r="B45" s="600"/>
      <c r="C45" s="600"/>
      <c r="D45" s="600"/>
      <c r="E45" s="600"/>
      <c r="F45" s="600"/>
      <c r="G45" s="600"/>
      <c r="H45" s="600"/>
      <c r="I45" s="600"/>
      <c r="J45" s="76">
        <f t="shared" ref="J45" si="6">J44</f>
        <v>2</v>
      </c>
      <c r="K45" s="76">
        <v>1</v>
      </c>
    </row>
    <row r="46" spans="1:12" ht="20.25">
      <c r="A46" s="113"/>
      <c r="B46" s="67" t="s">
        <v>261</v>
      </c>
      <c r="C46" s="114" t="str">
        <f>INDEX(TrichLuc!$D$11:$D$987,MATCH(PACT!J43,TrichLuc!$C$11:$C$987,0))</f>
        <v>Phạm Thanh Bình; Phạm Bích Ngời</v>
      </c>
      <c r="D46" s="115"/>
      <c r="E46" s="116"/>
      <c r="F46" s="580" t="s">
        <v>184</v>
      </c>
      <c r="G46" s="580"/>
      <c r="H46" s="580"/>
      <c r="I46" s="118">
        <f>INDEX(TrichLuc!$J$11:$J$987,MATCH(PACT!J43,TrichLuc!$C$11:$C$987,0))</f>
        <v>1519</v>
      </c>
      <c r="J46" s="76">
        <f t="shared" ref="J46:J55" si="7">J45</f>
        <v>2</v>
      </c>
      <c r="K46" s="76">
        <v>1</v>
      </c>
    </row>
    <row r="47" spans="1:12" ht="20.25">
      <c r="A47" s="113"/>
      <c r="B47" s="67" t="s">
        <v>237</v>
      </c>
      <c r="C47" s="114" t="str">
        <f>IF(INDEX(TrichLuc!$E$11:$E$987,MATCH(PACT!J43,TrichLuc!$C$11:$C$987,0))=0,"",INDEX(TrichLuc!$E$11:$E$987,MATCH(PACT!J43,TrichLuc!$C$11:$C$987,0)))</f>
        <v/>
      </c>
      <c r="D47" s="115"/>
      <c r="E47" s="117"/>
      <c r="F47" s="580" t="s">
        <v>207</v>
      </c>
      <c r="G47" s="580"/>
      <c r="H47" s="580"/>
      <c r="I47" s="251">
        <f>VLOOKUP(J43,TrichLuc!$A:$AA,23,0)</f>
        <v>0</v>
      </c>
      <c r="J47" s="76">
        <f t="shared" si="7"/>
        <v>2</v>
      </c>
      <c r="K47" s="76">
        <v>1</v>
      </c>
    </row>
    <row r="48" spans="1:12" ht="20.25">
      <c r="A48" s="113"/>
      <c r="B48" s="580" t="str">
        <f>"Địa chỉ: "&amp;INDEX(TrichLuc!$AE$11:$AE$987,MATCH(PACT!J43,TrichLuc!$C$11:$C$987,0))</f>
        <v>Địa chỉ: Đội 3, Phong Cầu, xã Kiến Minh, TP Hải Phòng</v>
      </c>
      <c r="C48" s="580"/>
      <c r="D48" s="115"/>
      <c r="E48" s="116"/>
      <c r="F48" s="580" t="s">
        <v>185</v>
      </c>
      <c r="G48" s="580"/>
      <c r="H48" s="580"/>
      <c r="I48" s="118">
        <f>I46-I47</f>
        <v>1519</v>
      </c>
      <c r="J48" s="76">
        <f t="shared" si="7"/>
        <v>2</v>
      </c>
      <c r="K48" s="76">
        <v>1</v>
      </c>
    </row>
    <row r="49" spans="1:11">
      <c r="A49" s="113"/>
      <c r="B49" s="119"/>
      <c r="C49" s="67"/>
      <c r="D49" s="115"/>
      <c r="E49" s="116"/>
      <c r="F49" s="580" t="s">
        <v>206</v>
      </c>
      <c r="G49" s="580"/>
      <c r="H49" s="580"/>
      <c r="I49" s="118">
        <f>INDEX(TrichLuc!$X$11:$X$987,MATCH(PACT!J43,TrichLuc!$C$11:$C$987,0))</f>
        <v>39.558920342330481</v>
      </c>
      <c r="J49" s="76">
        <f t="shared" si="7"/>
        <v>2</v>
      </c>
      <c r="K49" s="76">
        <v>1</v>
      </c>
    </row>
    <row r="50" spans="1:11" ht="7.5" customHeight="1" thickBot="1">
      <c r="A50" s="109"/>
      <c r="B50" s="113"/>
      <c r="C50" s="120"/>
      <c r="D50" s="115"/>
      <c r="E50" s="121"/>
      <c r="F50" s="122"/>
      <c r="G50" s="116"/>
      <c r="H50" s="113"/>
      <c r="I50" s="67"/>
      <c r="J50" s="76">
        <f t="shared" si="7"/>
        <v>2</v>
      </c>
      <c r="K50" s="76">
        <v>1</v>
      </c>
    </row>
    <row r="51" spans="1:11" ht="51.75" customHeight="1" thickTop="1">
      <c r="A51" s="123" t="s">
        <v>125</v>
      </c>
      <c r="B51" s="593" t="s">
        <v>126</v>
      </c>
      <c r="C51" s="594"/>
      <c r="D51" s="153" t="s">
        <v>33</v>
      </c>
      <c r="E51" s="124" t="s">
        <v>127</v>
      </c>
      <c r="F51" s="125" t="s">
        <v>128</v>
      </c>
      <c r="G51" s="125" t="s">
        <v>129</v>
      </c>
      <c r="H51" s="125" t="s">
        <v>130</v>
      </c>
      <c r="I51" s="126" t="s">
        <v>11</v>
      </c>
      <c r="J51" s="76">
        <f t="shared" si="7"/>
        <v>2</v>
      </c>
      <c r="K51" s="76">
        <v>1</v>
      </c>
    </row>
    <row r="52" spans="1:11">
      <c r="A52" s="127">
        <v>1</v>
      </c>
      <c r="B52" s="595" t="s">
        <v>131</v>
      </c>
      <c r="C52" s="596"/>
      <c r="D52" s="128"/>
      <c r="E52" s="129">
        <f ca="1">SUM(E53:E62)</f>
        <v>600.9</v>
      </c>
      <c r="F52" s="128"/>
      <c r="G52" s="130"/>
      <c r="H52" s="131">
        <f ca="1">IFERROR(SUM(H53:H62),0)</f>
        <v>60090000</v>
      </c>
      <c r="I52" s="132"/>
      <c r="J52" s="76">
        <f t="shared" si="7"/>
        <v>2</v>
      </c>
      <c r="K52" s="79">
        <f t="shared" ref="K52:K78" ca="1" si="8">IF(H52=0,0,1)</f>
        <v>1</v>
      </c>
    </row>
    <row r="53" spans="1:11">
      <c r="A53" s="133" t="s">
        <v>132</v>
      </c>
      <c r="B53" s="585" t="s">
        <v>136</v>
      </c>
      <c r="C53" s="586"/>
      <c r="D53" s="134" t="s">
        <v>186</v>
      </c>
      <c r="E53" s="135">
        <f ca="1">IFERROR(HLOOKUP(J43,BangTinh!$3:$44,15,0),"")</f>
        <v>600.9</v>
      </c>
      <c r="F53" s="136">
        <f>Giadatvaheso!$C$4</f>
        <v>100000</v>
      </c>
      <c r="G53" s="135">
        <f>Giadatvaheso!$C$11</f>
        <v>1</v>
      </c>
      <c r="H53" s="136">
        <f ca="1">IFERROR(E53*F53*G53,0)</f>
        <v>60090000</v>
      </c>
      <c r="I53" s="137"/>
      <c r="J53" s="76">
        <f t="shared" si="7"/>
        <v>2</v>
      </c>
      <c r="K53" s="79">
        <f t="shared" ca="1" si="8"/>
        <v>1</v>
      </c>
    </row>
    <row r="54" spans="1:11" hidden="1">
      <c r="A54" s="205" t="s">
        <v>132</v>
      </c>
      <c r="B54" s="578" t="s">
        <v>138</v>
      </c>
      <c r="C54" s="579"/>
      <c r="D54" s="185" t="s">
        <v>186</v>
      </c>
      <c r="E54" s="206">
        <f ca="1">IFERROR(HLOOKUP(J43,BangTinh!$3:$44,16,0),"")</f>
        <v>0</v>
      </c>
      <c r="F54" s="207">
        <f>Giadatvaheso!$C$4</f>
        <v>100000</v>
      </c>
      <c r="G54" s="206">
        <f>Giadatvaheso!$C$12</f>
        <v>1</v>
      </c>
      <c r="H54" s="207">
        <f t="shared" ref="H54:H62" ca="1" si="9">IFERROR(E54*F54*G54,0)</f>
        <v>0</v>
      </c>
      <c r="I54" s="208"/>
      <c r="J54" s="76">
        <f t="shared" si="7"/>
        <v>2</v>
      </c>
      <c r="K54" s="79">
        <f t="shared" ca="1" si="8"/>
        <v>0</v>
      </c>
    </row>
    <row r="55" spans="1:11" hidden="1">
      <c r="A55" s="205" t="s">
        <v>132</v>
      </c>
      <c r="B55" s="578" t="s">
        <v>139</v>
      </c>
      <c r="C55" s="579"/>
      <c r="D55" s="185" t="s">
        <v>186</v>
      </c>
      <c r="E55" s="206">
        <f ca="1">IFERROR(HLOOKUP(J43,BangTinh!$3:$44,17,0),"")</f>
        <v>0</v>
      </c>
      <c r="F55" s="207">
        <f>Giadatvaheso!$C$4</f>
        <v>100000</v>
      </c>
      <c r="G55" s="206">
        <f>Giadatvaheso!$C$13</f>
        <v>1</v>
      </c>
      <c r="H55" s="207">
        <f t="shared" ca="1" si="9"/>
        <v>0</v>
      </c>
      <c r="I55" s="208"/>
      <c r="J55" s="76">
        <f t="shared" si="7"/>
        <v>2</v>
      </c>
      <c r="K55" s="79">
        <f t="shared" ca="1" si="8"/>
        <v>0</v>
      </c>
    </row>
    <row r="56" spans="1:11" hidden="1">
      <c r="A56" s="205" t="s">
        <v>132</v>
      </c>
      <c r="B56" s="578" t="s">
        <v>140</v>
      </c>
      <c r="C56" s="579"/>
      <c r="D56" s="185" t="s">
        <v>186</v>
      </c>
      <c r="E56" s="206">
        <f ca="1">IFERROR(HLOOKUP(J43,BangTinh!$3:$44,16,0),"")</f>
        <v>0</v>
      </c>
      <c r="F56" s="207">
        <f>Giadatvaheso!$C$4</f>
        <v>100000</v>
      </c>
      <c r="G56" s="206">
        <f>Giadatvaheso!$C$14</f>
        <v>1</v>
      </c>
      <c r="H56" s="207">
        <f t="shared" ca="1" si="9"/>
        <v>0</v>
      </c>
      <c r="I56" s="208"/>
      <c r="J56" s="79"/>
      <c r="K56" s="79">
        <f t="shared" ca="1" si="8"/>
        <v>0</v>
      </c>
    </row>
    <row r="57" spans="1:11" hidden="1">
      <c r="A57" s="205" t="s">
        <v>132</v>
      </c>
      <c r="B57" s="578" t="s">
        <v>216</v>
      </c>
      <c r="C57" s="579"/>
      <c r="D57" s="185" t="s">
        <v>186</v>
      </c>
      <c r="E57" s="206">
        <f ca="1">IFERROR(HLOOKUP(J43,BangTinh!$3:$44,17,0),"")</f>
        <v>0</v>
      </c>
      <c r="F57" s="207">
        <f>Giadatvaheso!$C$4</f>
        <v>100000</v>
      </c>
      <c r="G57" s="206">
        <f>Giadatvaheso!$C$15</f>
        <v>1</v>
      </c>
      <c r="H57" s="207">
        <f t="shared" ca="1" si="9"/>
        <v>0</v>
      </c>
      <c r="I57" s="208"/>
      <c r="J57" s="79"/>
      <c r="K57" s="79">
        <f t="shared" ca="1" si="8"/>
        <v>0</v>
      </c>
    </row>
    <row r="58" spans="1:11" hidden="1">
      <c r="A58" s="205" t="s">
        <v>132</v>
      </c>
      <c r="B58" s="578" t="s">
        <v>137</v>
      </c>
      <c r="C58" s="579"/>
      <c r="D58" s="185" t="s">
        <v>186</v>
      </c>
      <c r="E58" s="206">
        <f ca="1">IFERROR(HLOOKUP(J43,BangTinh!$3:$44,29,0),"")</f>
        <v>0</v>
      </c>
      <c r="F58" s="207">
        <f>Giadatvaheso!$C$5</f>
        <v>100000</v>
      </c>
      <c r="G58" s="206">
        <v>1</v>
      </c>
      <c r="H58" s="207">
        <f t="shared" ca="1" si="9"/>
        <v>0</v>
      </c>
      <c r="I58" s="208"/>
      <c r="J58" s="79"/>
      <c r="K58" s="79">
        <f t="shared" ca="1" si="8"/>
        <v>0</v>
      </c>
    </row>
    <row r="59" spans="1:11" hidden="1">
      <c r="A59" s="205" t="s">
        <v>132</v>
      </c>
      <c r="B59" s="578" t="s">
        <v>141</v>
      </c>
      <c r="C59" s="579"/>
      <c r="D59" s="185" t="s">
        <v>186</v>
      </c>
      <c r="E59" s="206">
        <f ca="1">IFERROR(HLOOKUP(J43,BangTinh!$3:$44,30,0),"")</f>
        <v>0</v>
      </c>
      <c r="F59" s="207">
        <f>Giadatvaheso!$C$5</f>
        <v>100000</v>
      </c>
      <c r="G59" s="206">
        <f>Giadatvaheso!$C$12</f>
        <v>1</v>
      </c>
      <c r="H59" s="207">
        <f t="shared" ca="1" si="9"/>
        <v>0</v>
      </c>
      <c r="I59" s="208"/>
      <c r="J59" s="79"/>
      <c r="K59" s="79">
        <f t="shared" ca="1" si="8"/>
        <v>0</v>
      </c>
    </row>
    <row r="60" spans="1:11" hidden="1">
      <c r="A60" s="205" t="s">
        <v>132</v>
      </c>
      <c r="B60" s="578" t="s">
        <v>142</v>
      </c>
      <c r="C60" s="579"/>
      <c r="D60" s="185" t="s">
        <v>186</v>
      </c>
      <c r="E60" s="206">
        <f ca="1">IFERROR(HLOOKUP(J43,BangTinh!$3:$44,31,0),"")</f>
        <v>0</v>
      </c>
      <c r="F60" s="207">
        <f>Giadatvaheso!$C$5</f>
        <v>100000</v>
      </c>
      <c r="G60" s="206">
        <f>Giadatvaheso!$C$13</f>
        <v>1</v>
      </c>
      <c r="H60" s="207">
        <f t="shared" ca="1" si="9"/>
        <v>0</v>
      </c>
      <c r="I60" s="208"/>
      <c r="J60" s="79"/>
      <c r="K60" s="79">
        <f t="shared" ca="1" si="8"/>
        <v>0</v>
      </c>
    </row>
    <row r="61" spans="1:11" hidden="1">
      <c r="A61" s="205" t="s">
        <v>132</v>
      </c>
      <c r="B61" s="578" t="s">
        <v>143</v>
      </c>
      <c r="C61" s="579"/>
      <c r="D61" s="185" t="s">
        <v>186</v>
      </c>
      <c r="E61" s="206">
        <f ca="1">IFERROR(HLOOKUP(J43,BangTinh!$3:$44,32,0),"")</f>
        <v>0</v>
      </c>
      <c r="F61" s="207">
        <f>Giadatvaheso!$C$5</f>
        <v>100000</v>
      </c>
      <c r="G61" s="206">
        <f>Giadatvaheso!$C$14</f>
        <v>1</v>
      </c>
      <c r="H61" s="207">
        <f t="shared" ca="1" si="9"/>
        <v>0</v>
      </c>
      <c r="I61" s="208"/>
      <c r="J61" s="79"/>
      <c r="K61" s="79">
        <f t="shared" ca="1" si="8"/>
        <v>0</v>
      </c>
    </row>
    <row r="62" spans="1:11" hidden="1">
      <c r="A62" s="209" t="s">
        <v>132</v>
      </c>
      <c r="B62" s="583" t="s">
        <v>144</v>
      </c>
      <c r="C62" s="584"/>
      <c r="D62" s="210" t="s">
        <v>186</v>
      </c>
      <c r="E62" s="211">
        <f ca="1">IFERROR(HLOOKUP(J43,BangTinh!$3:$44,33,0),"")</f>
        <v>0</v>
      </c>
      <c r="F62" s="212">
        <f>Giadatvaheso!$C$5</f>
        <v>100000</v>
      </c>
      <c r="G62" s="211">
        <f>Giadatvaheso!$C$15</f>
        <v>1</v>
      </c>
      <c r="H62" s="212">
        <f t="shared" ca="1" si="9"/>
        <v>0</v>
      </c>
      <c r="I62" s="213"/>
      <c r="J62" s="79"/>
      <c r="K62" s="79">
        <f t="shared" ca="1" si="8"/>
        <v>0</v>
      </c>
    </row>
    <row r="63" spans="1:11" hidden="1">
      <c r="A63" s="127">
        <f>A52+1</f>
        <v>2</v>
      </c>
      <c r="B63" s="595" t="s">
        <v>134</v>
      </c>
      <c r="C63" s="596"/>
      <c r="D63" s="128"/>
      <c r="E63" s="129"/>
      <c r="F63" s="128"/>
      <c r="G63" s="130"/>
      <c r="H63" s="131">
        <f ca="1">IFERROR(SUM(H64:H75),0)</f>
        <v>0</v>
      </c>
      <c r="I63" s="132"/>
      <c r="J63" s="79"/>
      <c r="K63" s="79">
        <f t="shared" ca="1" si="8"/>
        <v>0</v>
      </c>
    </row>
    <row r="64" spans="1:11" hidden="1">
      <c r="A64" s="133" t="s">
        <v>132</v>
      </c>
      <c r="B64" s="603">
        <f ca="1">IFERROR(HLOOKUP(J43,BangTinh!$46:$86,15,0),"")</f>
        <v>0</v>
      </c>
      <c r="C64" s="604"/>
      <c r="D64" s="134" t="s">
        <v>186</v>
      </c>
      <c r="E64" s="135">
        <f ca="1">IFERROR(HLOOKUP(J43,BangTinh!$46:$86,29,0),"")</f>
        <v>600.9</v>
      </c>
      <c r="F64" s="136" t="str">
        <f ca="1">IFERROR(VLOOKUP(B64,Giadatvaheso!$C$24:$F$112,4,0),"")</f>
        <v/>
      </c>
      <c r="G64" s="135">
        <v>1</v>
      </c>
      <c r="H64" s="136">
        <f t="shared" ref="H64:H65" ca="1" si="10">IFERROR(E64*F64*G64,0)</f>
        <v>0</v>
      </c>
      <c r="I64" s="137"/>
      <c r="J64" s="79"/>
      <c r="K64" s="79">
        <f t="shared" ca="1" si="8"/>
        <v>0</v>
      </c>
    </row>
    <row r="65" spans="1:11" hidden="1">
      <c r="A65" s="205" t="s">
        <v>132</v>
      </c>
      <c r="B65" s="581" t="str">
        <f ca="1">IFERROR(HLOOKUP(J44,BangTinh!$46:$86,16,0),"")</f>
        <v/>
      </c>
      <c r="C65" s="582"/>
      <c r="D65" s="185" t="s">
        <v>186</v>
      </c>
      <c r="E65" s="206">
        <f ca="1">IFERROR(HLOOKUP(J44,BangTinh!$46:$86,30,0),"")</f>
        <v>0</v>
      </c>
      <c r="F65" s="207" t="str">
        <f ca="1">IFERROR(VLOOKUP(B65,Giadatvaheso!$C$24:$F$112,4,0),"")</f>
        <v/>
      </c>
      <c r="G65" s="206">
        <v>1</v>
      </c>
      <c r="H65" s="207">
        <f t="shared" ca="1" si="10"/>
        <v>0</v>
      </c>
      <c r="I65" s="208"/>
      <c r="J65" s="79"/>
      <c r="K65" s="79">
        <f t="shared" ca="1" si="8"/>
        <v>0</v>
      </c>
    </row>
    <row r="66" spans="1:11" hidden="1">
      <c r="A66" s="205" t="s">
        <v>132</v>
      </c>
      <c r="B66" s="581" t="str">
        <f ca="1">IFERROR(HLOOKUP(J45,BangTinh!$46:$86,17,0),"")</f>
        <v/>
      </c>
      <c r="C66" s="582"/>
      <c r="D66" s="185" t="s">
        <v>186</v>
      </c>
      <c r="E66" s="206">
        <f ca="1">IFERROR(HLOOKUP(J45,BangTinh!$46:$86,31,0),"")</f>
        <v>0</v>
      </c>
      <c r="F66" s="207" t="str">
        <f ca="1">IFERROR(VLOOKUP(B66,Giadatvaheso!$C$24:$F$112,4,0),"")</f>
        <v/>
      </c>
      <c r="G66" s="206">
        <v>1</v>
      </c>
      <c r="H66" s="207">
        <f ca="1">IFERROR(E66*F66*G66,0)</f>
        <v>0</v>
      </c>
      <c r="I66" s="208"/>
      <c r="J66" s="79"/>
      <c r="K66" s="79">
        <f t="shared" ca="1" si="8"/>
        <v>0</v>
      </c>
    </row>
    <row r="67" spans="1:11" hidden="1">
      <c r="A67" s="205" t="s">
        <v>132</v>
      </c>
      <c r="B67" s="581" t="str">
        <f ca="1">IFERROR(HLOOKUP(J46,BangTinh!$46:$86,18,0),"")</f>
        <v/>
      </c>
      <c r="C67" s="582"/>
      <c r="D67" s="185" t="s">
        <v>186</v>
      </c>
      <c r="E67" s="206">
        <f ca="1">IFERROR(HLOOKUP(J46,BangTinh!$46:$86,32,0),"")</f>
        <v>0</v>
      </c>
      <c r="F67" s="207" t="str">
        <f ca="1">IFERROR(VLOOKUP(B67,Giadatvaheso!$C$24:$F$112,4,0),"")</f>
        <v/>
      </c>
      <c r="G67" s="206">
        <v>1</v>
      </c>
      <c r="H67" s="207">
        <f t="shared" ref="H67:H76" ca="1" si="11">IFERROR(E67*F67*G67,0)</f>
        <v>0</v>
      </c>
      <c r="I67" s="208"/>
      <c r="J67" s="79"/>
      <c r="K67" s="79">
        <f t="shared" ca="1" si="8"/>
        <v>0</v>
      </c>
    </row>
    <row r="68" spans="1:11" hidden="1">
      <c r="A68" s="205" t="s">
        <v>132</v>
      </c>
      <c r="B68" s="581" t="str">
        <f ca="1">IFERROR(HLOOKUP(J47,BangTinh!$46:$86,19,0),"")</f>
        <v/>
      </c>
      <c r="C68" s="582"/>
      <c r="D68" s="185" t="s">
        <v>186</v>
      </c>
      <c r="E68" s="206">
        <f ca="1">IFERROR(HLOOKUP(J47,BangTinh!$46:$86,33,0),"")</f>
        <v>0</v>
      </c>
      <c r="F68" s="207" t="str">
        <f ca="1">IFERROR(VLOOKUP(B68,Giadatvaheso!$C$24:$F$112,4,0),"")</f>
        <v/>
      </c>
      <c r="G68" s="206">
        <v>1</v>
      </c>
      <c r="H68" s="207">
        <f t="shared" ca="1" si="11"/>
        <v>0</v>
      </c>
      <c r="I68" s="208"/>
      <c r="J68" s="79"/>
      <c r="K68" s="79">
        <f t="shared" ca="1" si="8"/>
        <v>0</v>
      </c>
    </row>
    <row r="69" spans="1:11" hidden="1">
      <c r="A69" s="205" t="s">
        <v>132</v>
      </c>
      <c r="B69" s="581" t="str">
        <f ca="1">IFERROR(HLOOKUP(J48,BangTinh!$46:$86,20,0),"")</f>
        <v/>
      </c>
      <c r="C69" s="582"/>
      <c r="D69" s="185" t="s">
        <v>186</v>
      </c>
      <c r="E69" s="206">
        <f ca="1">IFERROR(HLOOKUP(J48,BangTinh!$46:$86,34,0),"")</f>
        <v>0</v>
      </c>
      <c r="F69" s="207" t="str">
        <f ca="1">IFERROR(VLOOKUP(B69,Giadatvaheso!$C$24:$F$112,4,0),"")</f>
        <v/>
      </c>
      <c r="G69" s="206">
        <v>1</v>
      </c>
      <c r="H69" s="207">
        <f t="shared" ca="1" si="11"/>
        <v>0</v>
      </c>
      <c r="I69" s="208"/>
      <c r="J69" s="79"/>
      <c r="K69" s="79">
        <f t="shared" ca="1" si="8"/>
        <v>0</v>
      </c>
    </row>
    <row r="70" spans="1:11" hidden="1">
      <c r="A70" s="205" t="s">
        <v>132</v>
      </c>
      <c r="B70" s="581" t="str">
        <f ca="1">IFERROR(HLOOKUP(J49,BangTinh!$46:$86,21,0),"")</f>
        <v/>
      </c>
      <c r="C70" s="582"/>
      <c r="D70" s="185" t="s">
        <v>186</v>
      </c>
      <c r="E70" s="206">
        <f ca="1">IFERROR(HLOOKUP(J49,BangTinh!$46:$86,35,0),"")</f>
        <v>0</v>
      </c>
      <c r="F70" s="207" t="str">
        <f ca="1">IFERROR(VLOOKUP(B70,Giadatvaheso!$C$24:$F$112,4,0),"")</f>
        <v/>
      </c>
      <c r="G70" s="206">
        <v>1</v>
      </c>
      <c r="H70" s="207">
        <f t="shared" ca="1" si="11"/>
        <v>0</v>
      </c>
      <c r="I70" s="208"/>
      <c r="J70" s="79"/>
      <c r="K70" s="79">
        <f t="shared" ca="1" si="8"/>
        <v>0</v>
      </c>
    </row>
    <row r="71" spans="1:11" hidden="1">
      <c r="A71" s="205" t="s">
        <v>132</v>
      </c>
      <c r="B71" s="581" t="str">
        <f ca="1">IFERROR(HLOOKUP(J50,BangTinh!$46:$86,22,0),"")</f>
        <v/>
      </c>
      <c r="C71" s="582"/>
      <c r="D71" s="185" t="s">
        <v>186</v>
      </c>
      <c r="E71" s="206">
        <f ca="1">IFERROR(HLOOKUP(J50,BangTinh!$46:$86,36,0),"")</f>
        <v>0</v>
      </c>
      <c r="F71" s="207" t="str">
        <f ca="1">IFERROR(VLOOKUP(B71,Giadatvaheso!$C$24:$F$112,4,0),"")</f>
        <v/>
      </c>
      <c r="G71" s="206">
        <v>1</v>
      </c>
      <c r="H71" s="207">
        <f t="shared" ca="1" si="11"/>
        <v>0</v>
      </c>
      <c r="I71" s="208"/>
      <c r="J71" s="79"/>
      <c r="K71" s="79">
        <f t="shared" ca="1" si="8"/>
        <v>0</v>
      </c>
    </row>
    <row r="72" spans="1:11" hidden="1">
      <c r="A72" s="205" t="s">
        <v>132</v>
      </c>
      <c r="B72" s="581" t="str">
        <f ca="1">IFERROR(HLOOKUP(J51,BangTinh!$46:$86,23,0),"")</f>
        <v/>
      </c>
      <c r="C72" s="582"/>
      <c r="D72" s="185" t="s">
        <v>186</v>
      </c>
      <c r="E72" s="206">
        <f ca="1">IFERROR(HLOOKUP(J51,BangTinh!$46:$86,37,0),"")</f>
        <v>0</v>
      </c>
      <c r="F72" s="207" t="str">
        <f ca="1">IFERROR(VLOOKUP(B72,Giadatvaheso!$C$24:$F$112,4,0),"")</f>
        <v/>
      </c>
      <c r="G72" s="206">
        <v>1</v>
      </c>
      <c r="H72" s="207">
        <f t="shared" ca="1" si="11"/>
        <v>0</v>
      </c>
      <c r="I72" s="208"/>
      <c r="J72" s="79"/>
      <c r="K72" s="79">
        <f t="shared" ca="1" si="8"/>
        <v>0</v>
      </c>
    </row>
    <row r="73" spans="1:11" hidden="1">
      <c r="A73" s="205" t="s">
        <v>132</v>
      </c>
      <c r="B73" s="581" t="str">
        <f ca="1">IFERROR(HLOOKUP(J52,BangTinh!$46:$86,24,0),"")</f>
        <v/>
      </c>
      <c r="C73" s="582"/>
      <c r="D73" s="185" t="s">
        <v>186</v>
      </c>
      <c r="E73" s="206">
        <f ca="1">IFERROR(HLOOKUP(J52,BangTinh!$46:$86,38,0),"")</f>
        <v>0</v>
      </c>
      <c r="F73" s="207" t="str">
        <f ca="1">IFERROR(VLOOKUP(B73,Giadatvaheso!$C$24:$F$112,4,0),"")</f>
        <v/>
      </c>
      <c r="G73" s="206">
        <v>1</v>
      </c>
      <c r="H73" s="207">
        <f t="shared" ca="1" si="11"/>
        <v>0</v>
      </c>
      <c r="I73" s="208"/>
      <c r="J73" s="79"/>
      <c r="K73" s="79">
        <f t="shared" ca="1" si="8"/>
        <v>0</v>
      </c>
    </row>
    <row r="74" spans="1:11" hidden="1">
      <c r="A74" s="205" t="s">
        <v>132</v>
      </c>
      <c r="B74" s="581" t="str">
        <f ca="1">IFERROR(HLOOKUP(J53,BangTinh!$46:$86,25,0),"")</f>
        <v/>
      </c>
      <c r="C74" s="582"/>
      <c r="D74" s="185" t="s">
        <v>186</v>
      </c>
      <c r="E74" s="206">
        <f ca="1">IFERROR(HLOOKUP(J53,BangTinh!$46:$86,39,0),"")</f>
        <v>0</v>
      </c>
      <c r="F74" s="207" t="str">
        <f ca="1">IFERROR(VLOOKUP(B74,Giadatvaheso!$C$24:$F$112,4,0),"")</f>
        <v/>
      </c>
      <c r="G74" s="206">
        <v>1</v>
      </c>
      <c r="H74" s="207">
        <f t="shared" ca="1" si="11"/>
        <v>0</v>
      </c>
      <c r="I74" s="208"/>
      <c r="J74" s="79"/>
      <c r="K74" s="79">
        <f t="shared" ca="1" si="8"/>
        <v>0</v>
      </c>
    </row>
    <row r="75" spans="1:11" hidden="1">
      <c r="A75" s="205" t="s">
        <v>132</v>
      </c>
      <c r="B75" s="581" t="str">
        <f ca="1">IFERROR(HLOOKUP(J54,BangTinh!$46:$86,26,0),"")</f>
        <v/>
      </c>
      <c r="C75" s="582"/>
      <c r="D75" s="185" t="s">
        <v>186</v>
      </c>
      <c r="E75" s="206">
        <f ca="1">IFERROR(HLOOKUP(J54,BangTinh!$46:$86,40,0),"")</f>
        <v>0</v>
      </c>
      <c r="F75" s="207" t="str">
        <f ca="1">IFERROR(VLOOKUP(B75,Giadatvaheso!$C$24:$F$112,4,0),"")</f>
        <v/>
      </c>
      <c r="G75" s="206">
        <v>1</v>
      </c>
      <c r="H75" s="207">
        <f t="shared" ca="1" si="11"/>
        <v>0</v>
      </c>
      <c r="I75" s="208"/>
      <c r="J75" s="79"/>
      <c r="K75" s="79">
        <f t="shared" ca="1" si="8"/>
        <v>0</v>
      </c>
    </row>
    <row r="76" spans="1:11" hidden="1">
      <c r="A76" s="209" t="s">
        <v>132</v>
      </c>
      <c r="B76" s="601" t="str">
        <f ca="1">IFERROR(HLOOKUP(J55,BangTinh!$46:$86,27,0),"")</f>
        <v/>
      </c>
      <c r="C76" s="602"/>
      <c r="D76" s="210" t="s">
        <v>186</v>
      </c>
      <c r="E76" s="211">
        <f ca="1">IFERROR(HLOOKUP(J55,BangTinh!$46:$86,41,0),"")</f>
        <v>0</v>
      </c>
      <c r="F76" s="212" t="str">
        <f ca="1">IFERROR(VLOOKUP(B76,Giadatvaheso!$C$24:$F$112,4,0),"")</f>
        <v/>
      </c>
      <c r="G76" s="211">
        <v>1</v>
      </c>
      <c r="H76" s="212">
        <f t="shared" ca="1" si="11"/>
        <v>0</v>
      </c>
      <c r="I76" s="213"/>
      <c r="J76" s="79"/>
      <c r="K76" s="79">
        <f t="shared" ca="1" si="8"/>
        <v>0</v>
      </c>
    </row>
    <row r="77" spans="1:11">
      <c r="A77" s="127">
        <f ca="1">IF(H63=0,2,3)</f>
        <v>2</v>
      </c>
      <c r="B77" s="595" t="s">
        <v>238</v>
      </c>
      <c r="C77" s="596"/>
      <c r="D77" s="128"/>
      <c r="E77" s="130"/>
      <c r="F77" s="138"/>
      <c r="G77" s="128"/>
      <c r="H77" s="131">
        <f ca="1">IFERROR(SUM(H78:H83),0)</f>
        <v>343677000</v>
      </c>
      <c r="I77" s="132"/>
      <c r="J77" s="79"/>
      <c r="K77" s="79">
        <f t="shared" ca="1" si="8"/>
        <v>1</v>
      </c>
    </row>
    <row r="78" spans="1:11">
      <c r="A78" s="133" t="s">
        <v>132</v>
      </c>
      <c r="B78" s="585" t="s">
        <v>217</v>
      </c>
      <c r="C78" s="586"/>
      <c r="D78" s="134" t="s">
        <v>186</v>
      </c>
      <c r="E78" s="135">
        <f ca="1">IFERROR(HLOOKUP(J43,BangTinh!$3:$44,2,0),"")</f>
        <v>600.9</v>
      </c>
      <c r="F78" s="136">
        <f>Giadatvaheso!$C$7</f>
        <v>100000</v>
      </c>
      <c r="G78" s="136">
        <f>Giadatvaheso!$J$4</f>
        <v>5</v>
      </c>
      <c r="H78" s="136">
        <f t="shared" ref="H78:H79" ca="1" si="12">IFERROR(E78*F78*G78,0)</f>
        <v>300450000</v>
      </c>
      <c r="I78" s="139"/>
      <c r="J78" s="79"/>
      <c r="K78" s="79">
        <f t="shared" ca="1" si="8"/>
        <v>1</v>
      </c>
    </row>
    <row r="79" spans="1:11" hidden="1">
      <c r="A79" s="205" t="s">
        <v>132</v>
      </c>
      <c r="B79" s="583" t="s">
        <v>146</v>
      </c>
      <c r="C79" s="584"/>
      <c r="D79" s="185" t="s">
        <v>186</v>
      </c>
      <c r="E79" s="206">
        <f ca="1">HLOOKUP(J43,BangTinh!$3:$43,26,0)</f>
        <v>0</v>
      </c>
      <c r="F79" s="136">
        <f>Giadatvaheso!$C$7</f>
        <v>100000</v>
      </c>
      <c r="G79" s="207">
        <f>Giadatvaheso!$J$4</f>
        <v>5</v>
      </c>
      <c r="H79" s="207">
        <f t="shared" ca="1" si="12"/>
        <v>0</v>
      </c>
      <c r="I79" s="214"/>
      <c r="J79" s="79"/>
      <c r="K79" s="79">
        <f ca="1">IF(H79=0,0,1)</f>
        <v>0</v>
      </c>
    </row>
    <row r="80" spans="1:11">
      <c r="A80" s="133" t="s">
        <v>132</v>
      </c>
      <c r="B80" s="585" t="s">
        <v>236</v>
      </c>
      <c r="C80" s="586"/>
      <c r="D80" s="134" t="s">
        <v>186</v>
      </c>
      <c r="E80" s="135">
        <f ca="1">IFERROR(HLOOKUP(J43,BangTinh!$3:$44,2,0),"")</f>
        <v>600.9</v>
      </c>
      <c r="F80" s="136">
        <f>Giadatvaheso!$C$7</f>
        <v>100000</v>
      </c>
      <c r="G80" s="135">
        <v>0.3</v>
      </c>
      <c r="H80" s="136">
        <f ca="1">IFERROR(E80*F80*G80,0)</f>
        <v>18027000</v>
      </c>
      <c r="I80" s="139"/>
      <c r="J80" s="79"/>
      <c r="K80" s="79">
        <f t="shared" ref="K80:K85" ca="1" si="13">IF(H80=0,0,1)</f>
        <v>1</v>
      </c>
    </row>
    <row r="81" spans="1:12" ht="34.5" customHeight="1">
      <c r="A81" s="209" t="s">
        <v>132</v>
      </c>
      <c r="B81" s="587" t="str">
        <f>IF(I49&gt;70,"Hỗ trợ ổn định đời sống đối với trường hợp thu hồi đất trên 70% diện tích đất nông nghiệp đang sử dụng",IF(I49&gt;=30,"Hỗ trợ ổn định đời sống đối với trường hợp thu hồi đất từ 30% đến 70% diện tích đất nông nghiệp đang sử dụng","Hỗ trợ ổn định đời sống đối với trường hợp thu hồi dưới 30% diện tích đất nông nghiệp đang sử dụng"))</f>
        <v>Hỗ trợ ổn định đời sống đối với trường hợp thu hồi đất từ 30% đến 70% diện tích đất nông nghiệp đang sử dụng</v>
      </c>
      <c r="C81" s="588"/>
      <c r="D81" s="210" t="s">
        <v>135</v>
      </c>
      <c r="E81" s="212">
        <f>VLOOKUP(J43,TrichLuc!$A:$AD,29,0)</f>
        <v>7</v>
      </c>
      <c r="F81" s="212">
        <f>IF(I49&gt;70,Giadatvaheso!$J$11,IF(I49&gt;=30,Giadatvaheso!$J$10,Giadatvaheso!$J$9))</f>
        <v>3600000</v>
      </c>
      <c r="G81" s="212">
        <v>1</v>
      </c>
      <c r="H81" s="212">
        <f>IFERROR(E81*F81*G81,0)</f>
        <v>25200000</v>
      </c>
      <c r="I81" s="215"/>
      <c r="J81" s="79"/>
      <c r="K81" s="79">
        <f t="shared" si="13"/>
        <v>1</v>
      </c>
    </row>
    <row r="82" spans="1:12" ht="18.75" hidden="1" customHeight="1">
      <c r="A82" s="209" t="s">
        <v>132</v>
      </c>
      <c r="B82" s="589" t="str">
        <f ca="1">IF(E53&gt;=200,"Hỗ trợ đối với Người có công với cách mạng","")</f>
        <v>Hỗ trợ đối với Người có công với cách mạng</v>
      </c>
      <c r="C82" s="590"/>
      <c r="D82" s="210" t="s">
        <v>244</v>
      </c>
      <c r="E82" s="212">
        <f>INDEX(TrichLuc!$AG$11:$AG$23,MATCH(PACT!J43,TrichLuc!$C$11:$C$23))</f>
        <v>0</v>
      </c>
      <c r="F82" s="212">
        <f ca="1">IF(E53&gt;=200,Giadatvaheso!$J$14,0)</f>
        <v>20000000</v>
      </c>
      <c r="G82" s="212">
        <v>1</v>
      </c>
      <c r="H82" s="212">
        <f t="shared" ref="H82:H83" ca="1" si="14">IFERROR(E82*F82*G82,0)</f>
        <v>0</v>
      </c>
      <c r="I82" s="215"/>
      <c r="J82" s="79"/>
      <c r="K82" s="79">
        <f t="shared" ca="1" si="13"/>
        <v>0</v>
      </c>
    </row>
    <row r="83" spans="1:12" ht="18.75" hidden="1" customHeight="1">
      <c r="A83" s="209" t="s">
        <v>132</v>
      </c>
      <c r="B83" s="589" t="str">
        <f ca="1">IF(E53&gt;=200,"Hỗ trợ đối với hộ nghèo, cận nghèo","")</f>
        <v>Hỗ trợ đối với hộ nghèo, cận nghèo</v>
      </c>
      <c r="C83" s="590"/>
      <c r="D83" s="210" t="s">
        <v>244</v>
      </c>
      <c r="E83" s="212">
        <f>INDEX(TrichLuc!$AH$11:$AH$23,MATCH(PACT!J43,TrichLuc!$C$11:$C$23))</f>
        <v>0</v>
      </c>
      <c r="F83" s="212">
        <f ca="1">IF(E53&gt;=200,Giadatvaheso!$J$15,0)</f>
        <v>10000000</v>
      </c>
      <c r="G83" s="212">
        <v>1</v>
      </c>
      <c r="H83" s="212">
        <f t="shared" ca="1" si="14"/>
        <v>0</v>
      </c>
      <c r="I83" s="215"/>
      <c r="J83" s="79"/>
      <c r="K83" s="79">
        <f t="shared" ca="1" si="13"/>
        <v>0</v>
      </c>
    </row>
    <row r="84" spans="1:12" ht="19.5" thickBot="1">
      <c r="A84" s="140"/>
      <c r="B84" s="591" t="s">
        <v>133</v>
      </c>
      <c r="C84" s="592"/>
      <c r="D84" s="141"/>
      <c r="E84" s="142"/>
      <c r="F84" s="143"/>
      <c r="G84" s="144"/>
      <c r="H84" s="145">
        <f ca="1">SUM(H52,H63,H77)</f>
        <v>403767000</v>
      </c>
      <c r="I84" s="146"/>
      <c r="K84" s="79">
        <f t="shared" ca="1" si="13"/>
        <v>1</v>
      </c>
    </row>
    <row r="85" spans="1:12" ht="89.25" customHeight="1" thickTop="1">
      <c r="A85" s="576" t="s">
        <v>240</v>
      </c>
      <c r="B85" s="576"/>
      <c r="C85" s="576"/>
      <c r="D85" s="576"/>
      <c r="E85" s="576"/>
      <c r="F85" s="576"/>
      <c r="G85" s="576"/>
      <c r="H85" s="577" t="s">
        <v>239</v>
      </c>
      <c r="I85" s="577"/>
      <c r="K85" s="79">
        <f t="shared" si="13"/>
        <v>1</v>
      </c>
    </row>
    <row r="86" spans="1:12">
      <c r="A86" s="605" t="s">
        <v>260</v>
      </c>
      <c r="B86" s="605"/>
      <c r="C86" s="605"/>
      <c r="D86" s="107"/>
      <c r="E86" s="606" t="s">
        <v>1</v>
      </c>
      <c r="F86" s="606"/>
      <c r="G86" s="606"/>
      <c r="H86" s="606"/>
      <c r="I86" s="606"/>
      <c r="K86" s="76">
        <v>1</v>
      </c>
    </row>
    <row r="87" spans="1:12" ht="16.5" customHeight="1">
      <c r="A87" s="609" t="s">
        <v>280</v>
      </c>
      <c r="B87" s="609"/>
      <c r="C87" s="609"/>
      <c r="D87" s="108"/>
      <c r="E87" s="607" t="s">
        <v>3</v>
      </c>
      <c r="F87" s="608"/>
      <c r="G87" s="608"/>
      <c r="H87" s="608"/>
      <c r="I87" s="608"/>
      <c r="K87" s="76">
        <v>1</v>
      </c>
    </row>
    <row r="88" spans="1:12" s="225" customFormat="1" ht="25.5" customHeight="1">
      <c r="A88" s="597" t="str">
        <f>CONCATENATE("Số ",J88,"/PACT")</f>
        <v>Số 3/PACT</v>
      </c>
      <c r="B88" s="597"/>
      <c r="C88" s="597"/>
      <c r="D88" s="249"/>
      <c r="E88" s="598"/>
      <c r="F88" s="598"/>
      <c r="G88" s="598"/>
      <c r="H88" s="598"/>
      <c r="I88" s="598"/>
      <c r="J88" s="226">
        <f>J43+1</f>
        <v>3</v>
      </c>
      <c r="K88" s="225">
        <v>1</v>
      </c>
      <c r="L88" s="77"/>
    </row>
    <row r="89" spans="1:12" ht="6.75" customHeight="1">
      <c r="A89" s="599"/>
      <c r="B89" s="599"/>
      <c r="C89" s="599"/>
      <c r="D89" s="109"/>
      <c r="E89" s="110"/>
      <c r="F89" s="111"/>
      <c r="G89" s="112"/>
      <c r="H89" s="111"/>
      <c r="I89" s="111"/>
      <c r="J89" s="76">
        <f>J88</f>
        <v>3</v>
      </c>
      <c r="K89" s="76">
        <v>1</v>
      </c>
    </row>
    <row r="90" spans="1:12" ht="73.5" customHeight="1">
      <c r="A90" s="600" t="s">
        <v>281</v>
      </c>
      <c r="B90" s="600"/>
      <c r="C90" s="600"/>
      <c r="D90" s="600"/>
      <c r="E90" s="600"/>
      <c r="F90" s="600"/>
      <c r="G90" s="600"/>
      <c r="H90" s="600"/>
      <c r="I90" s="600"/>
      <c r="J90" s="76">
        <f t="shared" ref="J90" si="15">J89</f>
        <v>3</v>
      </c>
      <c r="K90" s="76">
        <v>1</v>
      </c>
    </row>
    <row r="91" spans="1:12" ht="20.25">
      <c r="A91" s="113"/>
      <c r="B91" s="67" t="s">
        <v>261</v>
      </c>
      <c r="C91" s="114" t="str">
        <f>INDEX(TrichLuc!$D$11:$D$987,MATCH(PACT!J88,TrichLuc!$C$11:$C$987,0))</f>
        <v>Phạm Văn Xá; Nguyễn Thị Cần</v>
      </c>
      <c r="D91" s="115"/>
      <c r="E91" s="116"/>
      <c r="F91" s="580" t="s">
        <v>184</v>
      </c>
      <c r="G91" s="580"/>
      <c r="H91" s="580"/>
      <c r="I91" s="118">
        <f>INDEX(TrichLuc!$J$11:$J$987,MATCH(PACT!J88,TrichLuc!$C$11:$C$987,0))</f>
        <v>3276</v>
      </c>
      <c r="J91" s="76">
        <f t="shared" ref="J91:J100" si="16">J90</f>
        <v>3</v>
      </c>
      <c r="K91" s="76">
        <v>1</v>
      </c>
    </row>
    <row r="92" spans="1:12" ht="20.25">
      <c r="A92" s="113"/>
      <c r="B92" s="67" t="s">
        <v>237</v>
      </c>
      <c r="C92" s="114" t="str">
        <f>IF(INDEX(TrichLuc!$E$11:$E$987,MATCH(PACT!J88,TrichLuc!$C$11:$C$987,0))=0,"",INDEX(TrichLuc!$E$11:$E$987,MATCH(PACT!J88,TrichLuc!$C$11:$C$987,0)))</f>
        <v/>
      </c>
      <c r="D92" s="115"/>
      <c r="E92" s="117"/>
      <c r="F92" s="580" t="s">
        <v>207</v>
      </c>
      <c r="G92" s="580"/>
      <c r="H92" s="580"/>
      <c r="I92" s="251">
        <f>VLOOKUP(J88,TrichLuc!$A:$AA,23,0)</f>
        <v>585</v>
      </c>
      <c r="J92" s="76">
        <f t="shared" si="16"/>
        <v>3</v>
      </c>
      <c r="K92" s="76">
        <v>1</v>
      </c>
    </row>
    <row r="93" spans="1:12" ht="20.25">
      <c r="A93" s="113"/>
      <c r="B93" s="580" t="str">
        <f>"Địa chỉ: "&amp;INDEX(TrichLuc!$AE$11:$AE$987,MATCH(PACT!J88,TrichLuc!$C$11:$C$987,0))</f>
        <v>Địa chỉ: Đội 3, Phong Cầu, xã Kiến Minh, TP Hải Phòng</v>
      </c>
      <c r="C93" s="580"/>
      <c r="D93" s="115"/>
      <c r="E93" s="116"/>
      <c r="F93" s="580" t="s">
        <v>185</v>
      </c>
      <c r="G93" s="580"/>
      <c r="H93" s="580"/>
      <c r="I93" s="118">
        <f>I91-I92</f>
        <v>2691</v>
      </c>
      <c r="J93" s="76">
        <f t="shared" si="16"/>
        <v>3</v>
      </c>
      <c r="K93" s="76">
        <v>1</v>
      </c>
    </row>
    <row r="94" spans="1:12">
      <c r="A94" s="113"/>
      <c r="B94" s="119"/>
      <c r="C94" s="67"/>
      <c r="D94" s="115"/>
      <c r="E94" s="116"/>
      <c r="F94" s="580" t="s">
        <v>206</v>
      </c>
      <c r="G94" s="580"/>
      <c r="H94" s="580"/>
      <c r="I94" s="118">
        <f>INDEX(TrichLuc!$X$11:$X$987,MATCH(PACT!J88,TrichLuc!$C$11:$C$987,0))</f>
        <v>24.310665180230398</v>
      </c>
      <c r="J94" s="76">
        <f t="shared" si="16"/>
        <v>3</v>
      </c>
      <c r="K94" s="76">
        <v>1</v>
      </c>
    </row>
    <row r="95" spans="1:12" ht="7.5" customHeight="1" thickBot="1">
      <c r="A95" s="109"/>
      <c r="B95" s="113"/>
      <c r="C95" s="120"/>
      <c r="D95" s="115"/>
      <c r="E95" s="121"/>
      <c r="F95" s="122"/>
      <c r="G95" s="116"/>
      <c r="H95" s="113"/>
      <c r="I95" s="67"/>
      <c r="J95" s="76">
        <f t="shared" si="16"/>
        <v>3</v>
      </c>
      <c r="K95" s="76">
        <v>1</v>
      </c>
    </row>
    <row r="96" spans="1:12" ht="51.75" customHeight="1" thickTop="1">
      <c r="A96" s="123" t="s">
        <v>125</v>
      </c>
      <c r="B96" s="593" t="s">
        <v>126</v>
      </c>
      <c r="C96" s="594"/>
      <c r="D96" s="153" t="s">
        <v>33</v>
      </c>
      <c r="E96" s="124" t="s">
        <v>127</v>
      </c>
      <c r="F96" s="125" t="s">
        <v>128</v>
      </c>
      <c r="G96" s="125" t="s">
        <v>129</v>
      </c>
      <c r="H96" s="125" t="s">
        <v>130</v>
      </c>
      <c r="I96" s="126" t="s">
        <v>11</v>
      </c>
      <c r="J96" s="76">
        <f t="shared" si="16"/>
        <v>3</v>
      </c>
      <c r="K96" s="76">
        <v>1</v>
      </c>
    </row>
    <row r="97" spans="1:11">
      <c r="A97" s="127">
        <v>1</v>
      </c>
      <c r="B97" s="595" t="s">
        <v>131</v>
      </c>
      <c r="C97" s="596"/>
      <c r="D97" s="128"/>
      <c r="E97" s="129">
        <f ca="1">SUM(E98:E107)</f>
        <v>654.20000000000005</v>
      </c>
      <c r="F97" s="128"/>
      <c r="G97" s="130"/>
      <c r="H97" s="131">
        <f ca="1">IFERROR(SUM(H98:H107),0)</f>
        <v>65420000.000000007</v>
      </c>
      <c r="I97" s="132"/>
      <c r="J97" s="76">
        <f t="shared" si="16"/>
        <v>3</v>
      </c>
      <c r="K97" s="79">
        <f t="shared" ref="K97:K123" ca="1" si="17">IF(H97=0,0,1)</f>
        <v>1</v>
      </c>
    </row>
    <row r="98" spans="1:11">
      <c r="A98" s="133" t="s">
        <v>132</v>
      </c>
      <c r="B98" s="585" t="s">
        <v>136</v>
      </c>
      <c r="C98" s="586"/>
      <c r="D98" s="134" t="s">
        <v>186</v>
      </c>
      <c r="E98" s="135">
        <f ca="1">IFERROR(HLOOKUP(J88,BangTinh!$3:$44,15,0),"")</f>
        <v>654.20000000000005</v>
      </c>
      <c r="F98" s="136">
        <f>Giadatvaheso!$C$4</f>
        <v>100000</v>
      </c>
      <c r="G98" s="135">
        <f>Giadatvaheso!$C$11</f>
        <v>1</v>
      </c>
      <c r="H98" s="136">
        <f ca="1">IFERROR(E98*F98*G98,0)</f>
        <v>65420000.000000007</v>
      </c>
      <c r="I98" s="137"/>
      <c r="J98" s="76">
        <f t="shared" si="16"/>
        <v>3</v>
      </c>
      <c r="K98" s="79">
        <f t="shared" ca="1" si="17"/>
        <v>1</v>
      </c>
    </row>
    <row r="99" spans="1:11" hidden="1">
      <c r="A99" s="205" t="s">
        <v>132</v>
      </c>
      <c r="B99" s="578" t="s">
        <v>138</v>
      </c>
      <c r="C99" s="579"/>
      <c r="D99" s="185" t="s">
        <v>186</v>
      </c>
      <c r="E99" s="206">
        <f ca="1">IFERROR(HLOOKUP(J88,BangTinh!$3:$44,16,0),"")</f>
        <v>0</v>
      </c>
      <c r="F99" s="207">
        <f>Giadatvaheso!$C$4</f>
        <v>100000</v>
      </c>
      <c r="G99" s="206">
        <f>Giadatvaheso!$C$12</f>
        <v>1</v>
      </c>
      <c r="H99" s="207">
        <f t="shared" ref="H99:H107" ca="1" si="18">IFERROR(E99*F99*G99,0)</f>
        <v>0</v>
      </c>
      <c r="I99" s="208"/>
      <c r="J99" s="76">
        <f t="shared" si="16"/>
        <v>3</v>
      </c>
      <c r="K99" s="79">
        <f t="shared" ca="1" si="17"/>
        <v>0</v>
      </c>
    </row>
    <row r="100" spans="1:11" hidden="1">
      <c r="A100" s="205" t="s">
        <v>132</v>
      </c>
      <c r="B100" s="578" t="s">
        <v>139</v>
      </c>
      <c r="C100" s="579"/>
      <c r="D100" s="185" t="s">
        <v>186</v>
      </c>
      <c r="E100" s="206">
        <f ca="1">IFERROR(HLOOKUP(J88,BangTinh!$3:$44,17,0),"")</f>
        <v>0</v>
      </c>
      <c r="F100" s="207">
        <f>Giadatvaheso!$C$4</f>
        <v>100000</v>
      </c>
      <c r="G100" s="206">
        <f>Giadatvaheso!$C$13</f>
        <v>1</v>
      </c>
      <c r="H100" s="207">
        <f t="shared" ca="1" si="18"/>
        <v>0</v>
      </c>
      <c r="I100" s="208"/>
      <c r="J100" s="76">
        <f t="shared" si="16"/>
        <v>3</v>
      </c>
      <c r="K100" s="79">
        <f t="shared" ca="1" si="17"/>
        <v>0</v>
      </c>
    </row>
    <row r="101" spans="1:11" hidden="1">
      <c r="A101" s="205" t="s">
        <v>132</v>
      </c>
      <c r="B101" s="578" t="s">
        <v>140</v>
      </c>
      <c r="C101" s="579"/>
      <c r="D101" s="185" t="s">
        <v>186</v>
      </c>
      <c r="E101" s="206">
        <f ca="1">IFERROR(HLOOKUP(J88,BangTinh!$3:$44,16,0),"")</f>
        <v>0</v>
      </c>
      <c r="F101" s="207">
        <f>Giadatvaheso!$C$4</f>
        <v>100000</v>
      </c>
      <c r="G101" s="206">
        <f>Giadatvaheso!$C$14</f>
        <v>1</v>
      </c>
      <c r="H101" s="207">
        <f t="shared" ca="1" si="18"/>
        <v>0</v>
      </c>
      <c r="I101" s="208"/>
      <c r="J101" s="79"/>
      <c r="K101" s="79">
        <f t="shared" ca="1" si="17"/>
        <v>0</v>
      </c>
    </row>
    <row r="102" spans="1:11" hidden="1">
      <c r="A102" s="205" t="s">
        <v>132</v>
      </c>
      <c r="B102" s="578" t="s">
        <v>216</v>
      </c>
      <c r="C102" s="579"/>
      <c r="D102" s="185" t="s">
        <v>186</v>
      </c>
      <c r="E102" s="206">
        <f ca="1">IFERROR(HLOOKUP(J88,BangTinh!$3:$44,17,0),"")</f>
        <v>0</v>
      </c>
      <c r="F102" s="207">
        <f>Giadatvaheso!$C$4</f>
        <v>100000</v>
      </c>
      <c r="G102" s="206">
        <f>Giadatvaheso!$C$15</f>
        <v>1</v>
      </c>
      <c r="H102" s="207">
        <f t="shared" ca="1" si="18"/>
        <v>0</v>
      </c>
      <c r="I102" s="208"/>
      <c r="J102" s="79"/>
      <c r="K102" s="79">
        <f t="shared" ca="1" si="17"/>
        <v>0</v>
      </c>
    </row>
    <row r="103" spans="1:11" hidden="1">
      <c r="A103" s="205" t="s">
        <v>132</v>
      </c>
      <c r="B103" s="578" t="s">
        <v>137</v>
      </c>
      <c r="C103" s="579"/>
      <c r="D103" s="185" t="s">
        <v>186</v>
      </c>
      <c r="E103" s="206">
        <f ca="1">IFERROR(HLOOKUP(J88,BangTinh!$3:$44,29,0),"")</f>
        <v>0</v>
      </c>
      <c r="F103" s="207">
        <f>Giadatvaheso!$C$5</f>
        <v>100000</v>
      </c>
      <c r="G103" s="206">
        <v>1</v>
      </c>
      <c r="H103" s="207">
        <f t="shared" ca="1" si="18"/>
        <v>0</v>
      </c>
      <c r="I103" s="208"/>
      <c r="J103" s="79"/>
      <c r="K103" s="79">
        <f t="shared" ca="1" si="17"/>
        <v>0</v>
      </c>
    </row>
    <row r="104" spans="1:11" hidden="1">
      <c r="A104" s="205" t="s">
        <v>132</v>
      </c>
      <c r="B104" s="578" t="s">
        <v>141</v>
      </c>
      <c r="C104" s="579"/>
      <c r="D104" s="185" t="s">
        <v>186</v>
      </c>
      <c r="E104" s="206">
        <f ca="1">IFERROR(HLOOKUP(J88,BangTinh!$3:$44,30,0),"")</f>
        <v>0</v>
      </c>
      <c r="F104" s="207">
        <f>Giadatvaheso!$C$5</f>
        <v>100000</v>
      </c>
      <c r="G104" s="206">
        <f>Giadatvaheso!$C$12</f>
        <v>1</v>
      </c>
      <c r="H104" s="207">
        <f t="shared" ca="1" si="18"/>
        <v>0</v>
      </c>
      <c r="I104" s="208"/>
      <c r="J104" s="79"/>
      <c r="K104" s="79">
        <f t="shared" ca="1" si="17"/>
        <v>0</v>
      </c>
    </row>
    <row r="105" spans="1:11" hidden="1">
      <c r="A105" s="205" t="s">
        <v>132</v>
      </c>
      <c r="B105" s="578" t="s">
        <v>142</v>
      </c>
      <c r="C105" s="579"/>
      <c r="D105" s="185" t="s">
        <v>186</v>
      </c>
      <c r="E105" s="206">
        <f ca="1">IFERROR(HLOOKUP(J88,BangTinh!$3:$44,31,0),"")</f>
        <v>0</v>
      </c>
      <c r="F105" s="207">
        <f>Giadatvaheso!$C$5</f>
        <v>100000</v>
      </c>
      <c r="G105" s="206">
        <f>Giadatvaheso!$C$13</f>
        <v>1</v>
      </c>
      <c r="H105" s="207">
        <f t="shared" ca="1" si="18"/>
        <v>0</v>
      </c>
      <c r="I105" s="208"/>
      <c r="J105" s="79"/>
      <c r="K105" s="79">
        <f t="shared" ca="1" si="17"/>
        <v>0</v>
      </c>
    </row>
    <row r="106" spans="1:11" hidden="1">
      <c r="A106" s="205" t="s">
        <v>132</v>
      </c>
      <c r="B106" s="578" t="s">
        <v>143</v>
      </c>
      <c r="C106" s="579"/>
      <c r="D106" s="185" t="s">
        <v>186</v>
      </c>
      <c r="E106" s="206">
        <f ca="1">IFERROR(HLOOKUP(J88,BangTinh!$3:$44,32,0),"")</f>
        <v>0</v>
      </c>
      <c r="F106" s="207">
        <f>Giadatvaheso!$C$5</f>
        <v>100000</v>
      </c>
      <c r="G106" s="206">
        <f>Giadatvaheso!$C$14</f>
        <v>1</v>
      </c>
      <c r="H106" s="207">
        <f t="shared" ca="1" si="18"/>
        <v>0</v>
      </c>
      <c r="I106" s="208"/>
      <c r="J106" s="79"/>
      <c r="K106" s="79">
        <f t="shared" ca="1" si="17"/>
        <v>0</v>
      </c>
    </row>
    <row r="107" spans="1:11" hidden="1">
      <c r="A107" s="209" t="s">
        <v>132</v>
      </c>
      <c r="B107" s="583" t="s">
        <v>144</v>
      </c>
      <c r="C107" s="584"/>
      <c r="D107" s="210" t="s">
        <v>186</v>
      </c>
      <c r="E107" s="211">
        <f ca="1">IFERROR(HLOOKUP(J88,BangTinh!$3:$44,33,0),"")</f>
        <v>0</v>
      </c>
      <c r="F107" s="212">
        <f>Giadatvaheso!$C$5</f>
        <v>100000</v>
      </c>
      <c r="G107" s="211">
        <f>Giadatvaheso!$C$15</f>
        <v>1</v>
      </c>
      <c r="H107" s="212">
        <f t="shared" ca="1" si="18"/>
        <v>0</v>
      </c>
      <c r="I107" s="213"/>
      <c r="J107" s="79"/>
      <c r="K107" s="79">
        <f t="shared" ca="1" si="17"/>
        <v>0</v>
      </c>
    </row>
    <row r="108" spans="1:11" hidden="1">
      <c r="A108" s="127">
        <f>A97+1</f>
        <v>2</v>
      </c>
      <c r="B108" s="595" t="s">
        <v>134</v>
      </c>
      <c r="C108" s="596"/>
      <c r="D108" s="128"/>
      <c r="E108" s="129"/>
      <c r="F108" s="128"/>
      <c r="G108" s="130"/>
      <c r="H108" s="131">
        <f ca="1">IFERROR(SUM(H109:H120),0)</f>
        <v>0</v>
      </c>
      <c r="I108" s="132"/>
      <c r="J108" s="79"/>
      <c r="K108" s="79">
        <f t="shared" ca="1" si="17"/>
        <v>0</v>
      </c>
    </row>
    <row r="109" spans="1:11" hidden="1">
      <c r="A109" s="133" t="s">
        <v>132</v>
      </c>
      <c r="B109" s="603">
        <f ca="1">IFERROR(HLOOKUP(J88,BangTinh!$46:$86,15,0),"")</f>
        <v>0</v>
      </c>
      <c r="C109" s="604"/>
      <c r="D109" s="134" t="s">
        <v>186</v>
      </c>
      <c r="E109" s="135">
        <f ca="1">IFERROR(HLOOKUP(J88,BangTinh!$46:$86,29,0),"")</f>
        <v>654.20000000000005</v>
      </c>
      <c r="F109" s="136" t="str">
        <f ca="1">IFERROR(VLOOKUP(B109,Giadatvaheso!$C$24:$F$112,4,0),"")</f>
        <v/>
      </c>
      <c r="G109" s="135">
        <v>1</v>
      </c>
      <c r="H109" s="136">
        <f t="shared" ref="H109:H110" ca="1" si="19">IFERROR(E109*F109*G109,0)</f>
        <v>0</v>
      </c>
      <c r="I109" s="137"/>
      <c r="J109" s="79"/>
      <c r="K109" s="79">
        <f t="shared" ca="1" si="17"/>
        <v>0</v>
      </c>
    </row>
    <row r="110" spans="1:11" hidden="1">
      <c r="A110" s="205" t="s">
        <v>132</v>
      </c>
      <c r="B110" s="581" t="str">
        <f ca="1">IFERROR(HLOOKUP(J89,BangTinh!$46:$86,16,0),"")</f>
        <v/>
      </c>
      <c r="C110" s="582"/>
      <c r="D110" s="185" t="s">
        <v>186</v>
      </c>
      <c r="E110" s="206">
        <f ca="1">IFERROR(HLOOKUP(J89,BangTinh!$46:$86,30,0),"")</f>
        <v>0</v>
      </c>
      <c r="F110" s="207" t="str">
        <f ca="1">IFERROR(VLOOKUP(B110,Giadatvaheso!$C$24:$F$112,4,0),"")</f>
        <v/>
      </c>
      <c r="G110" s="206">
        <v>1</v>
      </c>
      <c r="H110" s="207">
        <f t="shared" ca="1" si="19"/>
        <v>0</v>
      </c>
      <c r="I110" s="208"/>
      <c r="J110" s="79"/>
      <c r="K110" s="79">
        <f t="shared" ca="1" si="17"/>
        <v>0</v>
      </c>
    </row>
    <row r="111" spans="1:11" hidden="1">
      <c r="A111" s="205" t="s">
        <v>132</v>
      </c>
      <c r="B111" s="581" t="str">
        <f ca="1">IFERROR(HLOOKUP(J90,BangTinh!$46:$86,17,0),"")</f>
        <v/>
      </c>
      <c r="C111" s="582"/>
      <c r="D111" s="185" t="s">
        <v>186</v>
      </c>
      <c r="E111" s="206">
        <f ca="1">IFERROR(HLOOKUP(J90,BangTinh!$46:$86,31,0),"")</f>
        <v>0</v>
      </c>
      <c r="F111" s="207" t="str">
        <f ca="1">IFERROR(VLOOKUP(B111,Giadatvaheso!$C$24:$F$112,4,0),"")</f>
        <v/>
      </c>
      <c r="G111" s="206">
        <v>1</v>
      </c>
      <c r="H111" s="207">
        <f ca="1">IFERROR(E111*F111*G111,0)</f>
        <v>0</v>
      </c>
      <c r="I111" s="208"/>
      <c r="J111" s="79"/>
      <c r="K111" s="79">
        <f t="shared" ca="1" si="17"/>
        <v>0</v>
      </c>
    </row>
    <row r="112" spans="1:11" hidden="1">
      <c r="A112" s="205" t="s">
        <v>132</v>
      </c>
      <c r="B112" s="581" t="str">
        <f ca="1">IFERROR(HLOOKUP(J91,BangTinh!$46:$86,18,0),"")</f>
        <v/>
      </c>
      <c r="C112" s="582"/>
      <c r="D112" s="185" t="s">
        <v>186</v>
      </c>
      <c r="E112" s="206">
        <f ca="1">IFERROR(HLOOKUP(J91,BangTinh!$46:$86,32,0),"")</f>
        <v>0</v>
      </c>
      <c r="F112" s="207" t="str">
        <f ca="1">IFERROR(VLOOKUP(B112,Giadatvaheso!$C$24:$F$112,4,0),"")</f>
        <v/>
      </c>
      <c r="G112" s="206">
        <v>1</v>
      </c>
      <c r="H112" s="207">
        <f t="shared" ref="H112:H121" ca="1" si="20">IFERROR(E112*F112*G112,0)</f>
        <v>0</v>
      </c>
      <c r="I112" s="208"/>
      <c r="J112" s="79"/>
      <c r="K112" s="79">
        <f t="shared" ca="1" si="17"/>
        <v>0</v>
      </c>
    </row>
    <row r="113" spans="1:11" hidden="1">
      <c r="A113" s="205" t="s">
        <v>132</v>
      </c>
      <c r="B113" s="581" t="str">
        <f ca="1">IFERROR(HLOOKUP(J92,BangTinh!$46:$86,19,0),"")</f>
        <v/>
      </c>
      <c r="C113" s="582"/>
      <c r="D113" s="185" t="s">
        <v>186</v>
      </c>
      <c r="E113" s="206">
        <f ca="1">IFERROR(HLOOKUP(J92,BangTinh!$46:$86,33,0),"")</f>
        <v>0</v>
      </c>
      <c r="F113" s="207" t="str">
        <f ca="1">IFERROR(VLOOKUP(B113,Giadatvaheso!$C$24:$F$112,4,0),"")</f>
        <v/>
      </c>
      <c r="G113" s="206">
        <v>1</v>
      </c>
      <c r="H113" s="207">
        <f t="shared" ca="1" si="20"/>
        <v>0</v>
      </c>
      <c r="I113" s="208"/>
      <c r="J113" s="79"/>
      <c r="K113" s="79">
        <f t="shared" ca="1" si="17"/>
        <v>0</v>
      </c>
    </row>
    <row r="114" spans="1:11" hidden="1">
      <c r="A114" s="205" t="s">
        <v>132</v>
      </c>
      <c r="B114" s="581" t="str">
        <f ca="1">IFERROR(HLOOKUP(J93,BangTinh!$46:$86,20,0),"")</f>
        <v/>
      </c>
      <c r="C114" s="582"/>
      <c r="D114" s="185" t="s">
        <v>186</v>
      </c>
      <c r="E114" s="206">
        <f ca="1">IFERROR(HLOOKUP(J93,BangTinh!$46:$86,34,0),"")</f>
        <v>0</v>
      </c>
      <c r="F114" s="207" t="str">
        <f ca="1">IFERROR(VLOOKUP(B114,Giadatvaheso!$C$24:$F$112,4,0),"")</f>
        <v/>
      </c>
      <c r="G114" s="206">
        <v>1</v>
      </c>
      <c r="H114" s="207">
        <f t="shared" ca="1" si="20"/>
        <v>0</v>
      </c>
      <c r="I114" s="208"/>
      <c r="J114" s="79"/>
      <c r="K114" s="79">
        <f t="shared" ca="1" si="17"/>
        <v>0</v>
      </c>
    </row>
    <row r="115" spans="1:11" hidden="1">
      <c r="A115" s="205" t="s">
        <v>132</v>
      </c>
      <c r="B115" s="581" t="str">
        <f ca="1">IFERROR(HLOOKUP(J94,BangTinh!$46:$86,21,0),"")</f>
        <v/>
      </c>
      <c r="C115" s="582"/>
      <c r="D115" s="185" t="s">
        <v>186</v>
      </c>
      <c r="E115" s="206">
        <f ca="1">IFERROR(HLOOKUP(J94,BangTinh!$46:$86,35,0),"")</f>
        <v>0</v>
      </c>
      <c r="F115" s="207" t="str">
        <f ca="1">IFERROR(VLOOKUP(B115,Giadatvaheso!$C$24:$F$112,4,0),"")</f>
        <v/>
      </c>
      <c r="G115" s="206">
        <v>1</v>
      </c>
      <c r="H115" s="207">
        <f t="shared" ca="1" si="20"/>
        <v>0</v>
      </c>
      <c r="I115" s="208"/>
      <c r="J115" s="79"/>
      <c r="K115" s="79">
        <f t="shared" ca="1" si="17"/>
        <v>0</v>
      </c>
    </row>
    <row r="116" spans="1:11" hidden="1">
      <c r="A116" s="205" t="s">
        <v>132</v>
      </c>
      <c r="B116" s="581" t="str">
        <f ca="1">IFERROR(HLOOKUP(J95,BangTinh!$46:$86,22,0),"")</f>
        <v/>
      </c>
      <c r="C116" s="582"/>
      <c r="D116" s="185" t="s">
        <v>186</v>
      </c>
      <c r="E116" s="206">
        <f ca="1">IFERROR(HLOOKUP(J95,BangTinh!$46:$86,36,0),"")</f>
        <v>0</v>
      </c>
      <c r="F116" s="207" t="str">
        <f ca="1">IFERROR(VLOOKUP(B116,Giadatvaheso!$C$24:$F$112,4,0),"")</f>
        <v/>
      </c>
      <c r="G116" s="206">
        <v>1</v>
      </c>
      <c r="H116" s="207">
        <f t="shared" ca="1" si="20"/>
        <v>0</v>
      </c>
      <c r="I116" s="208"/>
      <c r="J116" s="79"/>
      <c r="K116" s="79">
        <f t="shared" ca="1" si="17"/>
        <v>0</v>
      </c>
    </row>
    <row r="117" spans="1:11" hidden="1">
      <c r="A117" s="205" t="s">
        <v>132</v>
      </c>
      <c r="B117" s="581" t="str">
        <f ca="1">IFERROR(HLOOKUP(J96,BangTinh!$46:$86,23,0),"")</f>
        <v/>
      </c>
      <c r="C117" s="582"/>
      <c r="D117" s="185" t="s">
        <v>186</v>
      </c>
      <c r="E117" s="206">
        <f ca="1">IFERROR(HLOOKUP(J96,BangTinh!$46:$86,37,0),"")</f>
        <v>0</v>
      </c>
      <c r="F117" s="207" t="str">
        <f ca="1">IFERROR(VLOOKUP(B117,Giadatvaheso!$C$24:$F$112,4,0),"")</f>
        <v/>
      </c>
      <c r="G117" s="206">
        <v>1</v>
      </c>
      <c r="H117" s="207">
        <f t="shared" ca="1" si="20"/>
        <v>0</v>
      </c>
      <c r="I117" s="208"/>
      <c r="J117" s="79"/>
      <c r="K117" s="79">
        <f t="shared" ca="1" si="17"/>
        <v>0</v>
      </c>
    </row>
    <row r="118" spans="1:11" hidden="1">
      <c r="A118" s="205" t="s">
        <v>132</v>
      </c>
      <c r="B118" s="581" t="str">
        <f ca="1">IFERROR(HLOOKUP(J97,BangTinh!$46:$86,24,0),"")</f>
        <v/>
      </c>
      <c r="C118" s="582"/>
      <c r="D118" s="185" t="s">
        <v>186</v>
      </c>
      <c r="E118" s="206">
        <f ca="1">IFERROR(HLOOKUP(J97,BangTinh!$46:$86,38,0),"")</f>
        <v>0</v>
      </c>
      <c r="F118" s="207" t="str">
        <f ca="1">IFERROR(VLOOKUP(B118,Giadatvaheso!$C$24:$F$112,4,0),"")</f>
        <v/>
      </c>
      <c r="G118" s="206">
        <v>1</v>
      </c>
      <c r="H118" s="207">
        <f t="shared" ca="1" si="20"/>
        <v>0</v>
      </c>
      <c r="I118" s="208"/>
      <c r="J118" s="79"/>
      <c r="K118" s="79">
        <f t="shared" ca="1" si="17"/>
        <v>0</v>
      </c>
    </row>
    <row r="119" spans="1:11" hidden="1">
      <c r="A119" s="205" t="s">
        <v>132</v>
      </c>
      <c r="B119" s="581" t="str">
        <f ca="1">IFERROR(HLOOKUP(J98,BangTinh!$46:$86,25,0),"")</f>
        <v/>
      </c>
      <c r="C119" s="582"/>
      <c r="D119" s="185" t="s">
        <v>186</v>
      </c>
      <c r="E119" s="206">
        <f ca="1">IFERROR(HLOOKUP(J98,BangTinh!$46:$86,39,0),"")</f>
        <v>0</v>
      </c>
      <c r="F119" s="207" t="str">
        <f ca="1">IFERROR(VLOOKUP(B119,Giadatvaheso!$C$24:$F$112,4,0),"")</f>
        <v/>
      </c>
      <c r="G119" s="206">
        <v>1</v>
      </c>
      <c r="H119" s="207">
        <f t="shared" ca="1" si="20"/>
        <v>0</v>
      </c>
      <c r="I119" s="208"/>
      <c r="J119" s="79"/>
      <c r="K119" s="79">
        <f t="shared" ca="1" si="17"/>
        <v>0</v>
      </c>
    </row>
    <row r="120" spans="1:11" hidden="1">
      <c r="A120" s="205" t="s">
        <v>132</v>
      </c>
      <c r="B120" s="581" t="str">
        <f ca="1">IFERROR(HLOOKUP(J99,BangTinh!$46:$86,26,0),"")</f>
        <v/>
      </c>
      <c r="C120" s="582"/>
      <c r="D120" s="185" t="s">
        <v>186</v>
      </c>
      <c r="E120" s="206">
        <f ca="1">IFERROR(HLOOKUP(J99,BangTinh!$46:$86,40,0),"")</f>
        <v>0</v>
      </c>
      <c r="F120" s="207" t="str">
        <f ca="1">IFERROR(VLOOKUP(B120,Giadatvaheso!$C$24:$F$112,4,0),"")</f>
        <v/>
      </c>
      <c r="G120" s="206">
        <v>1</v>
      </c>
      <c r="H120" s="207">
        <f t="shared" ca="1" si="20"/>
        <v>0</v>
      </c>
      <c r="I120" s="208"/>
      <c r="J120" s="79"/>
      <c r="K120" s="79">
        <f t="shared" ca="1" si="17"/>
        <v>0</v>
      </c>
    </row>
    <row r="121" spans="1:11" hidden="1">
      <c r="A121" s="209" t="s">
        <v>132</v>
      </c>
      <c r="B121" s="601" t="str">
        <f ca="1">IFERROR(HLOOKUP(J100,BangTinh!$46:$86,27,0),"")</f>
        <v/>
      </c>
      <c r="C121" s="602"/>
      <c r="D121" s="210" t="s">
        <v>186</v>
      </c>
      <c r="E121" s="211">
        <f ca="1">IFERROR(HLOOKUP(J100,BangTinh!$46:$86,41,0),"")</f>
        <v>0</v>
      </c>
      <c r="F121" s="212" t="str">
        <f ca="1">IFERROR(VLOOKUP(B121,Giadatvaheso!$C$24:$F$112,4,0),"")</f>
        <v/>
      </c>
      <c r="G121" s="211">
        <v>1</v>
      </c>
      <c r="H121" s="212">
        <f t="shared" ca="1" si="20"/>
        <v>0</v>
      </c>
      <c r="I121" s="213"/>
      <c r="J121" s="79"/>
      <c r="K121" s="79">
        <f t="shared" ca="1" si="17"/>
        <v>0</v>
      </c>
    </row>
    <row r="122" spans="1:11">
      <c r="A122" s="127">
        <f ca="1">IF(H108=0,2,3)</f>
        <v>2</v>
      </c>
      <c r="B122" s="595" t="s">
        <v>238</v>
      </c>
      <c r="C122" s="596"/>
      <c r="D122" s="128"/>
      <c r="E122" s="130"/>
      <c r="F122" s="138"/>
      <c r="G122" s="128"/>
      <c r="H122" s="131">
        <f ca="1">IFERROR(SUM(H123:H128),0)</f>
        <v>364726000.00000006</v>
      </c>
      <c r="I122" s="132"/>
      <c r="J122" s="79"/>
      <c r="K122" s="79">
        <f t="shared" ca="1" si="17"/>
        <v>1</v>
      </c>
    </row>
    <row r="123" spans="1:11">
      <c r="A123" s="133" t="s">
        <v>132</v>
      </c>
      <c r="B123" s="585" t="s">
        <v>217</v>
      </c>
      <c r="C123" s="586"/>
      <c r="D123" s="134" t="s">
        <v>186</v>
      </c>
      <c r="E123" s="135">
        <f ca="1">IFERROR(HLOOKUP(J88,BangTinh!$3:$44,2,0),"")</f>
        <v>654.20000000000005</v>
      </c>
      <c r="F123" s="136">
        <f>Giadatvaheso!$C$7</f>
        <v>100000</v>
      </c>
      <c r="G123" s="136">
        <f>Giadatvaheso!$J$4</f>
        <v>5</v>
      </c>
      <c r="H123" s="136">
        <f t="shared" ref="H123:H124" ca="1" si="21">IFERROR(E123*F123*G123,0)</f>
        <v>327100000.00000006</v>
      </c>
      <c r="I123" s="139"/>
      <c r="J123" s="79"/>
      <c r="K123" s="79">
        <f t="shared" ca="1" si="17"/>
        <v>1</v>
      </c>
    </row>
    <row r="124" spans="1:11" hidden="1">
      <c r="A124" s="205" t="s">
        <v>132</v>
      </c>
      <c r="B124" s="583" t="s">
        <v>146</v>
      </c>
      <c r="C124" s="584"/>
      <c r="D124" s="185" t="s">
        <v>186</v>
      </c>
      <c r="E124" s="206">
        <f ca="1">HLOOKUP(J88,BangTinh!$3:$43,26,0)</f>
        <v>0</v>
      </c>
      <c r="F124" s="136">
        <f>Giadatvaheso!$C$7</f>
        <v>100000</v>
      </c>
      <c r="G124" s="207">
        <f>Giadatvaheso!$J$4</f>
        <v>5</v>
      </c>
      <c r="H124" s="207">
        <f t="shared" ca="1" si="21"/>
        <v>0</v>
      </c>
      <c r="I124" s="214"/>
      <c r="J124" s="79"/>
      <c r="K124" s="79">
        <f ca="1">IF(H124=0,0,1)</f>
        <v>0</v>
      </c>
    </row>
    <row r="125" spans="1:11">
      <c r="A125" s="133" t="s">
        <v>132</v>
      </c>
      <c r="B125" s="585" t="s">
        <v>236</v>
      </c>
      <c r="C125" s="586"/>
      <c r="D125" s="134" t="s">
        <v>186</v>
      </c>
      <c r="E125" s="135">
        <f ca="1">IFERROR(HLOOKUP(J88,BangTinh!$3:$44,2,0),"")</f>
        <v>654.20000000000005</v>
      </c>
      <c r="F125" s="136">
        <f>Giadatvaheso!$C$7</f>
        <v>100000</v>
      </c>
      <c r="G125" s="135">
        <v>0.3</v>
      </c>
      <c r="H125" s="136">
        <f ca="1">IFERROR(E125*F125*G125,0)</f>
        <v>19626000</v>
      </c>
      <c r="I125" s="139"/>
      <c r="J125" s="79"/>
      <c r="K125" s="79">
        <f t="shared" ref="K125:K130" ca="1" si="22">IF(H125=0,0,1)</f>
        <v>1</v>
      </c>
    </row>
    <row r="126" spans="1:11" ht="34.5" customHeight="1">
      <c r="A126" s="209" t="s">
        <v>132</v>
      </c>
      <c r="B126" s="587" t="str">
        <f>IF(I94&gt;70,"Hỗ trợ ổn định đời sống đối với trường hợp thu hồi đất trên 70% diện tích đất nông nghiệp đang sử dụng",IF(I94&gt;=30,"Hỗ trợ ổn định đời sống đối với trường hợp thu hồi đất từ 30% đến 70% diện tích đất nông nghiệp đang sử dụng","Hỗ trợ ổn định đời sống đối với trường hợp thu hồi dưới 30% diện tích đất nông nghiệp đang sử dụng"))</f>
        <v>Hỗ trợ ổn định đời sống đối với trường hợp thu hồi dưới 30% diện tích đất nông nghiệp đang sử dụng</v>
      </c>
      <c r="C126" s="588"/>
      <c r="D126" s="210" t="s">
        <v>135</v>
      </c>
      <c r="E126" s="212">
        <f>VLOOKUP(J88,TrichLuc!$A:$AD,29,0)</f>
        <v>10</v>
      </c>
      <c r="F126" s="212">
        <f>IF(I94&gt;70,Giadatvaheso!$J$11,IF(I94&gt;=30,Giadatvaheso!$J$10,Giadatvaheso!$J$9))</f>
        <v>1800000</v>
      </c>
      <c r="G126" s="212">
        <v>1</v>
      </c>
      <c r="H126" s="212">
        <f t="shared" ref="H126:H128" si="23">IFERROR(E126*F126*G126,0)</f>
        <v>18000000</v>
      </c>
      <c r="I126" s="215"/>
      <c r="J126" s="79"/>
      <c r="K126" s="79">
        <f t="shared" si="22"/>
        <v>1</v>
      </c>
    </row>
    <row r="127" spans="1:11" ht="18.75" hidden="1" customHeight="1">
      <c r="A127" s="209" t="s">
        <v>132</v>
      </c>
      <c r="B127" s="589" t="str">
        <f ca="1">IF(E98&gt;=200,"Hỗ trợ đối với Người có công với cách mạng","")</f>
        <v>Hỗ trợ đối với Người có công với cách mạng</v>
      </c>
      <c r="C127" s="590"/>
      <c r="D127" s="210" t="s">
        <v>244</v>
      </c>
      <c r="E127" s="212">
        <f>INDEX(TrichLuc!$AG$11:$AG$23,MATCH(PACT!J88,TrichLuc!$C$11:$C$23))</f>
        <v>0</v>
      </c>
      <c r="F127" s="212">
        <f ca="1">IF(E98&gt;=200,Giadatvaheso!$J$14,0)</f>
        <v>20000000</v>
      </c>
      <c r="G127" s="212">
        <v>1</v>
      </c>
      <c r="H127" s="212">
        <f t="shared" ca="1" si="23"/>
        <v>0</v>
      </c>
      <c r="I127" s="215"/>
      <c r="J127" s="79"/>
      <c r="K127" s="79">
        <f t="shared" ca="1" si="22"/>
        <v>0</v>
      </c>
    </row>
    <row r="128" spans="1:11" ht="18.75" hidden="1" customHeight="1">
      <c r="A128" s="209" t="s">
        <v>132</v>
      </c>
      <c r="B128" s="589" t="str">
        <f ca="1">IF(E98&gt;=200,"Hỗ trợ đối với hộ nghèo, cận nghèo","")</f>
        <v>Hỗ trợ đối với hộ nghèo, cận nghèo</v>
      </c>
      <c r="C128" s="590"/>
      <c r="D128" s="210" t="s">
        <v>244</v>
      </c>
      <c r="E128" s="212">
        <f>INDEX(TrichLuc!$AH$11:$AH$23,MATCH(PACT!J88,TrichLuc!$C$11:$C$23))</f>
        <v>0</v>
      </c>
      <c r="F128" s="212">
        <f ca="1">IF(E98&gt;=200,Giadatvaheso!$J$15,0)</f>
        <v>10000000</v>
      </c>
      <c r="G128" s="212">
        <v>1</v>
      </c>
      <c r="H128" s="212">
        <f t="shared" ca="1" si="23"/>
        <v>0</v>
      </c>
      <c r="I128" s="215"/>
      <c r="J128" s="79"/>
      <c r="K128" s="79">
        <f t="shared" ca="1" si="22"/>
        <v>0</v>
      </c>
    </row>
    <row r="129" spans="1:12" ht="19.5" thickBot="1">
      <c r="A129" s="140"/>
      <c r="B129" s="591" t="s">
        <v>133</v>
      </c>
      <c r="C129" s="592"/>
      <c r="D129" s="141"/>
      <c r="E129" s="142"/>
      <c r="F129" s="143"/>
      <c r="G129" s="144"/>
      <c r="H129" s="145">
        <f ca="1">SUM(H97,H108,H122)</f>
        <v>430146000.00000006</v>
      </c>
      <c r="I129" s="146"/>
      <c r="K129" s="79">
        <f t="shared" ca="1" si="22"/>
        <v>1</v>
      </c>
    </row>
    <row r="130" spans="1:12" ht="89.25" customHeight="1" thickTop="1">
      <c r="A130" s="576" t="s">
        <v>240</v>
      </c>
      <c r="B130" s="576"/>
      <c r="C130" s="576"/>
      <c r="D130" s="576"/>
      <c r="E130" s="576"/>
      <c r="F130" s="576"/>
      <c r="G130" s="576"/>
      <c r="H130" s="577" t="s">
        <v>239</v>
      </c>
      <c r="I130" s="577"/>
      <c r="K130" s="79">
        <f t="shared" si="22"/>
        <v>1</v>
      </c>
    </row>
    <row r="131" spans="1:12">
      <c r="A131" s="605" t="s">
        <v>260</v>
      </c>
      <c r="B131" s="605"/>
      <c r="C131" s="605"/>
      <c r="D131" s="107"/>
      <c r="E131" s="606" t="s">
        <v>1</v>
      </c>
      <c r="F131" s="606"/>
      <c r="G131" s="606"/>
      <c r="H131" s="606"/>
      <c r="I131" s="606"/>
    </row>
    <row r="132" spans="1:12" ht="16.5" customHeight="1">
      <c r="A132" s="609" t="s">
        <v>280</v>
      </c>
      <c r="B132" s="609"/>
      <c r="C132" s="609"/>
      <c r="D132" s="108"/>
      <c r="E132" s="607" t="s">
        <v>3</v>
      </c>
      <c r="F132" s="608"/>
      <c r="G132" s="608"/>
      <c r="H132" s="608"/>
      <c r="I132" s="608"/>
      <c r="K132" s="76">
        <v>1</v>
      </c>
    </row>
    <row r="133" spans="1:12" s="225" customFormat="1" ht="25.5" customHeight="1">
      <c r="A133" s="597" t="str">
        <f>CONCATENATE("Số ",J133,"/PACT")</f>
        <v>Số 4/PACT</v>
      </c>
      <c r="B133" s="597"/>
      <c r="C133" s="597"/>
      <c r="D133" s="249"/>
      <c r="E133" s="598"/>
      <c r="F133" s="598"/>
      <c r="G133" s="598"/>
      <c r="H133" s="598"/>
      <c r="I133" s="598"/>
      <c r="J133" s="226">
        <f>J88+1</f>
        <v>4</v>
      </c>
      <c r="K133" s="225">
        <v>1</v>
      </c>
      <c r="L133" s="77"/>
    </row>
    <row r="134" spans="1:12" ht="6.75" customHeight="1">
      <c r="A134" s="599"/>
      <c r="B134" s="599"/>
      <c r="C134" s="599"/>
      <c r="D134" s="109"/>
      <c r="E134" s="110"/>
      <c r="F134" s="111"/>
      <c r="G134" s="112"/>
      <c r="H134" s="111"/>
      <c r="I134" s="111"/>
      <c r="J134" s="76">
        <f>J133</f>
        <v>4</v>
      </c>
      <c r="K134" s="76">
        <v>1</v>
      </c>
    </row>
    <row r="135" spans="1:12" ht="73.5" customHeight="1">
      <c r="A135" s="600" t="s">
        <v>281</v>
      </c>
      <c r="B135" s="600"/>
      <c r="C135" s="600"/>
      <c r="D135" s="600"/>
      <c r="E135" s="600"/>
      <c r="F135" s="600"/>
      <c r="G135" s="600"/>
      <c r="H135" s="600"/>
      <c r="I135" s="600"/>
      <c r="J135" s="76">
        <f t="shared" ref="J135" si="24">J134</f>
        <v>4</v>
      </c>
      <c r="K135" s="76">
        <v>1</v>
      </c>
    </row>
    <row r="136" spans="1:12" ht="20.25">
      <c r="A136" s="113"/>
      <c r="B136" s="67" t="s">
        <v>261</v>
      </c>
      <c r="C136" s="114" t="str">
        <f>INDEX(TrichLuc!$D$11:$D$987,MATCH(PACT!J133,TrichLuc!$C$11:$C$987,0))</f>
        <v>Lương Văn Nghĩa; Nguyễn Thị Mãn</v>
      </c>
      <c r="D136" s="115"/>
      <c r="E136" s="116"/>
      <c r="F136" s="580" t="s">
        <v>184</v>
      </c>
      <c r="G136" s="580"/>
      <c r="H136" s="580"/>
      <c r="I136" s="118">
        <f>INDEX(TrichLuc!$J$11:$J$987,MATCH(PACT!J133,TrichLuc!$C$11:$C$987,0))</f>
        <v>1620</v>
      </c>
      <c r="J136" s="76">
        <f t="shared" ref="J136:J145" si="25">J135</f>
        <v>4</v>
      </c>
      <c r="K136" s="76">
        <v>1</v>
      </c>
    </row>
    <row r="137" spans="1:12" ht="20.25">
      <c r="A137" s="113"/>
      <c r="B137" s="67" t="s">
        <v>237</v>
      </c>
      <c r="C137" s="114" t="str">
        <f>IF(INDEX(TrichLuc!$E$11:$E$987,MATCH(PACT!J133,TrichLuc!$C$11:$C$987,0))=0,"",INDEX(TrichLuc!$E$11:$E$987,MATCH(PACT!J133,TrichLuc!$C$11:$C$987,0)))</f>
        <v/>
      </c>
      <c r="D137" s="115"/>
      <c r="E137" s="117"/>
      <c r="F137" s="580" t="s">
        <v>207</v>
      </c>
      <c r="G137" s="580"/>
      <c r="H137" s="580"/>
      <c r="I137" s="251">
        <f>VLOOKUP(J133,TrichLuc!$A:$AA,23,0)</f>
        <v>3.5</v>
      </c>
      <c r="J137" s="76">
        <f t="shared" si="25"/>
        <v>4</v>
      </c>
      <c r="K137" s="76">
        <v>1</v>
      </c>
    </row>
    <row r="138" spans="1:12" ht="20.25">
      <c r="A138" s="113"/>
      <c r="B138" s="580" t="str">
        <f>"Địa chỉ: "&amp;INDEX(TrichLuc!$AE$11:$AE$987,MATCH(PACT!J133,TrichLuc!$C$11:$C$987,0))</f>
        <v>Địa chỉ: Đội 3, Phong Cầu, xã Kiến Minh, TP Hải Phòng</v>
      </c>
      <c r="C138" s="580"/>
      <c r="D138" s="115"/>
      <c r="E138" s="116"/>
      <c r="F138" s="580" t="s">
        <v>185</v>
      </c>
      <c r="G138" s="580"/>
      <c r="H138" s="580"/>
      <c r="I138" s="118">
        <f>I136-I137</f>
        <v>1616.5</v>
      </c>
      <c r="J138" s="76">
        <f t="shared" si="25"/>
        <v>4</v>
      </c>
      <c r="K138" s="76">
        <v>1</v>
      </c>
    </row>
    <row r="139" spans="1:12">
      <c r="A139" s="113"/>
      <c r="B139" s="119"/>
      <c r="C139" s="67"/>
      <c r="D139" s="115"/>
      <c r="E139" s="116"/>
      <c r="F139" s="580" t="s">
        <v>206</v>
      </c>
      <c r="G139" s="580"/>
      <c r="H139" s="580"/>
      <c r="I139" s="118">
        <f>INDEX(TrichLuc!$X$11:$X$987,MATCH(PACT!J133,TrichLuc!$C$11:$C$987,0))</f>
        <v>13.42406433652954</v>
      </c>
      <c r="J139" s="76">
        <f t="shared" si="25"/>
        <v>4</v>
      </c>
      <c r="K139" s="76">
        <v>1</v>
      </c>
    </row>
    <row r="140" spans="1:12" ht="7.5" customHeight="1" thickBot="1">
      <c r="A140" s="109"/>
      <c r="B140" s="113"/>
      <c r="C140" s="120"/>
      <c r="D140" s="115"/>
      <c r="E140" s="121"/>
      <c r="F140" s="122"/>
      <c r="G140" s="116"/>
      <c r="H140" s="113"/>
      <c r="I140" s="67"/>
      <c r="J140" s="76">
        <f t="shared" si="25"/>
        <v>4</v>
      </c>
      <c r="K140" s="76">
        <v>1</v>
      </c>
    </row>
    <row r="141" spans="1:12" ht="51.75" customHeight="1" thickTop="1">
      <c r="A141" s="123" t="s">
        <v>125</v>
      </c>
      <c r="B141" s="593" t="s">
        <v>126</v>
      </c>
      <c r="C141" s="594"/>
      <c r="D141" s="153" t="s">
        <v>33</v>
      </c>
      <c r="E141" s="124" t="s">
        <v>127</v>
      </c>
      <c r="F141" s="125" t="s">
        <v>128</v>
      </c>
      <c r="G141" s="125" t="s">
        <v>129</v>
      </c>
      <c r="H141" s="125" t="s">
        <v>130</v>
      </c>
      <c r="I141" s="126" t="s">
        <v>11</v>
      </c>
      <c r="J141" s="76">
        <f t="shared" si="25"/>
        <v>4</v>
      </c>
      <c r="K141" s="76">
        <v>1</v>
      </c>
    </row>
    <row r="142" spans="1:12">
      <c r="A142" s="127">
        <v>1</v>
      </c>
      <c r="B142" s="595" t="s">
        <v>131</v>
      </c>
      <c r="C142" s="596"/>
      <c r="D142" s="128"/>
      <c r="E142" s="129">
        <f ca="1">SUM(E143:E152)</f>
        <v>217</v>
      </c>
      <c r="F142" s="128"/>
      <c r="G142" s="130"/>
      <c r="H142" s="131">
        <f ca="1">IFERROR(SUM(H143:H152),0)</f>
        <v>21700000</v>
      </c>
      <c r="I142" s="132"/>
      <c r="J142" s="76">
        <f t="shared" si="25"/>
        <v>4</v>
      </c>
      <c r="K142" s="79">
        <f t="shared" ref="K142:K168" ca="1" si="26">IF(H142=0,0,1)</f>
        <v>1</v>
      </c>
    </row>
    <row r="143" spans="1:12">
      <c r="A143" s="133" t="s">
        <v>132</v>
      </c>
      <c r="B143" s="585" t="s">
        <v>136</v>
      </c>
      <c r="C143" s="586"/>
      <c r="D143" s="134" t="s">
        <v>186</v>
      </c>
      <c r="E143" s="135">
        <f ca="1">IFERROR(HLOOKUP(J133,BangTinh!$3:$44,15,0),"")</f>
        <v>217</v>
      </c>
      <c r="F143" s="136">
        <f>Giadatvaheso!$C$4</f>
        <v>100000</v>
      </c>
      <c r="G143" s="135">
        <f>Giadatvaheso!$C$11</f>
        <v>1</v>
      </c>
      <c r="H143" s="136">
        <f ca="1">IFERROR(E143*F143*G143,0)</f>
        <v>21700000</v>
      </c>
      <c r="I143" s="137"/>
      <c r="J143" s="76">
        <f t="shared" si="25"/>
        <v>4</v>
      </c>
      <c r="K143" s="79">
        <f t="shared" ca="1" si="26"/>
        <v>1</v>
      </c>
    </row>
    <row r="144" spans="1:12" hidden="1">
      <c r="A144" s="205" t="s">
        <v>132</v>
      </c>
      <c r="B144" s="578" t="s">
        <v>138</v>
      </c>
      <c r="C144" s="579"/>
      <c r="D144" s="185" t="s">
        <v>186</v>
      </c>
      <c r="E144" s="206">
        <f ca="1">IFERROR(HLOOKUP(J133,BangTinh!$3:$44,16,0),"")</f>
        <v>0</v>
      </c>
      <c r="F144" s="207">
        <f>Giadatvaheso!$C$4</f>
        <v>100000</v>
      </c>
      <c r="G144" s="206">
        <f>Giadatvaheso!$C$12</f>
        <v>1</v>
      </c>
      <c r="H144" s="207">
        <f t="shared" ref="H144:H152" ca="1" si="27">IFERROR(E144*F144*G144,0)</f>
        <v>0</v>
      </c>
      <c r="I144" s="208"/>
      <c r="J144" s="76">
        <f t="shared" si="25"/>
        <v>4</v>
      </c>
      <c r="K144" s="79">
        <f t="shared" ca="1" si="26"/>
        <v>0</v>
      </c>
    </row>
    <row r="145" spans="1:11" hidden="1">
      <c r="A145" s="205" t="s">
        <v>132</v>
      </c>
      <c r="B145" s="578" t="s">
        <v>139</v>
      </c>
      <c r="C145" s="579"/>
      <c r="D145" s="185" t="s">
        <v>186</v>
      </c>
      <c r="E145" s="206">
        <f ca="1">IFERROR(HLOOKUP(J133,BangTinh!$3:$44,17,0),"")</f>
        <v>0</v>
      </c>
      <c r="F145" s="207">
        <f>Giadatvaheso!$C$4</f>
        <v>100000</v>
      </c>
      <c r="G145" s="206">
        <f>Giadatvaheso!$C$13</f>
        <v>1</v>
      </c>
      <c r="H145" s="207">
        <f t="shared" ca="1" si="27"/>
        <v>0</v>
      </c>
      <c r="I145" s="208"/>
      <c r="J145" s="76">
        <f t="shared" si="25"/>
        <v>4</v>
      </c>
      <c r="K145" s="79">
        <f t="shared" ca="1" si="26"/>
        <v>0</v>
      </c>
    </row>
    <row r="146" spans="1:11" hidden="1">
      <c r="A146" s="205" t="s">
        <v>132</v>
      </c>
      <c r="B146" s="578" t="s">
        <v>140</v>
      </c>
      <c r="C146" s="579"/>
      <c r="D146" s="185" t="s">
        <v>186</v>
      </c>
      <c r="E146" s="206">
        <f ca="1">IFERROR(HLOOKUP(J133,BangTinh!$3:$44,16,0),"")</f>
        <v>0</v>
      </c>
      <c r="F146" s="207">
        <f>Giadatvaheso!$C$4</f>
        <v>100000</v>
      </c>
      <c r="G146" s="206">
        <f>Giadatvaheso!$C$14</f>
        <v>1</v>
      </c>
      <c r="H146" s="207">
        <f t="shared" ca="1" si="27"/>
        <v>0</v>
      </c>
      <c r="I146" s="208"/>
      <c r="J146" s="79"/>
      <c r="K146" s="79">
        <f t="shared" ca="1" si="26"/>
        <v>0</v>
      </c>
    </row>
    <row r="147" spans="1:11" hidden="1">
      <c r="A147" s="205" t="s">
        <v>132</v>
      </c>
      <c r="B147" s="578" t="s">
        <v>216</v>
      </c>
      <c r="C147" s="579"/>
      <c r="D147" s="185" t="s">
        <v>186</v>
      </c>
      <c r="E147" s="206">
        <f ca="1">IFERROR(HLOOKUP(J133,BangTinh!$3:$44,17,0),"")</f>
        <v>0</v>
      </c>
      <c r="F147" s="207">
        <f>Giadatvaheso!$C$4</f>
        <v>100000</v>
      </c>
      <c r="G147" s="206">
        <f>Giadatvaheso!$C$15</f>
        <v>1</v>
      </c>
      <c r="H147" s="207">
        <f t="shared" ca="1" si="27"/>
        <v>0</v>
      </c>
      <c r="I147" s="208"/>
      <c r="J147" s="79"/>
      <c r="K147" s="79">
        <f t="shared" ca="1" si="26"/>
        <v>0</v>
      </c>
    </row>
    <row r="148" spans="1:11" hidden="1">
      <c r="A148" s="205" t="s">
        <v>132</v>
      </c>
      <c r="B148" s="578" t="s">
        <v>137</v>
      </c>
      <c r="C148" s="579"/>
      <c r="D148" s="185" t="s">
        <v>186</v>
      </c>
      <c r="E148" s="206">
        <f ca="1">IFERROR(HLOOKUP(J133,BangTinh!$3:$44,29,0),"")</f>
        <v>0</v>
      </c>
      <c r="F148" s="207">
        <f>Giadatvaheso!$C$5</f>
        <v>100000</v>
      </c>
      <c r="G148" s="206">
        <v>1</v>
      </c>
      <c r="H148" s="207">
        <f t="shared" ca="1" si="27"/>
        <v>0</v>
      </c>
      <c r="I148" s="208"/>
      <c r="J148" s="79"/>
      <c r="K148" s="79">
        <f t="shared" ca="1" si="26"/>
        <v>0</v>
      </c>
    </row>
    <row r="149" spans="1:11" hidden="1">
      <c r="A149" s="205" t="s">
        <v>132</v>
      </c>
      <c r="B149" s="578" t="s">
        <v>141</v>
      </c>
      <c r="C149" s="579"/>
      <c r="D149" s="185" t="s">
        <v>186</v>
      </c>
      <c r="E149" s="206">
        <f ca="1">IFERROR(HLOOKUP(J133,BangTinh!$3:$44,30,0),"")</f>
        <v>0</v>
      </c>
      <c r="F149" s="207">
        <f>Giadatvaheso!$C$5</f>
        <v>100000</v>
      </c>
      <c r="G149" s="206">
        <f>Giadatvaheso!$C$12</f>
        <v>1</v>
      </c>
      <c r="H149" s="207">
        <f t="shared" ca="1" si="27"/>
        <v>0</v>
      </c>
      <c r="I149" s="208"/>
      <c r="J149" s="79"/>
      <c r="K149" s="79">
        <f t="shared" ca="1" si="26"/>
        <v>0</v>
      </c>
    </row>
    <row r="150" spans="1:11" hidden="1">
      <c r="A150" s="205" t="s">
        <v>132</v>
      </c>
      <c r="B150" s="578" t="s">
        <v>142</v>
      </c>
      <c r="C150" s="579"/>
      <c r="D150" s="185" t="s">
        <v>186</v>
      </c>
      <c r="E150" s="206">
        <f ca="1">IFERROR(HLOOKUP(J133,BangTinh!$3:$44,31,0),"")</f>
        <v>0</v>
      </c>
      <c r="F150" s="207">
        <f>Giadatvaheso!$C$5</f>
        <v>100000</v>
      </c>
      <c r="G150" s="206">
        <f>Giadatvaheso!$C$13</f>
        <v>1</v>
      </c>
      <c r="H150" s="207">
        <f t="shared" ca="1" si="27"/>
        <v>0</v>
      </c>
      <c r="I150" s="208"/>
      <c r="J150" s="79"/>
      <c r="K150" s="79">
        <f t="shared" ca="1" si="26"/>
        <v>0</v>
      </c>
    </row>
    <row r="151" spans="1:11" hidden="1">
      <c r="A151" s="205" t="s">
        <v>132</v>
      </c>
      <c r="B151" s="578" t="s">
        <v>143</v>
      </c>
      <c r="C151" s="579"/>
      <c r="D151" s="185" t="s">
        <v>186</v>
      </c>
      <c r="E151" s="206">
        <f ca="1">IFERROR(HLOOKUP(J133,BangTinh!$3:$44,32,0),"")</f>
        <v>0</v>
      </c>
      <c r="F151" s="207">
        <f>Giadatvaheso!$C$5</f>
        <v>100000</v>
      </c>
      <c r="G151" s="206">
        <f>Giadatvaheso!$C$14</f>
        <v>1</v>
      </c>
      <c r="H151" s="207">
        <f t="shared" ca="1" si="27"/>
        <v>0</v>
      </c>
      <c r="I151" s="208"/>
      <c r="J151" s="79"/>
      <c r="K151" s="79">
        <f t="shared" ca="1" si="26"/>
        <v>0</v>
      </c>
    </row>
    <row r="152" spans="1:11" hidden="1">
      <c r="A152" s="209" t="s">
        <v>132</v>
      </c>
      <c r="B152" s="583" t="s">
        <v>144</v>
      </c>
      <c r="C152" s="584"/>
      <c r="D152" s="210" t="s">
        <v>186</v>
      </c>
      <c r="E152" s="211">
        <f ca="1">IFERROR(HLOOKUP(J133,BangTinh!$3:$44,33,0),"")</f>
        <v>0</v>
      </c>
      <c r="F152" s="212">
        <f>Giadatvaheso!$C$5</f>
        <v>100000</v>
      </c>
      <c r="G152" s="211">
        <f>Giadatvaheso!$C$15</f>
        <v>1</v>
      </c>
      <c r="H152" s="212">
        <f t="shared" ca="1" si="27"/>
        <v>0</v>
      </c>
      <c r="I152" s="213"/>
      <c r="J152" s="79"/>
      <c r="K152" s="79">
        <f t="shared" ca="1" si="26"/>
        <v>0</v>
      </c>
    </row>
    <row r="153" spans="1:11" hidden="1">
      <c r="A153" s="127">
        <f>A142+1</f>
        <v>2</v>
      </c>
      <c r="B153" s="595" t="s">
        <v>134</v>
      </c>
      <c r="C153" s="596"/>
      <c r="D153" s="128"/>
      <c r="E153" s="129"/>
      <c r="F153" s="128"/>
      <c r="G153" s="130"/>
      <c r="H153" s="131">
        <f ca="1">IFERROR(SUM(H154:H165),0)</f>
        <v>0</v>
      </c>
      <c r="I153" s="132"/>
      <c r="J153" s="79"/>
      <c r="K153" s="79">
        <f t="shared" ca="1" si="26"/>
        <v>0</v>
      </c>
    </row>
    <row r="154" spans="1:11" hidden="1">
      <c r="A154" s="133" t="s">
        <v>132</v>
      </c>
      <c r="B154" s="603">
        <f ca="1">IFERROR(HLOOKUP(J133,BangTinh!$46:$86,15,0),"")</f>
        <v>0</v>
      </c>
      <c r="C154" s="604"/>
      <c r="D154" s="134" t="s">
        <v>186</v>
      </c>
      <c r="E154" s="135">
        <f ca="1">IFERROR(HLOOKUP(J133,BangTinh!$46:$86,29,0),"")</f>
        <v>217</v>
      </c>
      <c r="F154" s="136" t="str">
        <f ca="1">IFERROR(VLOOKUP(B154,Giadatvaheso!$C$24:$F$112,4,0),"")</f>
        <v/>
      </c>
      <c r="G154" s="135">
        <v>1</v>
      </c>
      <c r="H154" s="136">
        <f t="shared" ref="H154:H155" ca="1" si="28">IFERROR(E154*F154*G154,0)</f>
        <v>0</v>
      </c>
      <c r="I154" s="137"/>
      <c r="J154" s="79"/>
      <c r="K154" s="79">
        <f t="shared" ca="1" si="26"/>
        <v>0</v>
      </c>
    </row>
    <row r="155" spans="1:11" hidden="1">
      <c r="A155" s="205" t="s">
        <v>132</v>
      </c>
      <c r="B155" s="581" t="str">
        <f ca="1">IFERROR(HLOOKUP(J134,BangTinh!$46:$86,16,0),"")</f>
        <v/>
      </c>
      <c r="C155" s="582"/>
      <c r="D155" s="185" t="s">
        <v>186</v>
      </c>
      <c r="E155" s="206">
        <f ca="1">IFERROR(HLOOKUP(J134,BangTinh!$46:$86,30,0),"")</f>
        <v>0</v>
      </c>
      <c r="F155" s="207" t="str">
        <f ca="1">IFERROR(VLOOKUP(B155,Giadatvaheso!$C$24:$F$112,4,0),"")</f>
        <v/>
      </c>
      <c r="G155" s="206">
        <v>1</v>
      </c>
      <c r="H155" s="207">
        <f t="shared" ca="1" si="28"/>
        <v>0</v>
      </c>
      <c r="I155" s="208"/>
      <c r="J155" s="79"/>
      <c r="K155" s="79">
        <f t="shared" ca="1" si="26"/>
        <v>0</v>
      </c>
    </row>
    <row r="156" spans="1:11" hidden="1">
      <c r="A156" s="205" t="s">
        <v>132</v>
      </c>
      <c r="B156" s="581" t="str">
        <f ca="1">IFERROR(HLOOKUP(J135,BangTinh!$46:$86,17,0),"")</f>
        <v/>
      </c>
      <c r="C156" s="582"/>
      <c r="D156" s="185" t="s">
        <v>186</v>
      </c>
      <c r="E156" s="206">
        <f ca="1">IFERROR(HLOOKUP(J135,BangTinh!$46:$86,31,0),"")</f>
        <v>0</v>
      </c>
      <c r="F156" s="207" t="str">
        <f ca="1">IFERROR(VLOOKUP(B156,Giadatvaheso!$C$24:$F$112,4,0),"")</f>
        <v/>
      </c>
      <c r="G156" s="206">
        <v>1</v>
      </c>
      <c r="H156" s="207">
        <f ca="1">IFERROR(E156*F156*G156,0)</f>
        <v>0</v>
      </c>
      <c r="I156" s="208"/>
      <c r="J156" s="79"/>
      <c r="K156" s="79">
        <f t="shared" ca="1" si="26"/>
        <v>0</v>
      </c>
    </row>
    <row r="157" spans="1:11" hidden="1">
      <c r="A157" s="205" t="s">
        <v>132</v>
      </c>
      <c r="B157" s="581" t="str">
        <f ca="1">IFERROR(HLOOKUP(J136,BangTinh!$46:$86,18,0),"")</f>
        <v/>
      </c>
      <c r="C157" s="582"/>
      <c r="D157" s="185" t="s">
        <v>186</v>
      </c>
      <c r="E157" s="206">
        <f ca="1">IFERROR(HLOOKUP(J136,BangTinh!$46:$86,32,0),"")</f>
        <v>0</v>
      </c>
      <c r="F157" s="207" t="str">
        <f ca="1">IFERROR(VLOOKUP(B157,Giadatvaheso!$C$24:$F$112,4,0),"")</f>
        <v/>
      </c>
      <c r="G157" s="206">
        <v>1</v>
      </c>
      <c r="H157" s="207">
        <f t="shared" ref="H157:H166" ca="1" si="29">IFERROR(E157*F157*G157,0)</f>
        <v>0</v>
      </c>
      <c r="I157" s="208"/>
      <c r="J157" s="79"/>
      <c r="K157" s="79">
        <f t="shared" ca="1" si="26"/>
        <v>0</v>
      </c>
    </row>
    <row r="158" spans="1:11" hidden="1">
      <c r="A158" s="205" t="s">
        <v>132</v>
      </c>
      <c r="B158" s="581" t="str">
        <f ca="1">IFERROR(HLOOKUP(J137,BangTinh!$46:$86,19,0),"")</f>
        <v/>
      </c>
      <c r="C158" s="582"/>
      <c r="D158" s="185" t="s">
        <v>186</v>
      </c>
      <c r="E158" s="206">
        <f ca="1">IFERROR(HLOOKUP(J137,BangTinh!$46:$86,33,0),"")</f>
        <v>0</v>
      </c>
      <c r="F158" s="207" t="str">
        <f ca="1">IFERROR(VLOOKUP(B158,Giadatvaheso!$C$24:$F$112,4,0),"")</f>
        <v/>
      </c>
      <c r="G158" s="206">
        <v>1</v>
      </c>
      <c r="H158" s="207">
        <f t="shared" ca="1" si="29"/>
        <v>0</v>
      </c>
      <c r="I158" s="208"/>
      <c r="J158" s="79"/>
      <c r="K158" s="79">
        <f t="shared" ca="1" si="26"/>
        <v>0</v>
      </c>
    </row>
    <row r="159" spans="1:11" hidden="1">
      <c r="A159" s="205" t="s">
        <v>132</v>
      </c>
      <c r="B159" s="581" t="str">
        <f ca="1">IFERROR(HLOOKUP(J138,BangTinh!$46:$86,20,0),"")</f>
        <v/>
      </c>
      <c r="C159" s="582"/>
      <c r="D159" s="185" t="s">
        <v>186</v>
      </c>
      <c r="E159" s="206">
        <f ca="1">IFERROR(HLOOKUP(J138,BangTinh!$46:$86,34,0),"")</f>
        <v>0</v>
      </c>
      <c r="F159" s="207" t="str">
        <f ca="1">IFERROR(VLOOKUP(B159,Giadatvaheso!$C$24:$F$112,4,0),"")</f>
        <v/>
      </c>
      <c r="G159" s="206">
        <v>1</v>
      </c>
      <c r="H159" s="207">
        <f t="shared" ca="1" si="29"/>
        <v>0</v>
      </c>
      <c r="I159" s="208"/>
      <c r="J159" s="79"/>
      <c r="K159" s="79">
        <f t="shared" ca="1" si="26"/>
        <v>0</v>
      </c>
    </row>
    <row r="160" spans="1:11" hidden="1">
      <c r="A160" s="205" t="s">
        <v>132</v>
      </c>
      <c r="B160" s="581" t="str">
        <f ca="1">IFERROR(HLOOKUP(J139,BangTinh!$46:$86,21,0),"")</f>
        <v/>
      </c>
      <c r="C160" s="582"/>
      <c r="D160" s="185" t="s">
        <v>186</v>
      </c>
      <c r="E160" s="206">
        <f ca="1">IFERROR(HLOOKUP(J139,BangTinh!$46:$86,35,0),"")</f>
        <v>0</v>
      </c>
      <c r="F160" s="207" t="str">
        <f ca="1">IFERROR(VLOOKUP(B160,Giadatvaheso!$C$24:$F$112,4,0),"")</f>
        <v/>
      </c>
      <c r="G160" s="206">
        <v>1</v>
      </c>
      <c r="H160" s="207">
        <f t="shared" ca="1" si="29"/>
        <v>0</v>
      </c>
      <c r="I160" s="208"/>
      <c r="J160" s="79"/>
      <c r="K160" s="79">
        <f t="shared" ca="1" si="26"/>
        <v>0</v>
      </c>
    </row>
    <row r="161" spans="1:11" hidden="1">
      <c r="A161" s="205" t="s">
        <v>132</v>
      </c>
      <c r="B161" s="581" t="str">
        <f ca="1">IFERROR(HLOOKUP(J140,BangTinh!$46:$86,22,0),"")</f>
        <v/>
      </c>
      <c r="C161" s="582"/>
      <c r="D161" s="185" t="s">
        <v>186</v>
      </c>
      <c r="E161" s="206">
        <f ca="1">IFERROR(HLOOKUP(J140,BangTinh!$46:$86,36,0),"")</f>
        <v>0</v>
      </c>
      <c r="F161" s="207" t="str">
        <f ca="1">IFERROR(VLOOKUP(B161,Giadatvaheso!$C$24:$F$112,4,0),"")</f>
        <v/>
      </c>
      <c r="G161" s="206">
        <v>1</v>
      </c>
      <c r="H161" s="207">
        <f t="shared" ca="1" si="29"/>
        <v>0</v>
      </c>
      <c r="I161" s="208"/>
      <c r="J161" s="79"/>
      <c r="K161" s="79">
        <f t="shared" ca="1" si="26"/>
        <v>0</v>
      </c>
    </row>
    <row r="162" spans="1:11" hidden="1">
      <c r="A162" s="205" t="s">
        <v>132</v>
      </c>
      <c r="B162" s="581" t="str">
        <f ca="1">IFERROR(HLOOKUP(J141,BangTinh!$46:$86,23,0),"")</f>
        <v/>
      </c>
      <c r="C162" s="582"/>
      <c r="D162" s="185" t="s">
        <v>186</v>
      </c>
      <c r="E162" s="206">
        <f ca="1">IFERROR(HLOOKUP(J141,BangTinh!$46:$86,37,0),"")</f>
        <v>0</v>
      </c>
      <c r="F162" s="207" t="str">
        <f ca="1">IFERROR(VLOOKUP(B162,Giadatvaheso!$C$24:$F$112,4,0),"")</f>
        <v/>
      </c>
      <c r="G162" s="206">
        <v>1</v>
      </c>
      <c r="H162" s="207">
        <f t="shared" ca="1" si="29"/>
        <v>0</v>
      </c>
      <c r="I162" s="208"/>
      <c r="J162" s="79"/>
      <c r="K162" s="79">
        <f t="shared" ca="1" si="26"/>
        <v>0</v>
      </c>
    </row>
    <row r="163" spans="1:11" hidden="1">
      <c r="A163" s="205" t="s">
        <v>132</v>
      </c>
      <c r="B163" s="581" t="str">
        <f ca="1">IFERROR(HLOOKUP(J142,BangTinh!$46:$86,24,0),"")</f>
        <v/>
      </c>
      <c r="C163" s="582"/>
      <c r="D163" s="185" t="s">
        <v>186</v>
      </c>
      <c r="E163" s="206">
        <f ca="1">IFERROR(HLOOKUP(J142,BangTinh!$46:$86,38,0),"")</f>
        <v>0</v>
      </c>
      <c r="F163" s="207" t="str">
        <f ca="1">IFERROR(VLOOKUP(B163,Giadatvaheso!$C$24:$F$112,4,0),"")</f>
        <v/>
      </c>
      <c r="G163" s="206">
        <v>1</v>
      </c>
      <c r="H163" s="207">
        <f t="shared" ca="1" si="29"/>
        <v>0</v>
      </c>
      <c r="I163" s="208"/>
      <c r="J163" s="79"/>
      <c r="K163" s="79">
        <f t="shared" ca="1" si="26"/>
        <v>0</v>
      </c>
    </row>
    <row r="164" spans="1:11" hidden="1">
      <c r="A164" s="205" t="s">
        <v>132</v>
      </c>
      <c r="B164" s="581" t="str">
        <f ca="1">IFERROR(HLOOKUP(J143,BangTinh!$46:$86,25,0),"")</f>
        <v/>
      </c>
      <c r="C164" s="582"/>
      <c r="D164" s="185" t="s">
        <v>186</v>
      </c>
      <c r="E164" s="206">
        <f ca="1">IFERROR(HLOOKUP(J143,BangTinh!$46:$86,39,0),"")</f>
        <v>0</v>
      </c>
      <c r="F164" s="207" t="str">
        <f ca="1">IFERROR(VLOOKUP(B164,Giadatvaheso!$C$24:$F$112,4,0),"")</f>
        <v/>
      </c>
      <c r="G164" s="206">
        <v>1</v>
      </c>
      <c r="H164" s="207">
        <f t="shared" ca="1" si="29"/>
        <v>0</v>
      </c>
      <c r="I164" s="208"/>
      <c r="J164" s="79"/>
      <c r="K164" s="79">
        <f t="shared" ca="1" si="26"/>
        <v>0</v>
      </c>
    </row>
    <row r="165" spans="1:11" hidden="1">
      <c r="A165" s="205" t="s">
        <v>132</v>
      </c>
      <c r="B165" s="581" t="str">
        <f ca="1">IFERROR(HLOOKUP(J144,BangTinh!$46:$86,26,0),"")</f>
        <v/>
      </c>
      <c r="C165" s="582"/>
      <c r="D165" s="185" t="s">
        <v>186</v>
      </c>
      <c r="E165" s="206">
        <f ca="1">IFERROR(HLOOKUP(J144,BangTinh!$46:$86,40,0),"")</f>
        <v>0</v>
      </c>
      <c r="F165" s="207" t="str">
        <f ca="1">IFERROR(VLOOKUP(B165,Giadatvaheso!$C$24:$F$112,4,0),"")</f>
        <v/>
      </c>
      <c r="G165" s="206">
        <v>1</v>
      </c>
      <c r="H165" s="207">
        <f t="shared" ca="1" si="29"/>
        <v>0</v>
      </c>
      <c r="I165" s="208"/>
      <c r="J165" s="79"/>
      <c r="K165" s="79">
        <f t="shared" ca="1" si="26"/>
        <v>0</v>
      </c>
    </row>
    <row r="166" spans="1:11" hidden="1">
      <c r="A166" s="209" t="s">
        <v>132</v>
      </c>
      <c r="B166" s="601" t="str">
        <f ca="1">IFERROR(HLOOKUP(J145,BangTinh!$46:$86,27,0),"")</f>
        <v/>
      </c>
      <c r="C166" s="602"/>
      <c r="D166" s="210" t="s">
        <v>186</v>
      </c>
      <c r="E166" s="211">
        <f ca="1">IFERROR(HLOOKUP(J145,BangTinh!$46:$86,41,0),"")</f>
        <v>0</v>
      </c>
      <c r="F166" s="212" t="str">
        <f ca="1">IFERROR(VLOOKUP(B166,Giadatvaheso!$C$24:$F$112,4,0),"")</f>
        <v/>
      </c>
      <c r="G166" s="211">
        <v>1</v>
      </c>
      <c r="H166" s="212">
        <f t="shared" ca="1" si="29"/>
        <v>0</v>
      </c>
      <c r="I166" s="213"/>
      <c r="J166" s="79"/>
      <c r="K166" s="79">
        <f t="shared" ca="1" si="26"/>
        <v>0</v>
      </c>
    </row>
    <row r="167" spans="1:11">
      <c r="A167" s="127">
        <f ca="1">IF(H153=0,2,3)</f>
        <v>2</v>
      </c>
      <c r="B167" s="595" t="s">
        <v>238</v>
      </c>
      <c r="C167" s="596"/>
      <c r="D167" s="128"/>
      <c r="E167" s="130"/>
      <c r="F167" s="138"/>
      <c r="G167" s="128"/>
      <c r="H167" s="131">
        <f ca="1">IFERROR(SUM(H168:H173),0)</f>
        <v>125810000</v>
      </c>
      <c r="I167" s="132"/>
      <c r="J167" s="79"/>
      <c r="K167" s="79">
        <f t="shared" ca="1" si="26"/>
        <v>1</v>
      </c>
    </row>
    <row r="168" spans="1:11">
      <c r="A168" s="133" t="s">
        <v>132</v>
      </c>
      <c r="B168" s="585" t="s">
        <v>217</v>
      </c>
      <c r="C168" s="586"/>
      <c r="D168" s="134" t="s">
        <v>186</v>
      </c>
      <c r="E168" s="135">
        <f ca="1">IFERROR(HLOOKUP(J133,BangTinh!$3:$44,2,0),"")</f>
        <v>217</v>
      </c>
      <c r="F168" s="136">
        <f>Giadatvaheso!$C$7</f>
        <v>100000</v>
      </c>
      <c r="G168" s="136">
        <f>Giadatvaheso!$J$4</f>
        <v>5</v>
      </c>
      <c r="H168" s="136">
        <f t="shared" ref="H168:H169" ca="1" si="30">IFERROR(E168*F168*G168,0)</f>
        <v>108500000</v>
      </c>
      <c r="I168" s="139"/>
      <c r="J168" s="79"/>
      <c r="K168" s="79">
        <f t="shared" ca="1" si="26"/>
        <v>1</v>
      </c>
    </row>
    <row r="169" spans="1:11" hidden="1">
      <c r="A169" s="205" t="s">
        <v>132</v>
      </c>
      <c r="B169" s="583" t="s">
        <v>146</v>
      </c>
      <c r="C169" s="584"/>
      <c r="D169" s="185" t="s">
        <v>186</v>
      </c>
      <c r="E169" s="206">
        <f ca="1">HLOOKUP(J133,BangTinh!$3:$43,26,0)</f>
        <v>0</v>
      </c>
      <c r="F169" s="136">
        <f>Giadatvaheso!$C$7</f>
        <v>100000</v>
      </c>
      <c r="G169" s="207">
        <f>Giadatvaheso!$J$4</f>
        <v>5</v>
      </c>
      <c r="H169" s="207">
        <f t="shared" ca="1" si="30"/>
        <v>0</v>
      </c>
      <c r="I169" s="214"/>
      <c r="J169" s="79"/>
      <c r="K169" s="79">
        <f ca="1">IF(H169=0,0,1)</f>
        <v>0</v>
      </c>
    </row>
    <row r="170" spans="1:11">
      <c r="A170" s="133" t="s">
        <v>132</v>
      </c>
      <c r="B170" s="585" t="s">
        <v>236</v>
      </c>
      <c r="C170" s="586"/>
      <c r="D170" s="134" t="s">
        <v>186</v>
      </c>
      <c r="E170" s="135">
        <f ca="1">IFERROR(HLOOKUP(J133,BangTinh!$3:$44,2,0),"")</f>
        <v>217</v>
      </c>
      <c r="F170" s="136">
        <f>Giadatvaheso!$C$7</f>
        <v>100000</v>
      </c>
      <c r="G170" s="135">
        <v>0.3</v>
      </c>
      <c r="H170" s="136">
        <f ca="1">IFERROR(E170*F170*G170,0)</f>
        <v>6510000</v>
      </c>
      <c r="I170" s="139"/>
      <c r="J170" s="79"/>
      <c r="K170" s="79">
        <f t="shared" ref="K170:K175" ca="1" si="31">IF(H170=0,0,1)</f>
        <v>1</v>
      </c>
    </row>
    <row r="171" spans="1:11" ht="34.5" customHeight="1">
      <c r="A171" s="209" t="s">
        <v>132</v>
      </c>
      <c r="B171" s="587" t="str">
        <f>IF(I139&gt;70,"Hỗ trợ ổn định đời sống đối với trường hợp thu hồi đất trên 70% diện tích đất nông nghiệp đang sử dụng",IF(I139&gt;=30,"Hỗ trợ ổn định đời sống đối với trường hợp thu hồi đất từ 30% đến 70% diện tích đất nông nghiệp đang sử dụng","Hỗ trợ ổn định đời sống đối với trường hợp thu hồi dưới 30% diện tích đất nông nghiệp đang sử dụng"))</f>
        <v>Hỗ trợ ổn định đời sống đối với trường hợp thu hồi dưới 30% diện tích đất nông nghiệp đang sử dụng</v>
      </c>
      <c r="C171" s="588"/>
      <c r="D171" s="210" t="s">
        <v>135</v>
      </c>
      <c r="E171" s="212">
        <f>VLOOKUP(J133,TrichLuc!$A:$AD,29,0)</f>
        <v>6</v>
      </c>
      <c r="F171" s="212">
        <f>IF(I139&gt;70,Giadatvaheso!$J$11,IF(I139&gt;=30,Giadatvaheso!$J$10,Giadatvaheso!$J$9))</f>
        <v>1800000</v>
      </c>
      <c r="G171" s="212">
        <v>1</v>
      </c>
      <c r="H171" s="212">
        <f t="shared" ref="H171:H173" si="32">IFERROR(E171*F171*G171,0)</f>
        <v>10800000</v>
      </c>
      <c r="I171" s="215"/>
      <c r="J171" s="79"/>
      <c r="K171" s="79">
        <f t="shared" si="31"/>
        <v>1</v>
      </c>
    </row>
    <row r="172" spans="1:11" hidden="1">
      <c r="A172" s="209" t="s">
        <v>132</v>
      </c>
      <c r="B172" s="589" t="str">
        <f ca="1">IF(E143&gt;=200,"Hỗ trợ đối với Người có công với cách mạng","")</f>
        <v>Hỗ trợ đối với Người có công với cách mạng</v>
      </c>
      <c r="C172" s="590"/>
      <c r="D172" s="210" t="s">
        <v>244</v>
      </c>
      <c r="E172" s="212">
        <f>INDEX(TrichLuc!$AG$11:$AG$23,MATCH(PACT!J133,TrichLuc!$C$11:$C$23))</f>
        <v>0</v>
      </c>
      <c r="F172" s="212">
        <f ca="1">IF(E143&gt;=200,Giadatvaheso!$J$14,0)</f>
        <v>20000000</v>
      </c>
      <c r="G172" s="212">
        <v>1</v>
      </c>
      <c r="H172" s="212">
        <f t="shared" ca="1" si="32"/>
        <v>0</v>
      </c>
      <c r="I172" s="215"/>
      <c r="J172" s="79"/>
      <c r="K172" s="79">
        <f t="shared" ca="1" si="31"/>
        <v>0</v>
      </c>
    </row>
    <row r="173" spans="1:11" hidden="1">
      <c r="A173" s="209" t="s">
        <v>132</v>
      </c>
      <c r="B173" s="589" t="str">
        <f ca="1">IF(E143&gt;=200,"Hỗ trợ đối với hộ nghèo, cận nghèo","")</f>
        <v>Hỗ trợ đối với hộ nghèo, cận nghèo</v>
      </c>
      <c r="C173" s="590"/>
      <c r="D173" s="210" t="s">
        <v>244</v>
      </c>
      <c r="E173" s="212">
        <f>INDEX(TrichLuc!$AH$11:$AH$23,MATCH(PACT!J133,TrichLuc!$C$11:$C$23))</f>
        <v>0</v>
      </c>
      <c r="F173" s="212">
        <f ca="1">IF(E143&gt;=200,Giadatvaheso!$J$15,0)</f>
        <v>10000000</v>
      </c>
      <c r="G173" s="212">
        <v>1</v>
      </c>
      <c r="H173" s="212">
        <f t="shared" ca="1" si="32"/>
        <v>0</v>
      </c>
      <c r="I173" s="215"/>
      <c r="J173" s="79"/>
      <c r="K173" s="79">
        <f t="shared" ca="1" si="31"/>
        <v>0</v>
      </c>
    </row>
    <row r="174" spans="1:11" ht="19.5" thickBot="1">
      <c r="A174" s="140"/>
      <c r="B174" s="591" t="s">
        <v>133</v>
      </c>
      <c r="C174" s="592"/>
      <c r="D174" s="141"/>
      <c r="E174" s="142"/>
      <c r="F174" s="143"/>
      <c r="G174" s="144"/>
      <c r="H174" s="145">
        <f ca="1">SUM(H142,H153,H167)</f>
        <v>147510000</v>
      </c>
      <c r="I174" s="146"/>
      <c r="K174" s="79">
        <f t="shared" ca="1" si="31"/>
        <v>1</v>
      </c>
    </row>
    <row r="175" spans="1:11" ht="89.25" customHeight="1" thickTop="1">
      <c r="A175" s="576" t="s">
        <v>240</v>
      </c>
      <c r="B175" s="576"/>
      <c r="C175" s="576"/>
      <c r="D175" s="576"/>
      <c r="E175" s="576"/>
      <c r="F175" s="576"/>
      <c r="G175" s="576"/>
      <c r="H175" s="577" t="s">
        <v>239</v>
      </c>
      <c r="I175" s="577"/>
      <c r="K175" s="79">
        <f t="shared" si="31"/>
        <v>1</v>
      </c>
    </row>
    <row r="176" spans="1:11">
      <c r="A176" s="605" t="s">
        <v>260</v>
      </c>
      <c r="B176" s="605"/>
      <c r="C176" s="605"/>
      <c r="D176" s="107"/>
      <c r="E176" s="606" t="s">
        <v>1</v>
      </c>
      <c r="F176" s="606"/>
      <c r="G176" s="606"/>
      <c r="H176" s="606"/>
      <c r="I176" s="606"/>
    </row>
    <row r="177" spans="1:12" ht="16.5" customHeight="1">
      <c r="A177" s="609" t="s">
        <v>280</v>
      </c>
      <c r="B177" s="609"/>
      <c r="C177" s="609"/>
      <c r="D177" s="108"/>
      <c r="E177" s="607" t="s">
        <v>3</v>
      </c>
      <c r="F177" s="608"/>
      <c r="G177" s="608"/>
      <c r="H177" s="608"/>
      <c r="I177" s="608"/>
      <c r="K177" s="76">
        <v>1</v>
      </c>
    </row>
    <row r="178" spans="1:12" s="225" customFormat="1" ht="25.5" customHeight="1">
      <c r="A178" s="597" t="str">
        <f>CONCATENATE("Số ",J178,"/PACT")</f>
        <v>Số 5/PACT</v>
      </c>
      <c r="B178" s="597"/>
      <c r="C178" s="597"/>
      <c r="D178" s="249"/>
      <c r="E178" s="598"/>
      <c r="F178" s="598"/>
      <c r="G178" s="598"/>
      <c r="H178" s="598"/>
      <c r="I178" s="598"/>
      <c r="J178" s="226">
        <f>J133+1</f>
        <v>5</v>
      </c>
      <c r="K178" s="225">
        <v>1</v>
      </c>
      <c r="L178" s="77"/>
    </row>
    <row r="179" spans="1:12" ht="6.75" customHeight="1">
      <c r="A179" s="599"/>
      <c r="B179" s="599"/>
      <c r="C179" s="599"/>
      <c r="D179" s="109"/>
      <c r="E179" s="110"/>
      <c r="F179" s="111"/>
      <c r="G179" s="112"/>
      <c r="H179" s="111"/>
      <c r="I179" s="111"/>
      <c r="J179" s="76">
        <f>J178</f>
        <v>5</v>
      </c>
      <c r="K179" s="76">
        <v>1</v>
      </c>
    </row>
    <row r="180" spans="1:12" ht="73.5" customHeight="1">
      <c r="A180" s="600" t="s">
        <v>281</v>
      </c>
      <c r="B180" s="600"/>
      <c r="C180" s="600"/>
      <c r="D180" s="600"/>
      <c r="E180" s="600"/>
      <c r="F180" s="600"/>
      <c r="G180" s="600"/>
      <c r="H180" s="600"/>
      <c r="I180" s="600"/>
      <c r="J180" s="76">
        <f t="shared" ref="J180" si="33">J179</f>
        <v>5</v>
      </c>
      <c r="K180" s="76">
        <v>1</v>
      </c>
    </row>
    <row r="181" spans="1:12" ht="20.25">
      <c r="A181" s="113"/>
      <c r="B181" s="67" t="s">
        <v>261</v>
      </c>
      <c r="C181" s="114" t="str">
        <f>INDEX(TrichLuc!$D$11:$D$987,MATCH(PACT!J178,TrichLuc!$C$11:$C$987,0))</f>
        <v>Vũ Thị Cậy</v>
      </c>
      <c r="D181" s="115"/>
      <c r="E181" s="116"/>
      <c r="F181" s="580" t="s">
        <v>184</v>
      </c>
      <c r="G181" s="580"/>
      <c r="H181" s="580"/>
      <c r="I181" s="118">
        <f>INDEX(TrichLuc!$J$11:$J$987,MATCH(PACT!J178,TrichLuc!$C$11:$C$987,0))</f>
        <v>3028</v>
      </c>
      <c r="J181" s="76">
        <f t="shared" ref="J181:J190" si="34">J180</f>
        <v>5</v>
      </c>
      <c r="K181" s="76">
        <v>1</v>
      </c>
    </row>
    <row r="182" spans="1:12" ht="20.25">
      <c r="A182" s="113"/>
      <c r="B182" s="67" t="s">
        <v>237</v>
      </c>
      <c r="C182" s="114" t="str">
        <f>IF(INDEX(TrichLuc!$E$11:$E$987,MATCH(PACT!J178,TrichLuc!$C$11:$C$987,0))=0,"",INDEX(TrichLuc!$E$11:$E$987,MATCH(PACT!J178,TrichLuc!$C$11:$C$987,0)))</f>
        <v/>
      </c>
      <c r="D182" s="115"/>
      <c r="E182" s="117"/>
      <c r="F182" s="580" t="s">
        <v>207</v>
      </c>
      <c r="G182" s="580"/>
      <c r="H182" s="580"/>
      <c r="I182" s="251">
        <f>VLOOKUP(J178,TrichLuc!$A:$AA,23,0)</f>
        <v>0</v>
      </c>
      <c r="J182" s="76">
        <f t="shared" si="34"/>
        <v>5</v>
      </c>
      <c r="K182" s="76">
        <v>1</v>
      </c>
    </row>
    <row r="183" spans="1:12" ht="20.25">
      <c r="A183" s="113"/>
      <c r="B183" s="580" t="str">
        <f>"Địa chỉ: "&amp;INDEX(TrichLuc!$AE$11:$AE$987,MATCH(PACT!J178,TrichLuc!$C$11:$C$987,0))</f>
        <v>Địa chỉ: Đội 3, Phong Cầu, xã Kiến Minh, TP Hải Phòng</v>
      </c>
      <c r="C183" s="580"/>
      <c r="D183" s="115"/>
      <c r="E183" s="116"/>
      <c r="F183" s="580" t="s">
        <v>185</v>
      </c>
      <c r="G183" s="580"/>
      <c r="H183" s="580"/>
      <c r="I183" s="118">
        <f>I181-I182</f>
        <v>3028</v>
      </c>
      <c r="J183" s="76">
        <f t="shared" si="34"/>
        <v>5</v>
      </c>
      <c r="K183" s="76">
        <v>1</v>
      </c>
    </row>
    <row r="184" spans="1:12">
      <c r="A184" s="113"/>
      <c r="B184" s="119"/>
      <c r="C184" s="67"/>
      <c r="D184" s="115"/>
      <c r="E184" s="116"/>
      <c r="F184" s="580" t="s">
        <v>206</v>
      </c>
      <c r="G184" s="580"/>
      <c r="H184" s="580"/>
      <c r="I184" s="118">
        <f>INDEX(TrichLuc!$X$11:$X$987,MATCH(PACT!J178,TrichLuc!$C$11:$C$987,0))</f>
        <v>4.5739762219286657</v>
      </c>
      <c r="J184" s="76">
        <f t="shared" si="34"/>
        <v>5</v>
      </c>
      <c r="K184" s="76">
        <v>1</v>
      </c>
    </row>
    <row r="185" spans="1:12" ht="7.5" customHeight="1" thickBot="1">
      <c r="A185" s="109"/>
      <c r="B185" s="113"/>
      <c r="C185" s="120"/>
      <c r="D185" s="115"/>
      <c r="E185" s="121"/>
      <c r="F185" s="122"/>
      <c r="G185" s="116"/>
      <c r="H185" s="113"/>
      <c r="I185" s="67"/>
      <c r="J185" s="76">
        <f t="shared" si="34"/>
        <v>5</v>
      </c>
      <c r="K185" s="76">
        <v>1</v>
      </c>
    </row>
    <row r="186" spans="1:12" ht="51.75" customHeight="1" thickTop="1">
      <c r="A186" s="123" t="s">
        <v>125</v>
      </c>
      <c r="B186" s="593" t="s">
        <v>126</v>
      </c>
      <c r="C186" s="594"/>
      <c r="D186" s="153" t="s">
        <v>33</v>
      </c>
      <c r="E186" s="124" t="s">
        <v>127</v>
      </c>
      <c r="F186" s="125" t="s">
        <v>128</v>
      </c>
      <c r="G186" s="125" t="s">
        <v>129</v>
      </c>
      <c r="H186" s="125" t="s">
        <v>130</v>
      </c>
      <c r="I186" s="126" t="s">
        <v>11</v>
      </c>
      <c r="J186" s="76">
        <f t="shared" si="34"/>
        <v>5</v>
      </c>
      <c r="K186" s="76">
        <v>1</v>
      </c>
    </row>
    <row r="187" spans="1:12">
      <c r="A187" s="127">
        <v>1</v>
      </c>
      <c r="B187" s="595" t="s">
        <v>131</v>
      </c>
      <c r="C187" s="596"/>
      <c r="D187" s="128"/>
      <c r="E187" s="129">
        <f ca="1">SUM(E188:E197)</f>
        <v>138.5</v>
      </c>
      <c r="F187" s="128"/>
      <c r="G187" s="130"/>
      <c r="H187" s="131">
        <f ca="1">IFERROR(SUM(H188:H197),0)</f>
        <v>13850000</v>
      </c>
      <c r="I187" s="132"/>
      <c r="J187" s="76">
        <f t="shared" si="34"/>
        <v>5</v>
      </c>
      <c r="K187" s="79">
        <f t="shared" ref="K187:K213" ca="1" si="35">IF(H187=0,0,1)</f>
        <v>1</v>
      </c>
    </row>
    <row r="188" spans="1:12">
      <c r="A188" s="133" t="s">
        <v>132</v>
      </c>
      <c r="B188" s="585" t="s">
        <v>136</v>
      </c>
      <c r="C188" s="586"/>
      <c r="D188" s="134" t="s">
        <v>186</v>
      </c>
      <c r="E188" s="135">
        <f ca="1">IFERROR(HLOOKUP(J178,BangTinh!$3:$44,15,0),"")</f>
        <v>138.5</v>
      </c>
      <c r="F188" s="136">
        <f>Giadatvaheso!$C$4</f>
        <v>100000</v>
      </c>
      <c r="G188" s="135">
        <f>Giadatvaheso!$C$11</f>
        <v>1</v>
      </c>
      <c r="H188" s="136">
        <f ca="1">IFERROR(E188*F188*G188,0)</f>
        <v>13850000</v>
      </c>
      <c r="I188" s="137"/>
      <c r="J188" s="76">
        <f t="shared" si="34"/>
        <v>5</v>
      </c>
      <c r="K188" s="79">
        <f t="shared" ca="1" si="35"/>
        <v>1</v>
      </c>
    </row>
    <row r="189" spans="1:12" hidden="1">
      <c r="A189" s="205" t="s">
        <v>132</v>
      </c>
      <c r="B189" s="578" t="s">
        <v>138</v>
      </c>
      <c r="C189" s="579"/>
      <c r="D189" s="185" t="s">
        <v>186</v>
      </c>
      <c r="E189" s="206">
        <f ca="1">IFERROR(HLOOKUP(J178,BangTinh!$3:$44,16,0),"")</f>
        <v>0</v>
      </c>
      <c r="F189" s="207">
        <f>Giadatvaheso!$C$4</f>
        <v>100000</v>
      </c>
      <c r="G189" s="206">
        <f>Giadatvaheso!$C$12</f>
        <v>1</v>
      </c>
      <c r="H189" s="207">
        <f t="shared" ref="H189:H197" ca="1" si="36">IFERROR(E189*F189*G189,0)</f>
        <v>0</v>
      </c>
      <c r="I189" s="208"/>
      <c r="J189" s="76">
        <f t="shared" si="34"/>
        <v>5</v>
      </c>
      <c r="K189" s="79">
        <f t="shared" ca="1" si="35"/>
        <v>0</v>
      </c>
    </row>
    <row r="190" spans="1:12" hidden="1">
      <c r="A190" s="205" t="s">
        <v>132</v>
      </c>
      <c r="B190" s="578" t="s">
        <v>139</v>
      </c>
      <c r="C190" s="579"/>
      <c r="D190" s="185" t="s">
        <v>186</v>
      </c>
      <c r="E190" s="206">
        <f ca="1">IFERROR(HLOOKUP(J178,BangTinh!$3:$44,17,0),"")</f>
        <v>0</v>
      </c>
      <c r="F190" s="207">
        <f>Giadatvaheso!$C$4</f>
        <v>100000</v>
      </c>
      <c r="G190" s="206">
        <f>Giadatvaheso!$C$13</f>
        <v>1</v>
      </c>
      <c r="H190" s="207">
        <f t="shared" ca="1" si="36"/>
        <v>0</v>
      </c>
      <c r="I190" s="208"/>
      <c r="J190" s="76">
        <f t="shared" si="34"/>
        <v>5</v>
      </c>
      <c r="K190" s="79">
        <f t="shared" ca="1" si="35"/>
        <v>0</v>
      </c>
    </row>
    <row r="191" spans="1:12" hidden="1">
      <c r="A191" s="205" t="s">
        <v>132</v>
      </c>
      <c r="B191" s="578" t="s">
        <v>140</v>
      </c>
      <c r="C191" s="579"/>
      <c r="D191" s="185" t="s">
        <v>186</v>
      </c>
      <c r="E191" s="206">
        <f ca="1">IFERROR(HLOOKUP(J178,BangTinh!$3:$44,16,0),"")</f>
        <v>0</v>
      </c>
      <c r="F191" s="207">
        <f>Giadatvaheso!$C$4</f>
        <v>100000</v>
      </c>
      <c r="G191" s="206">
        <f>Giadatvaheso!$C$14</f>
        <v>1</v>
      </c>
      <c r="H191" s="207">
        <f t="shared" ca="1" si="36"/>
        <v>0</v>
      </c>
      <c r="I191" s="208"/>
      <c r="J191" s="79"/>
      <c r="K191" s="79">
        <f t="shared" ca="1" si="35"/>
        <v>0</v>
      </c>
    </row>
    <row r="192" spans="1:12" hidden="1">
      <c r="A192" s="205" t="s">
        <v>132</v>
      </c>
      <c r="B192" s="578" t="s">
        <v>216</v>
      </c>
      <c r="C192" s="579"/>
      <c r="D192" s="185" t="s">
        <v>186</v>
      </c>
      <c r="E192" s="206">
        <f ca="1">IFERROR(HLOOKUP(J178,BangTinh!$3:$44,17,0),"")</f>
        <v>0</v>
      </c>
      <c r="F192" s="207">
        <f>Giadatvaheso!$C$4</f>
        <v>100000</v>
      </c>
      <c r="G192" s="206">
        <f>Giadatvaheso!$C$15</f>
        <v>1</v>
      </c>
      <c r="H192" s="207">
        <f t="shared" ca="1" si="36"/>
        <v>0</v>
      </c>
      <c r="I192" s="208"/>
      <c r="J192" s="79"/>
      <c r="K192" s="79">
        <f t="shared" ca="1" si="35"/>
        <v>0</v>
      </c>
    </row>
    <row r="193" spans="1:11" hidden="1">
      <c r="A193" s="205" t="s">
        <v>132</v>
      </c>
      <c r="B193" s="578" t="s">
        <v>137</v>
      </c>
      <c r="C193" s="579"/>
      <c r="D193" s="185" t="s">
        <v>186</v>
      </c>
      <c r="E193" s="206">
        <f ca="1">IFERROR(HLOOKUP(J178,BangTinh!$3:$44,29,0),"")</f>
        <v>0</v>
      </c>
      <c r="F193" s="207">
        <f>Giadatvaheso!$C$5</f>
        <v>100000</v>
      </c>
      <c r="G193" s="206">
        <v>1</v>
      </c>
      <c r="H193" s="207">
        <f t="shared" ca="1" si="36"/>
        <v>0</v>
      </c>
      <c r="I193" s="208"/>
      <c r="J193" s="79"/>
      <c r="K193" s="79">
        <f t="shared" ca="1" si="35"/>
        <v>0</v>
      </c>
    </row>
    <row r="194" spans="1:11" hidden="1">
      <c r="A194" s="205" t="s">
        <v>132</v>
      </c>
      <c r="B194" s="578" t="s">
        <v>141</v>
      </c>
      <c r="C194" s="579"/>
      <c r="D194" s="185" t="s">
        <v>186</v>
      </c>
      <c r="E194" s="206">
        <f ca="1">IFERROR(HLOOKUP(J178,BangTinh!$3:$44,30,0),"")</f>
        <v>0</v>
      </c>
      <c r="F194" s="207">
        <f>Giadatvaheso!$C$5</f>
        <v>100000</v>
      </c>
      <c r="G194" s="206">
        <f>Giadatvaheso!$C$12</f>
        <v>1</v>
      </c>
      <c r="H194" s="207">
        <f t="shared" ca="1" si="36"/>
        <v>0</v>
      </c>
      <c r="I194" s="208"/>
      <c r="J194" s="79"/>
      <c r="K194" s="79">
        <f t="shared" ca="1" si="35"/>
        <v>0</v>
      </c>
    </row>
    <row r="195" spans="1:11" hidden="1">
      <c r="A195" s="205" t="s">
        <v>132</v>
      </c>
      <c r="B195" s="578" t="s">
        <v>142</v>
      </c>
      <c r="C195" s="579"/>
      <c r="D195" s="185" t="s">
        <v>186</v>
      </c>
      <c r="E195" s="206">
        <f ca="1">IFERROR(HLOOKUP(J178,BangTinh!$3:$44,31,0),"")</f>
        <v>0</v>
      </c>
      <c r="F195" s="207">
        <f>Giadatvaheso!$C$5</f>
        <v>100000</v>
      </c>
      <c r="G195" s="206">
        <f>Giadatvaheso!$C$13</f>
        <v>1</v>
      </c>
      <c r="H195" s="207">
        <f t="shared" ca="1" si="36"/>
        <v>0</v>
      </c>
      <c r="I195" s="208"/>
      <c r="J195" s="79"/>
      <c r="K195" s="79">
        <f t="shared" ca="1" si="35"/>
        <v>0</v>
      </c>
    </row>
    <row r="196" spans="1:11" hidden="1">
      <c r="A196" s="205" t="s">
        <v>132</v>
      </c>
      <c r="B196" s="578" t="s">
        <v>143</v>
      </c>
      <c r="C196" s="579"/>
      <c r="D196" s="185" t="s">
        <v>186</v>
      </c>
      <c r="E196" s="206">
        <f ca="1">IFERROR(HLOOKUP(J178,BangTinh!$3:$44,32,0),"")</f>
        <v>0</v>
      </c>
      <c r="F196" s="207">
        <f>Giadatvaheso!$C$5</f>
        <v>100000</v>
      </c>
      <c r="G196" s="206">
        <f>Giadatvaheso!$C$14</f>
        <v>1</v>
      </c>
      <c r="H196" s="207">
        <f t="shared" ca="1" si="36"/>
        <v>0</v>
      </c>
      <c r="I196" s="208"/>
      <c r="J196" s="79"/>
      <c r="K196" s="79">
        <f t="shared" ca="1" si="35"/>
        <v>0</v>
      </c>
    </row>
    <row r="197" spans="1:11" hidden="1">
      <c r="A197" s="209" t="s">
        <v>132</v>
      </c>
      <c r="B197" s="583" t="s">
        <v>144</v>
      </c>
      <c r="C197" s="584"/>
      <c r="D197" s="210" t="s">
        <v>186</v>
      </c>
      <c r="E197" s="211">
        <f ca="1">IFERROR(HLOOKUP(J178,BangTinh!$3:$44,33,0),"")</f>
        <v>0</v>
      </c>
      <c r="F197" s="212">
        <f>Giadatvaheso!$C$5</f>
        <v>100000</v>
      </c>
      <c r="G197" s="211">
        <f>Giadatvaheso!$C$15</f>
        <v>1</v>
      </c>
      <c r="H197" s="212">
        <f t="shared" ca="1" si="36"/>
        <v>0</v>
      </c>
      <c r="I197" s="213"/>
      <c r="J197" s="79"/>
      <c r="K197" s="79">
        <f t="shared" ca="1" si="35"/>
        <v>0</v>
      </c>
    </row>
    <row r="198" spans="1:11" hidden="1">
      <c r="A198" s="127">
        <f>A187+1</f>
        <v>2</v>
      </c>
      <c r="B198" s="595" t="s">
        <v>134</v>
      </c>
      <c r="C198" s="596"/>
      <c r="D198" s="128"/>
      <c r="E198" s="129"/>
      <c r="F198" s="128"/>
      <c r="G198" s="130"/>
      <c r="H198" s="131">
        <f ca="1">IFERROR(SUM(H199:H210),0)</f>
        <v>0</v>
      </c>
      <c r="I198" s="132"/>
      <c r="J198" s="79"/>
      <c r="K198" s="79">
        <f t="shared" ca="1" si="35"/>
        <v>0</v>
      </c>
    </row>
    <row r="199" spans="1:11" hidden="1">
      <c r="A199" s="133" t="s">
        <v>132</v>
      </c>
      <c r="B199" s="603">
        <f ca="1">IFERROR(HLOOKUP(J178,BangTinh!$46:$86,15,0),"")</f>
        <v>0</v>
      </c>
      <c r="C199" s="604"/>
      <c r="D199" s="134" t="s">
        <v>186</v>
      </c>
      <c r="E199" s="135">
        <f ca="1">IFERROR(HLOOKUP(J178,BangTinh!$46:$86,29,0),"")</f>
        <v>138.5</v>
      </c>
      <c r="F199" s="136" t="str">
        <f ca="1">IFERROR(VLOOKUP(B199,Giadatvaheso!$C$24:$F$112,4,0),"")</f>
        <v/>
      </c>
      <c r="G199" s="135">
        <v>1</v>
      </c>
      <c r="H199" s="136">
        <f t="shared" ref="H199:H200" ca="1" si="37">IFERROR(E199*F199*G199,0)</f>
        <v>0</v>
      </c>
      <c r="I199" s="137"/>
      <c r="J199" s="79"/>
      <c r="K199" s="79">
        <f t="shared" ca="1" si="35"/>
        <v>0</v>
      </c>
    </row>
    <row r="200" spans="1:11" hidden="1">
      <c r="A200" s="205" t="s">
        <v>132</v>
      </c>
      <c r="B200" s="581" t="str">
        <f ca="1">IFERROR(HLOOKUP(J179,BangTinh!$46:$86,16,0),"")</f>
        <v/>
      </c>
      <c r="C200" s="582"/>
      <c r="D200" s="185" t="s">
        <v>186</v>
      </c>
      <c r="E200" s="206">
        <f ca="1">IFERROR(HLOOKUP(J179,BangTinh!$46:$86,30,0),"")</f>
        <v>0</v>
      </c>
      <c r="F200" s="207" t="str">
        <f ca="1">IFERROR(VLOOKUP(B200,Giadatvaheso!$C$24:$F$112,4,0),"")</f>
        <v/>
      </c>
      <c r="G200" s="206">
        <v>1</v>
      </c>
      <c r="H200" s="207">
        <f t="shared" ca="1" si="37"/>
        <v>0</v>
      </c>
      <c r="I200" s="208"/>
      <c r="J200" s="79"/>
      <c r="K200" s="79">
        <f t="shared" ca="1" si="35"/>
        <v>0</v>
      </c>
    </row>
    <row r="201" spans="1:11" hidden="1">
      <c r="A201" s="205" t="s">
        <v>132</v>
      </c>
      <c r="B201" s="581" t="str">
        <f ca="1">IFERROR(HLOOKUP(J180,BangTinh!$46:$86,17,0),"")</f>
        <v/>
      </c>
      <c r="C201" s="582"/>
      <c r="D201" s="185" t="s">
        <v>186</v>
      </c>
      <c r="E201" s="206">
        <f ca="1">IFERROR(HLOOKUP(J180,BangTinh!$46:$86,31,0),"")</f>
        <v>0</v>
      </c>
      <c r="F201" s="207" t="str">
        <f ca="1">IFERROR(VLOOKUP(B201,Giadatvaheso!$C$24:$F$112,4,0),"")</f>
        <v/>
      </c>
      <c r="G201" s="206">
        <v>1</v>
      </c>
      <c r="H201" s="207">
        <f ca="1">IFERROR(E201*F201*G201,0)</f>
        <v>0</v>
      </c>
      <c r="I201" s="208"/>
      <c r="J201" s="79"/>
      <c r="K201" s="79">
        <f t="shared" ca="1" si="35"/>
        <v>0</v>
      </c>
    </row>
    <row r="202" spans="1:11" hidden="1">
      <c r="A202" s="205" t="s">
        <v>132</v>
      </c>
      <c r="B202" s="581" t="str">
        <f ca="1">IFERROR(HLOOKUP(J181,BangTinh!$46:$86,18,0),"")</f>
        <v/>
      </c>
      <c r="C202" s="582"/>
      <c r="D202" s="185" t="s">
        <v>186</v>
      </c>
      <c r="E202" s="206">
        <f ca="1">IFERROR(HLOOKUP(J181,BangTinh!$46:$86,32,0),"")</f>
        <v>0</v>
      </c>
      <c r="F202" s="207" t="str">
        <f ca="1">IFERROR(VLOOKUP(B202,Giadatvaheso!$C$24:$F$112,4,0),"")</f>
        <v/>
      </c>
      <c r="G202" s="206">
        <v>1</v>
      </c>
      <c r="H202" s="207">
        <f t="shared" ref="H202:H211" ca="1" si="38">IFERROR(E202*F202*G202,0)</f>
        <v>0</v>
      </c>
      <c r="I202" s="208"/>
      <c r="J202" s="79"/>
      <c r="K202" s="79">
        <f t="shared" ca="1" si="35"/>
        <v>0</v>
      </c>
    </row>
    <row r="203" spans="1:11" hidden="1">
      <c r="A203" s="205" t="s">
        <v>132</v>
      </c>
      <c r="B203" s="581" t="str">
        <f ca="1">IFERROR(HLOOKUP(J182,BangTinh!$46:$86,19,0),"")</f>
        <v/>
      </c>
      <c r="C203" s="582"/>
      <c r="D203" s="185" t="s">
        <v>186</v>
      </c>
      <c r="E203" s="206">
        <f ca="1">IFERROR(HLOOKUP(J182,BangTinh!$46:$86,33,0),"")</f>
        <v>0</v>
      </c>
      <c r="F203" s="207" t="str">
        <f ca="1">IFERROR(VLOOKUP(B203,Giadatvaheso!$C$24:$F$112,4,0),"")</f>
        <v/>
      </c>
      <c r="G203" s="206">
        <v>1</v>
      </c>
      <c r="H203" s="207">
        <f t="shared" ca="1" si="38"/>
        <v>0</v>
      </c>
      <c r="I203" s="208"/>
      <c r="J203" s="79"/>
      <c r="K203" s="79">
        <f t="shared" ca="1" si="35"/>
        <v>0</v>
      </c>
    </row>
    <row r="204" spans="1:11" hidden="1">
      <c r="A204" s="205" t="s">
        <v>132</v>
      </c>
      <c r="B204" s="581" t="str">
        <f ca="1">IFERROR(HLOOKUP(J183,BangTinh!$46:$86,20,0),"")</f>
        <v/>
      </c>
      <c r="C204" s="582"/>
      <c r="D204" s="185" t="s">
        <v>186</v>
      </c>
      <c r="E204" s="206">
        <f ca="1">IFERROR(HLOOKUP(J183,BangTinh!$46:$86,34,0),"")</f>
        <v>0</v>
      </c>
      <c r="F204" s="207" t="str">
        <f ca="1">IFERROR(VLOOKUP(B204,Giadatvaheso!$C$24:$F$112,4,0),"")</f>
        <v/>
      </c>
      <c r="G204" s="206">
        <v>1</v>
      </c>
      <c r="H204" s="207">
        <f t="shared" ca="1" si="38"/>
        <v>0</v>
      </c>
      <c r="I204" s="208"/>
      <c r="J204" s="79"/>
      <c r="K204" s="79">
        <f t="shared" ca="1" si="35"/>
        <v>0</v>
      </c>
    </row>
    <row r="205" spans="1:11" hidden="1">
      <c r="A205" s="205" t="s">
        <v>132</v>
      </c>
      <c r="B205" s="581" t="str">
        <f ca="1">IFERROR(HLOOKUP(J184,BangTinh!$46:$86,21,0),"")</f>
        <v/>
      </c>
      <c r="C205" s="582"/>
      <c r="D205" s="185" t="s">
        <v>186</v>
      </c>
      <c r="E205" s="206">
        <f ca="1">IFERROR(HLOOKUP(J184,BangTinh!$46:$86,35,0),"")</f>
        <v>0</v>
      </c>
      <c r="F205" s="207" t="str">
        <f ca="1">IFERROR(VLOOKUP(B205,Giadatvaheso!$C$24:$F$112,4,0),"")</f>
        <v/>
      </c>
      <c r="G205" s="206">
        <v>1</v>
      </c>
      <c r="H205" s="207">
        <f t="shared" ca="1" si="38"/>
        <v>0</v>
      </c>
      <c r="I205" s="208"/>
      <c r="J205" s="79"/>
      <c r="K205" s="79">
        <f t="shared" ca="1" si="35"/>
        <v>0</v>
      </c>
    </row>
    <row r="206" spans="1:11" hidden="1">
      <c r="A206" s="205" t="s">
        <v>132</v>
      </c>
      <c r="B206" s="581" t="str">
        <f ca="1">IFERROR(HLOOKUP(J185,BangTinh!$46:$86,22,0),"")</f>
        <v/>
      </c>
      <c r="C206" s="582"/>
      <c r="D206" s="185" t="s">
        <v>186</v>
      </c>
      <c r="E206" s="206">
        <f ca="1">IFERROR(HLOOKUP(J185,BangTinh!$46:$86,36,0),"")</f>
        <v>0</v>
      </c>
      <c r="F206" s="207" t="str">
        <f ca="1">IFERROR(VLOOKUP(B206,Giadatvaheso!$C$24:$F$112,4,0),"")</f>
        <v/>
      </c>
      <c r="G206" s="206">
        <v>1</v>
      </c>
      <c r="H206" s="207">
        <f t="shared" ca="1" si="38"/>
        <v>0</v>
      </c>
      <c r="I206" s="208"/>
      <c r="J206" s="79"/>
      <c r="K206" s="79">
        <f t="shared" ca="1" si="35"/>
        <v>0</v>
      </c>
    </row>
    <row r="207" spans="1:11" hidden="1">
      <c r="A207" s="205" t="s">
        <v>132</v>
      </c>
      <c r="B207" s="581" t="str">
        <f ca="1">IFERROR(HLOOKUP(J186,BangTinh!$46:$86,23,0),"")</f>
        <v/>
      </c>
      <c r="C207" s="582"/>
      <c r="D207" s="185" t="s">
        <v>186</v>
      </c>
      <c r="E207" s="206">
        <f ca="1">IFERROR(HLOOKUP(J186,BangTinh!$46:$86,37,0),"")</f>
        <v>0</v>
      </c>
      <c r="F207" s="207" t="str">
        <f ca="1">IFERROR(VLOOKUP(B207,Giadatvaheso!$C$24:$F$112,4,0),"")</f>
        <v/>
      </c>
      <c r="G207" s="206">
        <v>1</v>
      </c>
      <c r="H207" s="207">
        <f t="shared" ca="1" si="38"/>
        <v>0</v>
      </c>
      <c r="I207" s="208"/>
      <c r="J207" s="79"/>
      <c r="K207" s="79">
        <f t="shared" ca="1" si="35"/>
        <v>0</v>
      </c>
    </row>
    <row r="208" spans="1:11" hidden="1">
      <c r="A208" s="205" t="s">
        <v>132</v>
      </c>
      <c r="B208" s="581" t="str">
        <f ca="1">IFERROR(HLOOKUP(J187,BangTinh!$46:$86,24,0),"")</f>
        <v/>
      </c>
      <c r="C208" s="582"/>
      <c r="D208" s="185" t="s">
        <v>186</v>
      </c>
      <c r="E208" s="206">
        <f ca="1">IFERROR(HLOOKUP(J187,BangTinh!$46:$86,38,0),"")</f>
        <v>0</v>
      </c>
      <c r="F208" s="207" t="str">
        <f ca="1">IFERROR(VLOOKUP(B208,Giadatvaheso!$C$24:$F$112,4,0),"")</f>
        <v/>
      </c>
      <c r="G208" s="206">
        <v>1</v>
      </c>
      <c r="H208" s="207">
        <f t="shared" ca="1" si="38"/>
        <v>0</v>
      </c>
      <c r="I208" s="208"/>
      <c r="J208" s="79"/>
      <c r="K208" s="79">
        <f t="shared" ca="1" si="35"/>
        <v>0</v>
      </c>
    </row>
    <row r="209" spans="1:12" hidden="1">
      <c r="A209" s="205" t="s">
        <v>132</v>
      </c>
      <c r="B209" s="581" t="str">
        <f ca="1">IFERROR(HLOOKUP(J188,BangTinh!$46:$86,25,0),"")</f>
        <v/>
      </c>
      <c r="C209" s="582"/>
      <c r="D209" s="185" t="s">
        <v>186</v>
      </c>
      <c r="E209" s="206">
        <f ca="1">IFERROR(HLOOKUP(J188,BangTinh!$46:$86,39,0),"")</f>
        <v>0</v>
      </c>
      <c r="F209" s="207" t="str">
        <f ca="1">IFERROR(VLOOKUP(B209,Giadatvaheso!$C$24:$F$112,4,0),"")</f>
        <v/>
      </c>
      <c r="G209" s="206">
        <v>1</v>
      </c>
      <c r="H209" s="207">
        <f t="shared" ca="1" si="38"/>
        <v>0</v>
      </c>
      <c r="I209" s="208"/>
      <c r="J209" s="79"/>
      <c r="K209" s="79">
        <f t="shared" ca="1" si="35"/>
        <v>0</v>
      </c>
    </row>
    <row r="210" spans="1:12" hidden="1">
      <c r="A210" s="205" t="s">
        <v>132</v>
      </c>
      <c r="B210" s="581" t="str">
        <f ca="1">IFERROR(HLOOKUP(J189,BangTinh!$46:$86,26,0),"")</f>
        <v/>
      </c>
      <c r="C210" s="582"/>
      <c r="D210" s="185" t="s">
        <v>186</v>
      </c>
      <c r="E210" s="206">
        <f ca="1">IFERROR(HLOOKUP(J189,BangTinh!$46:$86,40,0),"")</f>
        <v>0</v>
      </c>
      <c r="F210" s="207" t="str">
        <f ca="1">IFERROR(VLOOKUP(B210,Giadatvaheso!$C$24:$F$112,4,0),"")</f>
        <v/>
      </c>
      <c r="G210" s="206">
        <v>1</v>
      </c>
      <c r="H210" s="207">
        <f t="shared" ca="1" si="38"/>
        <v>0</v>
      </c>
      <c r="I210" s="208"/>
      <c r="J210" s="79"/>
      <c r="K210" s="79">
        <f t="shared" ca="1" si="35"/>
        <v>0</v>
      </c>
    </row>
    <row r="211" spans="1:12" hidden="1">
      <c r="A211" s="209" t="s">
        <v>132</v>
      </c>
      <c r="B211" s="601" t="str">
        <f ca="1">IFERROR(HLOOKUP(J190,BangTinh!$46:$86,27,0),"")</f>
        <v/>
      </c>
      <c r="C211" s="602"/>
      <c r="D211" s="210" t="s">
        <v>186</v>
      </c>
      <c r="E211" s="211">
        <f ca="1">IFERROR(HLOOKUP(J190,BangTinh!$46:$86,41,0),"")</f>
        <v>0</v>
      </c>
      <c r="F211" s="212" t="str">
        <f ca="1">IFERROR(VLOOKUP(B211,Giadatvaheso!$C$24:$F$112,4,0),"")</f>
        <v/>
      </c>
      <c r="G211" s="211">
        <v>1</v>
      </c>
      <c r="H211" s="212">
        <f t="shared" ca="1" si="38"/>
        <v>0</v>
      </c>
      <c r="I211" s="213"/>
      <c r="J211" s="79"/>
      <c r="K211" s="79">
        <f t="shared" ca="1" si="35"/>
        <v>0</v>
      </c>
    </row>
    <row r="212" spans="1:12">
      <c r="A212" s="127">
        <f ca="1">IF(H198=0,2,3)</f>
        <v>2</v>
      </c>
      <c r="B212" s="595" t="s">
        <v>238</v>
      </c>
      <c r="C212" s="596"/>
      <c r="D212" s="128"/>
      <c r="E212" s="130"/>
      <c r="F212" s="138"/>
      <c r="G212" s="128"/>
      <c r="H212" s="131">
        <f ca="1">IFERROR(SUM(H213:H218),0)</f>
        <v>89605000</v>
      </c>
      <c r="I212" s="132"/>
      <c r="J212" s="79"/>
      <c r="K212" s="79">
        <f t="shared" ca="1" si="35"/>
        <v>1</v>
      </c>
    </row>
    <row r="213" spans="1:12">
      <c r="A213" s="133" t="s">
        <v>132</v>
      </c>
      <c r="B213" s="585" t="s">
        <v>217</v>
      </c>
      <c r="C213" s="586"/>
      <c r="D213" s="134" t="s">
        <v>186</v>
      </c>
      <c r="E213" s="135">
        <f ca="1">IFERROR(HLOOKUP(J178,BangTinh!$3:$44,2,0),"")</f>
        <v>138.5</v>
      </c>
      <c r="F213" s="136">
        <f>Giadatvaheso!$C$7</f>
        <v>100000</v>
      </c>
      <c r="G213" s="136">
        <f>Giadatvaheso!$J$4</f>
        <v>5</v>
      </c>
      <c r="H213" s="136">
        <f t="shared" ref="H213:H214" ca="1" si="39">IFERROR(E213*F213*G213,0)</f>
        <v>69250000</v>
      </c>
      <c r="I213" s="139"/>
      <c r="J213" s="79"/>
      <c r="K213" s="79">
        <f t="shared" ca="1" si="35"/>
        <v>1</v>
      </c>
    </row>
    <row r="214" spans="1:12" hidden="1">
      <c r="A214" s="205" t="s">
        <v>132</v>
      </c>
      <c r="B214" s="583" t="s">
        <v>146</v>
      </c>
      <c r="C214" s="584"/>
      <c r="D214" s="185" t="s">
        <v>186</v>
      </c>
      <c r="E214" s="206">
        <f ca="1">HLOOKUP(J178,BangTinh!$3:$43,26,0)</f>
        <v>0</v>
      </c>
      <c r="F214" s="136">
        <f>Giadatvaheso!$C$7</f>
        <v>100000</v>
      </c>
      <c r="G214" s="207">
        <f>Giadatvaheso!$J$4</f>
        <v>5</v>
      </c>
      <c r="H214" s="207">
        <f t="shared" ca="1" si="39"/>
        <v>0</v>
      </c>
      <c r="I214" s="214"/>
      <c r="J214" s="79"/>
      <c r="K214" s="79">
        <f ca="1">IF(H214=0,0,1)</f>
        <v>0</v>
      </c>
    </row>
    <row r="215" spans="1:12">
      <c r="A215" s="133" t="s">
        <v>132</v>
      </c>
      <c r="B215" s="585" t="s">
        <v>236</v>
      </c>
      <c r="C215" s="586"/>
      <c r="D215" s="134" t="s">
        <v>186</v>
      </c>
      <c r="E215" s="135">
        <f ca="1">IFERROR(HLOOKUP(J178,BangTinh!$3:$44,2,0),"")</f>
        <v>138.5</v>
      </c>
      <c r="F215" s="136">
        <f>Giadatvaheso!$C$7</f>
        <v>100000</v>
      </c>
      <c r="G215" s="135">
        <v>0.3</v>
      </c>
      <c r="H215" s="136">
        <f ca="1">IFERROR(E215*F215*G215,0)</f>
        <v>4155000</v>
      </c>
      <c r="I215" s="139"/>
      <c r="J215" s="79"/>
      <c r="K215" s="79">
        <f t="shared" ref="K215:K220" ca="1" si="40">IF(H215=0,0,1)</f>
        <v>1</v>
      </c>
    </row>
    <row r="216" spans="1:12" ht="34.5" customHeight="1">
      <c r="A216" s="209" t="s">
        <v>132</v>
      </c>
      <c r="B216" s="587" t="str">
        <f>IF(I184&gt;70,"Hỗ trợ ổn định đời sống đối với trường hợp thu hồi đất trên 70% diện tích đất nông nghiệp đang sử dụng",IF(I184&gt;=30,"Hỗ trợ ổn định đời sống đối với trường hợp thu hồi đất từ 30% đến 70% diện tích đất nông nghiệp đang sử dụng","Hỗ trợ ổn định đời sống đối với trường hợp thu hồi dưới 30% diện tích đất nông nghiệp đang sử dụng"))</f>
        <v>Hỗ trợ ổn định đời sống đối với trường hợp thu hồi dưới 30% diện tích đất nông nghiệp đang sử dụng</v>
      </c>
      <c r="C216" s="588"/>
      <c r="D216" s="210" t="s">
        <v>135</v>
      </c>
      <c r="E216" s="212">
        <f>VLOOKUP(J178,TrichLuc!$A:$AD,29,0)</f>
        <v>9</v>
      </c>
      <c r="F216" s="212">
        <f>IF(I184&gt;70,Giadatvaheso!$J$11,IF(I184&gt;=30,Giadatvaheso!$J$10,Giadatvaheso!$J$9))</f>
        <v>1800000</v>
      </c>
      <c r="G216" s="212">
        <v>1</v>
      </c>
      <c r="H216" s="212">
        <f t="shared" ref="H216:H218" si="41">IFERROR(E216*F216*G216,0)</f>
        <v>16200000</v>
      </c>
      <c r="I216" s="215"/>
      <c r="J216" s="79"/>
      <c r="K216" s="79">
        <f t="shared" si="40"/>
        <v>1</v>
      </c>
    </row>
    <row r="217" spans="1:12" hidden="1">
      <c r="A217" s="209" t="s">
        <v>132</v>
      </c>
      <c r="B217" s="589" t="str">
        <f ca="1">IF(E188&gt;=200,"Hỗ trợ đối với Người có công với cách mạng","")</f>
        <v/>
      </c>
      <c r="C217" s="590"/>
      <c r="D217" s="210" t="s">
        <v>244</v>
      </c>
      <c r="E217" s="212">
        <f>INDEX(TrichLuc!$AG$11:$AG$23,MATCH(PACT!J178,TrichLuc!$C$11:$C$23))</f>
        <v>0</v>
      </c>
      <c r="F217" s="212">
        <f ca="1">IF(E188&gt;=200,Giadatvaheso!$J$14,0)</f>
        <v>0</v>
      </c>
      <c r="G217" s="212">
        <v>1</v>
      </c>
      <c r="H217" s="212">
        <f t="shared" ca="1" si="41"/>
        <v>0</v>
      </c>
      <c r="I217" s="215"/>
      <c r="J217" s="79"/>
      <c r="K217" s="79">
        <f t="shared" ca="1" si="40"/>
        <v>0</v>
      </c>
    </row>
    <row r="218" spans="1:12" hidden="1">
      <c r="A218" s="209" t="s">
        <v>132</v>
      </c>
      <c r="B218" s="589" t="str">
        <f ca="1">IF(E188&gt;=200,"Hỗ trợ đối với hộ nghèo, cận nghèo","")</f>
        <v/>
      </c>
      <c r="C218" s="590"/>
      <c r="D218" s="210" t="s">
        <v>244</v>
      </c>
      <c r="E218" s="212">
        <f>INDEX(TrichLuc!$AH$11:$AH$23,MATCH(PACT!J178,TrichLuc!$C$11:$C$23))</f>
        <v>0</v>
      </c>
      <c r="F218" s="212">
        <f ca="1">IF(E188&gt;=200,Giadatvaheso!$J$15,0)</f>
        <v>0</v>
      </c>
      <c r="G218" s="212">
        <v>1</v>
      </c>
      <c r="H218" s="212">
        <f t="shared" ca="1" si="41"/>
        <v>0</v>
      </c>
      <c r="I218" s="215"/>
      <c r="J218" s="79"/>
      <c r="K218" s="79">
        <f t="shared" ca="1" si="40"/>
        <v>0</v>
      </c>
    </row>
    <row r="219" spans="1:12" ht="19.5" thickBot="1">
      <c r="A219" s="140"/>
      <c r="B219" s="591" t="s">
        <v>133</v>
      </c>
      <c r="C219" s="592"/>
      <c r="D219" s="141"/>
      <c r="E219" s="142"/>
      <c r="F219" s="143"/>
      <c r="G219" s="144"/>
      <c r="H219" s="145">
        <f ca="1">SUM(H187,H198,H212)</f>
        <v>103455000</v>
      </c>
      <c r="I219" s="146"/>
      <c r="K219" s="79">
        <f t="shared" ca="1" si="40"/>
        <v>1</v>
      </c>
    </row>
    <row r="220" spans="1:12" ht="89.25" customHeight="1" thickTop="1">
      <c r="A220" s="576" t="s">
        <v>240</v>
      </c>
      <c r="B220" s="576"/>
      <c r="C220" s="576"/>
      <c r="D220" s="576"/>
      <c r="E220" s="576"/>
      <c r="F220" s="576"/>
      <c r="G220" s="576"/>
      <c r="H220" s="577" t="s">
        <v>239</v>
      </c>
      <c r="I220" s="577"/>
      <c r="K220" s="79">
        <f t="shared" si="40"/>
        <v>1</v>
      </c>
    </row>
    <row r="221" spans="1:12">
      <c r="A221" s="605" t="s">
        <v>260</v>
      </c>
      <c r="B221" s="605"/>
      <c r="C221" s="605"/>
      <c r="D221" s="107"/>
      <c r="E221" s="606" t="s">
        <v>1</v>
      </c>
      <c r="F221" s="606"/>
      <c r="G221" s="606"/>
      <c r="H221" s="606"/>
      <c r="I221" s="606"/>
    </row>
    <row r="222" spans="1:12" ht="16.5" customHeight="1">
      <c r="A222" s="609" t="s">
        <v>280</v>
      </c>
      <c r="B222" s="609"/>
      <c r="C222" s="609"/>
      <c r="D222" s="108"/>
      <c r="E222" s="607" t="s">
        <v>3</v>
      </c>
      <c r="F222" s="608"/>
      <c r="G222" s="608"/>
      <c r="H222" s="608"/>
      <c r="I222" s="608"/>
      <c r="K222" s="76">
        <v>1</v>
      </c>
    </row>
    <row r="223" spans="1:12" s="225" customFormat="1" ht="25.5" customHeight="1">
      <c r="A223" s="597" t="str">
        <f>CONCATENATE("Số ",J223,"/PACT")</f>
        <v>Số 6/PACT</v>
      </c>
      <c r="B223" s="597"/>
      <c r="C223" s="597"/>
      <c r="D223" s="249"/>
      <c r="E223" s="598"/>
      <c r="F223" s="598"/>
      <c r="G223" s="598"/>
      <c r="H223" s="598"/>
      <c r="I223" s="598"/>
      <c r="J223" s="226">
        <f>J178+1</f>
        <v>6</v>
      </c>
      <c r="K223" s="225">
        <v>1</v>
      </c>
      <c r="L223" s="77"/>
    </row>
    <row r="224" spans="1:12" ht="6.75" customHeight="1">
      <c r="A224" s="599"/>
      <c r="B224" s="599"/>
      <c r="C224" s="599"/>
      <c r="D224" s="109"/>
      <c r="E224" s="110"/>
      <c r="F224" s="111"/>
      <c r="G224" s="112"/>
      <c r="H224" s="111"/>
      <c r="I224" s="111"/>
      <c r="J224" s="76">
        <f>J223</f>
        <v>6</v>
      </c>
      <c r="K224" s="76">
        <v>1</v>
      </c>
    </row>
    <row r="225" spans="1:11" ht="73.5" customHeight="1">
      <c r="A225" s="600" t="s">
        <v>281</v>
      </c>
      <c r="B225" s="600"/>
      <c r="C225" s="600"/>
      <c r="D225" s="600"/>
      <c r="E225" s="600"/>
      <c r="F225" s="600"/>
      <c r="G225" s="600"/>
      <c r="H225" s="600"/>
      <c r="I225" s="600"/>
      <c r="J225" s="76">
        <f t="shared" ref="J225" si="42">J224</f>
        <v>6</v>
      </c>
      <c r="K225" s="76">
        <v>1</v>
      </c>
    </row>
    <row r="226" spans="1:11" ht="20.25">
      <c r="A226" s="113"/>
      <c r="B226" s="67" t="s">
        <v>261</v>
      </c>
      <c r="C226" s="114" t="str">
        <f>INDEX(TrichLuc!$D$11:$D$987,MATCH(PACT!J223,TrichLuc!$C$11:$C$987,0))</f>
        <v>Phạm Văn Hợi; Nguyễn Thị Thế</v>
      </c>
      <c r="D226" s="115"/>
      <c r="E226" s="116"/>
      <c r="F226" s="580" t="s">
        <v>184</v>
      </c>
      <c r="G226" s="580"/>
      <c r="H226" s="580"/>
      <c r="I226" s="118">
        <f>INDEX(TrichLuc!$J$11:$J$987,MATCH(PACT!J223,TrichLuc!$C$11:$C$987,0))</f>
        <v>1954</v>
      </c>
      <c r="J226" s="76">
        <f t="shared" ref="J226:J235" si="43">J225</f>
        <v>6</v>
      </c>
      <c r="K226" s="76">
        <v>1</v>
      </c>
    </row>
    <row r="227" spans="1:11" ht="20.25">
      <c r="A227" s="113"/>
      <c r="B227" s="67" t="s">
        <v>237</v>
      </c>
      <c r="C227" s="114" t="str">
        <f>IF(INDEX(TrichLuc!$E$11:$E$987,MATCH(PACT!J223,TrichLuc!$C$11:$C$987,0))=0,"",INDEX(TrichLuc!$E$11:$E$987,MATCH(PACT!J223,TrichLuc!$C$11:$C$987,0)))</f>
        <v/>
      </c>
      <c r="D227" s="115"/>
      <c r="E227" s="117"/>
      <c r="F227" s="580" t="s">
        <v>207</v>
      </c>
      <c r="G227" s="580"/>
      <c r="H227" s="580"/>
      <c r="I227" s="251">
        <f>VLOOKUP(J223,TrichLuc!$A:$AA,23,0)</f>
        <v>200.78</v>
      </c>
      <c r="J227" s="76">
        <f t="shared" si="43"/>
        <v>6</v>
      </c>
      <c r="K227" s="76">
        <v>1</v>
      </c>
    </row>
    <row r="228" spans="1:11" ht="20.25">
      <c r="A228" s="113"/>
      <c r="B228" s="580" t="str">
        <f>"Địa chỉ: "&amp;INDEX(TrichLuc!$AE$11:$AE$987,MATCH(PACT!J223,TrichLuc!$C$11:$C$987,0))</f>
        <v>Địa chỉ: Đội 3, Phong Cầu, xã Kiến Minh, TP Hải Phòng</v>
      </c>
      <c r="C228" s="580"/>
      <c r="D228" s="115"/>
      <c r="E228" s="116"/>
      <c r="F228" s="580" t="s">
        <v>185</v>
      </c>
      <c r="G228" s="580"/>
      <c r="H228" s="580"/>
      <c r="I228" s="118">
        <f>I226-I227</f>
        <v>1753.22</v>
      </c>
      <c r="J228" s="76">
        <f t="shared" si="43"/>
        <v>6</v>
      </c>
      <c r="K228" s="76">
        <v>1</v>
      </c>
    </row>
    <row r="229" spans="1:11">
      <c r="A229" s="113"/>
      <c r="B229" s="119"/>
      <c r="C229" s="67"/>
      <c r="D229" s="115"/>
      <c r="E229" s="116"/>
      <c r="F229" s="580" t="s">
        <v>206</v>
      </c>
      <c r="G229" s="580"/>
      <c r="H229" s="580"/>
      <c r="I229" s="118">
        <f>INDEX(TrichLuc!$X$11:$X$987,MATCH(PACT!J223,TrichLuc!$C$11:$C$987,0))</f>
        <v>31.199735344109698</v>
      </c>
      <c r="J229" s="76">
        <f t="shared" si="43"/>
        <v>6</v>
      </c>
      <c r="K229" s="76">
        <v>1</v>
      </c>
    </row>
    <row r="230" spans="1:11" ht="7.5" customHeight="1" thickBot="1">
      <c r="A230" s="109"/>
      <c r="B230" s="113"/>
      <c r="C230" s="120"/>
      <c r="D230" s="115"/>
      <c r="E230" s="121"/>
      <c r="F230" s="122"/>
      <c r="G230" s="116"/>
      <c r="H230" s="113"/>
      <c r="I230" s="67"/>
      <c r="J230" s="76">
        <f t="shared" si="43"/>
        <v>6</v>
      </c>
      <c r="K230" s="76">
        <v>1</v>
      </c>
    </row>
    <row r="231" spans="1:11" ht="51.75" customHeight="1" thickTop="1">
      <c r="A231" s="123" t="s">
        <v>125</v>
      </c>
      <c r="B231" s="593" t="s">
        <v>126</v>
      </c>
      <c r="C231" s="594"/>
      <c r="D231" s="153" t="s">
        <v>33</v>
      </c>
      <c r="E231" s="124" t="s">
        <v>127</v>
      </c>
      <c r="F231" s="125" t="s">
        <v>128</v>
      </c>
      <c r="G231" s="125" t="s">
        <v>129</v>
      </c>
      <c r="H231" s="125" t="s">
        <v>130</v>
      </c>
      <c r="I231" s="126" t="s">
        <v>11</v>
      </c>
      <c r="J231" s="76">
        <f t="shared" si="43"/>
        <v>6</v>
      </c>
      <c r="K231" s="76">
        <v>1</v>
      </c>
    </row>
    <row r="232" spans="1:11">
      <c r="A232" s="127">
        <v>1</v>
      </c>
      <c r="B232" s="595" t="s">
        <v>131</v>
      </c>
      <c r="C232" s="596"/>
      <c r="D232" s="128"/>
      <c r="E232" s="129">
        <f ca="1">SUM(E233:E242)</f>
        <v>547</v>
      </c>
      <c r="F232" s="128"/>
      <c r="G232" s="130"/>
      <c r="H232" s="131">
        <f ca="1">IFERROR(SUM(H233:H242),0)</f>
        <v>54700000</v>
      </c>
      <c r="I232" s="132"/>
      <c r="J232" s="76">
        <f t="shared" si="43"/>
        <v>6</v>
      </c>
      <c r="K232" s="79">
        <f t="shared" ref="K232:K258" ca="1" si="44">IF(H232=0,0,1)</f>
        <v>1</v>
      </c>
    </row>
    <row r="233" spans="1:11">
      <c r="A233" s="133" t="s">
        <v>132</v>
      </c>
      <c r="B233" s="585" t="s">
        <v>136</v>
      </c>
      <c r="C233" s="586"/>
      <c r="D233" s="134" t="s">
        <v>186</v>
      </c>
      <c r="E233" s="135">
        <f ca="1">IFERROR(HLOOKUP(J223,BangTinh!$3:$44,15,0),"")</f>
        <v>547</v>
      </c>
      <c r="F233" s="136">
        <f>Giadatvaheso!$C$4</f>
        <v>100000</v>
      </c>
      <c r="G233" s="135">
        <f>Giadatvaheso!$C$11</f>
        <v>1</v>
      </c>
      <c r="H233" s="136">
        <f ca="1">IFERROR(E233*F233*G233,0)</f>
        <v>54700000</v>
      </c>
      <c r="I233" s="137"/>
      <c r="J233" s="76">
        <f t="shared" si="43"/>
        <v>6</v>
      </c>
      <c r="K233" s="79">
        <f t="shared" ca="1" si="44"/>
        <v>1</v>
      </c>
    </row>
    <row r="234" spans="1:11" hidden="1">
      <c r="A234" s="205" t="s">
        <v>132</v>
      </c>
      <c r="B234" s="578" t="s">
        <v>138</v>
      </c>
      <c r="C234" s="579"/>
      <c r="D234" s="185" t="s">
        <v>186</v>
      </c>
      <c r="E234" s="206">
        <f ca="1">IFERROR(HLOOKUP(J223,BangTinh!$3:$44,16,0),"")</f>
        <v>0</v>
      </c>
      <c r="F234" s="207">
        <f>Giadatvaheso!$C$4</f>
        <v>100000</v>
      </c>
      <c r="G234" s="206">
        <f>Giadatvaheso!$C$12</f>
        <v>1</v>
      </c>
      <c r="H234" s="207">
        <f t="shared" ref="H234:H242" ca="1" si="45">IFERROR(E234*F234*G234,0)</f>
        <v>0</v>
      </c>
      <c r="I234" s="208"/>
      <c r="J234" s="76">
        <f t="shared" si="43"/>
        <v>6</v>
      </c>
      <c r="K234" s="79">
        <f t="shared" ca="1" si="44"/>
        <v>0</v>
      </c>
    </row>
    <row r="235" spans="1:11" hidden="1">
      <c r="A235" s="205" t="s">
        <v>132</v>
      </c>
      <c r="B235" s="578" t="s">
        <v>139</v>
      </c>
      <c r="C235" s="579"/>
      <c r="D235" s="185" t="s">
        <v>186</v>
      </c>
      <c r="E235" s="206">
        <f ca="1">IFERROR(HLOOKUP(J223,BangTinh!$3:$44,17,0),"")</f>
        <v>0</v>
      </c>
      <c r="F235" s="207">
        <f>Giadatvaheso!$C$4</f>
        <v>100000</v>
      </c>
      <c r="G235" s="206">
        <f>Giadatvaheso!$C$13</f>
        <v>1</v>
      </c>
      <c r="H235" s="207">
        <f t="shared" ca="1" si="45"/>
        <v>0</v>
      </c>
      <c r="I235" s="208"/>
      <c r="J235" s="76">
        <f t="shared" si="43"/>
        <v>6</v>
      </c>
      <c r="K235" s="79">
        <f t="shared" ca="1" si="44"/>
        <v>0</v>
      </c>
    </row>
    <row r="236" spans="1:11" hidden="1">
      <c r="A236" s="205" t="s">
        <v>132</v>
      </c>
      <c r="B236" s="578" t="s">
        <v>140</v>
      </c>
      <c r="C236" s="579"/>
      <c r="D236" s="185" t="s">
        <v>186</v>
      </c>
      <c r="E236" s="206">
        <f ca="1">IFERROR(HLOOKUP(J223,BangTinh!$3:$44,16,0),"")</f>
        <v>0</v>
      </c>
      <c r="F236" s="207">
        <f>Giadatvaheso!$C$4</f>
        <v>100000</v>
      </c>
      <c r="G236" s="206">
        <f>Giadatvaheso!$C$14</f>
        <v>1</v>
      </c>
      <c r="H236" s="207">
        <f t="shared" ca="1" si="45"/>
        <v>0</v>
      </c>
      <c r="I236" s="208"/>
      <c r="J236" s="79"/>
      <c r="K236" s="79">
        <f t="shared" ca="1" si="44"/>
        <v>0</v>
      </c>
    </row>
    <row r="237" spans="1:11" hidden="1">
      <c r="A237" s="205" t="s">
        <v>132</v>
      </c>
      <c r="B237" s="578" t="s">
        <v>216</v>
      </c>
      <c r="C237" s="579"/>
      <c r="D237" s="185" t="s">
        <v>186</v>
      </c>
      <c r="E237" s="206">
        <f ca="1">IFERROR(HLOOKUP(J223,BangTinh!$3:$44,17,0),"")</f>
        <v>0</v>
      </c>
      <c r="F237" s="207">
        <f>Giadatvaheso!$C$4</f>
        <v>100000</v>
      </c>
      <c r="G237" s="206">
        <f>Giadatvaheso!$C$15</f>
        <v>1</v>
      </c>
      <c r="H237" s="207">
        <f t="shared" ca="1" si="45"/>
        <v>0</v>
      </c>
      <c r="I237" s="208"/>
      <c r="J237" s="79"/>
      <c r="K237" s="79">
        <f t="shared" ca="1" si="44"/>
        <v>0</v>
      </c>
    </row>
    <row r="238" spans="1:11" hidden="1">
      <c r="A238" s="205" t="s">
        <v>132</v>
      </c>
      <c r="B238" s="578" t="s">
        <v>137</v>
      </c>
      <c r="C238" s="579"/>
      <c r="D238" s="185" t="s">
        <v>186</v>
      </c>
      <c r="E238" s="206">
        <f ca="1">IFERROR(HLOOKUP(J223,BangTinh!$3:$44,29,0),"")</f>
        <v>0</v>
      </c>
      <c r="F238" s="207">
        <f>Giadatvaheso!$C$5</f>
        <v>100000</v>
      </c>
      <c r="G238" s="206">
        <v>1</v>
      </c>
      <c r="H238" s="207">
        <f t="shared" ca="1" si="45"/>
        <v>0</v>
      </c>
      <c r="I238" s="208"/>
      <c r="J238" s="79"/>
      <c r="K238" s="79">
        <f t="shared" ca="1" si="44"/>
        <v>0</v>
      </c>
    </row>
    <row r="239" spans="1:11" hidden="1">
      <c r="A239" s="205" t="s">
        <v>132</v>
      </c>
      <c r="B239" s="578" t="s">
        <v>141</v>
      </c>
      <c r="C239" s="579"/>
      <c r="D239" s="185" t="s">
        <v>186</v>
      </c>
      <c r="E239" s="206">
        <f ca="1">IFERROR(HLOOKUP(J223,BangTinh!$3:$44,30,0),"")</f>
        <v>0</v>
      </c>
      <c r="F239" s="207">
        <f>Giadatvaheso!$C$5</f>
        <v>100000</v>
      </c>
      <c r="G239" s="206">
        <f>Giadatvaheso!$C$12</f>
        <v>1</v>
      </c>
      <c r="H239" s="207">
        <f t="shared" ca="1" si="45"/>
        <v>0</v>
      </c>
      <c r="I239" s="208"/>
      <c r="J239" s="79"/>
      <c r="K239" s="79">
        <f t="shared" ca="1" si="44"/>
        <v>0</v>
      </c>
    </row>
    <row r="240" spans="1:11" hidden="1">
      <c r="A240" s="205" t="s">
        <v>132</v>
      </c>
      <c r="B240" s="578" t="s">
        <v>142</v>
      </c>
      <c r="C240" s="579"/>
      <c r="D240" s="185" t="s">
        <v>186</v>
      </c>
      <c r="E240" s="206">
        <f ca="1">IFERROR(HLOOKUP(J223,BangTinh!$3:$44,31,0),"")</f>
        <v>0</v>
      </c>
      <c r="F240" s="207">
        <f>Giadatvaheso!$C$5</f>
        <v>100000</v>
      </c>
      <c r="G240" s="206">
        <f>Giadatvaheso!$C$13</f>
        <v>1</v>
      </c>
      <c r="H240" s="207">
        <f t="shared" ca="1" si="45"/>
        <v>0</v>
      </c>
      <c r="I240" s="208"/>
      <c r="J240" s="79"/>
      <c r="K240" s="79">
        <f t="shared" ca="1" si="44"/>
        <v>0</v>
      </c>
    </row>
    <row r="241" spans="1:11" hidden="1">
      <c r="A241" s="205" t="s">
        <v>132</v>
      </c>
      <c r="B241" s="578" t="s">
        <v>143</v>
      </c>
      <c r="C241" s="579"/>
      <c r="D241" s="185" t="s">
        <v>186</v>
      </c>
      <c r="E241" s="206">
        <f ca="1">IFERROR(HLOOKUP(J223,BangTinh!$3:$44,32,0),"")</f>
        <v>0</v>
      </c>
      <c r="F241" s="207">
        <f>Giadatvaheso!$C$5</f>
        <v>100000</v>
      </c>
      <c r="G241" s="206">
        <f>Giadatvaheso!$C$14</f>
        <v>1</v>
      </c>
      <c r="H241" s="207">
        <f t="shared" ca="1" si="45"/>
        <v>0</v>
      </c>
      <c r="I241" s="208"/>
      <c r="J241" s="79"/>
      <c r="K241" s="79">
        <f t="shared" ca="1" si="44"/>
        <v>0</v>
      </c>
    </row>
    <row r="242" spans="1:11" hidden="1">
      <c r="A242" s="209" t="s">
        <v>132</v>
      </c>
      <c r="B242" s="583" t="s">
        <v>144</v>
      </c>
      <c r="C242" s="584"/>
      <c r="D242" s="210" t="s">
        <v>186</v>
      </c>
      <c r="E242" s="211">
        <f ca="1">IFERROR(HLOOKUP(J223,BangTinh!$3:$44,33,0),"")</f>
        <v>0</v>
      </c>
      <c r="F242" s="212">
        <f>Giadatvaheso!$C$5</f>
        <v>100000</v>
      </c>
      <c r="G242" s="211">
        <f>Giadatvaheso!$C$15</f>
        <v>1</v>
      </c>
      <c r="H242" s="212">
        <f t="shared" ca="1" si="45"/>
        <v>0</v>
      </c>
      <c r="I242" s="213"/>
      <c r="J242" s="79"/>
      <c r="K242" s="79">
        <f t="shared" ca="1" si="44"/>
        <v>0</v>
      </c>
    </row>
    <row r="243" spans="1:11" hidden="1">
      <c r="A243" s="127">
        <f>A232+1</f>
        <v>2</v>
      </c>
      <c r="B243" s="595" t="s">
        <v>134</v>
      </c>
      <c r="C243" s="596"/>
      <c r="D243" s="128"/>
      <c r="E243" s="129"/>
      <c r="F243" s="128"/>
      <c r="G243" s="130"/>
      <c r="H243" s="131">
        <f ca="1">IFERROR(SUM(H244:H255),0)</f>
        <v>0</v>
      </c>
      <c r="I243" s="132"/>
      <c r="J243" s="79"/>
      <c r="K243" s="79">
        <f t="shared" ca="1" si="44"/>
        <v>0</v>
      </c>
    </row>
    <row r="244" spans="1:11" hidden="1">
      <c r="A244" s="133" t="s">
        <v>132</v>
      </c>
      <c r="B244" s="603">
        <f ca="1">IFERROR(HLOOKUP(J223,BangTinh!$46:$86,15,0),"")</f>
        <v>0</v>
      </c>
      <c r="C244" s="604"/>
      <c r="D244" s="134" t="s">
        <v>186</v>
      </c>
      <c r="E244" s="135">
        <f ca="1">IFERROR(HLOOKUP(J223,BangTinh!$46:$86,29,0),"")</f>
        <v>547</v>
      </c>
      <c r="F244" s="136" t="str">
        <f ca="1">IFERROR(VLOOKUP(B244,Giadatvaheso!$C$24:$F$112,4,0),"")</f>
        <v/>
      </c>
      <c r="G244" s="135">
        <v>1</v>
      </c>
      <c r="H244" s="136">
        <f t="shared" ref="H244:H245" ca="1" si="46">IFERROR(E244*F244*G244,0)</f>
        <v>0</v>
      </c>
      <c r="I244" s="137"/>
      <c r="J244" s="79"/>
      <c r="K244" s="79">
        <f t="shared" ca="1" si="44"/>
        <v>0</v>
      </c>
    </row>
    <row r="245" spans="1:11" hidden="1">
      <c r="A245" s="205" t="s">
        <v>132</v>
      </c>
      <c r="B245" s="581" t="str">
        <f ca="1">IFERROR(HLOOKUP(J224,BangTinh!$46:$86,16,0),"")</f>
        <v/>
      </c>
      <c r="C245" s="582"/>
      <c r="D245" s="185" t="s">
        <v>186</v>
      </c>
      <c r="E245" s="206">
        <f ca="1">IFERROR(HLOOKUP(J224,BangTinh!$46:$86,30,0),"")</f>
        <v>0</v>
      </c>
      <c r="F245" s="207" t="str">
        <f ca="1">IFERROR(VLOOKUP(B245,Giadatvaheso!$C$24:$F$112,4,0),"")</f>
        <v/>
      </c>
      <c r="G245" s="206">
        <v>1</v>
      </c>
      <c r="H245" s="207">
        <f t="shared" ca="1" si="46"/>
        <v>0</v>
      </c>
      <c r="I245" s="208"/>
      <c r="J245" s="79"/>
      <c r="K245" s="79">
        <f t="shared" ca="1" si="44"/>
        <v>0</v>
      </c>
    </row>
    <row r="246" spans="1:11" hidden="1">
      <c r="A246" s="205" t="s">
        <v>132</v>
      </c>
      <c r="B246" s="581" t="str">
        <f ca="1">IFERROR(HLOOKUP(J225,BangTinh!$46:$86,17,0),"")</f>
        <v/>
      </c>
      <c r="C246" s="582"/>
      <c r="D246" s="185" t="s">
        <v>186</v>
      </c>
      <c r="E246" s="206">
        <f ca="1">IFERROR(HLOOKUP(J225,BangTinh!$46:$86,31,0),"")</f>
        <v>0</v>
      </c>
      <c r="F246" s="207" t="str">
        <f ca="1">IFERROR(VLOOKUP(B246,Giadatvaheso!$C$24:$F$112,4,0),"")</f>
        <v/>
      </c>
      <c r="G246" s="206">
        <v>1</v>
      </c>
      <c r="H246" s="207">
        <f ca="1">IFERROR(E246*F246*G246,0)</f>
        <v>0</v>
      </c>
      <c r="I246" s="208"/>
      <c r="J246" s="79"/>
      <c r="K246" s="79">
        <f t="shared" ca="1" si="44"/>
        <v>0</v>
      </c>
    </row>
    <row r="247" spans="1:11" hidden="1">
      <c r="A247" s="205" t="s">
        <v>132</v>
      </c>
      <c r="B247" s="581" t="str">
        <f ca="1">IFERROR(HLOOKUP(J226,BangTinh!$46:$86,18,0),"")</f>
        <v/>
      </c>
      <c r="C247" s="582"/>
      <c r="D247" s="185" t="s">
        <v>186</v>
      </c>
      <c r="E247" s="206">
        <f ca="1">IFERROR(HLOOKUP(J226,BangTinh!$46:$86,32,0),"")</f>
        <v>0</v>
      </c>
      <c r="F247" s="207" t="str">
        <f ca="1">IFERROR(VLOOKUP(B247,Giadatvaheso!$C$24:$F$112,4,0),"")</f>
        <v/>
      </c>
      <c r="G247" s="206">
        <v>1</v>
      </c>
      <c r="H247" s="207">
        <f t="shared" ref="H247:H256" ca="1" si="47">IFERROR(E247*F247*G247,0)</f>
        <v>0</v>
      </c>
      <c r="I247" s="208"/>
      <c r="J247" s="79"/>
      <c r="K247" s="79">
        <f t="shared" ca="1" si="44"/>
        <v>0</v>
      </c>
    </row>
    <row r="248" spans="1:11" hidden="1">
      <c r="A248" s="205" t="s">
        <v>132</v>
      </c>
      <c r="B248" s="581" t="str">
        <f ca="1">IFERROR(HLOOKUP(J227,BangTinh!$46:$86,19,0),"")</f>
        <v/>
      </c>
      <c r="C248" s="582"/>
      <c r="D248" s="185" t="s">
        <v>186</v>
      </c>
      <c r="E248" s="206">
        <f ca="1">IFERROR(HLOOKUP(J227,BangTinh!$46:$86,33,0),"")</f>
        <v>0</v>
      </c>
      <c r="F248" s="207" t="str">
        <f ca="1">IFERROR(VLOOKUP(B248,Giadatvaheso!$C$24:$F$112,4,0),"")</f>
        <v/>
      </c>
      <c r="G248" s="206">
        <v>1</v>
      </c>
      <c r="H248" s="207">
        <f t="shared" ca="1" si="47"/>
        <v>0</v>
      </c>
      <c r="I248" s="208"/>
      <c r="J248" s="79"/>
      <c r="K248" s="79">
        <f t="shared" ca="1" si="44"/>
        <v>0</v>
      </c>
    </row>
    <row r="249" spans="1:11" hidden="1">
      <c r="A249" s="205" t="s">
        <v>132</v>
      </c>
      <c r="B249" s="581" t="str">
        <f ca="1">IFERROR(HLOOKUP(J228,BangTinh!$46:$86,20,0),"")</f>
        <v/>
      </c>
      <c r="C249" s="582"/>
      <c r="D249" s="185" t="s">
        <v>186</v>
      </c>
      <c r="E249" s="206">
        <f ca="1">IFERROR(HLOOKUP(J228,BangTinh!$46:$86,34,0),"")</f>
        <v>0</v>
      </c>
      <c r="F249" s="207" t="str">
        <f ca="1">IFERROR(VLOOKUP(B249,Giadatvaheso!$C$24:$F$112,4,0),"")</f>
        <v/>
      </c>
      <c r="G249" s="206">
        <v>1</v>
      </c>
      <c r="H249" s="207">
        <f t="shared" ca="1" si="47"/>
        <v>0</v>
      </c>
      <c r="I249" s="208"/>
      <c r="J249" s="79"/>
      <c r="K249" s="79">
        <f t="shared" ca="1" si="44"/>
        <v>0</v>
      </c>
    </row>
    <row r="250" spans="1:11" hidden="1">
      <c r="A250" s="205" t="s">
        <v>132</v>
      </c>
      <c r="B250" s="581" t="str">
        <f ca="1">IFERROR(HLOOKUP(J229,BangTinh!$46:$86,21,0),"")</f>
        <v/>
      </c>
      <c r="C250" s="582"/>
      <c r="D250" s="185" t="s">
        <v>186</v>
      </c>
      <c r="E250" s="206">
        <f ca="1">IFERROR(HLOOKUP(J229,BangTinh!$46:$86,35,0),"")</f>
        <v>0</v>
      </c>
      <c r="F250" s="207" t="str">
        <f ca="1">IFERROR(VLOOKUP(B250,Giadatvaheso!$C$24:$F$112,4,0),"")</f>
        <v/>
      </c>
      <c r="G250" s="206">
        <v>1</v>
      </c>
      <c r="H250" s="207">
        <f t="shared" ca="1" si="47"/>
        <v>0</v>
      </c>
      <c r="I250" s="208"/>
      <c r="J250" s="79"/>
      <c r="K250" s="79">
        <f t="shared" ca="1" si="44"/>
        <v>0</v>
      </c>
    </row>
    <row r="251" spans="1:11" hidden="1">
      <c r="A251" s="205" t="s">
        <v>132</v>
      </c>
      <c r="B251" s="581" t="str">
        <f ca="1">IFERROR(HLOOKUP(J230,BangTinh!$46:$86,22,0),"")</f>
        <v/>
      </c>
      <c r="C251" s="582"/>
      <c r="D251" s="185" t="s">
        <v>186</v>
      </c>
      <c r="E251" s="206">
        <f ca="1">IFERROR(HLOOKUP(J230,BangTinh!$46:$86,36,0),"")</f>
        <v>0</v>
      </c>
      <c r="F251" s="207" t="str">
        <f ca="1">IFERROR(VLOOKUP(B251,Giadatvaheso!$C$24:$F$112,4,0),"")</f>
        <v/>
      </c>
      <c r="G251" s="206">
        <v>1</v>
      </c>
      <c r="H251" s="207">
        <f t="shared" ca="1" si="47"/>
        <v>0</v>
      </c>
      <c r="I251" s="208"/>
      <c r="J251" s="79"/>
      <c r="K251" s="79">
        <f t="shared" ca="1" si="44"/>
        <v>0</v>
      </c>
    </row>
    <row r="252" spans="1:11" hidden="1">
      <c r="A252" s="205" t="s">
        <v>132</v>
      </c>
      <c r="B252" s="581" t="str">
        <f ca="1">IFERROR(HLOOKUP(J231,BangTinh!$46:$86,23,0),"")</f>
        <v/>
      </c>
      <c r="C252" s="582"/>
      <c r="D252" s="185" t="s">
        <v>186</v>
      </c>
      <c r="E252" s="206">
        <f ca="1">IFERROR(HLOOKUP(J231,BangTinh!$46:$86,37,0),"")</f>
        <v>0</v>
      </c>
      <c r="F252" s="207" t="str">
        <f ca="1">IFERROR(VLOOKUP(B252,Giadatvaheso!$C$24:$F$112,4,0),"")</f>
        <v/>
      </c>
      <c r="G252" s="206">
        <v>1</v>
      </c>
      <c r="H252" s="207">
        <f t="shared" ca="1" si="47"/>
        <v>0</v>
      </c>
      <c r="I252" s="208"/>
      <c r="J252" s="79"/>
      <c r="K252" s="79">
        <f t="shared" ca="1" si="44"/>
        <v>0</v>
      </c>
    </row>
    <row r="253" spans="1:11" hidden="1">
      <c r="A253" s="205" t="s">
        <v>132</v>
      </c>
      <c r="B253" s="581" t="str">
        <f ca="1">IFERROR(HLOOKUP(J232,BangTinh!$46:$86,24,0),"")</f>
        <v/>
      </c>
      <c r="C253" s="582"/>
      <c r="D253" s="185" t="s">
        <v>186</v>
      </c>
      <c r="E253" s="206">
        <f ca="1">IFERROR(HLOOKUP(J232,BangTinh!$46:$86,38,0),"")</f>
        <v>0</v>
      </c>
      <c r="F253" s="207" t="str">
        <f ca="1">IFERROR(VLOOKUP(B253,Giadatvaheso!$C$24:$F$112,4,0),"")</f>
        <v/>
      </c>
      <c r="G253" s="206">
        <v>1</v>
      </c>
      <c r="H253" s="207">
        <f t="shared" ca="1" si="47"/>
        <v>0</v>
      </c>
      <c r="I253" s="208"/>
      <c r="J253" s="79"/>
      <c r="K253" s="79">
        <f t="shared" ca="1" si="44"/>
        <v>0</v>
      </c>
    </row>
    <row r="254" spans="1:11" hidden="1">
      <c r="A254" s="205" t="s">
        <v>132</v>
      </c>
      <c r="B254" s="581" t="str">
        <f ca="1">IFERROR(HLOOKUP(J233,BangTinh!$46:$86,25,0),"")</f>
        <v/>
      </c>
      <c r="C254" s="582"/>
      <c r="D254" s="185" t="s">
        <v>186</v>
      </c>
      <c r="E254" s="206">
        <f ca="1">IFERROR(HLOOKUP(J233,BangTinh!$46:$86,39,0),"")</f>
        <v>0</v>
      </c>
      <c r="F254" s="207" t="str">
        <f ca="1">IFERROR(VLOOKUP(B254,Giadatvaheso!$C$24:$F$112,4,0),"")</f>
        <v/>
      </c>
      <c r="G254" s="206">
        <v>1</v>
      </c>
      <c r="H254" s="207">
        <f t="shared" ca="1" si="47"/>
        <v>0</v>
      </c>
      <c r="I254" s="208"/>
      <c r="J254" s="79"/>
      <c r="K254" s="79">
        <f t="shared" ca="1" si="44"/>
        <v>0</v>
      </c>
    </row>
    <row r="255" spans="1:11" hidden="1">
      <c r="A255" s="205" t="s">
        <v>132</v>
      </c>
      <c r="B255" s="581" t="str">
        <f ca="1">IFERROR(HLOOKUP(J234,BangTinh!$46:$86,26,0),"")</f>
        <v/>
      </c>
      <c r="C255" s="582"/>
      <c r="D255" s="185" t="s">
        <v>186</v>
      </c>
      <c r="E255" s="206">
        <f ca="1">IFERROR(HLOOKUP(J234,BangTinh!$46:$86,40,0),"")</f>
        <v>0</v>
      </c>
      <c r="F255" s="207" t="str">
        <f ca="1">IFERROR(VLOOKUP(B255,Giadatvaheso!$C$24:$F$112,4,0),"")</f>
        <v/>
      </c>
      <c r="G255" s="206">
        <v>1</v>
      </c>
      <c r="H255" s="207">
        <f t="shared" ca="1" si="47"/>
        <v>0</v>
      </c>
      <c r="I255" s="208"/>
      <c r="J255" s="79"/>
      <c r="K255" s="79">
        <f t="shared" ca="1" si="44"/>
        <v>0</v>
      </c>
    </row>
    <row r="256" spans="1:11" hidden="1">
      <c r="A256" s="209" t="s">
        <v>132</v>
      </c>
      <c r="B256" s="601" t="str">
        <f ca="1">IFERROR(HLOOKUP(J235,BangTinh!$46:$86,27,0),"")</f>
        <v/>
      </c>
      <c r="C256" s="602"/>
      <c r="D256" s="210" t="s">
        <v>186</v>
      </c>
      <c r="E256" s="211">
        <f ca="1">IFERROR(HLOOKUP(J235,BangTinh!$46:$86,41,0),"")</f>
        <v>0</v>
      </c>
      <c r="F256" s="212" t="str">
        <f ca="1">IFERROR(VLOOKUP(B256,Giadatvaheso!$C$24:$F$112,4,0),"")</f>
        <v/>
      </c>
      <c r="G256" s="211">
        <v>1</v>
      </c>
      <c r="H256" s="212">
        <f t="shared" ca="1" si="47"/>
        <v>0</v>
      </c>
      <c r="I256" s="213"/>
      <c r="J256" s="79"/>
      <c r="K256" s="79">
        <f t="shared" ca="1" si="44"/>
        <v>0</v>
      </c>
    </row>
    <row r="257" spans="1:12">
      <c r="A257" s="127">
        <f ca="1">IF(H243=0,2,3)</f>
        <v>2</v>
      </c>
      <c r="B257" s="595" t="s">
        <v>238</v>
      </c>
      <c r="C257" s="596"/>
      <c r="D257" s="128"/>
      <c r="E257" s="130"/>
      <c r="F257" s="138"/>
      <c r="G257" s="128"/>
      <c r="H257" s="131">
        <f ca="1">IFERROR(SUM(H258:H263),0)</f>
        <v>318710000</v>
      </c>
      <c r="I257" s="132"/>
      <c r="J257" s="79"/>
      <c r="K257" s="79">
        <f t="shared" ca="1" si="44"/>
        <v>1</v>
      </c>
    </row>
    <row r="258" spans="1:12">
      <c r="A258" s="133" t="s">
        <v>132</v>
      </c>
      <c r="B258" s="585" t="s">
        <v>217</v>
      </c>
      <c r="C258" s="586"/>
      <c r="D258" s="134" t="s">
        <v>186</v>
      </c>
      <c r="E258" s="135">
        <f ca="1">IFERROR(HLOOKUP(J223,BangTinh!$3:$44,2,0),"")</f>
        <v>547</v>
      </c>
      <c r="F258" s="136">
        <f>Giadatvaheso!$C$7</f>
        <v>100000</v>
      </c>
      <c r="G258" s="136">
        <f>Giadatvaheso!$J$4</f>
        <v>5</v>
      </c>
      <c r="H258" s="136">
        <f t="shared" ref="H258:H259" ca="1" si="48">IFERROR(E258*F258*G258,0)</f>
        <v>273500000</v>
      </c>
      <c r="I258" s="139"/>
      <c r="J258" s="79"/>
      <c r="K258" s="79">
        <f t="shared" ca="1" si="44"/>
        <v>1</v>
      </c>
    </row>
    <row r="259" spans="1:12" hidden="1">
      <c r="A259" s="205" t="s">
        <v>132</v>
      </c>
      <c r="B259" s="583" t="s">
        <v>146</v>
      </c>
      <c r="C259" s="584"/>
      <c r="D259" s="185" t="s">
        <v>186</v>
      </c>
      <c r="E259" s="206">
        <f ca="1">HLOOKUP(J223,BangTinh!$3:$43,26,0)</f>
        <v>0</v>
      </c>
      <c r="F259" s="136">
        <f>Giadatvaheso!$C$7</f>
        <v>100000</v>
      </c>
      <c r="G259" s="207">
        <f>Giadatvaheso!$J$4</f>
        <v>5</v>
      </c>
      <c r="H259" s="207">
        <f t="shared" ca="1" si="48"/>
        <v>0</v>
      </c>
      <c r="I259" s="214"/>
      <c r="J259" s="79"/>
      <c r="K259" s="79">
        <f ca="1">IF(H259=0,0,1)</f>
        <v>0</v>
      </c>
    </row>
    <row r="260" spans="1:12">
      <c r="A260" s="133" t="s">
        <v>132</v>
      </c>
      <c r="B260" s="585" t="s">
        <v>236</v>
      </c>
      <c r="C260" s="586"/>
      <c r="D260" s="134" t="s">
        <v>186</v>
      </c>
      <c r="E260" s="135">
        <f ca="1">IFERROR(HLOOKUP(J223,BangTinh!$3:$44,2,0),"")</f>
        <v>547</v>
      </c>
      <c r="F260" s="136">
        <f>Giadatvaheso!$C$7</f>
        <v>100000</v>
      </c>
      <c r="G260" s="135">
        <v>0.3</v>
      </c>
      <c r="H260" s="136">
        <f ca="1">IFERROR(E260*F260*G260,0)</f>
        <v>16410000</v>
      </c>
      <c r="I260" s="139"/>
      <c r="J260" s="79"/>
      <c r="K260" s="79">
        <f t="shared" ref="K260:K265" ca="1" si="49">IF(H260=0,0,1)</f>
        <v>1</v>
      </c>
    </row>
    <row r="261" spans="1:12" ht="34.5" customHeight="1">
      <c r="A261" s="209" t="s">
        <v>132</v>
      </c>
      <c r="B261" s="587" t="str">
        <f>IF(I229&gt;70,"Hỗ trợ ổn định đời sống đối với trường hợp thu hồi đất trên 70% diện tích đất nông nghiệp đang sử dụng",IF(I229&gt;=30,"Hỗ trợ ổn định đời sống đối với trường hợp thu hồi đất từ 30% đến 70% diện tích đất nông nghiệp đang sử dụng","Hỗ trợ ổn định đời sống đối với trường hợp thu hồi dưới 30% diện tích đất nông nghiệp đang sử dụng"))</f>
        <v>Hỗ trợ ổn định đời sống đối với trường hợp thu hồi đất từ 30% đến 70% diện tích đất nông nghiệp đang sử dụng</v>
      </c>
      <c r="C261" s="588"/>
      <c r="D261" s="210" t="s">
        <v>135</v>
      </c>
      <c r="E261" s="212">
        <f>VLOOKUP(J223,TrichLuc!$A:$AD,29,0)</f>
        <v>8</v>
      </c>
      <c r="F261" s="212">
        <f>IF(I229&gt;70,Giadatvaheso!$J$11,IF(I229&gt;=30,Giadatvaheso!$J$10,Giadatvaheso!$J$9))</f>
        <v>3600000</v>
      </c>
      <c r="G261" s="212">
        <v>1</v>
      </c>
      <c r="H261" s="212">
        <f t="shared" ref="H261:H263" si="50">IFERROR(E261*F261*G261,0)</f>
        <v>28800000</v>
      </c>
      <c r="I261" s="215"/>
      <c r="J261" s="79"/>
      <c r="K261" s="79">
        <f t="shared" si="49"/>
        <v>1</v>
      </c>
    </row>
    <row r="262" spans="1:12" hidden="1">
      <c r="A262" s="209" t="s">
        <v>132</v>
      </c>
      <c r="B262" s="589" t="str">
        <f ca="1">IF(E233&gt;=200,"Hỗ trợ đối với Người có công với cách mạng","")</f>
        <v>Hỗ trợ đối với Người có công với cách mạng</v>
      </c>
      <c r="C262" s="590"/>
      <c r="D262" s="210" t="s">
        <v>244</v>
      </c>
      <c r="E262" s="212">
        <f>INDEX(TrichLuc!$AG$11:$AG$23,MATCH(PACT!J223,TrichLuc!$C$11:$C$23))</f>
        <v>0</v>
      </c>
      <c r="F262" s="212">
        <f ca="1">IF(E233&gt;=200,Giadatvaheso!$J$14,0)</f>
        <v>20000000</v>
      </c>
      <c r="G262" s="212">
        <v>1</v>
      </c>
      <c r="H262" s="212">
        <f t="shared" ca="1" si="50"/>
        <v>0</v>
      </c>
      <c r="I262" s="215"/>
      <c r="J262" s="79"/>
      <c r="K262" s="79">
        <f t="shared" ca="1" si="49"/>
        <v>0</v>
      </c>
    </row>
    <row r="263" spans="1:12" hidden="1">
      <c r="A263" s="209" t="s">
        <v>132</v>
      </c>
      <c r="B263" s="589" t="str">
        <f ca="1">IF(E233&gt;=200,"Hỗ trợ đối với hộ nghèo, cận nghèo","")</f>
        <v>Hỗ trợ đối với hộ nghèo, cận nghèo</v>
      </c>
      <c r="C263" s="590"/>
      <c r="D263" s="210" t="s">
        <v>244</v>
      </c>
      <c r="E263" s="212">
        <f>INDEX(TrichLuc!$AH$11:$AH$23,MATCH(PACT!J223,TrichLuc!$C$11:$C$23))</f>
        <v>0</v>
      </c>
      <c r="F263" s="212">
        <f ca="1">IF(E233&gt;=200,Giadatvaheso!$J$15,0)</f>
        <v>10000000</v>
      </c>
      <c r="G263" s="212">
        <v>1</v>
      </c>
      <c r="H263" s="212">
        <f t="shared" ca="1" si="50"/>
        <v>0</v>
      </c>
      <c r="I263" s="215"/>
      <c r="J263" s="79"/>
      <c r="K263" s="79">
        <f t="shared" ca="1" si="49"/>
        <v>0</v>
      </c>
    </row>
    <row r="264" spans="1:12" ht="19.5" thickBot="1">
      <c r="A264" s="140"/>
      <c r="B264" s="591" t="s">
        <v>133</v>
      </c>
      <c r="C264" s="592"/>
      <c r="D264" s="141"/>
      <c r="E264" s="142"/>
      <c r="F264" s="143"/>
      <c r="G264" s="144"/>
      <c r="H264" s="145">
        <f ca="1">SUM(H232,H243,H257)</f>
        <v>373410000</v>
      </c>
      <c r="I264" s="146"/>
      <c r="K264" s="79">
        <f t="shared" ca="1" si="49"/>
        <v>1</v>
      </c>
    </row>
    <row r="265" spans="1:12" ht="89.25" customHeight="1" thickTop="1">
      <c r="A265" s="576" t="s">
        <v>240</v>
      </c>
      <c r="B265" s="576"/>
      <c r="C265" s="576"/>
      <c r="D265" s="576"/>
      <c r="E265" s="576"/>
      <c r="F265" s="576"/>
      <c r="G265" s="576"/>
      <c r="H265" s="577" t="s">
        <v>239</v>
      </c>
      <c r="I265" s="577"/>
      <c r="K265" s="79">
        <f t="shared" si="49"/>
        <v>1</v>
      </c>
    </row>
    <row r="266" spans="1:12">
      <c r="A266" s="605" t="s">
        <v>260</v>
      </c>
      <c r="B266" s="605"/>
      <c r="C266" s="605"/>
      <c r="D266" s="107"/>
      <c r="E266" s="606" t="s">
        <v>1</v>
      </c>
      <c r="F266" s="606"/>
      <c r="G266" s="606"/>
      <c r="H266" s="606"/>
      <c r="I266" s="606"/>
    </row>
    <row r="267" spans="1:12" ht="16.5" customHeight="1">
      <c r="A267" s="609" t="s">
        <v>280</v>
      </c>
      <c r="B267" s="609"/>
      <c r="C267" s="609"/>
      <c r="D267" s="108"/>
      <c r="E267" s="607" t="s">
        <v>3</v>
      </c>
      <c r="F267" s="608"/>
      <c r="G267" s="608"/>
      <c r="H267" s="608"/>
      <c r="I267" s="608"/>
      <c r="K267" s="76">
        <v>1</v>
      </c>
    </row>
    <row r="268" spans="1:12" s="225" customFormat="1" ht="25.5" customHeight="1">
      <c r="A268" s="597" t="str">
        <f>CONCATENATE("Số ",J268,"/PACT")</f>
        <v>Số 7/PACT</v>
      </c>
      <c r="B268" s="597"/>
      <c r="C268" s="597"/>
      <c r="D268" s="249"/>
      <c r="E268" s="598"/>
      <c r="F268" s="598"/>
      <c r="G268" s="598"/>
      <c r="H268" s="598"/>
      <c r="I268" s="598"/>
      <c r="J268" s="226">
        <f>J223+1</f>
        <v>7</v>
      </c>
      <c r="K268" s="225">
        <v>1</v>
      </c>
      <c r="L268" s="77"/>
    </row>
    <row r="269" spans="1:12" ht="6.75" customHeight="1">
      <c r="A269" s="599"/>
      <c r="B269" s="599"/>
      <c r="C269" s="599"/>
      <c r="D269" s="109"/>
      <c r="E269" s="110"/>
      <c r="F269" s="111"/>
      <c r="G269" s="112"/>
      <c r="H269" s="111"/>
      <c r="I269" s="111"/>
      <c r="J269" s="76">
        <f>J268</f>
        <v>7</v>
      </c>
      <c r="K269" s="76">
        <v>1</v>
      </c>
    </row>
    <row r="270" spans="1:12" ht="73.5" customHeight="1">
      <c r="A270" s="600" t="s">
        <v>281</v>
      </c>
      <c r="B270" s="600"/>
      <c r="C270" s="600"/>
      <c r="D270" s="600"/>
      <c r="E270" s="600"/>
      <c r="F270" s="600"/>
      <c r="G270" s="600"/>
      <c r="H270" s="600"/>
      <c r="I270" s="600"/>
      <c r="J270" s="76">
        <f t="shared" ref="J270" si="51">J269</f>
        <v>7</v>
      </c>
      <c r="K270" s="76">
        <v>1</v>
      </c>
    </row>
    <row r="271" spans="1:12" ht="20.25">
      <c r="A271" s="113"/>
      <c r="B271" s="67" t="s">
        <v>261</v>
      </c>
      <c r="C271" s="114" t="str">
        <f>INDEX(TrichLuc!$D$11:$D$987,MATCH(PACT!J268,TrichLuc!$C$11:$C$987,0))</f>
        <v>Nguyễn Văn Nam; Hoàng Thị Khuyên</v>
      </c>
      <c r="D271" s="115"/>
      <c r="E271" s="116"/>
      <c r="F271" s="580" t="s">
        <v>184</v>
      </c>
      <c r="G271" s="580"/>
      <c r="H271" s="580"/>
      <c r="I271" s="118">
        <f>INDEX(TrichLuc!$J$11:$J$987,MATCH(PACT!J268,TrichLuc!$C$11:$C$987,0))</f>
        <v>1939</v>
      </c>
      <c r="J271" s="76">
        <f t="shared" ref="J271:J280" si="52">J270</f>
        <v>7</v>
      </c>
      <c r="K271" s="76">
        <v>1</v>
      </c>
    </row>
    <row r="272" spans="1:12" ht="20.25">
      <c r="A272" s="113"/>
      <c r="B272" s="67" t="s">
        <v>237</v>
      </c>
      <c r="C272" s="114" t="str">
        <f>IF(INDEX(TrichLuc!$E$11:$E$987,MATCH(PACT!J268,TrichLuc!$C$11:$C$987,0))=0,"",INDEX(TrichLuc!$E$11:$E$987,MATCH(PACT!J268,TrichLuc!$C$11:$C$987,0)))</f>
        <v/>
      </c>
      <c r="D272" s="115"/>
      <c r="E272" s="117"/>
      <c r="F272" s="580" t="s">
        <v>207</v>
      </c>
      <c r="G272" s="580"/>
      <c r="H272" s="580"/>
      <c r="I272" s="251">
        <f>VLOOKUP(J268,TrichLuc!$A:$AA,23,0)</f>
        <v>177</v>
      </c>
      <c r="J272" s="76">
        <f t="shared" si="52"/>
        <v>7</v>
      </c>
      <c r="K272" s="76">
        <v>1</v>
      </c>
    </row>
    <row r="273" spans="1:11" ht="20.25">
      <c r="A273" s="113"/>
      <c r="B273" s="580" t="str">
        <f>"Địa chỉ: "&amp;INDEX(TrichLuc!$AE$11:$AE$987,MATCH(PACT!J268,TrichLuc!$C$11:$C$987,0))</f>
        <v>Địa chỉ: Đội 3, Phong Cầu, xã Kiến Minh, TP Hải Phòng</v>
      </c>
      <c r="C273" s="580"/>
      <c r="D273" s="115"/>
      <c r="E273" s="116"/>
      <c r="F273" s="580" t="s">
        <v>185</v>
      </c>
      <c r="G273" s="580"/>
      <c r="H273" s="580"/>
      <c r="I273" s="118">
        <f>I271-I272</f>
        <v>1762</v>
      </c>
      <c r="J273" s="76">
        <f t="shared" si="52"/>
        <v>7</v>
      </c>
      <c r="K273" s="76">
        <v>1</v>
      </c>
    </row>
    <row r="274" spans="1:11">
      <c r="A274" s="113"/>
      <c r="B274" s="119"/>
      <c r="C274" s="67"/>
      <c r="D274" s="115"/>
      <c r="E274" s="116"/>
      <c r="F274" s="580" t="s">
        <v>206</v>
      </c>
      <c r="G274" s="580"/>
      <c r="H274" s="580"/>
      <c r="I274" s="118">
        <f>INDEX(TrichLuc!$X$11:$X$987,MATCH(PACT!J268,TrichLuc!$C$11:$C$987,0))</f>
        <v>25.652667423382518</v>
      </c>
      <c r="J274" s="76">
        <f t="shared" si="52"/>
        <v>7</v>
      </c>
      <c r="K274" s="76">
        <v>1</v>
      </c>
    </row>
    <row r="275" spans="1:11" ht="7.5" customHeight="1" thickBot="1">
      <c r="A275" s="109"/>
      <c r="B275" s="113"/>
      <c r="C275" s="120"/>
      <c r="D275" s="115"/>
      <c r="E275" s="121"/>
      <c r="F275" s="122"/>
      <c r="G275" s="116"/>
      <c r="H275" s="113"/>
      <c r="I275" s="67"/>
      <c r="J275" s="76">
        <f t="shared" si="52"/>
        <v>7</v>
      </c>
      <c r="K275" s="76">
        <v>1</v>
      </c>
    </row>
    <row r="276" spans="1:11" ht="51.75" customHeight="1" thickTop="1">
      <c r="A276" s="123" t="s">
        <v>125</v>
      </c>
      <c r="B276" s="593" t="s">
        <v>126</v>
      </c>
      <c r="C276" s="594"/>
      <c r="D276" s="153" t="s">
        <v>33</v>
      </c>
      <c r="E276" s="124" t="s">
        <v>127</v>
      </c>
      <c r="F276" s="125" t="s">
        <v>128</v>
      </c>
      <c r="G276" s="125" t="s">
        <v>129</v>
      </c>
      <c r="H276" s="125" t="s">
        <v>130</v>
      </c>
      <c r="I276" s="126" t="s">
        <v>11</v>
      </c>
      <c r="J276" s="76">
        <f t="shared" si="52"/>
        <v>7</v>
      </c>
      <c r="K276" s="76">
        <v>1</v>
      </c>
    </row>
    <row r="277" spans="1:11">
      <c r="A277" s="127">
        <v>1</v>
      </c>
      <c r="B277" s="595" t="s">
        <v>131</v>
      </c>
      <c r="C277" s="596"/>
      <c r="D277" s="128"/>
      <c r="E277" s="129">
        <f ca="1">SUM(E278:E287)</f>
        <v>452</v>
      </c>
      <c r="F277" s="128"/>
      <c r="G277" s="130"/>
      <c r="H277" s="131">
        <f ca="1">IFERROR(SUM(H278:H287),0)</f>
        <v>45200000</v>
      </c>
      <c r="I277" s="132"/>
      <c r="J277" s="76">
        <f t="shared" si="52"/>
        <v>7</v>
      </c>
      <c r="K277" s="79">
        <f t="shared" ref="K277:K303" ca="1" si="53">IF(H277=0,0,1)</f>
        <v>1</v>
      </c>
    </row>
    <row r="278" spans="1:11">
      <c r="A278" s="133" t="s">
        <v>132</v>
      </c>
      <c r="B278" s="585" t="s">
        <v>136</v>
      </c>
      <c r="C278" s="586"/>
      <c r="D278" s="134" t="s">
        <v>186</v>
      </c>
      <c r="E278" s="135">
        <f ca="1">IFERROR(HLOOKUP(J268,BangTinh!$3:$44,15,0),"")</f>
        <v>452</v>
      </c>
      <c r="F278" s="136">
        <f>Giadatvaheso!$C$4</f>
        <v>100000</v>
      </c>
      <c r="G278" s="135">
        <f>Giadatvaheso!$C$11</f>
        <v>1</v>
      </c>
      <c r="H278" s="136">
        <f ca="1">IFERROR(E278*F278*G278,0)</f>
        <v>45200000</v>
      </c>
      <c r="I278" s="137"/>
      <c r="J278" s="76">
        <f t="shared" si="52"/>
        <v>7</v>
      </c>
      <c r="K278" s="79">
        <f t="shared" ca="1" si="53"/>
        <v>1</v>
      </c>
    </row>
    <row r="279" spans="1:11" hidden="1">
      <c r="A279" s="205" t="s">
        <v>132</v>
      </c>
      <c r="B279" s="578" t="s">
        <v>138</v>
      </c>
      <c r="C279" s="579"/>
      <c r="D279" s="185" t="s">
        <v>186</v>
      </c>
      <c r="E279" s="206">
        <f ca="1">IFERROR(HLOOKUP(J268,BangTinh!$3:$44,16,0),"")</f>
        <v>0</v>
      </c>
      <c r="F279" s="207">
        <f>Giadatvaheso!$C$4</f>
        <v>100000</v>
      </c>
      <c r="G279" s="206">
        <f>Giadatvaheso!$C$12</f>
        <v>1</v>
      </c>
      <c r="H279" s="207">
        <f t="shared" ref="H279:H287" ca="1" si="54">IFERROR(E279*F279*G279,0)</f>
        <v>0</v>
      </c>
      <c r="I279" s="208"/>
      <c r="J279" s="76">
        <f t="shared" si="52"/>
        <v>7</v>
      </c>
      <c r="K279" s="79">
        <f t="shared" ca="1" si="53"/>
        <v>0</v>
      </c>
    </row>
    <row r="280" spans="1:11" hidden="1">
      <c r="A280" s="205" t="s">
        <v>132</v>
      </c>
      <c r="B280" s="578" t="s">
        <v>139</v>
      </c>
      <c r="C280" s="579"/>
      <c r="D280" s="185" t="s">
        <v>186</v>
      </c>
      <c r="E280" s="206">
        <f ca="1">IFERROR(HLOOKUP(J268,BangTinh!$3:$44,17,0),"")</f>
        <v>0</v>
      </c>
      <c r="F280" s="207">
        <f>Giadatvaheso!$C$4</f>
        <v>100000</v>
      </c>
      <c r="G280" s="206">
        <f>Giadatvaheso!$C$13</f>
        <v>1</v>
      </c>
      <c r="H280" s="207">
        <f t="shared" ca="1" si="54"/>
        <v>0</v>
      </c>
      <c r="I280" s="208"/>
      <c r="J280" s="76">
        <f t="shared" si="52"/>
        <v>7</v>
      </c>
      <c r="K280" s="79">
        <f t="shared" ca="1" si="53"/>
        <v>0</v>
      </c>
    </row>
    <row r="281" spans="1:11" hidden="1">
      <c r="A281" s="205" t="s">
        <v>132</v>
      </c>
      <c r="B281" s="578" t="s">
        <v>140</v>
      </c>
      <c r="C281" s="579"/>
      <c r="D281" s="185" t="s">
        <v>186</v>
      </c>
      <c r="E281" s="206">
        <f ca="1">IFERROR(HLOOKUP(J268,BangTinh!$3:$44,16,0),"")</f>
        <v>0</v>
      </c>
      <c r="F281" s="207">
        <f>Giadatvaheso!$C$4</f>
        <v>100000</v>
      </c>
      <c r="G281" s="206">
        <f>Giadatvaheso!$C$14</f>
        <v>1</v>
      </c>
      <c r="H281" s="207">
        <f t="shared" ca="1" si="54"/>
        <v>0</v>
      </c>
      <c r="I281" s="208"/>
      <c r="J281" s="79"/>
      <c r="K281" s="79">
        <f t="shared" ca="1" si="53"/>
        <v>0</v>
      </c>
    </row>
    <row r="282" spans="1:11" hidden="1">
      <c r="A282" s="205" t="s">
        <v>132</v>
      </c>
      <c r="B282" s="578" t="s">
        <v>216</v>
      </c>
      <c r="C282" s="579"/>
      <c r="D282" s="185" t="s">
        <v>186</v>
      </c>
      <c r="E282" s="206">
        <f ca="1">IFERROR(HLOOKUP(J268,BangTinh!$3:$44,17,0),"")</f>
        <v>0</v>
      </c>
      <c r="F282" s="207">
        <f>Giadatvaheso!$C$4</f>
        <v>100000</v>
      </c>
      <c r="G282" s="206">
        <f>Giadatvaheso!$C$15</f>
        <v>1</v>
      </c>
      <c r="H282" s="207">
        <f t="shared" ca="1" si="54"/>
        <v>0</v>
      </c>
      <c r="I282" s="208"/>
      <c r="J282" s="79"/>
      <c r="K282" s="79">
        <f t="shared" ca="1" si="53"/>
        <v>0</v>
      </c>
    </row>
    <row r="283" spans="1:11" hidden="1">
      <c r="A283" s="205" t="s">
        <v>132</v>
      </c>
      <c r="B283" s="578" t="s">
        <v>137</v>
      </c>
      <c r="C283" s="579"/>
      <c r="D283" s="185" t="s">
        <v>186</v>
      </c>
      <c r="E283" s="206">
        <f ca="1">IFERROR(HLOOKUP(J268,BangTinh!$3:$44,29,0),"")</f>
        <v>0</v>
      </c>
      <c r="F283" s="207">
        <f>Giadatvaheso!$C$5</f>
        <v>100000</v>
      </c>
      <c r="G283" s="206">
        <v>1</v>
      </c>
      <c r="H283" s="207">
        <f t="shared" ca="1" si="54"/>
        <v>0</v>
      </c>
      <c r="I283" s="208"/>
      <c r="J283" s="79"/>
      <c r="K283" s="79">
        <f t="shared" ca="1" si="53"/>
        <v>0</v>
      </c>
    </row>
    <row r="284" spans="1:11" hidden="1">
      <c r="A284" s="205" t="s">
        <v>132</v>
      </c>
      <c r="B284" s="578" t="s">
        <v>141</v>
      </c>
      <c r="C284" s="579"/>
      <c r="D284" s="185" t="s">
        <v>186</v>
      </c>
      <c r="E284" s="206">
        <f ca="1">IFERROR(HLOOKUP(J268,BangTinh!$3:$44,30,0),"")</f>
        <v>0</v>
      </c>
      <c r="F284" s="207">
        <f>Giadatvaheso!$C$5</f>
        <v>100000</v>
      </c>
      <c r="G284" s="206">
        <f>Giadatvaheso!$C$12</f>
        <v>1</v>
      </c>
      <c r="H284" s="207">
        <f t="shared" ca="1" si="54"/>
        <v>0</v>
      </c>
      <c r="I284" s="208"/>
      <c r="J284" s="79"/>
      <c r="K284" s="79">
        <f t="shared" ca="1" si="53"/>
        <v>0</v>
      </c>
    </row>
    <row r="285" spans="1:11" hidden="1">
      <c r="A285" s="205" t="s">
        <v>132</v>
      </c>
      <c r="B285" s="578" t="s">
        <v>142</v>
      </c>
      <c r="C285" s="579"/>
      <c r="D285" s="185" t="s">
        <v>186</v>
      </c>
      <c r="E285" s="206">
        <f ca="1">IFERROR(HLOOKUP(J268,BangTinh!$3:$44,31,0),"")</f>
        <v>0</v>
      </c>
      <c r="F285" s="207">
        <f>Giadatvaheso!$C$5</f>
        <v>100000</v>
      </c>
      <c r="G285" s="206">
        <f>Giadatvaheso!$C$13</f>
        <v>1</v>
      </c>
      <c r="H285" s="207">
        <f t="shared" ca="1" si="54"/>
        <v>0</v>
      </c>
      <c r="I285" s="208"/>
      <c r="J285" s="79"/>
      <c r="K285" s="79">
        <f t="shared" ca="1" si="53"/>
        <v>0</v>
      </c>
    </row>
    <row r="286" spans="1:11" hidden="1">
      <c r="A286" s="205" t="s">
        <v>132</v>
      </c>
      <c r="B286" s="578" t="s">
        <v>143</v>
      </c>
      <c r="C286" s="579"/>
      <c r="D286" s="185" t="s">
        <v>186</v>
      </c>
      <c r="E286" s="206">
        <f ca="1">IFERROR(HLOOKUP(J268,BangTinh!$3:$44,32,0),"")</f>
        <v>0</v>
      </c>
      <c r="F286" s="207">
        <f>Giadatvaheso!$C$5</f>
        <v>100000</v>
      </c>
      <c r="G286" s="206">
        <f>Giadatvaheso!$C$14</f>
        <v>1</v>
      </c>
      <c r="H286" s="207">
        <f t="shared" ca="1" si="54"/>
        <v>0</v>
      </c>
      <c r="I286" s="208"/>
      <c r="J286" s="79"/>
      <c r="K286" s="79">
        <f t="shared" ca="1" si="53"/>
        <v>0</v>
      </c>
    </row>
    <row r="287" spans="1:11" hidden="1">
      <c r="A287" s="209" t="s">
        <v>132</v>
      </c>
      <c r="B287" s="583" t="s">
        <v>144</v>
      </c>
      <c r="C287" s="584"/>
      <c r="D287" s="210" t="s">
        <v>186</v>
      </c>
      <c r="E287" s="211">
        <f ca="1">IFERROR(HLOOKUP(J268,BangTinh!$3:$44,33,0),"")</f>
        <v>0</v>
      </c>
      <c r="F287" s="212">
        <f>Giadatvaheso!$C$5</f>
        <v>100000</v>
      </c>
      <c r="G287" s="211">
        <f>Giadatvaheso!$C$15</f>
        <v>1</v>
      </c>
      <c r="H287" s="212">
        <f t="shared" ca="1" si="54"/>
        <v>0</v>
      </c>
      <c r="I287" s="213"/>
      <c r="J287" s="79"/>
      <c r="K287" s="79">
        <f t="shared" ca="1" si="53"/>
        <v>0</v>
      </c>
    </row>
    <row r="288" spans="1:11" hidden="1">
      <c r="A288" s="127">
        <f>A277+1</f>
        <v>2</v>
      </c>
      <c r="B288" s="595" t="s">
        <v>134</v>
      </c>
      <c r="C288" s="596"/>
      <c r="D288" s="128"/>
      <c r="E288" s="129"/>
      <c r="F288" s="128"/>
      <c r="G288" s="130"/>
      <c r="H288" s="131">
        <f ca="1">IFERROR(SUM(H289:H300),0)</f>
        <v>0</v>
      </c>
      <c r="I288" s="132"/>
      <c r="J288" s="79"/>
      <c r="K288" s="79">
        <f t="shared" ca="1" si="53"/>
        <v>0</v>
      </c>
    </row>
    <row r="289" spans="1:11" hidden="1">
      <c r="A289" s="133" t="s">
        <v>132</v>
      </c>
      <c r="B289" s="603">
        <f ca="1">IFERROR(HLOOKUP(J268,BangTinh!$46:$86,15,0),"")</f>
        <v>0</v>
      </c>
      <c r="C289" s="604"/>
      <c r="D289" s="134" t="s">
        <v>186</v>
      </c>
      <c r="E289" s="135">
        <f ca="1">IFERROR(HLOOKUP(J268,BangTinh!$46:$86,29,0),"")</f>
        <v>452</v>
      </c>
      <c r="F289" s="136" t="str">
        <f ca="1">IFERROR(VLOOKUP(B289,Giadatvaheso!$C$24:$F$112,4,0),"")</f>
        <v/>
      </c>
      <c r="G289" s="135">
        <v>1</v>
      </c>
      <c r="H289" s="136">
        <f t="shared" ref="H289:H290" ca="1" si="55">IFERROR(E289*F289*G289,0)</f>
        <v>0</v>
      </c>
      <c r="I289" s="137"/>
      <c r="J289" s="79"/>
      <c r="K289" s="79">
        <f t="shared" ca="1" si="53"/>
        <v>0</v>
      </c>
    </row>
    <row r="290" spans="1:11" hidden="1">
      <c r="A290" s="205" t="s">
        <v>132</v>
      </c>
      <c r="B290" s="581" t="str">
        <f ca="1">IFERROR(HLOOKUP(J269,BangTinh!$46:$86,16,0),"")</f>
        <v/>
      </c>
      <c r="C290" s="582"/>
      <c r="D290" s="185" t="s">
        <v>186</v>
      </c>
      <c r="E290" s="206">
        <f ca="1">IFERROR(HLOOKUP(J269,BangTinh!$46:$86,30,0),"")</f>
        <v>0</v>
      </c>
      <c r="F290" s="207" t="str">
        <f ca="1">IFERROR(VLOOKUP(B290,Giadatvaheso!$C$24:$F$112,4,0),"")</f>
        <v/>
      </c>
      <c r="G290" s="206">
        <v>1</v>
      </c>
      <c r="H290" s="207">
        <f t="shared" ca="1" si="55"/>
        <v>0</v>
      </c>
      <c r="I290" s="208"/>
      <c r="J290" s="79"/>
      <c r="K290" s="79">
        <f t="shared" ca="1" si="53"/>
        <v>0</v>
      </c>
    </row>
    <row r="291" spans="1:11" hidden="1">
      <c r="A291" s="205" t="s">
        <v>132</v>
      </c>
      <c r="B291" s="581" t="str">
        <f ca="1">IFERROR(HLOOKUP(J270,BangTinh!$46:$86,17,0),"")</f>
        <v/>
      </c>
      <c r="C291" s="582"/>
      <c r="D291" s="185" t="s">
        <v>186</v>
      </c>
      <c r="E291" s="206">
        <f ca="1">IFERROR(HLOOKUP(J270,BangTinh!$46:$86,31,0),"")</f>
        <v>0</v>
      </c>
      <c r="F291" s="207" t="str">
        <f ca="1">IFERROR(VLOOKUP(B291,Giadatvaheso!$C$24:$F$112,4,0),"")</f>
        <v/>
      </c>
      <c r="G291" s="206">
        <v>1</v>
      </c>
      <c r="H291" s="207">
        <f ca="1">IFERROR(E291*F291*G291,0)</f>
        <v>0</v>
      </c>
      <c r="I291" s="208"/>
      <c r="J291" s="79"/>
      <c r="K291" s="79">
        <f t="shared" ca="1" si="53"/>
        <v>0</v>
      </c>
    </row>
    <row r="292" spans="1:11" hidden="1">
      <c r="A292" s="205" t="s">
        <v>132</v>
      </c>
      <c r="B292" s="581" t="str">
        <f ca="1">IFERROR(HLOOKUP(J271,BangTinh!$46:$86,18,0),"")</f>
        <v/>
      </c>
      <c r="C292" s="582"/>
      <c r="D292" s="185" t="s">
        <v>186</v>
      </c>
      <c r="E292" s="206">
        <f ca="1">IFERROR(HLOOKUP(J271,BangTinh!$46:$86,32,0),"")</f>
        <v>0</v>
      </c>
      <c r="F292" s="207" t="str">
        <f ca="1">IFERROR(VLOOKUP(B292,Giadatvaheso!$C$24:$F$112,4,0),"")</f>
        <v/>
      </c>
      <c r="G292" s="206">
        <v>1</v>
      </c>
      <c r="H292" s="207">
        <f t="shared" ref="H292:H301" ca="1" si="56">IFERROR(E292*F292*G292,0)</f>
        <v>0</v>
      </c>
      <c r="I292" s="208"/>
      <c r="J292" s="79"/>
      <c r="K292" s="79">
        <f t="shared" ca="1" si="53"/>
        <v>0</v>
      </c>
    </row>
    <row r="293" spans="1:11" hidden="1">
      <c r="A293" s="205" t="s">
        <v>132</v>
      </c>
      <c r="B293" s="581" t="str">
        <f ca="1">IFERROR(HLOOKUP(J272,BangTinh!$46:$86,19,0),"")</f>
        <v/>
      </c>
      <c r="C293" s="582"/>
      <c r="D293" s="185" t="s">
        <v>186</v>
      </c>
      <c r="E293" s="206">
        <f ca="1">IFERROR(HLOOKUP(J272,BangTinh!$46:$86,33,0),"")</f>
        <v>0</v>
      </c>
      <c r="F293" s="207" t="str">
        <f ca="1">IFERROR(VLOOKUP(B293,Giadatvaheso!$C$24:$F$112,4,0),"")</f>
        <v/>
      </c>
      <c r="G293" s="206">
        <v>1</v>
      </c>
      <c r="H293" s="207">
        <f t="shared" ca="1" si="56"/>
        <v>0</v>
      </c>
      <c r="I293" s="208"/>
      <c r="J293" s="79"/>
      <c r="K293" s="79">
        <f t="shared" ca="1" si="53"/>
        <v>0</v>
      </c>
    </row>
    <row r="294" spans="1:11" hidden="1">
      <c r="A294" s="205" t="s">
        <v>132</v>
      </c>
      <c r="B294" s="581" t="str">
        <f ca="1">IFERROR(HLOOKUP(J273,BangTinh!$46:$86,20,0),"")</f>
        <v/>
      </c>
      <c r="C294" s="582"/>
      <c r="D294" s="185" t="s">
        <v>186</v>
      </c>
      <c r="E294" s="206">
        <f ca="1">IFERROR(HLOOKUP(J273,BangTinh!$46:$86,34,0),"")</f>
        <v>0</v>
      </c>
      <c r="F294" s="207" t="str">
        <f ca="1">IFERROR(VLOOKUP(B294,Giadatvaheso!$C$24:$F$112,4,0),"")</f>
        <v/>
      </c>
      <c r="G294" s="206">
        <v>1</v>
      </c>
      <c r="H294" s="207">
        <f t="shared" ca="1" si="56"/>
        <v>0</v>
      </c>
      <c r="I294" s="208"/>
      <c r="J294" s="79"/>
      <c r="K294" s="79">
        <f t="shared" ca="1" si="53"/>
        <v>0</v>
      </c>
    </row>
    <row r="295" spans="1:11" hidden="1">
      <c r="A295" s="205" t="s">
        <v>132</v>
      </c>
      <c r="B295" s="581" t="str">
        <f ca="1">IFERROR(HLOOKUP(J274,BangTinh!$46:$86,21,0),"")</f>
        <v/>
      </c>
      <c r="C295" s="582"/>
      <c r="D295" s="185" t="s">
        <v>186</v>
      </c>
      <c r="E295" s="206">
        <f ca="1">IFERROR(HLOOKUP(J274,BangTinh!$46:$86,35,0),"")</f>
        <v>0</v>
      </c>
      <c r="F295" s="207" t="str">
        <f ca="1">IFERROR(VLOOKUP(B295,Giadatvaheso!$C$24:$F$112,4,0),"")</f>
        <v/>
      </c>
      <c r="G295" s="206">
        <v>1</v>
      </c>
      <c r="H295" s="207">
        <f t="shared" ca="1" si="56"/>
        <v>0</v>
      </c>
      <c r="I295" s="208"/>
      <c r="J295" s="79"/>
      <c r="K295" s="79">
        <f t="shared" ca="1" si="53"/>
        <v>0</v>
      </c>
    </row>
    <row r="296" spans="1:11" hidden="1">
      <c r="A296" s="205" t="s">
        <v>132</v>
      </c>
      <c r="B296" s="581" t="str">
        <f ca="1">IFERROR(HLOOKUP(J275,BangTinh!$46:$86,22,0),"")</f>
        <v/>
      </c>
      <c r="C296" s="582"/>
      <c r="D296" s="185" t="s">
        <v>186</v>
      </c>
      <c r="E296" s="206">
        <f ca="1">IFERROR(HLOOKUP(J275,BangTinh!$46:$86,36,0),"")</f>
        <v>0</v>
      </c>
      <c r="F296" s="207" t="str">
        <f ca="1">IFERROR(VLOOKUP(B296,Giadatvaheso!$C$24:$F$112,4,0),"")</f>
        <v/>
      </c>
      <c r="G296" s="206">
        <v>1</v>
      </c>
      <c r="H296" s="207">
        <f t="shared" ca="1" si="56"/>
        <v>0</v>
      </c>
      <c r="I296" s="208"/>
      <c r="J296" s="79"/>
      <c r="K296" s="79">
        <f t="shared" ca="1" si="53"/>
        <v>0</v>
      </c>
    </row>
    <row r="297" spans="1:11" hidden="1">
      <c r="A297" s="205" t="s">
        <v>132</v>
      </c>
      <c r="B297" s="581" t="str">
        <f ca="1">IFERROR(HLOOKUP(J276,BangTinh!$46:$86,23,0),"")</f>
        <v/>
      </c>
      <c r="C297" s="582"/>
      <c r="D297" s="185" t="s">
        <v>186</v>
      </c>
      <c r="E297" s="206">
        <f ca="1">IFERROR(HLOOKUP(J276,BangTinh!$46:$86,37,0),"")</f>
        <v>0</v>
      </c>
      <c r="F297" s="207" t="str">
        <f ca="1">IFERROR(VLOOKUP(B297,Giadatvaheso!$C$24:$F$112,4,0),"")</f>
        <v/>
      </c>
      <c r="G297" s="206">
        <v>1</v>
      </c>
      <c r="H297" s="207">
        <f t="shared" ca="1" si="56"/>
        <v>0</v>
      </c>
      <c r="I297" s="208"/>
      <c r="J297" s="79"/>
      <c r="K297" s="79">
        <f t="shared" ca="1" si="53"/>
        <v>0</v>
      </c>
    </row>
    <row r="298" spans="1:11" hidden="1">
      <c r="A298" s="205" t="s">
        <v>132</v>
      </c>
      <c r="B298" s="581" t="str">
        <f ca="1">IFERROR(HLOOKUP(J277,BangTinh!$46:$86,24,0),"")</f>
        <v/>
      </c>
      <c r="C298" s="582"/>
      <c r="D298" s="185" t="s">
        <v>186</v>
      </c>
      <c r="E298" s="206">
        <f ca="1">IFERROR(HLOOKUP(J277,BangTinh!$46:$86,38,0),"")</f>
        <v>0</v>
      </c>
      <c r="F298" s="207" t="str">
        <f ca="1">IFERROR(VLOOKUP(B298,Giadatvaheso!$C$24:$F$112,4,0),"")</f>
        <v/>
      </c>
      <c r="G298" s="206">
        <v>1</v>
      </c>
      <c r="H298" s="207">
        <f t="shared" ca="1" si="56"/>
        <v>0</v>
      </c>
      <c r="I298" s="208"/>
      <c r="J298" s="79"/>
      <c r="K298" s="79">
        <f t="shared" ca="1" si="53"/>
        <v>0</v>
      </c>
    </row>
    <row r="299" spans="1:11" hidden="1">
      <c r="A299" s="205" t="s">
        <v>132</v>
      </c>
      <c r="B299" s="581" t="str">
        <f ca="1">IFERROR(HLOOKUP(J278,BangTinh!$46:$86,25,0),"")</f>
        <v/>
      </c>
      <c r="C299" s="582"/>
      <c r="D299" s="185" t="s">
        <v>186</v>
      </c>
      <c r="E299" s="206">
        <f ca="1">IFERROR(HLOOKUP(J278,BangTinh!$46:$86,39,0),"")</f>
        <v>0</v>
      </c>
      <c r="F299" s="207" t="str">
        <f ca="1">IFERROR(VLOOKUP(B299,Giadatvaheso!$C$24:$F$112,4,0),"")</f>
        <v/>
      </c>
      <c r="G299" s="206">
        <v>1</v>
      </c>
      <c r="H299" s="207">
        <f t="shared" ca="1" si="56"/>
        <v>0</v>
      </c>
      <c r="I299" s="208"/>
      <c r="J299" s="79"/>
      <c r="K299" s="79">
        <f t="shared" ca="1" si="53"/>
        <v>0</v>
      </c>
    </row>
    <row r="300" spans="1:11" hidden="1">
      <c r="A300" s="205" t="s">
        <v>132</v>
      </c>
      <c r="B300" s="581" t="str">
        <f ca="1">IFERROR(HLOOKUP(J279,BangTinh!$46:$86,26,0),"")</f>
        <v/>
      </c>
      <c r="C300" s="582"/>
      <c r="D300" s="185" t="s">
        <v>186</v>
      </c>
      <c r="E300" s="206">
        <f ca="1">IFERROR(HLOOKUP(J279,BangTinh!$46:$86,40,0),"")</f>
        <v>0</v>
      </c>
      <c r="F300" s="207" t="str">
        <f ca="1">IFERROR(VLOOKUP(B300,Giadatvaheso!$C$24:$F$112,4,0),"")</f>
        <v/>
      </c>
      <c r="G300" s="206">
        <v>1</v>
      </c>
      <c r="H300" s="207">
        <f t="shared" ca="1" si="56"/>
        <v>0</v>
      </c>
      <c r="I300" s="208"/>
      <c r="J300" s="79"/>
      <c r="K300" s="79">
        <f t="shared" ca="1" si="53"/>
        <v>0</v>
      </c>
    </row>
    <row r="301" spans="1:11" hidden="1">
      <c r="A301" s="209" t="s">
        <v>132</v>
      </c>
      <c r="B301" s="601" t="str">
        <f ca="1">IFERROR(HLOOKUP(J280,BangTinh!$46:$86,27,0),"")</f>
        <v/>
      </c>
      <c r="C301" s="602"/>
      <c r="D301" s="210" t="s">
        <v>186</v>
      </c>
      <c r="E301" s="211">
        <f ca="1">IFERROR(HLOOKUP(J280,BangTinh!$46:$86,41,0),"")</f>
        <v>0</v>
      </c>
      <c r="F301" s="212" t="str">
        <f ca="1">IFERROR(VLOOKUP(B301,Giadatvaheso!$C$24:$F$112,4,0),"")</f>
        <v/>
      </c>
      <c r="G301" s="211">
        <v>1</v>
      </c>
      <c r="H301" s="212">
        <f t="shared" ca="1" si="56"/>
        <v>0</v>
      </c>
      <c r="I301" s="213"/>
      <c r="J301" s="79"/>
      <c r="K301" s="79">
        <f t="shared" ca="1" si="53"/>
        <v>0</v>
      </c>
    </row>
    <row r="302" spans="1:11">
      <c r="A302" s="127">
        <f ca="1">IF(H288=0,2,3)</f>
        <v>2</v>
      </c>
      <c r="B302" s="595" t="s">
        <v>238</v>
      </c>
      <c r="C302" s="596"/>
      <c r="D302" s="128"/>
      <c r="E302" s="130"/>
      <c r="F302" s="138"/>
      <c r="G302" s="128"/>
      <c r="H302" s="131">
        <f ca="1">IFERROR(SUM(H303:H308),0)</f>
        <v>252160000</v>
      </c>
      <c r="I302" s="132"/>
      <c r="J302" s="79"/>
      <c r="K302" s="79">
        <f t="shared" ca="1" si="53"/>
        <v>1</v>
      </c>
    </row>
    <row r="303" spans="1:11">
      <c r="A303" s="133" t="s">
        <v>132</v>
      </c>
      <c r="B303" s="585" t="s">
        <v>217</v>
      </c>
      <c r="C303" s="586"/>
      <c r="D303" s="134" t="s">
        <v>186</v>
      </c>
      <c r="E303" s="135">
        <f ca="1">IFERROR(HLOOKUP(J268,BangTinh!$3:$44,2,0),"")</f>
        <v>452</v>
      </c>
      <c r="F303" s="136">
        <f>Giadatvaheso!$C$7</f>
        <v>100000</v>
      </c>
      <c r="G303" s="136">
        <f>Giadatvaheso!$J$4</f>
        <v>5</v>
      </c>
      <c r="H303" s="136">
        <f t="shared" ref="H303:H304" ca="1" si="57">IFERROR(E303*F303*G303,0)</f>
        <v>226000000</v>
      </c>
      <c r="I303" s="139"/>
      <c r="J303" s="79"/>
      <c r="K303" s="79">
        <f t="shared" ca="1" si="53"/>
        <v>1</v>
      </c>
    </row>
    <row r="304" spans="1:11" hidden="1">
      <c r="A304" s="205" t="s">
        <v>132</v>
      </c>
      <c r="B304" s="583" t="s">
        <v>146</v>
      </c>
      <c r="C304" s="584"/>
      <c r="D304" s="185" t="s">
        <v>186</v>
      </c>
      <c r="E304" s="206">
        <f ca="1">HLOOKUP(J268,BangTinh!$3:$43,26,0)</f>
        <v>0</v>
      </c>
      <c r="F304" s="136">
        <f>Giadatvaheso!$C$7</f>
        <v>100000</v>
      </c>
      <c r="G304" s="207">
        <f>Giadatvaheso!$J$4</f>
        <v>5</v>
      </c>
      <c r="H304" s="207">
        <f t="shared" ca="1" si="57"/>
        <v>0</v>
      </c>
      <c r="I304" s="214"/>
      <c r="J304" s="79"/>
      <c r="K304" s="79">
        <f ca="1">IF(H304=0,0,1)</f>
        <v>0</v>
      </c>
    </row>
    <row r="305" spans="1:12">
      <c r="A305" s="133" t="s">
        <v>132</v>
      </c>
      <c r="B305" s="585" t="s">
        <v>236</v>
      </c>
      <c r="C305" s="586"/>
      <c r="D305" s="134" t="s">
        <v>186</v>
      </c>
      <c r="E305" s="135">
        <f ca="1">IFERROR(HLOOKUP(J268,BangTinh!$3:$44,2,0),"")</f>
        <v>452</v>
      </c>
      <c r="F305" s="136">
        <f>Giadatvaheso!$C$7</f>
        <v>100000</v>
      </c>
      <c r="G305" s="135">
        <v>0.3</v>
      </c>
      <c r="H305" s="136">
        <f ca="1">IFERROR(E305*F305*G305,0)</f>
        <v>13560000</v>
      </c>
      <c r="I305" s="139"/>
      <c r="J305" s="79"/>
      <c r="K305" s="79">
        <f t="shared" ref="K305:K310" ca="1" si="58">IF(H305=0,0,1)</f>
        <v>1</v>
      </c>
    </row>
    <row r="306" spans="1:12" ht="34.5" customHeight="1">
      <c r="A306" s="209" t="s">
        <v>132</v>
      </c>
      <c r="B306" s="587" t="str">
        <f>IF(I274&gt;70,"Hỗ trợ ổn định đời sống đối với trường hợp thu hồi đất trên 70% diện tích đất nông nghiệp đang sử dụng",IF(I274&gt;=30,"Hỗ trợ ổn định đời sống đối với trường hợp thu hồi đất từ 30% đến 70% diện tích đất nông nghiệp đang sử dụng","Hỗ trợ ổn định đời sống đối với trường hợp thu hồi dưới 30% diện tích đất nông nghiệp đang sử dụng"))</f>
        <v>Hỗ trợ ổn định đời sống đối với trường hợp thu hồi dưới 30% diện tích đất nông nghiệp đang sử dụng</v>
      </c>
      <c r="C306" s="588"/>
      <c r="D306" s="210" t="s">
        <v>135</v>
      </c>
      <c r="E306" s="212">
        <f>VLOOKUP(J268,TrichLuc!$A:$AD,29,0)</f>
        <v>7</v>
      </c>
      <c r="F306" s="212">
        <f>IF(I274&gt;70,Giadatvaheso!$J$11,IF(I274&gt;=30,Giadatvaheso!$J$10,Giadatvaheso!$J$9))</f>
        <v>1800000</v>
      </c>
      <c r="G306" s="212">
        <v>1</v>
      </c>
      <c r="H306" s="212">
        <f t="shared" ref="H306:H308" si="59">IFERROR(E306*F306*G306,0)</f>
        <v>12600000</v>
      </c>
      <c r="I306" s="215"/>
      <c r="J306" s="79"/>
      <c r="K306" s="79">
        <f t="shared" si="58"/>
        <v>1</v>
      </c>
    </row>
    <row r="307" spans="1:12" hidden="1">
      <c r="A307" s="209" t="s">
        <v>132</v>
      </c>
      <c r="B307" s="589" t="str">
        <f ca="1">IF(E278&gt;=200,"Hỗ trợ đối với Người có công với cách mạng","")</f>
        <v>Hỗ trợ đối với Người có công với cách mạng</v>
      </c>
      <c r="C307" s="590"/>
      <c r="D307" s="210" t="s">
        <v>244</v>
      </c>
      <c r="E307" s="212">
        <f>INDEX(TrichLuc!$AG$11:$AG$23,MATCH(PACT!J268,TrichLuc!$C$11:$C$23))</f>
        <v>0</v>
      </c>
      <c r="F307" s="212">
        <f ca="1">IF(E278&gt;=200,Giadatvaheso!$J$14,0)</f>
        <v>20000000</v>
      </c>
      <c r="G307" s="212">
        <v>1</v>
      </c>
      <c r="H307" s="212">
        <f t="shared" ca="1" si="59"/>
        <v>0</v>
      </c>
      <c r="I307" s="215"/>
      <c r="J307" s="79"/>
      <c r="K307" s="79">
        <f t="shared" ca="1" si="58"/>
        <v>0</v>
      </c>
    </row>
    <row r="308" spans="1:12" hidden="1">
      <c r="A308" s="209" t="s">
        <v>132</v>
      </c>
      <c r="B308" s="589" t="str">
        <f ca="1">IF(E278&gt;=200,"Hỗ trợ đối với hộ nghèo, cận nghèo","")</f>
        <v>Hỗ trợ đối với hộ nghèo, cận nghèo</v>
      </c>
      <c r="C308" s="590"/>
      <c r="D308" s="210" t="s">
        <v>244</v>
      </c>
      <c r="E308" s="212">
        <f>INDEX(TrichLuc!$AH$11:$AH$23,MATCH(PACT!J268,TrichLuc!$C$11:$C$23))</f>
        <v>0</v>
      </c>
      <c r="F308" s="212">
        <f ca="1">IF(E278&gt;=200,Giadatvaheso!$J$15,0)</f>
        <v>10000000</v>
      </c>
      <c r="G308" s="212">
        <v>1</v>
      </c>
      <c r="H308" s="212">
        <f t="shared" ca="1" si="59"/>
        <v>0</v>
      </c>
      <c r="I308" s="215"/>
      <c r="J308" s="79"/>
      <c r="K308" s="79">
        <f t="shared" ca="1" si="58"/>
        <v>0</v>
      </c>
    </row>
    <row r="309" spans="1:12" ht="19.5" thickBot="1">
      <c r="A309" s="140"/>
      <c r="B309" s="591" t="s">
        <v>133</v>
      </c>
      <c r="C309" s="592"/>
      <c r="D309" s="141"/>
      <c r="E309" s="142"/>
      <c r="F309" s="143"/>
      <c r="G309" s="144"/>
      <c r="H309" s="145">
        <f ca="1">SUM(H277,H288,H302)</f>
        <v>297360000</v>
      </c>
      <c r="I309" s="146"/>
      <c r="K309" s="79">
        <f t="shared" ca="1" si="58"/>
        <v>1</v>
      </c>
    </row>
    <row r="310" spans="1:12" ht="89.25" customHeight="1" thickTop="1">
      <c r="A310" s="576" t="s">
        <v>240</v>
      </c>
      <c r="B310" s="576"/>
      <c r="C310" s="576"/>
      <c r="D310" s="576"/>
      <c r="E310" s="576"/>
      <c r="F310" s="576"/>
      <c r="G310" s="576"/>
      <c r="H310" s="577" t="s">
        <v>239</v>
      </c>
      <c r="I310" s="577"/>
      <c r="K310" s="79">
        <f t="shared" si="58"/>
        <v>1</v>
      </c>
    </row>
    <row r="311" spans="1:12">
      <c r="A311" s="605" t="s">
        <v>260</v>
      </c>
      <c r="B311" s="605"/>
      <c r="C311" s="605"/>
      <c r="D311" s="107"/>
      <c r="E311" s="606" t="s">
        <v>1</v>
      </c>
      <c r="F311" s="606"/>
      <c r="G311" s="606"/>
      <c r="H311" s="606"/>
      <c r="I311" s="606"/>
    </row>
    <row r="312" spans="1:12" ht="16.5" customHeight="1">
      <c r="A312" s="609" t="s">
        <v>280</v>
      </c>
      <c r="B312" s="609"/>
      <c r="C312" s="609"/>
      <c r="D312" s="108"/>
      <c r="E312" s="607" t="s">
        <v>3</v>
      </c>
      <c r="F312" s="608"/>
      <c r="G312" s="608"/>
      <c r="H312" s="608"/>
      <c r="I312" s="608"/>
      <c r="K312" s="76">
        <v>1</v>
      </c>
    </row>
    <row r="313" spans="1:12" s="225" customFormat="1" ht="25.5" customHeight="1">
      <c r="A313" s="597" t="str">
        <f>CONCATENATE("Số ",J313,"/PACT")</f>
        <v>Số 8/PACT</v>
      </c>
      <c r="B313" s="597"/>
      <c r="C313" s="597"/>
      <c r="D313" s="249"/>
      <c r="E313" s="598"/>
      <c r="F313" s="598"/>
      <c r="G313" s="598"/>
      <c r="H313" s="598"/>
      <c r="I313" s="598"/>
      <c r="J313" s="226">
        <f>J268+1</f>
        <v>8</v>
      </c>
      <c r="K313" s="225">
        <v>1</v>
      </c>
      <c r="L313" s="77"/>
    </row>
    <row r="314" spans="1:12" ht="6.75" customHeight="1">
      <c r="A314" s="599"/>
      <c r="B314" s="599"/>
      <c r="C314" s="599"/>
      <c r="D314" s="109"/>
      <c r="E314" s="110"/>
      <c r="F314" s="111"/>
      <c r="G314" s="112"/>
      <c r="H314" s="111"/>
      <c r="I314" s="111"/>
      <c r="J314" s="76">
        <f>J313</f>
        <v>8</v>
      </c>
      <c r="K314" s="76">
        <v>1</v>
      </c>
    </row>
    <row r="315" spans="1:12" ht="73.5" customHeight="1">
      <c r="A315" s="600" t="s">
        <v>281</v>
      </c>
      <c r="B315" s="600"/>
      <c r="C315" s="600"/>
      <c r="D315" s="600"/>
      <c r="E315" s="600"/>
      <c r="F315" s="600"/>
      <c r="G315" s="600"/>
      <c r="H315" s="600"/>
      <c r="I315" s="600"/>
      <c r="J315" s="76">
        <f t="shared" ref="J315" si="60">J314</f>
        <v>8</v>
      </c>
      <c r="K315" s="76">
        <v>1</v>
      </c>
    </row>
    <row r="316" spans="1:12" ht="20.25">
      <c r="A316" s="113"/>
      <c r="B316" s="67" t="s">
        <v>261</v>
      </c>
      <c r="C316" s="114" t="str">
        <f>INDEX(TrichLuc!$D$11:$D$987,MATCH(PACT!J313,TrichLuc!$C$11:$C$987,0))</f>
        <v>Phạm Đình Phùng (đã chết)</v>
      </c>
      <c r="D316" s="115"/>
      <c r="E316" s="116"/>
      <c r="F316" s="580" t="s">
        <v>184</v>
      </c>
      <c r="G316" s="580"/>
      <c r="H316" s="580"/>
      <c r="I316" s="118">
        <f>INDEX(TrichLuc!$J$11:$J$987,MATCH(PACT!J313,TrichLuc!$C$11:$C$987,0))</f>
        <v>2098</v>
      </c>
      <c r="J316" s="76">
        <f t="shared" ref="J316:J325" si="61">J315</f>
        <v>8</v>
      </c>
      <c r="K316" s="76">
        <v>1</v>
      </c>
    </row>
    <row r="317" spans="1:12" ht="20.25">
      <c r="A317" s="113"/>
      <c r="B317" s="67" t="s">
        <v>237</v>
      </c>
      <c r="C317" s="114" t="str">
        <f>IF(INDEX(TrichLuc!$E$11:$E$987,MATCH(PACT!J313,TrichLuc!$C$11:$C$987,0))=0,"",INDEX(TrichLuc!$E$11:$E$987,MATCH(PACT!J313,TrichLuc!$C$11:$C$987,0)))</f>
        <v>Phạm Đình Phan (con)</v>
      </c>
      <c r="D317" s="115"/>
      <c r="E317" s="117"/>
      <c r="F317" s="580" t="s">
        <v>207</v>
      </c>
      <c r="G317" s="580"/>
      <c r="H317" s="580"/>
      <c r="I317" s="251">
        <f>VLOOKUP(J313,TrichLuc!$A:$AA,23,0)</f>
        <v>346</v>
      </c>
      <c r="J317" s="76">
        <f t="shared" si="61"/>
        <v>8</v>
      </c>
      <c r="K317" s="76">
        <v>1</v>
      </c>
    </row>
    <row r="318" spans="1:12" ht="20.25">
      <c r="A318" s="113"/>
      <c r="B318" s="580" t="str">
        <f>"Địa chỉ: "&amp;INDEX(TrichLuc!$AE$11:$AE$987,MATCH(PACT!J313,TrichLuc!$C$11:$C$987,0))</f>
        <v>Địa chỉ: Đội 3, Phong Cầu, xã Kiến Minh, TP Hải Phòng</v>
      </c>
      <c r="C318" s="580"/>
      <c r="D318" s="115"/>
      <c r="E318" s="116"/>
      <c r="F318" s="580" t="s">
        <v>185</v>
      </c>
      <c r="G318" s="580"/>
      <c r="H318" s="580"/>
      <c r="I318" s="118">
        <f>I316-I317</f>
        <v>1752</v>
      </c>
      <c r="J318" s="76">
        <f t="shared" si="61"/>
        <v>8</v>
      </c>
      <c r="K318" s="76">
        <v>1</v>
      </c>
    </row>
    <row r="319" spans="1:12">
      <c r="A319" s="113"/>
      <c r="B319" s="119"/>
      <c r="C319" s="67"/>
      <c r="D319" s="115"/>
      <c r="E319" s="116"/>
      <c r="F319" s="580" t="s">
        <v>206</v>
      </c>
      <c r="G319" s="580"/>
      <c r="H319" s="580"/>
      <c r="I319" s="118">
        <f>INDEX(TrichLuc!$X$11:$X$987,MATCH(PACT!J313,TrichLuc!$C$11:$C$987,0))</f>
        <v>15.639269406392694</v>
      </c>
      <c r="J319" s="76">
        <f t="shared" si="61"/>
        <v>8</v>
      </c>
      <c r="K319" s="76">
        <v>1</v>
      </c>
    </row>
    <row r="320" spans="1:12" ht="7.5" customHeight="1" thickBot="1">
      <c r="A320" s="109"/>
      <c r="B320" s="113"/>
      <c r="C320" s="120"/>
      <c r="D320" s="115"/>
      <c r="E320" s="121"/>
      <c r="F320" s="122"/>
      <c r="G320" s="116"/>
      <c r="H320" s="113"/>
      <c r="I320" s="67"/>
      <c r="J320" s="76">
        <f t="shared" si="61"/>
        <v>8</v>
      </c>
      <c r="K320" s="76">
        <v>1</v>
      </c>
    </row>
    <row r="321" spans="1:11" ht="51.75" customHeight="1" thickTop="1">
      <c r="A321" s="123" t="s">
        <v>125</v>
      </c>
      <c r="B321" s="593" t="s">
        <v>126</v>
      </c>
      <c r="C321" s="594"/>
      <c r="D321" s="153" t="s">
        <v>33</v>
      </c>
      <c r="E321" s="124" t="s">
        <v>127</v>
      </c>
      <c r="F321" s="125" t="s">
        <v>128</v>
      </c>
      <c r="G321" s="125" t="s">
        <v>129</v>
      </c>
      <c r="H321" s="125" t="s">
        <v>130</v>
      </c>
      <c r="I321" s="126" t="s">
        <v>11</v>
      </c>
      <c r="J321" s="76">
        <f t="shared" si="61"/>
        <v>8</v>
      </c>
      <c r="K321" s="76">
        <v>1</v>
      </c>
    </row>
    <row r="322" spans="1:11">
      <c r="A322" s="127">
        <v>1</v>
      </c>
      <c r="B322" s="595" t="s">
        <v>131</v>
      </c>
      <c r="C322" s="596"/>
      <c r="D322" s="128"/>
      <c r="E322" s="129">
        <f ca="1">SUM(E323:E332)</f>
        <v>274</v>
      </c>
      <c r="F322" s="128"/>
      <c r="G322" s="130"/>
      <c r="H322" s="131">
        <f ca="1">IFERROR(SUM(H323:H332),0)</f>
        <v>27400000</v>
      </c>
      <c r="I322" s="132"/>
      <c r="J322" s="76">
        <f t="shared" si="61"/>
        <v>8</v>
      </c>
      <c r="K322" s="79">
        <f t="shared" ref="K322:K348" ca="1" si="62">IF(H322=0,0,1)</f>
        <v>1</v>
      </c>
    </row>
    <row r="323" spans="1:11">
      <c r="A323" s="133" t="s">
        <v>132</v>
      </c>
      <c r="B323" s="585" t="s">
        <v>136</v>
      </c>
      <c r="C323" s="586"/>
      <c r="D323" s="134" t="s">
        <v>186</v>
      </c>
      <c r="E323" s="135">
        <f ca="1">IFERROR(HLOOKUP(J313,BangTinh!$3:$44,15,0),"")</f>
        <v>274</v>
      </c>
      <c r="F323" s="136">
        <f>Giadatvaheso!$C$4</f>
        <v>100000</v>
      </c>
      <c r="G323" s="135">
        <f>Giadatvaheso!$C$11</f>
        <v>1</v>
      </c>
      <c r="H323" s="136">
        <f ca="1">IFERROR(E323*F323*G323,0)</f>
        <v>27400000</v>
      </c>
      <c r="I323" s="137"/>
      <c r="J323" s="76">
        <f t="shared" si="61"/>
        <v>8</v>
      </c>
      <c r="K323" s="79">
        <f t="shared" ca="1" si="62"/>
        <v>1</v>
      </c>
    </row>
    <row r="324" spans="1:11" hidden="1">
      <c r="A324" s="205" t="s">
        <v>132</v>
      </c>
      <c r="B324" s="578" t="s">
        <v>138</v>
      </c>
      <c r="C324" s="579"/>
      <c r="D324" s="185" t="s">
        <v>186</v>
      </c>
      <c r="E324" s="206">
        <f ca="1">IFERROR(HLOOKUP(J313,BangTinh!$3:$44,16,0),"")</f>
        <v>0</v>
      </c>
      <c r="F324" s="207">
        <f>Giadatvaheso!$C$4</f>
        <v>100000</v>
      </c>
      <c r="G324" s="206">
        <f>Giadatvaheso!$C$12</f>
        <v>1</v>
      </c>
      <c r="H324" s="207">
        <f t="shared" ref="H324:H332" ca="1" si="63">IFERROR(E324*F324*G324,0)</f>
        <v>0</v>
      </c>
      <c r="I324" s="208"/>
      <c r="J324" s="76">
        <f t="shared" si="61"/>
        <v>8</v>
      </c>
      <c r="K324" s="79">
        <f t="shared" ca="1" si="62"/>
        <v>0</v>
      </c>
    </row>
    <row r="325" spans="1:11" hidden="1">
      <c r="A325" s="205" t="s">
        <v>132</v>
      </c>
      <c r="B325" s="578" t="s">
        <v>139</v>
      </c>
      <c r="C325" s="579"/>
      <c r="D325" s="185" t="s">
        <v>186</v>
      </c>
      <c r="E325" s="206">
        <f ca="1">IFERROR(HLOOKUP(J313,BangTinh!$3:$44,17,0),"")</f>
        <v>0</v>
      </c>
      <c r="F325" s="207">
        <f>Giadatvaheso!$C$4</f>
        <v>100000</v>
      </c>
      <c r="G325" s="206">
        <f>Giadatvaheso!$C$13</f>
        <v>1</v>
      </c>
      <c r="H325" s="207">
        <f t="shared" ca="1" si="63"/>
        <v>0</v>
      </c>
      <c r="I325" s="208"/>
      <c r="J325" s="76">
        <f t="shared" si="61"/>
        <v>8</v>
      </c>
      <c r="K325" s="79">
        <f t="shared" ca="1" si="62"/>
        <v>0</v>
      </c>
    </row>
    <row r="326" spans="1:11" hidden="1">
      <c r="A326" s="205" t="s">
        <v>132</v>
      </c>
      <c r="B326" s="578" t="s">
        <v>140</v>
      </c>
      <c r="C326" s="579"/>
      <c r="D326" s="185" t="s">
        <v>186</v>
      </c>
      <c r="E326" s="206">
        <f ca="1">IFERROR(HLOOKUP(J313,BangTinh!$3:$44,16,0),"")</f>
        <v>0</v>
      </c>
      <c r="F326" s="207">
        <f>Giadatvaheso!$C$4</f>
        <v>100000</v>
      </c>
      <c r="G326" s="206">
        <f>Giadatvaheso!$C$14</f>
        <v>1</v>
      </c>
      <c r="H326" s="207">
        <f t="shared" ca="1" si="63"/>
        <v>0</v>
      </c>
      <c r="I326" s="208"/>
      <c r="J326" s="79"/>
      <c r="K326" s="79">
        <f t="shared" ca="1" si="62"/>
        <v>0</v>
      </c>
    </row>
    <row r="327" spans="1:11" hidden="1">
      <c r="A327" s="205" t="s">
        <v>132</v>
      </c>
      <c r="B327" s="578" t="s">
        <v>216</v>
      </c>
      <c r="C327" s="579"/>
      <c r="D327" s="185" t="s">
        <v>186</v>
      </c>
      <c r="E327" s="206">
        <f ca="1">IFERROR(HLOOKUP(J313,BangTinh!$3:$44,17,0),"")</f>
        <v>0</v>
      </c>
      <c r="F327" s="207">
        <f>Giadatvaheso!$C$4</f>
        <v>100000</v>
      </c>
      <c r="G327" s="206">
        <f>Giadatvaheso!$C$15</f>
        <v>1</v>
      </c>
      <c r="H327" s="207">
        <f t="shared" ca="1" si="63"/>
        <v>0</v>
      </c>
      <c r="I327" s="208"/>
      <c r="J327" s="79"/>
      <c r="K327" s="79">
        <f t="shared" ca="1" si="62"/>
        <v>0</v>
      </c>
    </row>
    <row r="328" spans="1:11" hidden="1">
      <c r="A328" s="205" t="s">
        <v>132</v>
      </c>
      <c r="B328" s="578" t="s">
        <v>137</v>
      </c>
      <c r="C328" s="579"/>
      <c r="D328" s="185" t="s">
        <v>186</v>
      </c>
      <c r="E328" s="206">
        <f ca="1">IFERROR(HLOOKUP(J313,BangTinh!$3:$44,29,0),"")</f>
        <v>0</v>
      </c>
      <c r="F328" s="207">
        <f>Giadatvaheso!$C$5</f>
        <v>100000</v>
      </c>
      <c r="G328" s="206">
        <v>1</v>
      </c>
      <c r="H328" s="207">
        <f t="shared" ca="1" si="63"/>
        <v>0</v>
      </c>
      <c r="I328" s="208"/>
      <c r="J328" s="79"/>
      <c r="K328" s="79">
        <f t="shared" ca="1" si="62"/>
        <v>0</v>
      </c>
    </row>
    <row r="329" spans="1:11" hidden="1">
      <c r="A329" s="205" t="s">
        <v>132</v>
      </c>
      <c r="B329" s="578" t="s">
        <v>141</v>
      </c>
      <c r="C329" s="579"/>
      <c r="D329" s="185" t="s">
        <v>186</v>
      </c>
      <c r="E329" s="206">
        <f ca="1">IFERROR(HLOOKUP(J313,BangTinh!$3:$44,30,0),"")</f>
        <v>0</v>
      </c>
      <c r="F329" s="207">
        <f>Giadatvaheso!$C$5</f>
        <v>100000</v>
      </c>
      <c r="G329" s="206">
        <f>Giadatvaheso!$C$12</f>
        <v>1</v>
      </c>
      <c r="H329" s="207">
        <f t="shared" ca="1" si="63"/>
        <v>0</v>
      </c>
      <c r="I329" s="208"/>
      <c r="J329" s="79"/>
      <c r="K329" s="79">
        <f t="shared" ca="1" si="62"/>
        <v>0</v>
      </c>
    </row>
    <row r="330" spans="1:11" hidden="1">
      <c r="A330" s="205" t="s">
        <v>132</v>
      </c>
      <c r="B330" s="578" t="s">
        <v>142</v>
      </c>
      <c r="C330" s="579"/>
      <c r="D330" s="185" t="s">
        <v>186</v>
      </c>
      <c r="E330" s="206">
        <f ca="1">IFERROR(HLOOKUP(J313,BangTinh!$3:$44,31,0),"")</f>
        <v>0</v>
      </c>
      <c r="F330" s="207">
        <f>Giadatvaheso!$C$5</f>
        <v>100000</v>
      </c>
      <c r="G330" s="206">
        <f>Giadatvaheso!$C$13</f>
        <v>1</v>
      </c>
      <c r="H330" s="207">
        <f t="shared" ca="1" si="63"/>
        <v>0</v>
      </c>
      <c r="I330" s="208"/>
      <c r="J330" s="79"/>
      <c r="K330" s="79">
        <f t="shared" ca="1" si="62"/>
        <v>0</v>
      </c>
    </row>
    <row r="331" spans="1:11" hidden="1">
      <c r="A331" s="205" t="s">
        <v>132</v>
      </c>
      <c r="B331" s="578" t="s">
        <v>143</v>
      </c>
      <c r="C331" s="579"/>
      <c r="D331" s="185" t="s">
        <v>186</v>
      </c>
      <c r="E331" s="206">
        <f ca="1">IFERROR(HLOOKUP(J313,BangTinh!$3:$44,32,0),"")</f>
        <v>0</v>
      </c>
      <c r="F331" s="207">
        <f>Giadatvaheso!$C$5</f>
        <v>100000</v>
      </c>
      <c r="G331" s="206">
        <f>Giadatvaheso!$C$14</f>
        <v>1</v>
      </c>
      <c r="H331" s="207">
        <f t="shared" ca="1" si="63"/>
        <v>0</v>
      </c>
      <c r="I331" s="208"/>
      <c r="J331" s="79"/>
      <c r="K331" s="79">
        <f t="shared" ca="1" si="62"/>
        <v>0</v>
      </c>
    </row>
    <row r="332" spans="1:11" hidden="1">
      <c r="A332" s="209" t="s">
        <v>132</v>
      </c>
      <c r="B332" s="583" t="s">
        <v>144</v>
      </c>
      <c r="C332" s="584"/>
      <c r="D332" s="210" t="s">
        <v>186</v>
      </c>
      <c r="E332" s="211">
        <f ca="1">IFERROR(HLOOKUP(J313,BangTinh!$3:$44,33,0),"")</f>
        <v>0</v>
      </c>
      <c r="F332" s="212">
        <f>Giadatvaheso!$C$5</f>
        <v>100000</v>
      </c>
      <c r="G332" s="211">
        <f>Giadatvaheso!$C$15</f>
        <v>1</v>
      </c>
      <c r="H332" s="212">
        <f t="shared" ca="1" si="63"/>
        <v>0</v>
      </c>
      <c r="I332" s="213"/>
      <c r="J332" s="79"/>
      <c r="K332" s="79">
        <f t="shared" ca="1" si="62"/>
        <v>0</v>
      </c>
    </row>
    <row r="333" spans="1:11" hidden="1">
      <c r="A333" s="127">
        <f>A322+1</f>
        <v>2</v>
      </c>
      <c r="B333" s="595" t="s">
        <v>134</v>
      </c>
      <c r="C333" s="596"/>
      <c r="D333" s="128"/>
      <c r="E333" s="129"/>
      <c r="F333" s="128"/>
      <c r="G333" s="130"/>
      <c r="H333" s="131">
        <f ca="1">IFERROR(SUM(H334:H345),0)</f>
        <v>0</v>
      </c>
      <c r="I333" s="132"/>
      <c r="J333" s="79"/>
      <c r="K333" s="79">
        <f t="shared" ca="1" si="62"/>
        <v>0</v>
      </c>
    </row>
    <row r="334" spans="1:11" hidden="1">
      <c r="A334" s="133" t="s">
        <v>132</v>
      </c>
      <c r="B334" s="603">
        <f ca="1">IFERROR(HLOOKUP(J313,BangTinh!$46:$86,15,0),"")</f>
        <v>0</v>
      </c>
      <c r="C334" s="604"/>
      <c r="D334" s="134" t="s">
        <v>186</v>
      </c>
      <c r="E334" s="135">
        <f ca="1">IFERROR(HLOOKUP(J313,BangTinh!$46:$86,29,0),"")</f>
        <v>274</v>
      </c>
      <c r="F334" s="136" t="str">
        <f ca="1">IFERROR(VLOOKUP(B334,Giadatvaheso!$C$24:$F$112,4,0),"")</f>
        <v/>
      </c>
      <c r="G334" s="135">
        <v>1</v>
      </c>
      <c r="H334" s="136">
        <f t="shared" ref="H334:H335" ca="1" si="64">IFERROR(E334*F334*G334,0)</f>
        <v>0</v>
      </c>
      <c r="I334" s="137"/>
      <c r="J334" s="79"/>
      <c r="K334" s="79">
        <f t="shared" ca="1" si="62"/>
        <v>0</v>
      </c>
    </row>
    <row r="335" spans="1:11" hidden="1">
      <c r="A335" s="205" t="s">
        <v>132</v>
      </c>
      <c r="B335" s="581" t="str">
        <f ca="1">IFERROR(HLOOKUP(J314,BangTinh!$46:$86,16,0),"")</f>
        <v/>
      </c>
      <c r="C335" s="582"/>
      <c r="D335" s="185" t="s">
        <v>186</v>
      </c>
      <c r="E335" s="206">
        <f ca="1">IFERROR(HLOOKUP(J314,BangTinh!$46:$86,30,0),"")</f>
        <v>0</v>
      </c>
      <c r="F335" s="207" t="str">
        <f ca="1">IFERROR(VLOOKUP(B335,Giadatvaheso!$C$24:$F$112,4,0),"")</f>
        <v/>
      </c>
      <c r="G335" s="206">
        <v>1</v>
      </c>
      <c r="H335" s="207">
        <f t="shared" ca="1" si="64"/>
        <v>0</v>
      </c>
      <c r="I335" s="208"/>
      <c r="J335" s="79"/>
      <c r="K335" s="79">
        <f t="shared" ca="1" si="62"/>
        <v>0</v>
      </c>
    </row>
    <row r="336" spans="1:11" hidden="1">
      <c r="A336" s="205" t="s">
        <v>132</v>
      </c>
      <c r="B336" s="581" t="str">
        <f ca="1">IFERROR(HLOOKUP(J315,BangTinh!$46:$86,17,0),"")</f>
        <v/>
      </c>
      <c r="C336" s="582"/>
      <c r="D336" s="185" t="s">
        <v>186</v>
      </c>
      <c r="E336" s="206">
        <f ca="1">IFERROR(HLOOKUP(J315,BangTinh!$46:$86,31,0),"")</f>
        <v>0</v>
      </c>
      <c r="F336" s="207" t="str">
        <f ca="1">IFERROR(VLOOKUP(B336,Giadatvaheso!$C$24:$F$112,4,0),"")</f>
        <v/>
      </c>
      <c r="G336" s="206">
        <v>1</v>
      </c>
      <c r="H336" s="207">
        <f ca="1">IFERROR(E336*F336*G336,0)</f>
        <v>0</v>
      </c>
      <c r="I336" s="208"/>
      <c r="J336" s="79"/>
      <c r="K336" s="79">
        <f t="shared" ca="1" si="62"/>
        <v>0</v>
      </c>
    </row>
    <row r="337" spans="1:11" hidden="1">
      <c r="A337" s="205" t="s">
        <v>132</v>
      </c>
      <c r="B337" s="581" t="str">
        <f ca="1">IFERROR(HLOOKUP(J316,BangTinh!$46:$86,18,0),"")</f>
        <v/>
      </c>
      <c r="C337" s="582"/>
      <c r="D337" s="185" t="s">
        <v>186</v>
      </c>
      <c r="E337" s="206">
        <f ca="1">IFERROR(HLOOKUP(J316,BangTinh!$46:$86,32,0),"")</f>
        <v>0</v>
      </c>
      <c r="F337" s="207" t="str">
        <f ca="1">IFERROR(VLOOKUP(B337,Giadatvaheso!$C$24:$F$112,4,0),"")</f>
        <v/>
      </c>
      <c r="G337" s="206">
        <v>1</v>
      </c>
      <c r="H337" s="207">
        <f t="shared" ref="H337:H346" ca="1" si="65">IFERROR(E337*F337*G337,0)</f>
        <v>0</v>
      </c>
      <c r="I337" s="208"/>
      <c r="J337" s="79"/>
      <c r="K337" s="79">
        <f t="shared" ca="1" si="62"/>
        <v>0</v>
      </c>
    </row>
    <row r="338" spans="1:11" hidden="1">
      <c r="A338" s="205" t="s">
        <v>132</v>
      </c>
      <c r="B338" s="581" t="str">
        <f ca="1">IFERROR(HLOOKUP(J317,BangTinh!$46:$86,19,0),"")</f>
        <v/>
      </c>
      <c r="C338" s="582"/>
      <c r="D338" s="185" t="s">
        <v>186</v>
      </c>
      <c r="E338" s="206">
        <f ca="1">IFERROR(HLOOKUP(J317,BangTinh!$46:$86,33,0),"")</f>
        <v>0</v>
      </c>
      <c r="F338" s="207" t="str">
        <f ca="1">IFERROR(VLOOKUP(B338,Giadatvaheso!$C$24:$F$112,4,0),"")</f>
        <v/>
      </c>
      <c r="G338" s="206">
        <v>1</v>
      </c>
      <c r="H338" s="207">
        <f t="shared" ca="1" si="65"/>
        <v>0</v>
      </c>
      <c r="I338" s="208"/>
      <c r="J338" s="79"/>
      <c r="K338" s="79">
        <f t="shared" ca="1" si="62"/>
        <v>0</v>
      </c>
    </row>
    <row r="339" spans="1:11" hidden="1">
      <c r="A339" s="205" t="s">
        <v>132</v>
      </c>
      <c r="B339" s="581" t="str">
        <f ca="1">IFERROR(HLOOKUP(J318,BangTinh!$46:$86,20,0),"")</f>
        <v/>
      </c>
      <c r="C339" s="582"/>
      <c r="D339" s="185" t="s">
        <v>186</v>
      </c>
      <c r="E339" s="206">
        <f ca="1">IFERROR(HLOOKUP(J318,BangTinh!$46:$86,34,0),"")</f>
        <v>0</v>
      </c>
      <c r="F339" s="207" t="str">
        <f ca="1">IFERROR(VLOOKUP(B339,Giadatvaheso!$C$24:$F$112,4,0),"")</f>
        <v/>
      </c>
      <c r="G339" s="206">
        <v>1</v>
      </c>
      <c r="H339" s="207">
        <f t="shared" ca="1" si="65"/>
        <v>0</v>
      </c>
      <c r="I339" s="208"/>
      <c r="J339" s="79"/>
      <c r="K339" s="79">
        <f t="shared" ca="1" si="62"/>
        <v>0</v>
      </c>
    </row>
    <row r="340" spans="1:11" hidden="1">
      <c r="A340" s="205" t="s">
        <v>132</v>
      </c>
      <c r="B340" s="581" t="str">
        <f ca="1">IFERROR(HLOOKUP(J319,BangTinh!$46:$86,21,0),"")</f>
        <v/>
      </c>
      <c r="C340" s="582"/>
      <c r="D340" s="185" t="s">
        <v>186</v>
      </c>
      <c r="E340" s="206">
        <f ca="1">IFERROR(HLOOKUP(J319,BangTinh!$46:$86,35,0),"")</f>
        <v>0</v>
      </c>
      <c r="F340" s="207" t="str">
        <f ca="1">IFERROR(VLOOKUP(B340,Giadatvaheso!$C$24:$F$112,4,0),"")</f>
        <v/>
      </c>
      <c r="G340" s="206">
        <v>1</v>
      </c>
      <c r="H340" s="207">
        <f t="shared" ca="1" si="65"/>
        <v>0</v>
      </c>
      <c r="I340" s="208"/>
      <c r="J340" s="79"/>
      <c r="K340" s="79">
        <f t="shared" ca="1" si="62"/>
        <v>0</v>
      </c>
    </row>
    <row r="341" spans="1:11" hidden="1">
      <c r="A341" s="205" t="s">
        <v>132</v>
      </c>
      <c r="B341" s="581" t="str">
        <f ca="1">IFERROR(HLOOKUP(J320,BangTinh!$46:$86,22,0),"")</f>
        <v/>
      </c>
      <c r="C341" s="582"/>
      <c r="D341" s="185" t="s">
        <v>186</v>
      </c>
      <c r="E341" s="206">
        <f ca="1">IFERROR(HLOOKUP(J320,BangTinh!$46:$86,36,0),"")</f>
        <v>0</v>
      </c>
      <c r="F341" s="207" t="str">
        <f ca="1">IFERROR(VLOOKUP(B341,Giadatvaheso!$C$24:$F$112,4,0),"")</f>
        <v/>
      </c>
      <c r="G341" s="206">
        <v>1</v>
      </c>
      <c r="H341" s="207">
        <f t="shared" ca="1" si="65"/>
        <v>0</v>
      </c>
      <c r="I341" s="208"/>
      <c r="J341" s="79"/>
      <c r="K341" s="79">
        <f t="shared" ca="1" si="62"/>
        <v>0</v>
      </c>
    </row>
    <row r="342" spans="1:11" hidden="1">
      <c r="A342" s="205" t="s">
        <v>132</v>
      </c>
      <c r="B342" s="581" t="str">
        <f ca="1">IFERROR(HLOOKUP(J321,BangTinh!$46:$86,23,0),"")</f>
        <v/>
      </c>
      <c r="C342" s="582"/>
      <c r="D342" s="185" t="s">
        <v>186</v>
      </c>
      <c r="E342" s="206">
        <f ca="1">IFERROR(HLOOKUP(J321,BangTinh!$46:$86,37,0),"")</f>
        <v>0</v>
      </c>
      <c r="F342" s="207" t="str">
        <f ca="1">IFERROR(VLOOKUP(B342,Giadatvaheso!$C$24:$F$112,4,0),"")</f>
        <v/>
      </c>
      <c r="G342" s="206">
        <v>1</v>
      </c>
      <c r="H342" s="207">
        <f t="shared" ca="1" si="65"/>
        <v>0</v>
      </c>
      <c r="I342" s="208"/>
      <c r="J342" s="79"/>
      <c r="K342" s="79">
        <f t="shared" ca="1" si="62"/>
        <v>0</v>
      </c>
    </row>
    <row r="343" spans="1:11" hidden="1">
      <c r="A343" s="205" t="s">
        <v>132</v>
      </c>
      <c r="B343" s="581" t="str">
        <f ca="1">IFERROR(HLOOKUP(J322,BangTinh!$46:$86,24,0),"")</f>
        <v/>
      </c>
      <c r="C343" s="582"/>
      <c r="D343" s="185" t="s">
        <v>186</v>
      </c>
      <c r="E343" s="206">
        <f ca="1">IFERROR(HLOOKUP(J322,BangTinh!$46:$86,38,0),"")</f>
        <v>0</v>
      </c>
      <c r="F343" s="207" t="str">
        <f ca="1">IFERROR(VLOOKUP(B343,Giadatvaheso!$C$24:$F$112,4,0),"")</f>
        <v/>
      </c>
      <c r="G343" s="206">
        <v>1</v>
      </c>
      <c r="H343" s="207">
        <f t="shared" ca="1" si="65"/>
        <v>0</v>
      </c>
      <c r="I343" s="208"/>
      <c r="J343" s="79"/>
      <c r="K343" s="79">
        <f t="shared" ca="1" si="62"/>
        <v>0</v>
      </c>
    </row>
    <row r="344" spans="1:11" hidden="1">
      <c r="A344" s="205" t="s">
        <v>132</v>
      </c>
      <c r="B344" s="581" t="str">
        <f ca="1">IFERROR(HLOOKUP(J323,BangTinh!$46:$86,25,0),"")</f>
        <v/>
      </c>
      <c r="C344" s="582"/>
      <c r="D344" s="185" t="s">
        <v>186</v>
      </c>
      <c r="E344" s="206">
        <f ca="1">IFERROR(HLOOKUP(J323,BangTinh!$46:$86,39,0),"")</f>
        <v>0</v>
      </c>
      <c r="F344" s="207" t="str">
        <f ca="1">IFERROR(VLOOKUP(B344,Giadatvaheso!$C$24:$F$112,4,0),"")</f>
        <v/>
      </c>
      <c r="G344" s="206">
        <v>1</v>
      </c>
      <c r="H344" s="207">
        <f t="shared" ca="1" si="65"/>
        <v>0</v>
      </c>
      <c r="I344" s="208"/>
      <c r="J344" s="79"/>
      <c r="K344" s="79">
        <f t="shared" ca="1" si="62"/>
        <v>0</v>
      </c>
    </row>
    <row r="345" spans="1:11" hidden="1">
      <c r="A345" s="205" t="s">
        <v>132</v>
      </c>
      <c r="B345" s="581" t="str">
        <f ca="1">IFERROR(HLOOKUP(J324,BangTinh!$46:$86,26,0),"")</f>
        <v/>
      </c>
      <c r="C345" s="582"/>
      <c r="D345" s="185" t="s">
        <v>186</v>
      </c>
      <c r="E345" s="206">
        <f ca="1">IFERROR(HLOOKUP(J324,BangTinh!$46:$86,40,0),"")</f>
        <v>0</v>
      </c>
      <c r="F345" s="207" t="str">
        <f ca="1">IFERROR(VLOOKUP(B345,Giadatvaheso!$C$24:$F$112,4,0),"")</f>
        <v/>
      </c>
      <c r="G345" s="206">
        <v>1</v>
      </c>
      <c r="H345" s="207">
        <f t="shared" ca="1" si="65"/>
        <v>0</v>
      </c>
      <c r="I345" s="208"/>
      <c r="J345" s="79"/>
      <c r="K345" s="79">
        <f t="shared" ca="1" si="62"/>
        <v>0</v>
      </c>
    </row>
    <row r="346" spans="1:11" hidden="1">
      <c r="A346" s="209" t="s">
        <v>132</v>
      </c>
      <c r="B346" s="601" t="str">
        <f ca="1">IFERROR(HLOOKUP(J325,BangTinh!$46:$86,27,0),"")</f>
        <v/>
      </c>
      <c r="C346" s="602"/>
      <c r="D346" s="210" t="s">
        <v>186</v>
      </c>
      <c r="E346" s="211">
        <f ca="1">IFERROR(HLOOKUP(J325,BangTinh!$46:$86,41,0),"")</f>
        <v>0</v>
      </c>
      <c r="F346" s="212" t="str">
        <f ca="1">IFERROR(VLOOKUP(B346,Giadatvaheso!$C$24:$F$112,4,0),"")</f>
        <v/>
      </c>
      <c r="G346" s="211">
        <v>1</v>
      </c>
      <c r="H346" s="212">
        <f t="shared" ca="1" si="65"/>
        <v>0</v>
      </c>
      <c r="I346" s="213"/>
      <c r="J346" s="79"/>
      <c r="K346" s="79">
        <f t="shared" ca="1" si="62"/>
        <v>0</v>
      </c>
    </row>
    <row r="347" spans="1:11">
      <c r="A347" s="127">
        <f ca="1">IF(H333=0,2,3)</f>
        <v>2</v>
      </c>
      <c r="B347" s="595" t="s">
        <v>238</v>
      </c>
      <c r="C347" s="596"/>
      <c r="D347" s="128"/>
      <c r="E347" s="130"/>
      <c r="F347" s="138"/>
      <c r="G347" s="128"/>
      <c r="H347" s="131">
        <f ca="1">IFERROR(SUM(H348:H353),0)</f>
        <v>159620000</v>
      </c>
      <c r="I347" s="132"/>
      <c r="J347" s="79"/>
      <c r="K347" s="79">
        <f t="shared" ca="1" si="62"/>
        <v>1</v>
      </c>
    </row>
    <row r="348" spans="1:11">
      <c r="A348" s="133" t="s">
        <v>132</v>
      </c>
      <c r="B348" s="585" t="s">
        <v>217</v>
      </c>
      <c r="C348" s="586"/>
      <c r="D348" s="134" t="s">
        <v>186</v>
      </c>
      <c r="E348" s="135">
        <f ca="1">IFERROR(HLOOKUP(J313,BangTinh!$3:$44,2,0),"")</f>
        <v>274</v>
      </c>
      <c r="F348" s="136">
        <f>Giadatvaheso!$C$7</f>
        <v>100000</v>
      </c>
      <c r="G348" s="136">
        <f>Giadatvaheso!$J$4</f>
        <v>5</v>
      </c>
      <c r="H348" s="136">
        <f t="shared" ref="H348:H349" ca="1" si="66">IFERROR(E348*F348*G348,0)</f>
        <v>137000000</v>
      </c>
      <c r="I348" s="139"/>
      <c r="J348" s="79"/>
      <c r="K348" s="79">
        <f t="shared" ca="1" si="62"/>
        <v>1</v>
      </c>
    </row>
    <row r="349" spans="1:11" hidden="1">
      <c r="A349" s="205" t="s">
        <v>132</v>
      </c>
      <c r="B349" s="583" t="s">
        <v>146</v>
      </c>
      <c r="C349" s="584"/>
      <c r="D349" s="185" t="s">
        <v>186</v>
      </c>
      <c r="E349" s="206">
        <f ca="1">HLOOKUP(J313,BangTinh!$3:$43,26,0)</f>
        <v>0</v>
      </c>
      <c r="F349" s="136">
        <f>Giadatvaheso!$C$7</f>
        <v>100000</v>
      </c>
      <c r="G349" s="207">
        <f>Giadatvaheso!$J$4</f>
        <v>5</v>
      </c>
      <c r="H349" s="207">
        <f t="shared" ca="1" si="66"/>
        <v>0</v>
      </c>
      <c r="I349" s="214"/>
      <c r="J349" s="79"/>
      <c r="K349" s="79">
        <f ca="1">IF(H349=0,0,1)</f>
        <v>0</v>
      </c>
    </row>
    <row r="350" spans="1:11">
      <c r="A350" s="133" t="s">
        <v>132</v>
      </c>
      <c r="B350" s="585" t="s">
        <v>236</v>
      </c>
      <c r="C350" s="586"/>
      <c r="D350" s="134" t="s">
        <v>186</v>
      </c>
      <c r="E350" s="135">
        <f ca="1">IFERROR(HLOOKUP(J313,BangTinh!$3:$44,2,0),"")</f>
        <v>274</v>
      </c>
      <c r="F350" s="136">
        <f>Giadatvaheso!$C$7</f>
        <v>100000</v>
      </c>
      <c r="G350" s="135">
        <v>0.3</v>
      </c>
      <c r="H350" s="136">
        <f ca="1">IFERROR(E350*F350*G350,0)</f>
        <v>8220000</v>
      </c>
      <c r="I350" s="139"/>
      <c r="J350" s="79"/>
      <c r="K350" s="79">
        <f t="shared" ref="K350:K355" ca="1" si="67">IF(H350=0,0,1)</f>
        <v>1</v>
      </c>
    </row>
    <row r="351" spans="1:11" ht="34.5" customHeight="1">
      <c r="A351" s="209" t="s">
        <v>132</v>
      </c>
      <c r="B351" s="587" t="str">
        <f>IF(I319&gt;70,"Hỗ trợ ổn định đời sống đối với trường hợp thu hồi đất trên 70% diện tích đất nông nghiệp đang sử dụng",IF(I319&gt;=30,"Hỗ trợ ổn định đời sống đối với trường hợp thu hồi đất từ 30% đến 70% diện tích đất nông nghiệp đang sử dụng","Hỗ trợ ổn định đời sống đối với trường hợp thu hồi dưới 30% diện tích đất nông nghiệp đang sử dụng"))</f>
        <v>Hỗ trợ ổn định đời sống đối với trường hợp thu hồi dưới 30% diện tích đất nông nghiệp đang sử dụng</v>
      </c>
      <c r="C351" s="588"/>
      <c r="D351" s="210" t="s">
        <v>135</v>
      </c>
      <c r="E351" s="212">
        <f>VLOOKUP(J313,TrichLuc!$A:$AD,29,0)</f>
        <v>8</v>
      </c>
      <c r="F351" s="212">
        <f>IF(I319&gt;70,Giadatvaheso!$J$11,IF(I319&gt;=30,Giadatvaheso!$J$10,Giadatvaheso!$J$9))</f>
        <v>1800000</v>
      </c>
      <c r="G351" s="212">
        <v>1</v>
      </c>
      <c r="H351" s="212">
        <f t="shared" ref="H351:H353" si="68">IFERROR(E351*F351*G351,0)</f>
        <v>14400000</v>
      </c>
      <c r="I351" s="215"/>
      <c r="J351" s="79"/>
      <c r="K351" s="79">
        <f t="shared" si="67"/>
        <v>1</v>
      </c>
    </row>
    <row r="352" spans="1:11" hidden="1">
      <c r="A352" s="209" t="s">
        <v>132</v>
      </c>
      <c r="B352" s="589" t="str">
        <f ca="1">IF(E323&gt;=200,"Hỗ trợ đối với Người có công với cách mạng","")</f>
        <v>Hỗ trợ đối với Người có công với cách mạng</v>
      </c>
      <c r="C352" s="590"/>
      <c r="D352" s="210" t="s">
        <v>244</v>
      </c>
      <c r="E352" s="212">
        <f>INDEX(TrichLuc!$AG$11:$AG$23,MATCH(PACT!J313,TrichLuc!$C$11:$C$23))</f>
        <v>0</v>
      </c>
      <c r="F352" s="212">
        <f ca="1">IF(E323&gt;=200,Giadatvaheso!$J$14,0)</f>
        <v>20000000</v>
      </c>
      <c r="G352" s="212">
        <v>1</v>
      </c>
      <c r="H352" s="212">
        <f t="shared" ca="1" si="68"/>
        <v>0</v>
      </c>
      <c r="I352" s="215"/>
      <c r="J352" s="79"/>
      <c r="K352" s="79">
        <f t="shared" ca="1" si="67"/>
        <v>0</v>
      </c>
    </row>
    <row r="353" spans="1:12" hidden="1">
      <c r="A353" s="209" t="s">
        <v>132</v>
      </c>
      <c r="B353" s="589" t="str">
        <f ca="1">IF(E323&gt;=200,"Hỗ trợ đối với hộ nghèo, cận nghèo","")</f>
        <v>Hỗ trợ đối với hộ nghèo, cận nghèo</v>
      </c>
      <c r="C353" s="590"/>
      <c r="D353" s="210" t="s">
        <v>244</v>
      </c>
      <c r="E353" s="212">
        <f>INDEX(TrichLuc!$AH$11:$AH$23,MATCH(PACT!J313,TrichLuc!$C$11:$C$23))</f>
        <v>0</v>
      </c>
      <c r="F353" s="212">
        <f ca="1">IF(E323&gt;=200,Giadatvaheso!$J$15,0)</f>
        <v>10000000</v>
      </c>
      <c r="G353" s="212">
        <v>1</v>
      </c>
      <c r="H353" s="212">
        <f t="shared" ca="1" si="68"/>
        <v>0</v>
      </c>
      <c r="I353" s="215"/>
      <c r="J353" s="79"/>
      <c r="K353" s="79">
        <f t="shared" ca="1" si="67"/>
        <v>0</v>
      </c>
    </row>
    <row r="354" spans="1:12" ht="19.5" thickBot="1">
      <c r="A354" s="140"/>
      <c r="B354" s="591" t="s">
        <v>133</v>
      </c>
      <c r="C354" s="592"/>
      <c r="D354" s="141"/>
      <c r="E354" s="142"/>
      <c r="F354" s="143"/>
      <c r="G354" s="144"/>
      <c r="H354" s="145">
        <f ca="1">SUM(H322,H333,H347)</f>
        <v>187020000</v>
      </c>
      <c r="I354" s="146"/>
      <c r="K354" s="79">
        <f t="shared" ca="1" si="67"/>
        <v>1</v>
      </c>
    </row>
    <row r="355" spans="1:12" ht="89.25" customHeight="1" thickTop="1">
      <c r="A355" s="576" t="s">
        <v>240</v>
      </c>
      <c r="B355" s="576"/>
      <c r="C355" s="576"/>
      <c r="D355" s="576"/>
      <c r="E355" s="576"/>
      <c r="F355" s="576"/>
      <c r="G355" s="576"/>
      <c r="H355" s="577" t="s">
        <v>239</v>
      </c>
      <c r="I355" s="577"/>
      <c r="K355" s="79">
        <f t="shared" si="67"/>
        <v>1</v>
      </c>
    </row>
    <row r="356" spans="1:12">
      <c r="A356" s="605" t="s">
        <v>260</v>
      </c>
      <c r="B356" s="605"/>
      <c r="C356" s="605"/>
      <c r="D356" s="107"/>
      <c r="E356" s="606" t="s">
        <v>1</v>
      </c>
      <c r="F356" s="606"/>
      <c r="G356" s="606"/>
      <c r="H356" s="606"/>
      <c r="I356" s="606"/>
    </row>
    <row r="357" spans="1:12" ht="16.5" customHeight="1">
      <c r="A357" s="609" t="s">
        <v>280</v>
      </c>
      <c r="B357" s="609"/>
      <c r="C357" s="609"/>
      <c r="D357" s="108"/>
      <c r="E357" s="607" t="s">
        <v>3</v>
      </c>
      <c r="F357" s="608"/>
      <c r="G357" s="608"/>
      <c r="H357" s="608"/>
      <c r="I357" s="608"/>
      <c r="K357" s="76">
        <v>1</v>
      </c>
    </row>
    <row r="358" spans="1:12" s="225" customFormat="1" ht="25.5" customHeight="1">
      <c r="A358" s="597" t="str">
        <f>CONCATENATE("Số ",J358,"/PACT")</f>
        <v>Số 9/PACT</v>
      </c>
      <c r="B358" s="597"/>
      <c r="C358" s="597"/>
      <c r="D358" s="249"/>
      <c r="E358" s="598"/>
      <c r="F358" s="598"/>
      <c r="G358" s="598"/>
      <c r="H358" s="598"/>
      <c r="I358" s="598"/>
      <c r="J358" s="226">
        <f>J313+1</f>
        <v>9</v>
      </c>
      <c r="K358" s="225">
        <v>1</v>
      </c>
      <c r="L358" s="77"/>
    </row>
    <row r="359" spans="1:12" ht="6.75" customHeight="1">
      <c r="A359" s="599"/>
      <c r="B359" s="599"/>
      <c r="C359" s="599"/>
      <c r="D359" s="109"/>
      <c r="E359" s="110"/>
      <c r="F359" s="111"/>
      <c r="G359" s="112"/>
      <c r="H359" s="111"/>
      <c r="I359" s="111"/>
      <c r="J359" s="76">
        <f>J358</f>
        <v>9</v>
      </c>
      <c r="K359" s="76">
        <v>1</v>
      </c>
    </row>
    <row r="360" spans="1:12" ht="73.5" customHeight="1">
      <c r="A360" s="600" t="s">
        <v>281</v>
      </c>
      <c r="B360" s="600"/>
      <c r="C360" s="600"/>
      <c r="D360" s="600"/>
      <c r="E360" s="600"/>
      <c r="F360" s="600"/>
      <c r="G360" s="600"/>
      <c r="H360" s="600"/>
      <c r="I360" s="600"/>
      <c r="J360" s="76">
        <f t="shared" ref="J360" si="69">J359</f>
        <v>9</v>
      </c>
      <c r="K360" s="76">
        <v>1</v>
      </c>
    </row>
    <row r="361" spans="1:12" ht="20.25">
      <c r="A361" s="113"/>
      <c r="B361" s="67" t="s">
        <v>261</v>
      </c>
      <c r="C361" s="114" t="str">
        <f>INDEX(TrichLuc!$D$11:$D$987,MATCH(PACT!J358,TrichLuc!$C$11:$C$987,0))</f>
        <v>Vũ Văn Phan; Nguyễn Thị Nguyệt</v>
      </c>
      <c r="D361" s="115"/>
      <c r="E361" s="116"/>
      <c r="F361" s="580" t="s">
        <v>184</v>
      </c>
      <c r="G361" s="580"/>
      <c r="H361" s="580"/>
      <c r="I361" s="118">
        <f>INDEX(TrichLuc!$J$11:$J$987,MATCH(PACT!J358,TrichLuc!$C$11:$C$987,0))</f>
        <v>2121</v>
      </c>
      <c r="J361" s="76">
        <f t="shared" ref="J361:J370" si="70">J360</f>
        <v>9</v>
      </c>
      <c r="K361" s="76">
        <v>1</v>
      </c>
    </row>
    <row r="362" spans="1:12" ht="20.25">
      <c r="A362" s="113"/>
      <c r="B362" s="67" t="s">
        <v>237</v>
      </c>
      <c r="C362" s="114" t="str">
        <f>IF(INDEX(TrichLuc!$E$11:$E$987,MATCH(PACT!J358,TrichLuc!$C$11:$C$987,0))=0,"",INDEX(TrichLuc!$E$11:$E$987,MATCH(PACT!J358,TrichLuc!$C$11:$C$987,0)))</f>
        <v/>
      </c>
      <c r="D362" s="115"/>
      <c r="E362" s="117"/>
      <c r="F362" s="580" t="s">
        <v>207</v>
      </c>
      <c r="G362" s="580"/>
      <c r="H362" s="580"/>
      <c r="I362" s="251">
        <f>VLOOKUP(J358,TrichLuc!$A:$AA,23,0)</f>
        <v>0</v>
      </c>
      <c r="J362" s="76">
        <f t="shared" si="70"/>
        <v>9</v>
      </c>
      <c r="K362" s="76">
        <v>1</v>
      </c>
    </row>
    <row r="363" spans="1:12" ht="20.25">
      <c r="A363" s="113"/>
      <c r="B363" s="580" t="str">
        <f>"Địa chỉ: "&amp;INDEX(TrichLuc!$AE$11:$AE$987,MATCH(PACT!J358,TrichLuc!$C$11:$C$987,0))</f>
        <v>Địa chỉ: Đội 3, Phong Cầu, xã Kiến Minh, TP Hải Phòng</v>
      </c>
      <c r="C363" s="580"/>
      <c r="D363" s="115"/>
      <c r="E363" s="116"/>
      <c r="F363" s="580" t="s">
        <v>185</v>
      </c>
      <c r="G363" s="580"/>
      <c r="H363" s="580"/>
      <c r="I363" s="118">
        <f>I361-I362</f>
        <v>2121</v>
      </c>
      <c r="J363" s="76">
        <f t="shared" si="70"/>
        <v>9</v>
      </c>
      <c r="K363" s="76">
        <v>1</v>
      </c>
    </row>
    <row r="364" spans="1:12">
      <c r="A364" s="113"/>
      <c r="B364" s="119"/>
      <c r="C364" s="67"/>
      <c r="D364" s="115"/>
      <c r="E364" s="116"/>
      <c r="F364" s="580" t="s">
        <v>206</v>
      </c>
      <c r="G364" s="580"/>
      <c r="H364" s="580"/>
      <c r="I364" s="118">
        <f>INDEX(TrichLuc!$X$11:$X$987,MATCH(PACT!J358,TrichLuc!$C$11:$C$987,0))</f>
        <v>9.1466289486091465</v>
      </c>
      <c r="J364" s="76">
        <f t="shared" si="70"/>
        <v>9</v>
      </c>
      <c r="K364" s="76">
        <v>1</v>
      </c>
    </row>
    <row r="365" spans="1:12" ht="7.5" customHeight="1" thickBot="1">
      <c r="A365" s="109"/>
      <c r="B365" s="113"/>
      <c r="C365" s="120"/>
      <c r="D365" s="115"/>
      <c r="E365" s="121"/>
      <c r="F365" s="122"/>
      <c r="G365" s="116"/>
      <c r="H365" s="113"/>
      <c r="I365" s="67"/>
      <c r="J365" s="76">
        <f t="shared" si="70"/>
        <v>9</v>
      </c>
      <c r="K365" s="76">
        <v>1</v>
      </c>
    </row>
    <row r="366" spans="1:12" ht="51.75" customHeight="1" thickTop="1">
      <c r="A366" s="123" t="s">
        <v>125</v>
      </c>
      <c r="B366" s="593" t="s">
        <v>126</v>
      </c>
      <c r="C366" s="594"/>
      <c r="D366" s="153" t="s">
        <v>33</v>
      </c>
      <c r="E366" s="124" t="s">
        <v>127</v>
      </c>
      <c r="F366" s="125" t="s">
        <v>128</v>
      </c>
      <c r="G366" s="125" t="s">
        <v>129</v>
      </c>
      <c r="H366" s="125" t="s">
        <v>130</v>
      </c>
      <c r="I366" s="126" t="s">
        <v>11</v>
      </c>
      <c r="J366" s="76">
        <f t="shared" si="70"/>
        <v>9</v>
      </c>
      <c r="K366" s="76">
        <v>1</v>
      </c>
    </row>
    <row r="367" spans="1:12">
      <c r="A367" s="127">
        <v>1</v>
      </c>
      <c r="B367" s="595" t="s">
        <v>131</v>
      </c>
      <c r="C367" s="596"/>
      <c r="D367" s="128"/>
      <c r="E367" s="129">
        <f ca="1">SUM(E368:E377)</f>
        <v>194</v>
      </c>
      <c r="F367" s="128"/>
      <c r="G367" s="130"/>
      <c r="H367" s="131">
        <f ca="1">IFERROR(SUM(H368:H377),0)</f>
        <v>19400000</v>
      </c>
      <c r="I367" s="132"/>
      <c r="J367" s="76">
        <f t="shared" si="70"/>
        <v>9</v>
      </c>
      <c r="K367" s="79">
        <f t="shared" ref="K367:K393" ca="1" si="71">IF(H367=0,0,1)</f>
        <v>1</v>
      </c>
    </row>
    <row r="368" spans="1:12">
      <c r="A368" s="133" t="s">
        <v>132</v>
      </c>
      <c r="B368" s="585" t="s">
        <v>136</v>
      </c>
      <c r="C368" s="586"/>
      <c r="D368" s="134" t="s">
        <v>186</v>
      </c>
      <c r="E368" s="135">
        <f ca="1">IFERROR(HLOOKUP(J358,BangTinh!$3:$44,15,0),"")</f>
        <v>194</v>
      </c>
      <c r="F368" s="136">
        <f>Giadatvaheso!$C$4</f>
        <v>100000</v>
      </c>
      <c r="G368" s="135">
        <f>Giadatvaheso!$C$11</f>
        <v>1</v>
      </c>
      <c r="H368" s="136">
        <f ca="1">IFERROR(E368*F368*G368,0)</f>
        <v>19400000</v>
      </c>
      <c r="I368" s="137"/>
      <c r="J368" s="76">
        <f t="shared" si="70"/>
        <v>9</v>
      </c>
      <c r="K368" s="79">
        <f t="shared" ca="1" si="71"/>
        <v>1</v>
      </c>
    </row>
    <row r="369" spans="1:11" hidden="1">
      <c r="A369" s="205" t="s">
        <v>132</v>
      </c>
      <c r="B369" s="578" t="s">
        <v>138</v>
      </c>
      <c r="C369" s="579"/>
      <c r="D369" s="185" t="s">
        <v>186</v>
      </c>
      <c r="E369" s="206">
        <f ca="1">IFERROR(HLOOKUP(J358,BangTinh!$3:$44,16,0),"")</f>
        <v>0</v>
      </c>
      <c r="F369" s="207">
        <f>Giadatvaheso!$C$4</f>
        <v>100000</v>
      </c>
      <c r="G369" s="206">
        <f>Giadatvaheso!$C$12</f>
        <v>1</v>
      </c>
      <c r="H369" s="207">
        <f t="shared" ref="H369:H377" ca="1" si="72">IFERROR(E369*F369*G369,0)</f>
        <v>0</v>
      </c>
      <c r="I369" s="208"/>
      <c r="J369" s="76">
        <f t="shared" si="70"/>
        <v>9</v>
      </c>
      <c r="K369" s="79">
        <f t="shared" ca="1" si="71"/>
        <v>0</v>
      </c>
    </row>
    <row r="370" spans="1:11" hidden="1">
      <c r="A370" s="205" t="s">
        <v>132</v>
      </c>
      <c r="B370" s="578" t="s">
        <v>139</v>
      </c>
      <c r="C370" s="579"/>
      <c r="D370" s="185" t="s">
        <v>186</v>
      </c>
      <c r="E370" s="206">
        <f ca="1">IFERROR(HLOOKUP(J358,BangTinh!$3:$44,17,0),"")</f>
        <v>0</v>
      </c>
      <c r="F370" s="207">
        <f>Giadatvaheso!$C$4</f>
        <v>100000</v>
      </c>
      <c r="G370" s="206">
        <f>Giadatvaheso!$C$13</f>
        <v>1</v>
      </c>
      <c r="H370" s="207">
        <f t="shared" ca="1" si="72"/>
        <v>0</v>
      </c>
      <c r="I370" s="208"/>
      <c r="J370" s="76">
        <f t="shared" si="70"/>
        <v>9</v>
      </c>
      <c r="K370" s="79">
        <f t="shared" ca="1" si="71"/>
        <v>0</v>
      </c>
    </row>
    <row r="371" spans="1:11" hidden="1">
      <c r="A371" s="205" t="s">
        <v>132</v>
      </c>
      <c r="B371" s="578" t="s">
        <v>140</v>
      </c>
      <c r="C371" s="579"/>
      <c r="D371" s="185" t="s">
        <v>186</v>
      </c>
      <c r="E371" s="206">
        <f ca="1">IFERROR(HLOOKUP(J358,BangTinh!$3:$44,16,0),"")</f>
        <v>0</v>
      </c>
      <c r="F371" s="207">
        <f>Giadatvaheso!$C$4</f>
        <v>100000</v>
      </c>
      <c r="G371" s="206">
        <f>Giadatvaheso!$C$14</f>
        <v>1</v>
      </c>
      <c r="H371" s="207">
        <f t="shared" ca="1" si="72"/>
        <v>0</v>
      </c>
      <c r="I371" s="208"/>
      <c r="J371" s="79"/>
      <c r="K371" s="79">
        <f t="shared" ca="1" si="71"/>
        <v>0</v>
      </c>
    </row>
    <row r="372" spans="1:11" hidden="1">
      <c r="A372" s="205" t="s">
        <v>132</v>
      </c>
      <c r="B372" s="578" t="s">
        <v>216</v>
      </c>
      <c r="C372" s="579"/>
      <c r="D372" s="185" t="s">
        <v>186</v>
      </c>
      <c r="E372" s="206">
        <f ca="1">IFERROR(HLOOKUP(J358,BangTinh!$3:$44,17,0),"")</f>
        <v>0</v>
      </c>
      <c r="F372" s="207">
        <f>Giadatvaheso!$C$4</f>
        <v>100000</v>
      </c>
      <c r="G372" s="206">
        <f>Giadatvaheso!$C$15</f>
        <v>1</v>
      </c>
      <c r="H372" s="207">
        <f t="shared" ca="1" si="72"/>
        <v>0</v>
      </c>
      <c r="I372" s="208"/>
      <c r="J372" s="79"/>
      <c r="K372" s="79">
        <f t="shared" ca="1" si="71"/>
        <v>0</v>
      </c>
    </row>
    <row r="373" spans="1:11" hidden="1">
      <c r="A373" s="205" t="s">
        <v>132</v>
      </c>
      <c r="B373" s="578" t="s">
        <v>137</v>
      </c>
      <c r="C373" s="579"/>
      <c r="D373" s="185" t="s">
        <v>186</v>
      </c>
      <c r="E373" s="206">
        <f ca="1">IFERROR(HLOOKUP(J358,BangTinh!$3:$44,29,0),"")</f>
        <v>0</v>
      </c>
      <c r="F373" s="207">
        <f>Giadatvaheso!$C$5</f>
        <v>100000</v>
      </c>
      <c r="G373" s="206">
        <v>1</v>
      </c>
      <c r="H373" s="207">
        <f t="shared" ca="1" si="72"/>
        <v>0</v>
      </c>
      <c r="I373" s="208"/>
      <c r="J373" s="79"/>
      <c r="K373" s="79">
        <f t="shared" ca="1" si="71"/>
        <v>0</v>
      </c>
    </row>
    <row r="374" spans="1:11" hidden="1">
      <c r="A374" s="205" t="s">
        <v>132</v>
      </c>
      <c r="B374" s="578" t="s">
        <v>141</v>
      </c>
      <c r="C374" s="579"/>
      <c r="D374" s="185" t="s">
        <v>186</v>
      </c>
      <c r="E374" s="206">
        <f ca="1">IFERROR(HLOOKUP(J358,BangTinh!$3:$44,30,0),"")</f>
        <v>0</v>
      </c>
      <c r="F374" s="207">
        <f>Giadatvaheso!$C$5</f>
        <v>100000</v>
      </c>
      <c r="G374" s="206">
        <f>Giadatvaheso!$C$12</f>
        <v>1</v>
      </c>
      <c r="H374" s="207">
        <f t="shared" ca="1" si="72"/>
        <v>0</v>
      </c>
      <c r="I374" s="208"/>
      <c r="J374" s="79"/>
      <c r="K374" s="79">
        <f t="shared" ca="1" si="71"/>
        <v>0</v>
      </c>
    </row>
    <row r="375" spans="1:11" hidden="1">
      <c r="A375" s="205" t="s">
        <v>132</v>
      </c>
      <c r="B375" s="578" t="s">
        <v>142</v>
      </c>
      <c r="C375" s="579"/>
      <c r="D375" s="185" t="s">
        <v>186</v>
      </c>
      <c r="E375" s="206">
        <f ca="1">IFERROR(HLOOKUP(J358,BangTinh!$3:$44,31,0),"")</f>
        <v>0</v>
      </c>
      <c r="F375" s="207">
        <f>Giadatvaheso!$C$5</f>
        <v>100000</v>
      </c>
      <c r="G375" s="206">
        <f>Giadatvaheso!$C$13</f>
        <v>1</v>
      </c>
      <c r="H375" s="207">
        <f t="shared" ca="1" si="72"/>
        <v>0</v>
      </c>
      <c r="I375" s="208"/>
      <c r="J375" s="79"/>
      <c r="K375" s="79">
        <f t="shared" ca="1" si="71"/>
        <v>0</v>
      </c>
    </row>
    <row r="376" spans="1:11" hidden="1">
      <c r="A376" s="205" t="s">
        <v>132</v>
      </c>
      <c r="B376" s="578" t="s">
        <v>143</v>
      </c>
      <c r="C376" s="579"/>
      <c r="D376" s="185" t="s">
        <v>186</v>
      </c>
      <c r="E376" s="206">
        <f ca="1">IFERROR(HLOOKUP(J358,BangTinh!$3:$44,32,0),"")</f>
        <v>0</v>
      </c>
      <c r="F376" s="207">
        <f>Giadatvaheso!$C$5</f>
        <v>100000</v>
      </c>
      <c r="G376" s="206">
        <f>Giadatvaheso!$C$14</f>
        <v>1</v>
      </c>
      <c r="H376" s="207">
        <f t="shared" ca="1" si="72"/>
        <v>0</v>
      </c>
      <c r="I376" s="208"/>
      <c r="J376" s="79"/>
      <c r="K376" s="79">
        <f t="shared" ca="1" si="71"/>
        <v>0</v>
      </c>
    </row>
    <row r="377" spans="1:11" hidden="1">
      <c r="A377" s="209" t="s">
        <v>132</v>
      </c>
      <c r="B377" s="583" t="s">
        <v>144</v>
      </c>
      <c r="C377" s="584"/>
      <c r="D377" s="210" t="s">
        <v>186</v>
      </c>
      <c r="E377" s="211">
        <f ca="1">IFERROR(HLOOKUP(J358,BangTinh!$3:$44,33,0),"")</f>
        <v>0</v>
      </c>
      <c r="F377" s="212">
        <f>Giadatvaheso!$C$5</f>
        <v>100000</v>
      </c>
      <c r="G377" s="211">
        <f>Giadatvaheso!$C$15</f>
        <v>1</v>
      </c>
      <c r="H377" s="212">
        <f t="shared" ca="1" si="72"/>
        <v>0</v>
      </c>
      <c r="I377" s="213"/>
      <c r="J377" s="79"/>
      <c r="K377" s="79">
        <f t="shared" ca="1" si="71"/>
        <v>0</v>
      </c>
    </row>
    <row r="378" spans="1:11" hidden="1">
      <c r="A378" s="127">
        <f>A367+1</f>
        <v>2</v>
      </c>
      <c r="B378" s="595" t="s">
        <v>134</v>
      </c>
      <c r="C378" s="596"/>
      <c r="D378" s="128"/>
      <c r="E378" s="129"/>
      <c r="F378" s="128"/>
      <c r="G378" s="130"/>
      <c r="H378" s="131">
        <f ca="1">IFERROR(SUM(H379:H390),0)</f>
        <v>0</v>
      </c>
      <c r="I378" s="132"/>
      <c r="J378" s="79"/>
      <c r="K378" s="79">
        <f t="shared" ca="1" si="71"/>
        <v>0</v>
      </c>
    </row>
    <row r="379" spans="1:11" hidden="1">
      <c r="A379" s="133" t="s">
        <v>132</v>
      </c>
      <c r="B379" s="603">
        <f ca="1">IFERROR(HLOOKUP(J358,BangTinh!$46:$86,15,0),"")</f>
        <v>0</v>
      </c>
      <c r="C379" s="604"/>
      <c r="D379" s="134" t="s">
        <v>186</v>
      </c>
      <c r="E379" s="135">
        <f ca="1">IFERROR(HLOOKUP(J358,BangTinh!$46:$86,29,0),"")</f>
        <v>194</v>
      </c>
      <c r="F379" s="136" t="str">
        <f ca="1">IFERROR(VLOOKUP(B379,Giadatvaheso!$C$24:$F$112,4,0),"")</f>
        <v/>
      </c>
      <c r="G379" s="135">
        <v>1</v>
      </c>
      <c r="H379" s="136">
        <f t="shared" ref="H379:H380" ca="1" si="73">IFERROR(E379*F379*G379,0)</f>
        <v>0</v>
      </c>
      <c r="I379" s="137"/>
      <c r="J379" s="79"/>
      <c r="K379" s="79">
        <f t="shared" ca="1" si="71"/>
        <v>0</v>
      </c>
    </row>
    <row r="380" spans="1:11" hidden="1">
      <c r="A380" s="205" t="s">
        <v>132</v>
      </c>
      <c r="B380" s="581" t="str">
        <f ca="1">IFERROR(HLOOKUP(J359,BangTinh!$46:$86,16,0),"")</f>
        <v/>
      </c>
      <c r="C380" s="582"/>
      <c r="D380" s="185" t="s">
        <v>186</v>
      </c>
      <c r="E380" s="206">
        <f ca="1">IFERROR(HLOOKUP(J359,BangTinh!$46:$86,30,0),"")</f>
        <v>0</v>
      </c>
      <c r="F380" s="207" t="str">
        <f ca="1">IFERROR(VLOOKUP(B380,Giadatvaheso!$C$24:$F$112,4,0),"")</f>
        <v/>
      </c>
      <c r="G380" s="206">
        <v>1</v>
      </c>
      <c r="H380" s="207">
        <f t="shared" ca="1" si="73"/>
        <v>0</v>
      </c>
      <c r="I380" s="208"/>
      <c r="J380" s="79"/>
      <c r="K380" s="79">
        <f t="shared" ca="1" si="71"/>
        <v>0</v>
      </c>
    </row>
    <row r="381" spans="1:11" hidden="1">
      <c r="A381" s="205" t="s">
        <v>132</v>
      </c>
      <c r="B381" s="581" t="str">
        <f ca="1">IFERROR(HLOOKUP(J360,BangTinh!$46:$86,17,0),"")</f>
        <v/>
      </c>
      <c r="C381" s="582"/>
      <c r="D381" s="185" t="s">
        <v>186</v>
      </c>
      <c r="E381" s="206">
        <f ca="1">IFERROR(HLOOKUP(J360,BangTinh!$46:$86,31,0),"")</f>
        <v>0</v>
      </c>
      <c r="F381" s="207" t="str">
        <f ca="1">IFERROR(VLOOKUP(B381,Giadatvaheso!$C$24:$F$112,4,0),"")</f>
        <v/>
      </c>
      <c r="G381" s="206">
        <v>1</v>
      </c>
      <c r="H381" s="207">
        <f ca="1">IFERROR(E381*F381*G381,0)</f>
        <v>0</v>
      </c>
      <c r="I381" s="208"/>
      <c r="J381" s="79"/>
      <c r="K381" s="79">
        <f t="shared" ca="1" si="71"/>
        <v>0</v>
      </c>
    </row>
    <row r="382" spans="1:11" hidden="1">
      <c r="A382" s="205" t="s">
        <v>132</v>
      </c>
      <c r="B382" s="581" t="str">
        <f ca="1">IFERROR(HLOOKUP(J361,BangTinh!$46:$86,18,0),"")</f>
        <v/>
      </c>
      <c r="C382" s="582"/>
      <c r="D382" s="185" t="s">
        <v>186</v>
      </c>
      <c r="E382" s="206">
        <f ca="1">IFERROR(HLOOKUP(J361,BangTinh!$46:$86,32,0),"")</f>
        <v>0</v>
      </c>
      <c r="F382" s="207" t="str">
        <f ca="1">IFERROR(VLOOKUP(B382,Giadatvaheso!$C$24:$F$112,4,0),"")</f>
        <v/>
      </c>
      <c r="G382" s="206">
        <v>1</v>
      </c>
      <c r="H382" s="207">
        <f t="shared" ref="H382:H391" ca="1" si="74">IFERROR(E382*F382*G382,0)</f>
        <v>0</v>
      </c>
      <c r="I382" s="208"/>
      <c r="J382" s="79"/>
      <c r="K382" s="79">
        <f t="shared" ca="1" si="71"/>
        <v>0</v>
      </c>
    </row>
    <row r="383" spans="1:11" hidden="1">
      <c r="A383" s="205" t="s">
        <v>132</v>
      </c>
      <c r="B383" s="581" t="str">
        <f ca="1">IFERROR(HLOOKUP(J362,BangTinh!$46:$86,19,0),"")</f>
        <v/>
      </c>
      <c r="C383" s="582"/>
      <c r="D383" s="185" t="s">
        <v>186</v>
      </c>
      <c r="E383" s="206">
        <f ca="1">IFERROR(HLOOKUP(J362,BangTinh!$46:$86,33,0),"")</f>
        <v>0</v>
      </c>
      <c r="F383" s="207" t="str">
        <f ca="1">IFERROR(VLOOKUP(B383,Giadatvaheso!$C$24:$F$112,4,0),"")</f>
        <v/>
      </c>
      <c r="G383" s="206">
        <v>1</v>
      </c>
      <c r="H383" s="207">
        <f t="shared" ca="1" si="74"/>
        <v>0</v>
      </c>
      <c r="I383" s="208"/>
      <c r="J383" s="79"/>
      <c r="K383" s="79">
        <f t="shared" ca="1" si="71"/>
        <v>0</v>
      </c>
    </row>
    <row r="384" spans="1:11" hidden="1">
      <c r="A384" s="205" t="s">
        <v>132</v>
      </c>
      <c r="B384" s="581" t="str">
        <f ca="1">IFERROR(HLOOKUP(J363,BangTinh!$46:$86,20,0),"")</f>
        <v/>
      </c>
      <c r="C384" s="582"/>
      <c r="D384" s="185" t="s">
        <v>186</v>
      </c>
      <c r="E384" s="206">
        <f ca="1">IFERROR(HLOOKUP(J363,BangTinh!$46:$86,34,0),"")</f>
        <v>0</v>
      </c>
      <c r="F384" s="207" t="str">
        <f ca="1">IFERROR(VLOOKUP(B384,Giadatvaheso!$C$24:$F$112,4,0),"")</f>
        <v/>
      </c>
      <c r="G384" s="206">
        <v>1</v>
      </c>
      <c r="H384" s="207">
        <f t="shared" ca="1" si="74"/>
        <v>0</v>
      </c>
      <c r="I384" s="208"/>
      <c r="J384" s="79"/>
      <c r="K384" s="79">
        <f t="shared" ca="1" si="71"/>
        <v>0</v>
      </c>
    </row>
    <row r="385" spans="1:11" hidden="1">
      <c r="A385" s="205" t="s">
        <v>132</v>
      </c>
      <c r="B385" s="581" t="str">
        <f ca="1">IFERROR(HLOOKUP(J364,BangTinh!$46:$86,21,0),"")</f>
        <v/>
      </c>
      <c r="C385" s="582"/>
      <c r="D385" s="185" t="s">
        <v>186</v>
      </c>
      <c r="E385" s="206">
        <f ca="1">IFERROR(HLOOKUP(J364,BangTinh!$46:$86,35,0),"")</f>
        <v>0</v>
      </c>
      <c r="F385" s="207" t="str">
        <f ca="1">IFERROR(VLOOKUP(B385,Giadatvaheso!$C$24:$F$112,4,0),"")</f>
        <v/>
      </c>
      <c r="G385" s="206">
        <v>1</v>
      </c>
      <c r="H385" s="207">
        <f t="shared" ca="1" si="74"/>
        <v>0</v>
      </c>
      <c r="I385" s="208"/>
      <c r="J385" s="79"/>
      <c r="K385" s="79">
        <f t="shared" ca="1" si="71"/>
        <v>0</v>
      </c>
    </row>
    <row r="386" spans="1:11" hidden="1">
      <c r="A386" s="205" t="s">
        <v>132</v>
      </c>
      <c r="B386" s="581" t="str">
        <f ca="1">IFERROR(HLOOKUP(J365,BangTinh!$46:$86,22,0),"")</f>
        <v/>
      </c>
      <c r="C386" s="582"/>
      <c r="D386" s="185" t="s">
        <v>186</v>
      </c>
      <c r="E386" s="206">
        <f ca="1">IFERROR(HLOOKUP(J365,BangTinh!$46:$86,36,0),"")</f>
        <v>0</v>
      </c>
      <c r="F386" s="207" t="str">
        <f ca="1">IFERROR(VLOOKUP(B386,Giadatvaheso!$C$24:$F$112,4,0),"")</f>
        <v/>
      </c>
      <c r="G386" s="206">
        <v>1</v>
      </c>
      <c r="H386" s="207">
        <f t="shared" ca="1" si="74"/>
        <v>0</v>
      </c>
      <c r="I386" s="208"/>
      <c r="J386" s="79"/>
      <c r="K386" s="79">
        <f t="shared" ca="1" si="71"/>
        <v>0</v>
      </c>
    </row>
    <row r="387" spans="1:11" hidden="1">
      <c r="A387" s="205" t="s">
        <v>132</v>
      </c>
      <c r="B387" s="581" t="str">
        <f ca="1">IFERROR(HLOOKUP(J366,BangTinh!$46:$86,23,0),"")</f>
        <v/>
      </c>
      <c r="C387" s="582"/>
      <c r="D387" s="185" t="s">
        <v>186</v>
      </c>
      <c r="E387" s="206">
        <f ca="1">IFERROR(HLOOKUP(J366,BangTinh!$46:$86,37,0),"")</f>
        <v>0</v>
      </c>
      <c r="F387" s="207" t="str">
        <f ca="1">IFERROR(VLOOKUP(B387,Giadatvaheso!$C$24:$F$112,4,0),"")</f>
        <v/>
      </c>
      <c r="G387" s="206">
        <v>1</v>
      </c>
      <c r="H387" s="207">
        <f t="shared" ca="1" si="74"/>
        <v>0</v>
      </c>
      <c r="I387" s="208"/>
      <c r="J387" s="79"/>
      <c r="K387" s="79">
        <f t="shared" ca="1" si="71"/>
        <v>0</v>
      </c>
    </row>
    <row r="388" spans="1:11" hidden="1">
      <c r="A388" s="205" t="s">
        <v>132</v>
      </c>
      <c r="B388" s="581" t="str">
        <f ca="1">IFERROR(HLOOKUP(J367,BangTinh!$46:$86,24,0),"")</f>
        <v/>
      </c>
      <c r="C388" s="582"/>
      <c r="D388" s="185" t="s">
        <v>186</v>
      </c>
      <c r="E388" s="206">
        <f ca="1">IFERROR(HLOOKUP(J367,BangTinh!$46:$86,38,0),"")</f>
        <v>0</v>
      </c>
      <c r="F388" s="207" t="str">
        <f ca="1">IFERROR(VLOOKUP(B388,Giadatvaheso!$C$24:$F$112,4,0),"")</f>
        <v/>
      </c>
      <c r="G388" s="206">
        <v>1</v>
      </c>
      <c r="H388" s="207">
        <f t="shared" ca="1" si="74"/>
        <v>0</v>
      </c>
      <c r="I388" s="208"/>
      <c r="J388" s="79"/>
      <c r="K388" s="79">
        <f t="shared" ca="1" si="71"/>
        <v>0</v>
      </c>
    </row>
    <row r="389" spans="1:11" hidden="1">
      <c r="A389" s="205" t="s">
        <v>132</v>
      </c>
      <c r="B389" s="581" t="str">
        <f ca="1">IFERROR(HLOOKUP(J368,BangTinh!$46:$86,25,0),"")</f>
        <v/>
      </c>
      <c r="C389" s="582"/>
      <c r="D389" s="185" t="s">
        <v>186</v>
      </c>
      <c r="E389" s="206">
        <f ca="1">IFERROR(HLOOKUP(J368,BangTinh!$46:$86,39,0),"")</f>
        <v>0</v>
      </c>
      <c r="F389" s="207" t="str">
        <f ca="1">IFERROR(VLOOKUP(B389,Giadatvaheso!$C$24:$F$112,4,0),"")</f>
        <v/>
      </c>
      <c r="G389" s="206">
        <v>1</v>
      </c>
      <c r="H389" s="207">
        <f t="shared" ca="1" si="74"/>
        <v>0</v>
      </c>
      <c r="I389" s="208"/>
      <c r="J389" s="79"/>
      <c r="K389" s="79">
        <f t="shared" ca="1" si="71"/>
        <v>0</v>
      </c>
    </row>
    <row r="390" spans="1:11" hidden="1">
      <c r="A390" s="205" t="s">
        <v>132</v>
      </c>
      <c r="B390" s="581" t="str">
        <f ca="1">IFERROR(HLOOKUP(J369,BangTinh!$46:$86,26,0),"")</f>
        <v/>
      </c>
      <c r="C390" s="582"/>
      <c r="D390" s="185" t="s">
        <v>186</v>
      </c>
      <c r="E390" s="206">
        <f ca="1">IFERROR(HLOOKUP(J369,BangTinh!$46:$86,40,0),"")</f>
        <v>0</v>
      </c>
      <c r="F390" s="207" t="str">
        <f ca="1">IFERROR(VLOOKUP(B390,Giadatvaheso!$C$24:$F$112,4,0),"")</f>
        <v/>
      </c>
      <c r="G390" s="206">
        <v>1</v>
      </c>
      <c r="H390" s="207">
        <f t="shared" ca="1" si="74"/>
        <v>0</v>
      </c>
      <c r="I390" s="208"/>
      <c r="J390" s="79"/>
      <c r="K390" s="79">
        <f t="shared" ca="1" si="71"/>
        <v>0</v>
      </c>
    </row>
    <row r="391" spans="1:11" hidden="1">
      <c r="A391" s="209" t="s">
        <v>132</v>
      </c>
      <c r="B391" s="601" t="str">
        <f ca="1">IFERROR(HLOOKUP(J370,BangTinh!$46:$86,27,0),"")</f>
        <v/>
      </c>
      <c r="C391" s="602"/>
      <c r="D391" s="210" t="s">
        <v>186</v>
      </c>
      <c r="E391" s="211">
        <f ca="1">IFERROR(HLOOKUP(J370,BangTinh!$46:$86,41,0),"")</f>
        <v>0</v>
      </c>
      <c r="F391" s="212" t="str">
        <f ca="1">IFERROR(VLOOKUP(B391,Giadatvaheso!$C$24:$F$112,4,0),"")</f>
        <v/>
      </c>
      <c r="G391" s="211">
        <v>1</v>
      </c>
      <c r="H391" s="212">
        <f t="shared" ca="1" si="74"/>
        <v>0</v>
      </c>
      <c r="I391" s="213"/>
      <c r="J391" s="79"/>
      <c r="K391" s="79">
        <f t="shared" ca="1" si="71"/>
        <v>0</v>
      </c>
    </row>
    <row r="392" spans="1:11">
      <c r="A392" s="127">
        <f ca="1">IF(H378=0,2,3)</f>
        <v>2</v>
      </c>
      <c r="B392" s="595" t="s">
        <v>238</v>
      </c>
      <c r="C392" s="596"/>
      <c r="D392" s="128"/>
      <c r="E392" s="130"/>
      <c r="F392" s="138"/>
      <c r="G392" s="128"/>
      <c r="H392" s="131">
        <f ca="1">IFERROR(SUM(H393:H398),0)</f>
        <v>115420000</v>
      </c>
      <c r="I392" s="132"/>
      <c r="J392" s="79"/>
      <c r="K392" s="79">
        <f t="shared" ca="1" si="71"/>
        <v>1</v>
      </c>
    </row>
    <row r="393" spans="1:11">
      <c r="A393" s="133" t="s">
        <v>132</v>
      </c>
      <c r="B393" s="585" t="s">
        <v>217</v>
      </c>
      <c r="C393" s="586"/>
      <c r="D393" s="134" t="s">
        <v>186</v>
      </c>
      <c r="E393" s="135">
        <f ca="1">IFERROR(HLOOKUP(J358,BangTinh!$3:$44,2,0),"")</f>
        <v>194</v>
      </c>
      <c r="F393" s="136">
        <f>Giadatvaheso!$C$7</f>
        <v>100000</v>
      </c>
      <c r="G393" s="136">
        <f>Giadatvaheso!$J$4</f>
        <v>5</v>
      </c>
      <c r="H393" s="136">
        <f t="shared" ref="H393:H394" ca="1" si="75">IFERROR(E393*F393*G393,0)</f>
        <v>97000000</v>
      </c>
      <c r="I393" s="139"/>
      <c r="J393" s="79"/>
      <c r="K393" s="79">
        <f t="shared" ca="1" si="71"/>
        <v>1</v>
      </c>
    </row>
    <row r="394" spans="1:11" hidden="1">
      <c r="A394" s="205" t="s">
        <v>132</v>
      </c>
      <c r="B394" s="583" t="s">
        <v>146</v>
      </c>
      <c r="C394" s="584"/>
      <c r="D394" s="185" t="s">
        <v>186</v>
      </c>
      <c r="E394" s="206">
        <f ca="1">HLOOKUP(J358,BangTinh!$3:$43,26,0)</f>
        <v>0</v>
      </c>
      <c r="F394" s="136">
        <f>Giadatvaheso!$C$7</f>
        <v>100000</v>
      </c>
      <c r="G394" s="207">
        <f>Giadatvaheso!$J$4</f>
        <v>5</v>
      </c>
      <c r="H394" s="207">
        <f t="shared" ca="1" si="75"/>
        <v>0</v>
      </c>
      <c r="I394" s="214"/>
      <c r="J394" s="79"/>
      <c r="K394" s="79">
        <f ca="1">IF(H394=0,0,1)</f>
        <v>0</v>
      </c>
    </row>
    <row r="395" spans="1:11">
      <c r="A395" s="133" t="s">
        <v>132</v>
      </c>
      <c r="B395" s="585" t="s">
        <v>236</v>
      </c>
      <c r="C395" s="586"/>
      <c r="D395" s="134" t="s">
        <v>186</v>
      </c>
      <c r="E395" s="135">
        <f ca="1">IFERROR(HLOOKUP(J358,BangTinh!$3:$44,2,0),"")</f>
        <v>194</v>
      </c>
      <c r="F395" s="136">
        <f>Giadatvaheso!$C$7</f>
        <v>100000</v>
      </c>
      <c r="G395" s="135">
        <v>0.3</v>
      </c>
      <c r="H395" s="136">
        <f ca="1">IFERROR(E395*F395*G395,0)</f>
        <v>5820000</v>
      </c>
      <c r="I395" s="139"/>
      <c r="J395" s="79"/>
      <c r="K395" s="79">
        <f t="shared" ref="K395:K400" ca="1" si="76">IF(H395=0,0,1)</f>
        <v>1</v>
      </c>
    </row>
    <row r="396" spans="1:11" ht="34.5" customHeight="1">
      <c r="A396" s="209" t="s">
        <v>132</v>
      </c>
      <c r="B396" s="587" t="str">
        <f>IF(I364&gt;70,"Hỗ trợ ổn định đời sống đối với trường hợp thu hồi đất trên 70% diện tích đất nông nghiệp đang sử dụng",IF(I364&gt;=30,"Hỗ trợ ổn định đời sống đối với trường hợp thu hồi đất từ 30% đến 70% diện tích đất nông nghiệp đang sử dụng","Hỗ trợ ổn định đời sống đối với trường hợp thu hồi dưới 30% diện tích đất nông nghiệp đang sử dụng"))</f>
        <v>Hỗ trợ ổn định đời sống đối với trường hợp thu hồi dưới 30% diện tích đất nông nghiệp đang sử dụng</v>
      </c>
      <c r="C396" s="588"/>
      <c r="D396" s="210" t="s">
        <v>135</v>
      </c>
      <c r="E396" s="212">
        <f>VLOOKUP(J358,TrichLuc!$A:$AD,29,0)</f>
        <v>7</v>
      </c>
      <c r="F396" s="212">
        <f>IF(I364&gt;70,Giadatvaheso!$J$11,IF(I364&gt;=30,Giadatvaheso!$J$10,Giadatvaheso!$J$9))</f>
        <v>1800000</v>
      </c>
      <c r="G396" s="212">
        <v>1</v>
      </c>
      <c r="H396" s="212">
        <f t="shared" ref="H396:H398" si="77">IFERROR(E396*F396*G396,0)</f>
        <v>12600000</v>
      </c>
      <c r="I396" s="215"/>
      <c r="J396" s="79"/>
      <c r="K396" s="79">
        <f t="shared" si="76"/>
        <v>1</v>
      </c>
    </row>
    <row r="397" spans="1:11" hidden="1">
      <c r="A397" s="209" t="s">
        <v>132</v>
      </c>
      <c r="B397" s="589" t="str">
        <f ca="1">IF(E368&gt;=200,"Hỗ trợ đối với Người có công với cách mạng","")</f>
        <v/>
      </c>
      <c r="C397" s="590"/>
      <c r="D397" s="210" t="s">
        <v>244</v>
      </c>
      <c r="E397" s="212">
        <f>INDEX(TrichLuc!$AG$11:$AG$23,MATCH(PACT!J358,TrichLuc!$C$11:$C$23))</f>
        <v>0</v>
      </c>
      <c r="F397" s="212">
        <f ca="1">IF(E368&gt;=200,Giadatvaheso!$J$14,0)</f>
        <v>0</v>
      </c>
      <c r="G397" s="212">
        <v>1</v>
      </c>
      <c r="H397" s="212">
        <f t="shared" ca="1" si="77"/>
        <v>0</v>
      </c>
      <c r="I397" s="215"/>
      <c r="J397" s="79"/>
      <c r="K397" s="79">
        <f t="shared" ca="1" si="76"/>
        <v>0</v>
      </c>
    </row>
    <row r="398" spans="1:11" hidden="1">
      <c r="A398" s="209" t="s">
        <v>132</v>
      </c>
      <c r="B398" s="589" t="str">
        <f ca="1">IF(E368&gt;=200,"Hỗ trợ đối với hộ nghèo, cận nghèo","")</f>
        <v/>
      </c>
      <c r="C398" s="590"/>
      <c r="D398" s="210" t="s">
        <v>244</v>
      </c>
      <c r="E398" s="212">
        <f>INDEX(TrichLuc!$AH$11:$AH$23,MATCH(PACT!J358,TrichLuc!$C$11:$C$23))</f>
        <v>0</v>
      </c>
      <c r="F398" s="212">
        <f ca="1">IF(E368&gt;=200,Giadatvaheso!$J$15,0)</f>
        <v>0</v>
      </c>
      <c r="G398" s="212">
        <v>1</v>
      </c>
      <c r="H398" s="212">
        <f t="shared" ca="1" si="77"/>
        <v>0</v>
      </c>
      <c r="I398" s="215"/>
      <c r="J398" s="79"/>
      <c r="K398" s="79">
        <f t="shared" ca="1" si="76"/>
        <v>0</v>
      </c>
    </row>
    <row r="399" spans="1:11" ht="19.5" thickBot="1">
      <c r="A399" s="140"/>
      <c r="B399" s="591" t="s">
        <v>133</v>
      </c>
      <c r="C399" s="592"/>
      <c r="D399" s="141"/>
      <c r="E399" s="142"/>
      <c r="F399" s="143"/>
      <c r="G399" s="144"/>
      <c r="H399" s="145">
        <f ca="1">SUM(H367,H378,H392)</f>
        <v>134820000</v>
      </c>
      <c r="I399" s="146"/>
      <c r="K399" s="79">
        <f t="shared" ca="1" si="76"/>
        <v>1</v>
      </c>
    </row>
    <row r="400" spans="1:11" ht="89.25" customHeight="1" thickTop="1">
      <c r="A400" s="576" t="s">
        <v>240</v>
      </c>
      <c r="B400" s="576"/>
      <c r="C400" s="576"/>
      <c r="D400" s="576"/>
      <c r="E400" s="576"/>
      <c r="F400" s="576"/>
      <c r="G400" s="576"/>
      <c r="H400" s="577" t="s">
        <v>239</v>
      </c>
      <c r="I400" s="577"/>
      <c r="K400" s="79">
        <f t="shared" si="76"/>
        <v>1</v>
      </c>
    </row>
    <row r="401" spans="1:12">
      <c r="A401" s="605" t="s">
        <v>260</v>
      </c>
      <c r="B401" s="605"/>
      <c r="C401" s="605"/>
      <c r="D401" s="107"/>
      <c r="E401" s="606" t="s">
        <v>1</v>
      </c>
      <c r="F401" s="606"/>
      <c r="G401" s="606"/>
      <c r="H401" s="606"/>
      <c r="I401" s="606"/>
    </row>
    <row r="402" spans="1:12" ht="16.5" customHeight="1">
      <c r="A402" s="609" t="s">
        <v>280</v>
      </c>
      <c r="B402" s="609"/>
      <c r="C402" s="609"/>
      <c r="D402" s="108"/>
      <c r="E402" s="607" t="s">
        <v>3</v>
      </c>
      <c r="F402" s="608"/>
      <c r="G402" s="608"/>
      <c r="H402" s="608"/>
      <c r="I402" s="608"/>
      <c r="K402" s="76">
        <v>1</v>
      </c>
    </row>
    <row r="403" spans="1:12" s="225" customFormat="1" ht="25.5" customHeight="1">
      <c r="A403" s="597" t="str">
        <f>CONCATENATE("Số ",J403,"/PACT")</f>
        <v>Số 10/PACT</v>
      </c>
      <c r="B403" s="597"/>
      <c r="C403" s="597"/>
      <c r="D403" s="249"/>
      <c r="E403" s="598"/>
      <c r="F403" s="598"/>
      <c r="G403" s="598"/>
      <c r="H403" s="598"/>
      <c r="I403" s="598"/>
      <c r="J403" s="226">
        <f>J359+1</f>
        <v>10</v>
      </c>
      <c r="K403" s="225">
        <v>1</v>
      </c>
      <c r="L403" s="77"/>
    </row>
    <row r="404" spans="1:12" ht="6.75" customHeight="1">
      <c r="A404" s="599"/>
      <c r="B404" s="599"/>
      <c r="C404" s="599"/>
      <c r="D404" s="109"/>
      <c r="E404" s="110"/>
      <c r="F404" s="111"/>
      <c r="G404" s="112"/>
      <c r="H404" s="111"/>
      <c r="I404" s="111"/>
      <c r="J404" s="76">
        <f>J403</f>
        <v>10</v>
      </c>
      <c r="K404" s="76">
        <v>1</v>
      </c>
    </row>
    <row r="405" spans="1:12" ht="73.5" customHeight="1">
      <c r="A405" s="600" t="s">
        <v>281</v>
      </c>
      <c r="B405" s="600"/>
      <c r="C405" s="600"/>
      <c r="D405" s="600"/>
      <c r="E405" s="600"/>
      <c r="F405" s="600"/>
      <c r="G405" s="600"/>
      <c r="H405" s="600"/>
      <c r="I405" s="600"/>
      <c r="J405" s="76">
        <f t="shared" ref="J405" si="78">J404</f>
        <v>10</v>
      </c>
      <c r="K405" s="76">
        <v>1</v>
      </c>
    </row>
    <row r="406" spans="1:12" ht="20.25">
      <c r="A406" s="113"/>
      <c r="B406" s="67" t="s">
        <v>261</v>
      </c>
      <c r="C406" s="114" t="str">
        <f>INDEX(TrichLuc!$D$11:$D$987,MATCH(PACT!J403,TrichLuc!$C$11:$C$987,0))</f>
        <v>Vũ Văn Đưởng (đã chết); Phạm Thị Bầu (đã chết)</v>
      </c>
      <c r="D406" s="115"/>
      <c r="E406" s="116"/>
      <c r="F406" s="580" t="s">
        <v>184</v>
      </c>
      <c r="G406" s="580"/>
      <c r="H406" s="580"/>
      <c r="I406" s="118">
        <f>INDEX(TrichLuc!$J$11:$J$987,MATCH(PACT!J403,TrichLuc!$C$11:$C$987,0))</f>
        <v>2657</v>
      </c>
      <c r="J406" s="76">
        <f t="shared" ref="J406:J415" si="79">J405</f>
        <v>10</v>
      </c>
      <c r="K406" s="76">
        <v>1</v>
      </c>
    </row>
    <row r="407" spans="1:12" ht="20.25">
      <c r="A407" s="113"/>
      <c r="B407" s="67" t="s">
        <v>237</v>
      </c>
      <c r="C407" s="114" t="str">
        <f>IF(INDEX(TrichLuc!$E$11:$E$987,MATCH(PACT!J403,TrichLuc!$C$11:$C$987,0))=0,"",INDEX(TrichLuc!$E$11:$E$987,MATCH(PACT!J403,TrichLuc!$C$11:$C$987,0)))</f>
        <v>Vũ Thị Lệ (con)</v>
      </c>
      <c r="D407" s="115"/>
      <c r="E407" s="117"/>
      <c r="F407" s="580" t="s">
        <v>207</v>
      </c>
      <c r="G407" s="580"/>
      <c r="H407" s="580"/>
      <c r="I407" s="251">
        <f>VLOOKUP(J403,TrichLuc!$A:$AA,23,0)</f>
        <v>0</v>
      </c>
      <c r="J407" s="76">
        <f t="shared" si="79"/>
        <v>10</v>
      </c>
      <c r="K407" s="76">
        <v>1</v>
      </c>
    </row>
    <row r="408" spans="1:12" ht="20.25">
      <c r="A408" s="113"/>
      <c r="B408" s="580" t="str">
        <f>"Địa chỉ: "&amp;INDEX(TrichLuc!$AE$11:$AE$987,MATCH(PACT!J403,TrichLuc!$C$11:$C$987,0))</f>
        <v>Địa chỉ: Đội 3, Phong Cầu, xã Kiến Minh, TP Hải Phòng</v>
      </c>
      <c r="C408" s="580"/>
      <c r="D408" s="115"/>
      <c r="E408" s="116"/>
      <c r="F408" s="580" t="s">
        <v>185</v>
      </c>
      <c r="G408" s="580"/>
      <c r="H408" s="580"/>
      <c r="I408" s="118">
        <f>I406-I407</f>
        <v>2657</v>
      </c>
      <c r="J408" s="76">
        <f t="shared" si="79"/>
        <v>10</v>
      </c>
      <c r="K408" s="76">
        <v>1</v>
      </c>
    </row>
    <row r="409" spans="1:12">
      <c r="A409" s="113"/>
      <c r="B409" s="119"/>
      <c r="C409" s="67"/>
      <c r="D409" s="115"/>
      <c r="E409" s="116"/>
      <c r="F409" s="580" t="s">
        <v>206</v>
      </c>
      <c r="G409" s="580"/>
      <c r="H409" s="580"/>
      <c r="I409" s="118">
        <f>INDEX(TrichLuc!$X$11:$X$987,MATCH(PACT!J403,TrichLuc!$C$11:$C$987,0))</f>
        <v>0.20700037636432067</v>
      </c>
      <c r="J409" s="76">
        <f t="shared" si="79"/>
        <v>10</v>
      </c>
      <c r="K409" s="76">
        <v>1</v>
      </c>
    </row>
    <row r="410" spans="1:12" ht="7.5" customHeight="1" thickBot="1">
      <c r="A410" s="109"/>
      <c r="B410" s="113"/>
      <c r="C410" s="120"/>
      <c r="D410" s="115"/>
      <c r="E410" s="121"/>
      <c r="F410" s="122"/>
      <c r="G410" s="116"/>
      <c r="H410" s="113"/>
      <c r="I410" s="67"/>
      <c r="J410" s="76">
        <f t="shared" si="79"/>
        <v>10</v>
      </c>
      <c r="K410" s="76">
        <v>1</v>
      </c>
    </row>
    <row r="411" spans="1:12" ht="51.75" customHeight="1" thickTop="1">
      <c r="A411" s="123" t="s">
        <v>125</v>
      </c>
      <c r="B411" s="593" t="s">
        <v>126</v>
      </c>
      <c r="C411" s="594"/>
      <c r="D411" s="153" t="s">
        <v>33</v>
      </c>
      <c r="E411" s="124" t="s">
        <v>127</v>
      </c>
      <c r="F411" s="125" t="s">
        <v>128</v>
      </c>
      <c r="G411" s="125" t="s">
        <v>129</v>
      </c>
      <c r="H411" s="125" t="s">
        <v>130</v>
      </c>
      <c r="I411" s="126" t="s">
        <v>11</v>
      </c>
      <c r="J411" s="76">
        <f t="shared" si="79"/>
        <v>10</v>
      </c>
      <c r="K411" s="76">
        <v>1</v>
      </c>
    </row>
    <row r="412" spans="1:12">
      <c r="A412" s="127">
        <v>1</v>
      </c>
      <c r="B412" s="595" t="s">
        <v>131</v>
      </c>
      <c r="C412" s="596"/>
      <c r="D412" s="128"/>
      <c r="E412" s="129">
        <f ca="1">SUM(E413:E422)</f>
        <v>5.5</v>
      </c>
      <c r="F412" s="128"/>
      <c r="G412" s="130"/>
      <c r="H412" s="131">
        <f ca="1">IFERROR(SUM(H413:H422),0)</f>
        <v>550000</v>
      </c>
      <c r="I412" s="132"/>
      <c r="J412" s="76">
        <f t="shared" si="79"/>
        <v>10</v>
      </c>
      <c r="K412" s="79">
        <f t="shared" ref="K412:K438" ca="1" si="80">IF(H412=0,0,1)</f>
        <v>1</v>
      </c>
    </row>
    <row r="413" spans="1:12">
      <c r="A413" s="133" t="s">
        <v>132</v>
      </c>
      <c r="B413" s="585" t="s">
        <v>136</v>
      </c>
      <c r="C413" s="586"/>
      <c r="D413" s="134" t="s">
        <v>186</v>
      </c>
      <c r="E413" s="135">
        <f ca="1">IFERROR(HLOOKUP(J403,BangTinh!$3:$44,15,0),"")</f>
        <v>5.5</v>
      </c>
      <c r="F413" s="136">
        <f>Giadatvaheso!$C$4</f>
        <v>100000</v>
      </c>
      <c r="G413" s="135">
        <f>Giadatvaheso!$C$11</f>
        <v>1</v>
      </c>
      <c r="H413" s="136">
        <f ca="1">IFERROR(E413*F413*G413,0)</f>
        <v>550000</v>
      </c>
      <c r="I413" s="137"/>
      <c r="J413" s="76">
        <f t="shared" si="79"/>
        <v>10</v>
      </c>
      <c r="K413" s="79">
        <f t="shared" ca="1" si="80"/>
        <v>1</v>
      </c>
    </row>
    <row r="414" spans="1:12" hidden="1">
      <c r="A414" s="205" t="s">
        <v>132</v>
      </c>
      <c r="B414" s="578" t="s">
        <v>138</v>
      </c>
      <c r="C414" s="579"/>
      <c r="D414" s="185" t="s">
        <v>186</v>
      </c>
      <c r="E414" s="206">
        <f ca="1">IFERROR(HLOOKUP(J403,BangTinh!$3:$44,16,0),"")</f>
        <v>0</v>
      </c>
      <c r="F414" s="207">
        <f>Giadatvaheso!$C$4</f>
        <v>100000</v>
      </c>
      <c r="G414" s="206">
        <f>Giadatvaheso!$C$12</f>
        <v>1</v>
      </c>
      <c r="H414" s="207">
        <f t="shared" ref="H414:H422" ca="1" si="81">IFERROR(E414*F414*G414,0)</f>
        <v>0</v>
      </c>
      <c r="I414" s="208"/>
      <c r="J414" s="76">
        <f t="shared" si="79"/>
        <v>10</v>
      </c>
      <c r="K414" s="79">
        <f t="shared" ca="1" si="80"/>
        <v>0</v>
      </c>
    </row>
    <row r="415" spans="1:12" hidden="1">
      <c r="A415" s="205" t="s">
        <v>132</v>
      </c>
      <c r="B415" s="578" t="s">
        <v>139</v>
      </c>
      <c r="C415" s="579"/>
      <c r="D415" s="185" t="s">
        <v>186</v>
      </c>
      <c r="E415" s="206">
        <f ca="1">IFERROR(HLOOKUP(J403,BangTinh!$3:$44,17,0),"")</f>
        <v>0</v>
      </c>
      <c r="F415" s="207">
        <f>Giadatvaheso!$C$4</f>
        <v>100000</v>
      </c>
      <c r="G415" s="206">
        <f>Giadatvaheso!$C$13</f>
        <v>1</v>
      </c>
      <c r="H415" s="207">
        <f t="shared" ca="1" si="81"/>
        <v>0</v>
      </c>
      <c r="I415" s="208"/>
      <c r="J415" s="76">
        <f t="shared" si="79"/>
        <v>10</v>
      </c>
      <c r="K415" s="79">
        <f t="shared" ca="1" si="80"/>
        <v>0</v>
      </c>
    </row>
    <row r="416" spans="1:12" hidden="1">
      <c r="A416" s="205" t="s">
        <v>132</v>
      </c>
      <c r="B416" s="578" t="s">
        <v>140</v>
      </c>
      <c r="C416" s="579"/>
      <c r="D416" s="185" t="s">
        <v>186</v>
      </c>
      <c r="E416" s="206">
        <f ca="1">IFERROR(HLOOKUP(J403,BangTinh!$3:$44,16,0),"")</f>
        <v>0</v>
      </c>
      <c r="F416" s="207">
        <f>Giadatvaheso!$C$4</f>
        <v>100000</v>
      </c>
      <c r="G416" s="206">
        <f>Giadatvaheso!$C$14</f>
        <v>1</v>
      </c>
      <c r="H416" s="207">
        <f t="shared" ca="1" si="81"/>
        <v>0</v>
      </c>
      <c r="I416" s="208"/>
      <c r="J416" s="79"/>
      <c r="K416" s="79">
        <f t="shared" ca="1" si="80"/>
        <v>0</v>
      </c>
    </row>
    <row r="417" spans="1:11" hidden="1">
      <c r="A417" s="205" t="s">
        <v>132</v>
      </c>
      <c r="B417" s="578" t="s">
        <v>216</v>
      </c>
      <c r="C417" s="579"/>
      <c r="D417" s="185" t="s">
        <v>186</v>
      </c>
      <c r="E417" s="206">
        <f ca="1">IFERROR(HLOOKUP(J403,BangTinh!$3:$44,17,0),"")</f>
        <v>0</v>
      </c>
      <c r="F417" s="207">
        <f>Giadatvaheso!$C$4</f>
        <v>100000</v>
      </c>
      <c r="G417" s="206">
        <f>Giadatvaheso!$C$15</f>
        <v>1</v>
      </c>
      <c r="H417" s="207">
        <f t="shared" ca="1" si="81"/>
        <v>0</v>
      </c>
      <c r="I417" s="208"/>
      <c r="J417" s="79"/>
      <c r="K417" s="79">
        <f t="shared" ca="1" si="80"/>
        <v>0</v>
      </c>
    </row>
    <row r="418" spans="1:11" hidden="1">
      <c r="A418" s="205" t="s">
        <v>132</v>
      </c>
      <c r="B418" s="578" t="s">
        <v>137</v>
      </c>
      <c r="C418" s="579"/>
      <c r="D418" s="185" t="s">
        <v>186</v>
      </c>
      <c r="E418" s="206">
        <f ca="1">IFERROR(HLOOKUP(J403,BangTinh!$3:$44,29,0),"")</f>
        <v>0</v>
      </c>
      <c r="F418" s="207">
        <f>Giadatvaheso!$C$5</f>
        <v>100000</v>
      </c>
      <c r="G418" s="206">
        <v>1</v>
      </c>
      <c r="H418" s="207">
        <f t="shared" ca="1" si="81"/>
        <v>0</v>
      </c>
      <c r="I418" s="208"/>
      <c r="J418" s="79"/>
      <c r="K418" s="79">
        <f t="shared" ca="1" si="80"/>
        <v>0</v>
      </c>
    </row>
    <row r="419" spans="1:11" hidden="1">
      <c r="A419" s="205" t="s">
        <v>132</v>
      </c>
      <c r="B419" s="578" t="s">
        <v>141</v>
      </c>
      <c r="C419" s="579"/>
      <c r="D419" s="185" t="s">
        <v>186</v>
      </c>
      <c r="E419" s="206">
        <f ca="1">IFERROR(HLOOKUP(J403,BangTinh!$3:$44,30,0),"")</f>
        <v>0</v>
      </c>
      <c r="F419" s="207">
        <f>Giadatvaheso!$C$5</f>
        <v>100000</v>
      </c>
      <c r="G419" s="206">
        <f>Giadatvaheso!$C$12</f>
        <v>1</v>
      </c>
      <c r="H419" s="207">
        <f t="shared" ca="1" si="81"/>
        <v>0</v>
      </c>
      <c r="I419" s="208"/>
      <c r="J419" s="79"/>
      <c r="K419" s="79">
        <f t="shared" ca="1" si="80"/>
        <v>0</v>
      </c>
    </row>
    <row r="420" spans="1:11" hidden="1">
      <c r="A420" s="205" t="s">
        <v>132</v>
      </c>
      <c r="B420" s="578" t="s">
        <v>142</v>
      </c>
      <c r="C420" s="579"/>
      <c r="D420" s="185" t="s">
        <v>186</v>
      </c>
      <c r="E420" s="206">
        <f ca="1">IFERROR(HLOOKUP(J403,BangTinh!$3:$44,31,0),"")</f>
        <v>0</v>
      </c>
      <c r="F420" s="207">
        <f>Giadatvaheso!$C$5</f>
        <v>100000</v>
      </c>
      <c r="G420" s="206">
        <f>Giadatvaheso!$C$13</f>
        <v>1</v>
      </c>
      <c r="H420" s="207">
        <f t="shared" ca="1" si="81"/>
        <v>0</v>
      </c>
      <c r="I420" s="208"/>
      <c r="J420" s="79"/>
      <c r="K420" s="79">
        <f t="shared" ca="1" si="80"/>
        <v>0</v>
      </c>
    </row>
    <row r="421" spans="1:11" hidden="1">
      <c r="A421" s="205" t="s">
        <v>132</v>
      </c>
      <c r="B421" s="578" t="s">
        <v>143</v>
      </c>
      <c r="C421" s="579"/>
      <c r="D421" s="185" t="s">
        <v>186</v>
      </c>
      <c r="E421" s="206">
        <f ca="1">IFERROR(HLOOKUP(J403,BangTinh!$3:$44,32,0),"")</f>
        <v>0</v>
      </c>
      <c r="F421" s="207">
        <f>Giadatvaheso!$C$5</f>
        <v>100000</v>
      </c>
      <c r="G421" s="206">
        <f>Giadatvaheso!$C$14</f>
        <v>1</v>
      </c>
      <c r="H421" s="207">
        <f t="shared" ca="1" si="81"/>
        <v>0</v>
      </c>
      <c r="I421" s="208"/>
      <c r="J421" s="79"/>
      <c r="K421" s="79">
        <f t="shared" ca="1" si="80"/>
        <v>0</v>
      </c>
    </row>
    <row r="422" spans="1:11" hidden="1">
      <c r="A422" s="209" t="s">
        <v>132</v>
      </c>
      <c r="B422" s="583" t="s">
        <v>144</v>
      </c>
      <c r="C422" s="584"/>
      <c r="D422" s="210" t="s">
        <v>186</v>
      </c>
      <c r="E422" s="211">
        <f ca="1">IFERROR(HLOOKUP(J403,BangTinh!$3:$44,33,0),"")</f>
        <v>0</v>
      </c>
      <c r="F422" s="212">
        <f>Giadatvaheso!$C$5</f>
        <v>100000</v>
      </c>
      <c r="G422" s="211">
        <f>Giadatvaheso!$C$15</f>
        <v>1</v>
      </c>
      <c r="H422" s="212">
        <f t="shared" ca="1" si="81"/>
        <v>0</v>
      </c>
      <c r="I422" s="213"/>
      <c r="J422" s="79"/>
      <c r="K422" s="79">
        <f t="shared" ca="1" si="80"/>
        <v>0</v>
      </c>
    </row>
    <row r="423" spans="1:11" hidden="1">
      <c r="A423" s="127">
        <f>A412+1</f>
        <v>2</v>
      </c>
      <c r="B423" s="595" t="s">
        <v>134</v>
      </c>
      <c r="C423" s="596"/>
      <c r="D423" s="128"/>
      <c r="E423" s="129"/>
      <c r="F423" s="128"/>
      <c r="G423" s="130"/>
      <c r="H423" s="131">
        <f ca="1">IFERROR(SUM(H424:H435),0)</f>
        <v>0</v>
      </c>
      <c r="I423" s="132"/>
      <c r="J423" s="79"/>
      <c r="K423" s="79">
        <f t="shared" ca="1" si="80"/>
        <v>0</v>
      </c>
    </row>
    <row r="424" spans="1:11" hidden="1">
      <c r="A424" s="133" t="s">
        <v>132</v>
      </c>
      <c r="B424" s="603">
        <f ca="1">IFERROR(HLOOKUP(J403,BangTinh!$46:$86,15,0),"")</f>
        <v>0</v>
      </c>
      <c r="C424" s="604"/>
      <c r="D424" s="134" t="s">
        <v>186</v>
      </c>
      <c r="E424" s="135">
        <f ca="1">IFERROR(HLOOKUP(J403,BangTinh!$46:$86,29,0),"")</f>
        <v>5.5</v>
      </c>
      <c r="F424" s="136" t="str">
        <f ca="1">IFERROR(VLOOKUP(B424,Giadatvaheso!$C$24:$F$112,4,0),"")</f>
        <v/>
      </c>
      <c r="G424" s="135">
        <v>1</v>
      </c>
      <c r="H424" s="136">
        <f t="shared" ref="H424:H425" ca="1" si="82">IFERROR(E424*F424*G424,0)</f>
        <v>0</v>
      </c>
      <c r="I424" s="137"/>
      <c r="J424" s="79"/>
      <c r="K424" s="79">
        <f t="shared" ca="1" si="80"/>
        <v>0</v>
      </c>
    </row>
    <row r="425" spans="1:11" hidden="1">
      <c r="A425" s="205" t="s">
        <v>132</v>
      </c>
      <c r="B425" s="581" t="str">
        <f ca="1">IFERROR(HLOOKUP(J404,BangTinh!$46:$86,16,0),"")</f>
        <v/>
      </c>
      <c r="C425" s="582"/>
      <c r="D425" s="185" t="s">
        <v>186</v>
      </c>
      <c r="E425" s="206">
        <f ca="1">IFERROR(HLOOKUP(J404,BangTinh!$46:$86,30,0),"")</f>
        <v>0</v>
      </c>
      <c r="F425" s="207" t="str">
        <f ca="1">IFERROR(VLOOKUP(B425,Giadatvaheso!$C$24:$F$112,4,0),"")</f>
        <v/>
      </c>
      <c r="G425" s="206">
        <v>1</v>
      </c>
      <c r="H425" s="207">
        <f t="shared" ca="1" si="82"/>
        <v>0</v>
      </c>
      <c r="I425" s="208"/>
      <c r="J425" s="79"/>
      <c r="K425" s="79">
        <f t="shared" ca="1" si="80"/>
        <v>0</v>
      </c>
    </row>
    <row r="426" spans="1:11" hidden="1">
      <c r="A426" s="205" t="s">
        <v>132</v>
      </c>
      <c r="B426" s="581" t="str">
        <f ca="1">IFERROR(HLOOKUP(J405,BangTinh!$46:$86,17,0),"")</f>
        <v/>
      </c>
      <c r="C426" s="582"/>
      <c r="D426" s="185" t="s">
        <v>186</v>
      </c>
      <c r="E426" s="206">
        <f ca="1">IFERROR(HLOOKUP(J405,BangTinh!$46:$86,31,0),"")</f>
        <v>0</v>
      </c>
      <c r="F426" s="207" t="str">
        <f ca="1">IFERROR(VLOOKUP(B426,Giadatvaheso!$C$24:$F$112,4,0),"")</f>
        <v/>
      </c>
      <c r="G426" s="206">
        <v>1</v>
      </c>
      <c r="H426" s="207">
        <f ca="1">IFERROR(E426*F426*G426,0)</f>
        <v>0</v>
      </c>
      <c r="I426" s="208"/>
      <c r="J426" s="79"/>
      <c r="K426" s="79">
        <f t="shared" ca="1" si="80"/>
        <v>0</v>
      </c>
    </row>
    <row r="427" spans="1:11" hidden="1">
      <c r="A427" s="205" t="s">
        <v>132</v>
      </c>
      <c r="B427" s="581" t="str">
        <f ca="1">IFERROR(HLOOKUP(J406,BangTinh!$46:$86,18,0),"")</f>
        <v/>
      </c>
      <c r="C427" s="582"/>
      <c r="D427" s="185" t="s">
        <v>186</v>
      </c>
      <c r="E427" s="206">
        <f ca="1">IFERROR(HLOOKUP(J406,BangTinh!$46:$86,32,0),"")</f>
        <v>0</v>
      </c>
      <c r="F427" s="207" t="str">
        <f ca="1">IFERROR(VLOOKUP(B427,Giadatvaheso!$C$24:$F$112,4,0),"")</f>
        <v/>
      </c>
      <c r="G427" s="206">
        <v>1</v>
      </c>
      <c r="H427" s="207">
        <f t="shared" ref="H427:H436" ca="1" si="83">IFERROR(E427*F427*G427,0)</f>
        <v>0</v>
      </c>
      <c r="I427" s="208"/>
      <c r="J427" s="79"/>
      <c r="K427" s="79">
        <f t="shared" ca="1" si="80"/>
        <v>0</v>
      </c>
    </row>
    <row r="428" spans="1:11" hidden="1">
      <c r="A428" s="205" t="s">
        <v>132</v>
      </c>
      <c r="B428" s="581" t="str">
        <f ca="1">IFERROR(HLOOKUP(J407,BangTinh!$46:$86,19,0),"")</f>
        <v/>
      </c>
      <c r="C428" s="582"/>
      <c r="D428" s="185" t="s">
        <v>186</v>
      </c>
      <c r="E428" s="206">
        <f ca="1">IFERROR(HLOOKUP(J407,BangTinh!$46:$86,33,0),"")</f>
        <v>0</v>
      </c>
      <c r="F428" s="207" t="str">
        <f ca="1">IFERROR(VLOOKUP(B428,Giadatvaheso!$C$24:$F$112,4,0),"")</f>
        <v/>
      </c>
      <c r="G428" s="206">
        <v>1</v>
      </c>
      <c r="H428" s="207">
        <f t="shared" ca="1" si="83"/>
        <v>0</v>
      </c>
      <c r="I428" s="208"/>
      <c r="J428" s="79"/>
      <c r="K428" s="79">
        <f t="shared" ca="1" si="80"/>
        <v>0</v>
      </c>
    </row>
    <row r="429" spans="1:11" hidden="1">
      <c r="A429" s="205" t="s">
        <v>132</v>
      </c>
      <c r="B429" s="581" t="str">
        <f ca="1">IFERROR(HLOOKUP(J408,BangTinh!$46:$86,20,0),"")</f>
        <v/>
      </c>
      <c r="C429" s="582"/>
      <c r="D429" s="185" t="s">
        <v>186</v>
      </c>
      <c r="E429" s="206">
        <f ca="1">IFERROR(HLOOKUP(J408,BangTinh!$46:$86,34,0),"")</f>
        <v>0</v>
      </c>
      <c r="F429" s="207" t="str">
        <f ca="1">IFERROR(VLOOKUP(B429,Giadatvaheso!$C$24:$F$112,4,0),"")</f>
        <v/>
      </c>
      <c r="G429" s="206">
        <v>1</v>
      </c>
      <c r="H429" s="207">
        <f t="shared" ca="1" si="83"/>
        <v>0</v>
      </c>
      <c r="I429" s="208"/>
      <c r="J429" s="79"/>
      <c r="K429" s="79">
        <f t="shared" ca="1" si="80"/>
        <v>0</v>
      </c>
    </row>
    <row r="430" spans="1:11" hidden="1">
      <c r="A430" s="205" t="s">
        <v>132</v>
      </c>
      <c r="B430" s="581" t="str">
        <f ca="1">IFERROR(HLOOKUP(J409,BangTinh!$46:$86,21,0),"")</f>
        <v/>
      </c>
      <c r="C430" s="582"/>
      <c r="D430" s="185" t="s">
        <v>186</v>
      </c>
      <c r="E430" s="206">
        <f ca="1">IFERROR(HLOOKUP(J409,BangTinh!$46:$86,35,0),"")</f>
        <v>0</v>
      </c>
      <c r="F430" s="207" t="str">
        <f ca="1">IFERROR(VLOOKUP(B430,Giadatvaheso!$C$24:$F$112,4,0),"")</f>
        <v/>
      </c>
      <c r="G430" s="206">
        <v>1</v>
      </c>
      <c r="H430" s="207">
        <f t="shared" ca="1" si="83"/>
        <v>0</v>
      </c>
      <c r="I430" s="208"/>
      <c r="J430" s="79"/>
      <c r="K430" s="79">
        <f t="shared" ca="1" si="80"/>
        <v>0</v>
      </c>
    </row>
    <row r="431" spans="1:11" hidden="1">
      <c r="A431" s="205" t="s">
        <v>132</v>
      </c>
      <c r="B431" s="581" t="str">
        <f ca="1">IFERROR(HLOOKUP(J410,BangTinh!$46:$86,22,0),"")</f>
        <v/>
      </c>
      <c r="C431" s="582"/>
      <c r="D431" s="185" t="s">
        <v>186</v>
      </c>
      <c r="E431" s="206">
        <f ca="1">IFERROR(HLOOKUP(J410,BangTinh!$46:$86,36,0),"")</f>
        <v>0</v>
      </c>
      <c r="F431" s="207" t="str">
        <f ca="1">IFERROR(VLOOKUP(B431,Giadatvaheso!$C$24:$F$112,4,0),"")</f>
        <v/>
      </c>
      <c r="G431" s="206">
        <v>1</v>
      </c>
      <c r="H431" s="207">
        <f t="shared" ca="1" si="83"/>
        <v>0</v>
      </c>
      <c r="I431" s="208"/>
      <c r="J431" s="79"/>
      <c r="K431" s="79">
        <f t="shared" ca="1" si="80"/>
        <v>0</v>
      </c>
    </row>
    <row r="432" spans="1:11" hidden="1">
      <c r="A432" s="205" t="s">
        <v>132</v>
      </c>
      <c r="B432" s="581" t="str">
        <f ca="1">IFERROR(HLOOKUP(J411,BangTinh!$46:$86,23,0),"")</f>
        <v/>
      </c>
      <c r="C432" s="582"/>
      <c r="D432" s="185" t="s">
        <v>186</v>
      </c>
      <c r="E432" s="206">
        <f ca="1">IFERROR(HLOOKUP(J411,BangTinh!$46:$86,37,0),"")</f>
        <v>0</v>
      </c>
      <c r="F432" s="207" t="str">
        <f ca="1">IFERROR(VLOOKUP(B432,Giadatvaheso!$C$24:$F$112,4,0),"")</f>
        <v/>
      </c>
      <c r="G432" s="206">
        <v>1</v>
      </c>
      <c r="H432" s="207">
        <f t="shared" ca="1" si="83"/>
        <v>0</v>
      </c>
      <c r="I432" s="208"/>
      <c r="J432" s="79"/>
      <c r="K432" s="79">
        <f t="shared" ca="1" si="80"/>
        <v>0</v>
      </c>
    </row>
    <row r="433" spans="1:11" hidden="1">
      <c r="A433" s="205" t="s">
        <v>132</v>
      </c>
      <c r="B433" s="581" t="str">
        <f ca="1">IFERROR(HLOOKUP(J412,BangTinh!$46:$86,24,0),"")</f>
        <v/>
      </c>
      <c r="C433" s="582"/>
      <c r="D433" s="185" t="s">
        <v>186</v>
      </c>
      <c r="E433" s="206">
        <f ca="1">IFERROR(HLOOKUP(J412,BangTinh!$46:$86,38,0),"")</f>
        <v>0</v>
      </c>
      <c r="F433" s="207" t="str">
        <f ca="1">IFERROR(VLOOKUP(B433,Giadatvaheso!$C$24:$F$112,4,0),"")</f>
        <v/>
      </c>
      <c r="G433" s="206">
        <v>1</v>
      </c>
      <c r="H433" s="207">
        <f t="shared" ca="1" si="83"/>
        <v>0</v>
      </c>
      <c r="I433" s="208"/>
      <c r="J433" s="79"/>
      <c r="K433" s="79">
        <f t="shared" ca="1" si="80"/>
        <v>0</v>
      </c>
    </row>
    <row r="434" spans="1:11" hidden="1">
      <c r="A434" s="205" t="s">
        <v>132</v>
      </c>
      <c r="B434" s="581" t="str">
        <f ca="1">IFERROR(HLOOKUP(J413,BangTinh!$46:$86,25,0),"")</f>
        <v/>
      </c>
      <c r="C434" s="582"/>
      <c r="D434" s="185" t="s">
        <v>186</v>
      </c>
      <c r="E434" s="206">
        <f ca="1">IFERROR(HLOOKUP(J413,BangTinh!$46:$86,39,0),"")</f>
        <v>0</v>
      </c>
      <c r="F434" s="207" t="str">
        <f ca="1">IFERROR(VLOOKUP(B434,Giadatvaheso!$C$24:$F$112,4,0),"")</f>
        <v/>
      </c>
      <c r="G434" s="206">
        <v>1</v>
      </c>
      <c r="H434" s="207">
        <f t="shared" ca="1" si="83"/>
        <v>0</v>
      </c>
      <c r="I434" s="208"/>
      <c r="J434" s="79"/>
      <c r="K434" s="79">
        <f t="shared" ca="1" si="80"/>
        <v>0</v>
      </c>
    </row>
    <row r="435" spans="1:11" hidden="1">
      <c r="A435" s="205" t="s">
        <v>132</v>
      </c>
      <c r="B435" s="581" t="str">
        <f ca="1">IFERROR(HLOOKUP(J414,BangTinh!$46:$86,26,0),"")</f>
        <v/>
      </c>
      <c r="C435" s="582"/>
      <c r="D435" s="185" t="s">
        <v>186</v>
      </c>
      <c r="E435" s="206">
        <f ca="1">IFERROR(HLOOKUP(J414,BangTinh!$46:$86,40,0),"")</f>
        <v>0</v>
      </c>
      <c r="F435" s="207" t="str">
        <f ca="1">IFERROR(VLOOKUP(B435,Giadatvaheso!$C$24:$F$112,4,0),"")</f>
        <v/>
      </c>
      <c r="G435" s="206">
        <v>1</v>
      </c>
      <c r="H435" s="207">
        <f t="shared" ca="1" si="83"/>
        <v>0</v>
      </c>
      <c r="I435" s="208"/>
      <c r="J435" s="79"/>
      <c r="K435" s="79">
        <f t="shared" ca="1" si="80"/>
        <v>0</v>
      </c>
    </row>
    <row r="436" spans="1:11" hidden="1">
      <c r="A436" s="209" t="s">
        <v>132</v>
      </c>
      <c r="B436" s="601" t="str">
        <f ca="1">IFERROR(HLOOKUP(J415,BangTinh!$46:$86,27,0),"")</f>
        <v/>
      </c>
      <c r="C436" s="602"/>
      <c r="D436" s="210" t="s">
        <v>186</v>
      </c>
      <c r="E436" s="211">
        <f ca="1">IFERROR(HLOOKUP(J415,BangTinh!$46:$86,41,0),"")</f>
        <v>0</v>
      </c>
      <c r="F436" s="212" t="str">
        <f ca="1">IFERROR(VLOOKUP(B436,Giadatvaheso!$C$24:$F$112,4,0),"")</f>
        <v/>
      </c>
      <c r="G436" s="211">
        <v>1</v>
      </c>
      <c r="H436" s="212">
        <f t="shared" ca="1" si="83"/>
        <v>0</v>
      </c>
      <c r="I436" s="213"/>
      <c r="J436" s="79"/>
      <c r="K436" s="79">
        <f t="shared" ca="1" si="80"/>
        <v>0</v>
      </c>
    </row>
    <row r="437" spans="1:11">
      <c r="A437" s="127">
        <f ca="1">IF(H423=0,2,3)</f>
        <v>2</v>
      </c>
      <c r="B437" s="595" t="s">
        <v>238</v>
      </c>
      <c r="C437" s="596"/>
      <c r="D437" s="128"/>
      <c r="E437" s="130"/>
      <c r="F437" s="138"/>
      <c r="G437" s="128"/>
      <c r="H437" s="131">
        <f ca="1">IFERROR(SUM(H438:H443),0)</f>
        <v>15515000</v>
      </c>
      <c r="I437" s="132"/>
      <c r="J437" s="79"/>
      <c r="K437" s="79">
        <f t="shared" ca="1" si="80"/>
        <v>1</v>
      </c>
    </row>
    <row r="438" spans="1:11">
      <c r="A438" s="133" t="s">
        <v>132</v>
      </c>
      <c r="B438" s="585" t="s">
        <v>217</v>
      </c>
      <c r="C438" s="586"/>
      <c r="D438" s="134" t="s">
        <v>186</v>
      </c>
      <c r="E438" s="135">
        <f ca="1">IFERROR(HLOOKUP(J403,BangTinh!$3:$44,2,0),"")</f>
        <v>5.5</v>
      </c>
      <c r="F438" s="136">
        <f>Giadatvaheso!$C$7</f>
        <v>100000</v>
      </c>
      <c r="G438" s="136">
        <f>Giadatvaheso!$J$4</f>
        <v>5</v>
      </c>
      <c r="H438" s="136">
        <f t="shared" ref="H438:H439" ca="1" si="84">IFERROR(E438*F438*G438,0)</f>
        <v>2750000</v>
      </c>
      <c r="I438" s="139"/>
      <c r="J438" s="79"/>
      <c r="K438" s="79">
        <f t="shared" ca="1" si="80"/>
        <v>1</v>
      </c>
    </row>
    <row r="439" spans="1:11" hidden="1">
      <c r="A439" s="205" t="s">
        <v>132</v>
      </c>
      <c r="B439" s="583" t="s">
        <v>146</v>
      </c>
      <c r="C439" s="584"/>
      <c r="D439" s="185" t="s">
        <v>186</v>
      </c>
      <c r="E439" s="206">
        <f ca="1">HLOOKUP(J403,BangTinh!$3:$43,26,0)</f>
        <v>0</v>
      </c>
      <c r="F439" s="136">
        <f>Giadatvaheso!$C$7</f>
        <v>100000</v>
      </c>
      <c r="G439" s="207">
        <f>Giadatvaheso!$J$4</f>
        <v>5</v>
      </c>
      <c r="H439" s="207">
        <f t="shared" ca="1" si="84"/>
        <v>0</v>
      </c>
      <c r="I439" s="214"/>
      <c r="J439" s="79"/>
      <c r="K439" s="79">
        <f ca="1">IF(H439=0,0,1)</f>
        <v>0</v>
      </c>
    </row>
    <row r="440" spans="1:11">
      <c r="A440" s="133" t="s">
        <v>132</v>
      </c>
      <c r="B440" s="585" t="s">
        <v>236</v>
      </c>
      <c r="C440" s="586"/>
      <c r="D440" s="134" t="s">
        <v>186</v>
      </c>
      <c r="E440" s="135">
        <f ca="1">IFERROR(HLOOKUP(J403,BangTinh!$3:$44,2,0),"")</f>
        <v>5.5</v>
      </c>
      <c r="F440" s="136">
        <f>Giadatvaheso!$C$7</f>
        <v>100000</v>
      </c>
      <c r="G440" s="135">
        <v>0.3</v>
      </c>
      <c r="H440" s="136">
        <f ca="1">IFERROR(E440*F440*G440,0)</f>
        <v>165000</v>
      </c>
      <c r="I440" s="139"/>
      <c r="J440" s="79"/>
      <c r="K440" s="79">
        <f t="shared" ref="K440:K445" ca="1" si="85">IF(H440=0,0,1)</f>
        <v>1</v>
      </c>
    </row>
    <row r="441" spans="1:11" ht="34.5" customHeight="1">
      <c r="A441" s="209" t="s">
        <v>132</v>
      </c>
      <c r="B441" s="587" t="str">
        <f>IF(I409&gt;70,"Hỗ trợ ổn định đời sống đối với trường hợp thu hồi đất trên 70% diện tích đất nông nghiệp đang sử dụng",IF(I409&gt;=30,"Hỗ trợ ổn định đời sống đối với trường hợp thu hồi đất từ 30% đến 70% diện tích đất nông nghiệp đang sử dụng","Hỗ trợ ổn định đời sống đối với trường hợp thu hồi dưới 30% diện tích đất nông nghiệp đang sử dụng"))</f>
        <v>Hỗ trợ ổn định đời sống đối với trường hợp thu hồi dưới 30% diện tích đất nông nghiệp đang sử dụng</v>
      </c>
      <c r="C441" s="588"/>
      <c r="D441" s="210" t="s">
        <v>135</v>
      </c>
      <c r="E441" s="212">
        <f>VLOOKUP(J403,TrichLuc!$A:$AD,29,0)</f>
        <v>7</v>
      </c>
      <c r="F441" s="212">
        <f>IF(I409&gt;70,Giadatvaheso!$J$11,IF(I409&gt;=30,Giadatvaheso!$J$10,Giadatvaheso!$J$9))</f>
        <v>1800000</v>
      </c>
      <c r="G441" s="212">
        <v>1</v>
      </c>
      <c r="H441" s="212">
        <f t="shared" ref="H441:H443" si="86">IFERROR(E441*F441*G441,0)</f>
        <v>12600000</v>
      </c>
      <c r="I441" s="215"/>
      <c r="J441" s="79"/>
      <c r="K441" s="79">
        <f t="shared" si="85"/>
        <v>1</v>
      </c>
    </row>
    <row r="442" spans="1:11" hidden="1">
      <c r="A442" s="209" t="s">
        <v>132</v>
      </c>
      <c r="B442" s="589" t="str">
        <f ca="1">IF(E413&gt;=200,"Hỗ trợ đối với Người có công với cách mạng","")</f>
        <v/>
      </c>
      <c r="C442" s="590"/>
      <c r="D442" s="210" t="s">
        <v>244</v>
      </c>
      <c r="E442" s="212">
        <f>INDEX(TrichLuc!$AG$11:$AG$23,MATCH(PACT!J403,TrichLuc!$C$11:$C$23))</f>
        <v>0</v>
      </c>
      <c r="F442" s="212">
        <f ca="1">IF(E413&gt;=200,Giadatvaheso!$J$14,0)</f>
        <v>0</v>
      </c>
      <c r="G442" s="212">
        <v>1</v>
      </c>
      <c r="H442" s="212">
        <f t="shared" ca="1" si="86"/>
        <v>0</v>
      </c>
      <c r="I442" s="215"/>
      <c r="J442" s="79"/>
      <c r="K442" s="79">
        <f t="shared" ca="1" si="85"/>
        <v>0</v>
      </c>
    </row>
    <row r="443" spans="1:11" hidden="1">
      <c r="A443" s="209" t="s">
        <v>132</v>
      </c>
      <c r="B443" s="589" t="str">
        <f ca="1">IF(E413&gt;=200,"Hỗ trợ đối với hộ nghèo, cận nghèo","")</f>
        <v/>
      </c>
      <c r="C443" s="590"/>
      <c r="D443" s="210" t="s">
        <v>244</v>
      </c>
      <c r="E443" s="212">
        <f>INDEX(TrichLuc!$AH$11:$AH$23,MATCH(PACT!J403,TrichLuc!$C$11:$C$23))</f>
        <v>0</v>
      </c>
      <c r="F443" s="212">
        <f ca="1">IF(E413&gt;=200,Giadatvaheso!$J$15,0)</f>
        <v>0</v>
      </c>
      <c r="G443" s="212">
        <v>1</v>
      </c>
      <c r="H443" s="212">
        <f t="shared" ca="1" si="86"/>
        <v>0</v>
      </c>
      <c r="I443" s="215"/>
      <c r="J443" s="79"/>
      <c r="K443" s="79">
        <f t="shared" ca="1" si="85"/>
        <v>0</v>
      </c>
    </row>
    <row r="444" spans="1:11" ht="19.5" thickBot="1">
      <c r="A444" s="140"/>
      <c r="B444" s="591" t="s">
        <v>133</v>
      </c>
      <c r="C444" s="592"/>
      <c r="D444" s="141"/>
      <c r="E444" s="142"/>
      <c r="F444" s="143"/>
      <c r="G444" s="144"/>
      <c r="H444" s="145">
        <f ca="1">SUM(H412,H423,H437)</f>
        <v>16065000</v>
      </c>
      <c r="I444" s="146"/>
      <c r="K444" s="79">
        <f t="shared" ca="1" si="85"/>
        <v>1</v>
      </c>
    </row>
    <row r="445" spans="1:11" ht="89.25" customHeight="1" thickTop="1">
      <c r="A445" s="576" t="s">
        <v>240</v>
      </c>
      <c r="B445" s="576"/>
      <c r="C445" s="576"/>
      <c r="D445" s="576"/>
      <c r="E445" s="576"/>
      <c r="F445" s="576"/>
      <c r="G445" s="576"/>
      <c r="H445" s="577" t="s">
        <v>239</v>
      </c>
      <c r="I445" s="577"/>
      <c r="K445" s="79">
        <f t="shared" si="85"/>
        <v>1</v>
      </c>
    </row>
  </sheetData>
  <autoFilter ref="A1:K445" xr:uid="{00000000-0009-0000-0000-000008000000}">
    <filterColumn colId="4" showButton="0"/>
    <filterColumn colId="5" showButton="0"/>
    <filterColumn colId="6" showButton="0"/>
    <filterColumn colId="7" showButton="0"/>
    <filterColumn colId="10">
      <filters blank="1">
        <filter val="1"/>
      </filters>
    </filterColumn>
  </autoFilter>
  <mergeCells count="485">
    <mergeCell ref="B443:C443"/>
    <mergeCell ref="B444:C444"/>
    <mergeCell ref="B434:C434"/>
    <mergeCell ref="B435:C435"/>
    <mergeCell ref="B436:C436"/>
    <mergeCell ref="B437:C437"/>
    <mergeCell ref="B438:C438"/>
    <mergeCell ref="B439:C439"/>
    <mergeCell ref="B440:C440"/>
    <mergeCell ref="B441:C441"/>
    <mergeCell ref="B442:C442"/>
    <mergeCell ref="B426:C426"/>
    <mergeCell ref="B427:C427"/>
    <mergeCell ref="B428:C428"/>
    <mergeCell ref="B429:C429"/>
    <mergeCell ref="B430:C430"/>
    <mergeCell ref="B431:C431"/>
    <mergeCell ref="B432:C432"/>
    <mergeCell ref="B433:C433"/>
    <mergeCell ref="B415:C415"/>
    <mergeCell ref="B416:C416"/>
    <mergeCell ref="B417:C417"/>
    <mergeCell ref="B418:C418"/>
    <mergeCell ref="B419:C419"/>
    <mergeCell ref="B420:C420"/>
    <mergeCell ref="B421:C421"/>
    <mergeCell ref="B422:C422"/>
    <mergeCell ref="B423:C423"/>
    <mergeCell ref="B425:C425"/>
    <mergeCell ref="A401:C401"/>
    <mergeCell ref="E401:I401"/>
    <mergeCell ref="A402:C402"/>
    <mergeCell ref="E402:I402"/>
    <mergeCell ref="A403:C403"/>
    <mergeCell ref="E403:I403"/>
    <mergeCell ref="A404:C404"/>
    <mergeCell ref="A405:I405"/>
    <mergeCell ref="B424:C424"/>
    <mergeCell ref="F406:H406"/>
    <mergeCell ref="F407:H407"/>
    <mergeCell ref="B408:C408"/>
    <mergeCell ref="F408:H408"/>
    <mergeCell ref="F409:H409"/>
    <mergeCell ref="B411:C411"/>
    <mergeCell ref="B412:C412"/>
    <mergeCell ref="B413:C413"/>
    <mergeCell ref="B414:C414"/>
    <mergeCell ref="B393:C393"/>
    <mergeCell ref="B394:C394"/>
    <mergeCell ref="B395:C395"/>
    <mergeCell ref="B396:C396"/>
    <mergeCell ref="B397:C397"/>
    <mergeCell ref="B398:C398"/>
    <mergeCell ref="B399:C399"/>
    <mergeCell ref="B383:C383"/>
    <mergeCell ref="B385:C385"/>
    <mergeCell ref="B386:C386"/>
    <mergeCell ref="B387:C387"/>
    <mergeCell ref="B388:C388"/>
    <mergeCell ref="B389:C389"/>
    <mergeCell ref="B390:C390"/>
    <mergeCell ref="B391:C391"/>
    <mergeCell ref="B392:C392"/>
    <mergeCell ref="B384:C384"/>
    <mergeCell ref="F364:H364"/>
    <mergeCell ref="B366:C366"/>
    <mergeCell ref="B367:C367"/>
    <mergeCell ref="B368:C368"/>
    <mergeCell ref="B369:C369"/>
    <mergeCell ref="B370:C370"/>
    <mergeCell ref="B371:C371"/>
    <mergeCell ref="B372:C372"/>
    <mergeCell ref="B373:C373"/>
    <mergeCell ref="B374:C374"/>
    <mergeCell ref="B375:C375"/>
    <mergeCell ref="B376:C376"/>
    <mergeCell ref="B377:C377"/>
    <mergeCell ref="B378:C378"/>
    <mergeCell ref="B379:C379"/>
    <mergeCell ref="B380:C380"/>
    <mergeCell ref="B381:C381"/>
    <mergeCell ref="B382:C382"/>
    <mergeCell ref="B350:C350"/>
    <mergeCell ref="B351:C351"/>
    <mergeCell ref="B352:C352"/>
    <mergeCell ref="B353:C353"/>
    <mergeCell ref="B354:C354"/>
    <mergeCell ref="A355:G355"/>
    <mergeCell ref="H355:I355"/>
    <mergeCell ref="A356:C356"/>
    <mergeCell ref="E356:I356"/>
    <mergeCell ref="A357:C357"/>
    <mergeCell ref="E357:I357"/>
    <mergeCell ref="A358:C358"/>
    <mergeCell ref="E358:I358"/>
    <mergeCell ref="A359:C359"/>
    <mergeCell ref="A360:I360"/>
    <mergeCell ref="F361:H361"/>
    <mergeCell ref="F362:H362"/>
    <mergeCell ref="B363:C363"/>
    <mergeCell ref="F363:H363"/>
    <mergeCell ref="B332:C332"/>
    <mergeCell ref="B333:C333"/>
    <mergeCell ref="B334:C334"/>
    <mergeCell ref="B335:C335"/>
    <mergeCell ref="B336:C336"/>
    <mergeCell ref="B337:C337"/>
    <mergeCell ref="B338:C338"/>
    <mergeCell ref="B339:C339"/>
    <mergeCell ref="B340:C340"/>
    <mergeCell ref="B341:C341"/>
    <mergeCell ref="B342:C342"/>
    <mergeCell ref="B343:C343"/>
    <mergeCell ref="B344:C344"/>
    <mergeCell ref="B345:C345"/>
    <mergeCell ref="B346:C346"/>
    <mergeCell ref="B347:C347"/>
    <mergeCell ref="B348:C348"/>
    <mergeCell ref="B349:C349"/>
    <mergeCell ref="A314:C314"/>
    <mergeCell ref="A315:I315"/>
    <mergeCell ref="F316:H316"/>
    <mergeCell ref="F317:H317"/>
    <mergeCell ref="B318:C318"/>
    <mergeCell ref="F318:H318"/>
    <mergeCell ref="F319:H319"/>
    <mergeCell ref="B321:C321"/>
    <mergeCell ref="B322:C322"/>
    <mergeCell ref="B323:C323"/>
    <mergeCell ref="B324:C324"/>
    <mergeCell ref="B325:C325"/>
    <mergeCell ref="B326:C326"/>
    <mergeCell ref="B327:C327"/>
    <mergeCell ref="B328:C328"/>
    <mergeCell ref="B329:C329"/>
    <mergeCell ref="B330:C330"/>
    <mergeCell ref="B331:C331"/>
    <mergeCell ref="B299:C299"/>
    <mergeCell ref="B300:C300"/>
    <mergeCell ref="B301:C301"/>
    <mergeCell ref="B302:C302"/>
    <mergeCell ref="B303:C303"/>
    <mergeCell ref="B304:C304"/>
    <mergeCell ref="B305:C305"/>
    <mergeCell ref="B306:C306"/>
    <mergeCell ref="B307:C307"/>
    <mergeCell ref="B308:C308"/>
    <mergeCell ref="B309:C309"/>
    <mergeCell ref="A310:G310"/>
    <mergeCell ref="H310:I310"/>
    <mergeCell ref="A311:C311"/>
    <mergeCell ref="E311:I311"/>
    <mergeCell ref="A312:C312"/>
    <mergeCell ref="E312:I312"/>
    <mergeCell ref="A313:C313"/>
    <mergeCell ref="E313:I313"/>
    <mergeCell ref="B281:C281"/>
    <mergeCell ref="B282:C282"/>
    <mergeCell ref="B283:C283"/>
    <mergeCell ref="B284:C284"/>
    <mergeCell ref="B285:C285"/>
    <mergeCell ref="B286:C286"/>
    <mergeCell ref="B287:C287"/>
    <mergeCell ref="B288:C288"/>
    <mergeCell ref="B289:C289"/>
    <mergeCell ref="B290:C290"/>
    <mergeCell ref="B291:C291"/>
    <mergeCell ref="B292:C292"/>
    <mergeCell ref="B293:C293"/>
    <mergeCell ref="B294:C294"/>
    <mergeCell ref="B295:C295"/>
    <mergeCell ref="B296:C296"/>
    <mergeCell ref="B297:C297"/>
    <mergeCell ref="B298:C298"/>
    <mergeCell ref="A266:C266"/>
    <mergeCell ref="E266:I266"/>
    <mergeCell ref="A267:C267"/>
    <mergeCell ref="E267:I267"/>
    <mergeCell ref="A268:C268"/>
    <mergeCell ref="E268:I268"/>
    <mergeCell ref="A269:C269"/>
    <mergeCell ref="A270:I270"/>
    <mergeCell ref="F271:H271"/>
    <mergeCell ref="F272:H272"/>
    <mergeCell ref="B273:C273"/>
    <mergeCell ref="F273:H273"/>
    <mergeCell ref="F274:H274"/>
    <mergeCell ref="B276:C276"/>
    <mergeCell ref="B277:C277"/>
    <mergeCell ref="B278:C278"/>
    <mergeCell ref="B279:C279"/>
    <mergeCell ref="B280:C280"/>
    <mergeCell ref="B249:C249"/>
    <mergeCell ref="B250:C250"/>
    <mergeCell ref="B251:C251"/>
    <mergeCell ref="B252:C252"/>
    <mergeCell ref="B253:C253"/>
    <mergeCell ref="B254:C254"/>
    <mergeCell ref="B255:C255"/>
    <mergeCell ref="B256:C256"/>
    <mergeCell ref="B257:C257"/>
    <mergeCell ref="B258:C258"/>
    <mergeCell ref="B259:C259"/>
    <mergeCell ref="B260:C260"/>
    <mergeCell ref="B261:C261"/>
    <mergeCell ref="B262:C262"/>
    <mergeCell ref="B263:C263"/>
    <mergeCell ref="B264:C264"/>
    <mergeCell ref="A265:G265"/>
    <mergeCell ref="H265:I265"/>
    <mergeCell ref="B241:C241"/>
    <mergeCell ref="B242:C242"/>
    <mergeCell ref="B243:C243"/>
    <mergeCell ref="B244:C244"/>
    <mergeCell ref="B245:C245"/>
    <mergeCell ref="B246:C246"/>
    <mergeCell ref="B247:C247"/>
    <mergeCell ref="B248:C248"/>
    <mergeCell ref="B231:C231"/>
    <mergeCell ref="B232:C232"/>
    <mergeCell ref="B233:C233"/>
    <mergeCell ref="B234:C234"/>
    <mergeCell ref="B235:C235"/>
    <mergeCell ref="B236:C236"/>
    <mergeCell ref="B237:C237"/>
    <mergeCell ref="B238:C238"/>
    <mergeCell ref="B239:C239"/>
    <mergeCell ref="B162:C162"/>
    <mergeCell ref="B163:C163"/>
    <mergeCell ref="B164:C164"/>
    <mergeCell ref="B114:C114"/>
    <mergeCell ref="B115:C115"/>
    <mergeCell ref="B116:C116"/>
    <mergeCell ref="B144:C144"/>
    <mergeCell ref="B145:C145"/>
    <mergeCell ref="B240:C240"/>
    <mergeCell ref="B126:C126"/>
    <mergeCell ref="B117:C117"/>
    <mergeCell ref="B118:C118"/>
    <mergeCell ref="B119:C119"/>
    <mergeCell ref="B120:C120"/>
    <mergeCell ref="B121:C121"/>
    <mergeCell ref="A133:C133"/>
    <mergeCell ref="A134:C134"/>
    <mergeCell ref="A135:I135"/>
    <mergeCell ref="F136:H136"/>
    <mergeCell ref="A131:C131"/>
    <mergeCell ref="E131:I131"/>
    <mergeCell ref="A132:C132"/>
    <mergeCell ref="E132:I132"/>
    <mergeCell ref="A177:C177"/>
    <mergeCell ref="B57:C57"/>
    <mergeCell ref="F227:H227"/>
    <mergeCell ref="B228:C228"/>
    <mergeCell ref="F228:H228"/>
    <mergeCell ref="F229:H229"/>
    <mergeCell ref="B168:C168"/>
    <mergeCell ref="B169:C169"/>
    <mergeCell ref="B170:C170"/>
    <mergeCell ref="A3:C3"/>
    <mergeCell ref="B37:C37"/>
    <mergeCell ref="B38:C38"/>
    <mergeCell ref="A221:C221"/>
    <mergeCell ref="E221:I221"/>
    <mergeCell ref="A222:C222"/>
    <mergeCell ref="E222:I222"/>
    <mergeCell ref="B152:C152"/>
    <mergeCell ref="B149:C149"/>
    <mergeCell ref="B150:C150"/>
    <mergeCell ref="B151:C151"/>
    <mergeCell ref="F137:H137"/>
    <mergeCell ref="B138:C138"/>
    <mergeCell ref="F138:H138"/>
    <mergeCell ref="B166:C166"/>
    <mergeCell ref="B167:C167"/>
    <mergeCell ref="F6:H6"/>
    <mergeCell ref="E1:I1"/>
    <mergeCell ref="E2:I2"/>
    <mergeCell ref="E3:I3"/>
    <mergeCell ref="A4:C4"/>
    <mergeCell ref="A5:I5"/>
    <mergeCell ref="A2:C2"/>
    <mergeCell ref="A1:C1"/>
    <mergeCell ref="B39:C39"/>
    <mergeCell ref="B19:C19"/>
    <mergeCell ref="B20:C20"/>
    <mergeCell ref="B21:C21"/>
    <mergeCell ref="B22:C22"/>
    <mergeCell ref="B23:C23"/>
    <mergeCell ref="B24:C24"/>
    <mergeCell ref="B25:C25"/>
    <mergeCell ref="B34:C34"/>
    <mergeCell ref="B36:C36"/>
    <mergeCell ref="B35:C35"/>
    <mergeCell ref="B17:C17"/>
    <mergeCell ref="B13:C13"/>
    <mergeCell ref="A41:C41"/>
    <mergeCell ref="E41:I41"/>
    <mergeCell ref="A42:C42"/>
    <mergeCell ref="B18:C18"/>
    <mergeCell ref="B32:C32"/>
    <mergeCell ref="B33:C33"/>
    <mergeCell ref="B26:C26"/>
    <mergeCell ref="F7:H7"/>
    <mergeCell ref="F8:H8"/>
    <mergeCell ref="F9:H9"/>
    <mergeCell ref="B11:C11"/>
    <mergeCell ref="B12:C12"/>
    <mergeCell ref="B8:C8"/>
    <mergeCell ref="B14:C14"/>
    <mergeCell ref="B15:C15"/>
    <mergeCell ref="B16:C16"/>
    <mergeCell ref="B27:C27"/>
    <mergeCell ref="B28:C28"/>
    <mergeCell ref="B29:C29"/>
    <mergeCell ref="B30:C30"/>
    <mergeCell ref="B31:C31"/>
    <mergeCell ref="E42:I42"/>
    <mergeCell ref="H40:I40"/>
    <mergeCell ref="B69:C69"/>
    <mergeCell ref="B70:C70"/>
    <mergeCell ref="B71:C71"/>
    <mergeCell ref="B72:C72"/>
    <mergeCell ref="B73:C73"/>
    <mergeCell ref="B74:C74"/>
    <mergeCell ref="B75:C75"/>
    <mergeCell ref="B76:C76"/>
    <mergeCell ref="A40:G40"/>
    <mergeCell ref="A44:C44"/>
    <mergeCell ref="A45:I45"/>
    <mergeCell ref="F46:H46"/>
    <mergeCell ref="F47:H47"/>
    <mergeCell ref="B48:C48"/>
    <mergeCell ref="F48:H48"/>
    <mergeCell ref="F49:H49"/>
    <mergeCell ref="B51:C51"/>
    <mergeCell ref="B52:C52"/>
    <mergeCell ref="A43:C43"/>
    <mergeCell ref="E43:I43"/>
    <mergeCell ref="B53:C53"/>
    <mergeCell ref="B54:C54"/>
    <mergeCell ref="B55:C55"/>
    <mergeCell ref="B56:C56"/>
    <mergeCell ref="B58:C58"/>
    <mergeCell ref="B59:C59"/>
    <mergeCell ref="B60:C60"/>
    <mergeCell ref="B63:C63"/>
    <mergeCell ref="B64:C64"/>
    <mergeCell ref="B65:C65"/>
    <mergeCell ref="B66:C66"/>
    <mergeCell ref="B67:C67"/>
    <mergeCell ref="B68:C68"/>
    <mergeCell ref="B61:C61"/>
    <mergeCell ref="B62:C62"/>
    <mergeCell ref="E133:I133"/>
    <mergeCell ref="B78:C78"/>
    <mergeCell ref="B79:C79"/>
    <mergeCell ref="B80:C80"/>
    <mergeCell ref="B77:C77"/>
    <mergeCell ref="B81:C81"/>
    <mergeCell ref="B82:C82"/>
    <mergeCell ref="B83:C83"/>
    <mergeCell ref="B84:C84"/>
    <mergeCell ref="A85:G85"/>
    <mergeCell ref="H85:I85"/>
    <mergeCell ref="F91:H91"/>
    <mergeCell ref="F92:H92"/>
    <mergeCell ref="B93:C93"/>
    <mergeCell ref="F93:H93"/>
    <mergeCell ref="B128:C128"/>
    <mergeCell ref="B129:C129"/>
    <mergeCell ref="A130:G130"/>
    <mergeCell ref="H130:I130"/>
    <mergeCell ref="B127:C127"/>
    <mergeCell ref="B122:C122"/>
    <mergeCell ref="B123:C123"/>
    <mergeCell ref="B124:C124"/>
    <mergeCell ref="B125:C125"/>
    <mergeCell ref="A86:C86"/>
    <mergeCell ref="E86:I86"/>
    <mergeCell ref="A87:C87"/>
    <mergeCell ref="E87:I87"/>
    <mergeCell ref="A88:C88"/>
    <mergeCell ref="E88:I88"/>
    <mergeCell ref="A89:C89"/>
    <mergeCell ref="A90:I90"/>
    <mergeCell ref="F94:H94"/>
    <mergeCell ref="B109:C109"/>
    <mergeCell ref="B110:C110"/>
    <mergeCell ref="B111:C111"/>
    <mergeCell ref="B112:C112"/>
    <mergeCell ref="B113:C113"/>
    <mergeCell ref="B108:C108"/>
    <mergeCell ref="B105:C105"/>
    <mergeCell ref="B96:C96"/>
    <mergeCell ref="B97:C97"/>
    <mergeCell ref="B98:C98"/>
    <mergeCell ref="B104:C104"/>
    <mergeCell ref="B99:C99"/>
    <mergeCell ref="B100:C100"/>
    <mergeCell ref="B101:C101"/>
    <mergeCell ref="B102:C102"/>
    <mergeCell ref="B103:C103"/>
    <mergeCell ref="B106:C106"/>
    <mergeCell ref="B107:C107"/>
    <mergeCell ref="E177:I177"/>
    <mergeCell ref="A178:C178"/>
    <mergeCell ref="E178:I178"/>
    <mergeCell ref="A179:C179"/>
    <mergeCell ref="A180:I180"/>
    <mergeCell ref="F181:H181"/>
    <mergeCell ref="F183:H183"/>
    <mergeCell ref="B165:C165"/>
    <mergeCell ref="F182:H182"/>
    <mergeCell ref="F139:H139"/>
    <mergeCell ref="B171:C171"/>
    <mergeCell ref="B172:C172"/>
    <mergeCell ref="B173:C173"/>
    <mergeCell ref="B174:C174"/>
    <mergeCell ref="A175:G175"/>
    <mergeCell ref="H175:I175"/>
    <mergeCell ref="A176:C176"/>
    <mergeCell ref="E176:I176"/>
    <mergeCell ref="B158:C158"/>
    <mergeCell ref="B159:C159"/>
    <mergeCell ref="B160:C160"/>
    <mergeCell ref="B153:C153"/>
    <mergeCell ref="B154:C154"/>
    <mergeCell ref="B155:C155"/>
    <mergeCell ref="B156:C156"/>
    <mergeCell ref="B157:C157"/>
    <mergeCell ref="B146:C146"/>
    <mergeCell ref="B147:C147"/>
    <mergeCell ref="B148:C148"/>
    <mergeCell ref="B141:C141"/>
    <mergeCell ref="B142:C142"/>
    <mergeCell ref="B143:C143"/>
    <mergeCell ref="B161:C161"/>
    <mergeCell ref="B202:C202"/>
    <mergeCell ref="B203:C203"/>
    <mergeCell ref="B204:C204"/>
    <mergeCell ref="B193:C193"/>
    <mergeCell ref="B194:C194"/>
    <mergeCell ref="B195:C195"/>
    <mergeCell ref="B196:C196"/>
    <mergeCell ref="B197:C197"/>
    <mergeCell ref="B198:C198"/>
    <mergeCell ref="B199:C199"/>
    <mergeCell ref="B200:C200"/>
    <mergeCell ref="A225:I225"/>
    <mergeCell ref="F226:H226"/>
    <mergeCell ref="H220:I220"/>
    <mergeCell ref="B210:C210"/>
    <mergeCell ref="B211:C211"/>
    <mergeCell ref="B212:C212"/>
    <mergeCell ref="B213:C213"/>
    <mergeCell ref="B205:C205"/>
    <mergeCell ref="B206:C206"/>
    <mergeCell ref="B207:C207"/>
    <mergeCell ref="B208:C208"/>
    <mergeCell ref="B209:C209"/>
    <mergeCell ref="A400:G400"/>
    <mergeCell ref="H400:I400"/>
    <mergeCell ref="A445:G445"/>
    <mergeCell ref="H445:I445"/>
    <mergeCell ref="B192:C192"/>
    <mergeCell ref="B183:C183"/>
    <mergeCell ref="B201:C201"/>
    <mergeCell ref="B214:C214"/>
    <mergeCell ref="B215:C215"/>
    <mergeCell ref="B216:C216"/>
    <mergeCell ref="B217:C217"/>
    <mergeCell ref="B218:C218"/>
    <mergeCell ref="B219:C219"/>
    <mergeCell ref="A220:G220"/>
    <mergeCell ref="F184:H184"/>
    <mergeCell ref="B186:C186"/>
    <mergeCell ref="B187:C187"/>
    <mergeCell ref="B188:C188"/>
    <mergeCell ref="B189:C189"/>
    <mergeCell ref="B190:C190"/>
    <mergeCell ref="B191:C191"/>
    <mergeCell ref="A223:C223"/>
    <mergeCell ref="E223:I223"/>
    <mergeCell ref="A224:C224"/>
  </mergeCells>
  <printOptions horizontalCentered="1"/>
  <pageMargins left="0" right="0" top="0.28999999999999998" bottom="0.17" header="0.17" footer="0.17"/>
  <pageSetup paperSize="9" scale="97" orientation="landscape" r:id="rId1"/>
  <rowBreaks count="9" manualBreakCount="9">
    <brk id="40" max="16383" man="1"/>
    <brk id="85" max="16383" man="1"/>
    <brk id="130" max="16383" man="1"/>
    <brk id="175" max="16383" man="1"/>
    <brk id="220" max="16383" man="1"/>
    <brk id="265" max="16383" man="1"/>
    <brk id="310" max="16383" man="1"/>
    <brk id="355" max="16383" man="1"/>
    <brk id="40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TacVu</vt:lpstr>
      <vt:lpstr>TrichLuc</vt:lpstr>
      <vt:lpstr>BangTinh</vt:lpstr>
      <vt:lpstr>BangTinhXa</vt:lpstr>
      <vt:lpstr>Giadatvaheso</vt:lpstr>
      <vt:lpstr>ký nhận PA</vt:lpstr>
      <vt:lpstr>Kèm QĐ</vt:lpstr>
      <vt:lpstr>Kèm TT PKT</vt:lpstr>
      <vt:lpstr>PACT</vt:lpstr>
      <vt:lpstr>'Kèm QĐ'!Print_Area</vt:lpstr>
      <vt:lpstr>'Kèm TT PKT'!Print_Area</vt:lpstr>
      <vt:lpstr>'ký nhận PA'!Print_Area</vt:lpstr>
      <vt:lpstr>PACT!Print_Area</vt:lpstr>
      <vt:lpstr>'Kèm QĐ'!Print_Titles</vt:lpstr>
      <vt:lpstr>'Kèm TT PKT'!Print_Titles</vt:lpstr>
      <vt:lpstr>'ký nhận PA'!Print_Titles</vt:lpstr>
      <vt:lpstr>TrichLuc!Print_Titles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2026-08-16T02:07:30Z</cp:lastPrinted>
  <dcterms:created xsi:type="dcterms:W3CDTF">2022-03-10T02:33:43Z</dcterms:created>
  <dcterms:modified xsi:type="dcterms:W3CDTF">2026-08-18T01:04:11Z</dcterms:modified>
</cp:coreProperties>
</file>