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Ự TOÁN NGÂN SÁCH NĂM 2026\DỰ TOÁN NGÂN SÁCH 202666666666\CÔNG KHAI\QĐ CÔNG KHAI CỦA XÃ\"/>
    </mc:Choice>
  </mc:AlternateContent>
  <bookViews>
    <workbookView xWindow="0" yWindow="0" windowWidth="28770" windowHeight="12225" activeTab="5"/>
  </bookViews>
  <sheets>
    <sheet name="B103" sheetId="6" r:id="rId1"/>
    <sheet name="B104" sheetId="7" r:id="rId2"/>
    <sheet name="B105" sheetId="8" r:id="rId3"/>
    <sheet name="B108" sheetId="3" r:id="rId4"/>
    <sheet name="B109" sheetId="1" r:id="rId5"/>
    <sheet name="B110" sheetId="5" r:id="rId6"/>
  </sheets>
  <calcPr calcId="162913"/>
</workbook>
</file>

<file path=xl/calcChain.xml><?xml version="1.0" encoding="utf-8"?>
<calcChain xmlns="http://schemas.openxmlformats.org/spreadsheetml/2006/main">
  <c r="C19" i="1" l="1"/>
  <c r="D23" i="7"/>
  <c r="E23" i="7"/>
  <c r="C23" i="7"/>
  <c r="D23" i="1"/>
  <c r="E23" i="1"/>
  <c r="C23" i="1"/>
  <c r="D25" i="1"/>
  <c r="D27" i="1"/>
  <c r="D24" i="1"/>
  <c r="C25" i="1"/>
  <c r="C27" i="1"/>
  <c r="C24" i="1"/>
  <c r="D27" i="7"/>
  <c r="D25" i="7"/>
  <c r="D24" i="7"/>
  <c r="C13" i="5"/>
  <c r="C14" i="5"/>
  <c r="C15" i="5"/>
  <c r="C16" i="5"/>
  <c r="E50" i="5"/>
  <c r="E39" i="5"/>
  <c r="E40" i="5"/>
  <c r="E41" i="5"/>
  <c r="E42" i="5"/>
  <c r="E43" i="5"/>
  <c r="E44" i="5"/>
  <c r="E45" i="5"/>
  <c r="E46" i="5"/>
  <c r="E47" i="5"/>
  <c r="E48" i="5"/>
  <c r="E49" i="5"/>
  <c r="E38" i="5"/>
  <c r="E14" i="5"/>
  <c r="E16" i="5"/>
  <c r="D16" i="5"/>
  <c r="D22" i="5"/>
  <c r="D19" i="1"/>
  <c r="E19" i="1"/>
  <c r="D13" i="1"/>
  <c r="E13" i="1"/>
  <c r="C13" i="1"/>
  <c r="C15" i="8"/>
  <c r="E15" i="8"/>
  <c r="E16" i="8"/>
  <c r="C14" i="8"/>
  <c r="D19" i="8"/>
  <c r="E19" i="8"/>
  <c r="C19" i="8"/>
  <c r="C16" i="8" s="1"/>
  <c r="D16" i="8"/>
  <c r="D15" i="8"/>
  <c r="C48" i="8"/>
  <c r="C50" i="8"/>
  <c r="D35" i="7"/>
  <c r="D33" i="7"/>
  <c r="D32" i="7"/>
  <c r="D31" i="7"/>
  <c r="D19" i="7" s="1"/>
  <c r="D30" i="7"/>
  <c r="E19" i="7"/>
  <c r="C19" i="7"/>
  <c r="C17" i="7" l="1"/>
  <c r="D18" i="7"/>
  <c r="C18" i="7" s="1"/>
  <c r="E13" i="7"/>
  <c r="E40" i="7"/>
  <c r="A6" i="7"/>
  <c r="A6" i="8" s="1"/>
  <c r="A6" i="3" s="1"/>
  <c r="A6" i="1" s="1"/>
  <c r="A6" i="5" s="1"/>
  <c r="C49" i="8"/>
  <c r="C47" i="8"/>
  <c r="C46" i="8"/>
  <c r="C45" i="8"/>
  <c r="C44" i="8"/>
  <c r="C43" i="8"/>
  <c r="C42" i="8"/>
  <c r="C41" i="8"/>
  <c r="C40" i="8"/>
  <c r="C39" i="8"/>
  <c r="D20" i="8"/>
  <c r="C20" i="8"/>
  <c r="D13" i="8"/>
  <c r="B14" i="6"/>
  <c r="B12" i="6" s="1"/>
  <c r="B9" i="6" s="1"/>
  <c r="D9" i="6"/>
  <c r="D20" i="5"/>
  <c r="C20" i="5"/>
  <c r="E13" i="5"/>
  <c r="E15" i="5" s="1"/>
  <c r="C22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E37" i="5"/>
  <c r="C37" i="5" s="1"/>
  <c r="D15" i="5"/>
  <c r="E39" i="1"/>
  <c r="D9" i="3"/>
  <c r="B12" i="3"/>
  <c r="B9" i="3" s="1"/>
  <c r="D13" i="5" l="1"/>
  <c r="D12" i="1"/>
  <c r="C12" i="1"/>
  <c r="E12" i="1"/>
  <c r="E41" i="7"/>
  <c r="E39" i="7" s="1"/>
  <c r="E12" i="7" s="1"/>
  <c r="D13" i="7"/>
  <c r="D12" i="7" s="1"/>
  <c r="C13" i="7"/>
  <c r="C12" i="7" s="1"/>
  <c r="C38" i="8"/>
  <c r="E37" i="8"/>
  <c r="E13" i="8" l="1"/>
  <c r="C37" i="8"/>
  <c r="C13" i="8" l="1"/>
</calcChain>
</file>

<file path=xl/sharedStrings.xml><?xml version="1.0" encoding="utf-8"?>
<sst xmlns="http://schemas.openxmlformats.org/spreadsheetml/2006/main" count="329" uniqueCount="123">
  <si>
    <t>ỦY BAN NHÂN DÂN</t>
  </si>
  <si>
    <t>TỔNG SỐ</t>
  </si>
  <si>
    <t>A</t>
  </si>
  <si>
    <t>Phí, lệ phí</t>
  </si>
  <si>
    <t>B</t>
  </si>
  <si>
    <t>STT</t>
  </si>
  <si>
    <t>Dự phòng ngân sách</t>
  </si>
  <si>
    <t>NỘI DUNG</t>
  </si>
  <si>
    <t>Biểu số 110/CK TC-NSNN</t>
  </si>
  <si>
    <t>THƯỜNG XUYÊN</t>
  </si>
  <si>
    <t>1=2+3</t>
  </si>
  <si>
    <t>Chi bảo vệ môi trường</t>
  </si>
  <si>
    <t>Chi khác</t>
  </si>
  <si>
    <t>DỰ TOÁN</t>
  </si>
  <si>
    <t>NỘI DUNG CHI</t>
  </si>
  <si>
    <t>TỔNG SỐ THU</t>
  </si>
  <si>
    <t>II. Các khoản thu phân chia theo 
tỷ lệ phần trăm (%)</t>
  </si>
  <si>
    <t xml:space="preserve">III. Thu bổ sung </t>
  </si>
  <si>
    <t>- Thu bổ sung cân đối</t>
  </si>
  <si>
    <t>- Thu bổ sung có mục tiêu</t>
  </si>
  <si>
    <t>IV. Thu chuyển nguồn</t>
  </si>
  <si>
    <t>TỔNG SỐ CHI</t>
  </si>
  <si>
    <t>I. Chi đầu tư phát triển</t>
  </si>
  <si>
    <t>II. Chi thường xuyên</t>
  </si>
  <si>
    <t>CHI ĐẦU TƯ PHÁT TRIỂN</t>
  </si>
  <si>
    <t>TT</t>
  </si>
  <si>
    <t>Nội dung</t>
  </si>
  <si>
    <t>DỰ TOÁN NĂM 2025</t>
  </si>
  <si>
    <t>Biểu số 109/CK TC-NSNN</t>
  </si>
  <si>
    <t>I</t>
  </si>
  <si>
    <t>Các khoản thu 100%</t>
  </si>
  <si>
    <t>Thu thuế sử dụng đất phi nông nghiệp</t>
  </si>
  <si>
    <t>II</t>
  </si>
  <si>
    <t>Thu từ khu vực DNNN do Trung ương quản lý (chi tiết theo sắc thuế)</t>
  </si>
  <si>
    <t>Thu từ khu vực doanh nghiệp có vốn đầu tư nước ngoài</t>
  </si>
  <si>
    <t>Thuế thu nhập cá nhân</t>
  </si>
  <si>
    <t>Thuế bảo vệ môi trường</t>
  </si>
  <si>
    <t>Thu từ khu vực kinh tế ngoài quốc doanh (GTGT)</t>
  </si>
  <si>
    <t>1.1</t>
  </si>
  <si>
    <t>1.2</t>
  </si>
  <si>
    <t>III</t>
  </si>
  <si>
    <t>Thu viện trợ không hoàn lại trực tiếp cho xã (nếu có)</t>
  </si>
  <si>
    <t>Thu chuyển nguồn</t>
  </si>
  <si>
    <t>IV</t>
  </si>
  <si>
    <t>Thu kết dư ngân sách năm trước</t>
  </si>
  <si>
    <t>Thu bổ sung từ ngân sách cấp trên</t>
  </si>
  <si>
    <t>V</t>
  </si>
  <si>
    <t>VI</t>
  </si>
  <si>
    <t>Thu bổ sung cân đối</t>
  </si>
  <si>
    <t>Thu bổ sung có mục tiêu</t>
  </si>
  <si>
    <t>TỔNG THU</t>
  </si>
  <si>
    <t>III. Dự phòng</t>
  </si>
  <si>
    <t>Đơn vị tính: Triệu đồng</t>
  </si>
  <si>
    <t>(Dự toán đã được Hội đồng nhân dân quyết định)</t>
  </si>
  <si>
    <t xml:space="preserve">Lệ phí trước bạ </t>
  </si>
  <si>
    <t>Chi giáo dục - đào tạo và dạy nghề</t>
  </si>
  <si>
    <t>Chi y tế, dân số và gia đình</t>
  </si>
  <si>
    <t>Các khoản thu phân chia theo tỷ lệ phần trăm (%)</t>
  </si>
  <si>
    <t>Biểu số 108/CKTC-NSNN</t>
  </si>
  <si>
    <t>NSNN trên địa bàn</t>
  </si>
  <si>
    <t>NSNN theo phân cấp nguồn thu</t>
  </si>
  <si>
    <t>Thu từ khu vực DNNN địa phương</t>
  </si>
  <si>
    <t>Thuế giá trị gia tăng</t>
  </si>
  <si>
    <t>Thuế thu nhập doanh nghiệp</t>
  </si>
  <si>
    <t>Thuế tiêu thụ đặc biệt</t>
  </si>
  <si>
    <t>Thuế tài nguyên</t>
  </si>
  <si>
    <t>Thu tiền sử dụng đất</t>
  </si>
  <si>
    <t>Thu từ cấp quyền khai thác khoáng sản</t>
  </si>
  <si>
    <t>-</t>
  </si>
  <si>
    <t>TỔNG CHI NGÂN SÁCH ĐỊA PHƯƠNG QUẢN LÝ (I+II)</t>
  </si>
  <si>
    <t>TIẾT KIỆM CHI</t>
  </si>
  <si>
    <t>TỔNG CHI NGÂN SÁCH ĐỊA PHƯƠNG SAU KHI TRỪ TIẾT KIỆM CHI</t>
  </si>
  <si>
    <t>CHI CÂN ĐỐI NGÂN SÁCH ĐỊA PHƯƠNG</t>
  </si>
  <si>
    <t>Tiết kiệm chi</t>
  </si>
  <si>
    <t>Chi cân đối ngân sách địa phương sau khi trừ tiết kiệm chi</t>
  </si>
  <si>
    <t>Chi đầu tư phát triển</t>
  </si>
  <si>
    <t>Chi đầu tư phát triển của các dự án phân theo nguồn vốn</t>
  </si>
  <si>
    <t>Chi đầu tư XDCB tập trung</t>
  </si>
  <si>
    <t>Chi đầu tư từ nguồn thu tiền sử dụng đất</t>
  </si>
  <si>
    <t>Chi đầu tư phát triển phân theo lĩnh vực</t>
  </si>
  <si>
    <t>Chi khoa học và công nghệ</t>
  </si>
  <si>
    <t>Chi quốc phòng</t>
  </si>
  <si>
    <t>Chi an ninh</t>
  </si>
  <si>
    <t>Chi văn hóa thông tin</t>
  </si>
  <si>
    <t>Chi phát thanh, truyền hình</t>
  </si>
  <si>
    <t xml:space="preserve">Chi thể dục thể thao </t>
  </si>
  <si>
    <t>Chi hoạt động kinh tế</t>
  </si>
  <si>
    <t>Chi hoạt động quản lý nhà nước, Đảng, đoàn thể</t>
  </si>
  <si>
    <t>Chi bảo đảm xã hội</t>
  </si>
  <si>
    <t>Chi thường xuyên</t>
  </si>
  <si>
    <t>Chi quốc phòng, an ninh và TTXH</t>
  </si>
  <si>
    <t>Chi sự nghiệp y tế, dân số và gia đình</t>
  </si>
  <si>
    <t>Chi sự nghiệp văn hóa thông tin</t>
  </si>
  <si>
    <t>Chi sự nghiệp phát thanh, truyền hình</t>
  </si>
  <si>
    <t>Chi sự nghiệp thể dục thể thao</t>
  </si>
  <si>
    <t>Chi sự nghiệp bảo vệ môi trường</t>
  </si>
  <si>
    <t>Chi tạo nguồn cải cách tiền lương</t>
  </si>
  <si>
    <t>Chi từ nguồn bổ sung có mục tiêu</t>
  </si>
  <si>
    <t>Chi thực hiện các chương trình mục tiêu quốc gia</t>
  </si>
  <si>
    <t>Chi đầu tư thực hiện các chương trình mục tiêu, nhiệm vụ khác</t>
  </si>
  <si>
    <t>Chi từ nguồn hỗ trợ thực hiện các chế độ, chính sách theo quy định</t>
  </si>
  <si>
    <t>Chi chuyển nguồn sang năm sau</t>
  </si>
  <si>
    <t xml:space="preserve"> -</t>
  </si>
  <si>
    <t>DỰ TOÁN NĂM 2026</t>
  </si>
  <si>
    <t>(Dự toán trình Hội đồng nhân dân)</t>
  </si>
  <si>
    <t>Biểu số 103/CKTC-NSNN</t>
  </si>
  <si>
    <t>Biểu số 104/CK TC-NSNN</t>
  </si>
  <si>
    <t>Biểu số 105/CK TC-NSNN</t>
  </si>
  <si>
    <t xml:space="preserve">    XÃ KIẾN HƯNG</t>
  </si>
  <si>
    <t>CÂN ĐỐI DỰ TOÁN NGÂN SÁCH XÃ NĂM 2026</t>
  </si>
  <si>
    <t xml:space="preserve">  XÃ KIẾN HƯNG</t>
  </si>
  <si>
    <t xml:space="preserve">   XÃ KIẾN HƯNG</t>
  </si>
  <si>
    <t>NS XÃ</t>
  </si>
  <si>
    <t>(Kèm theo Quyết định số 3020/QĐ-UBND ngày 26/12/2025 của Ủy ban nhân dân xã Kiến Hưng)</t>
  </si>
  <si>
    <t>DỰ TOÁN THU NGÂN SÁCH XÃ NĂM 2026</t>
  </si>
  <si>
    <t>Lệ phí trước bạ (lệ phí trước bạ nhà, đất)</t>
  </si>
  <si>
    <t>Thu tiền thuê đất</t>
  </si>
  <si>
    <t xml:space="preserve">Thu khác ngân sách </t>
  </si>
  <si>
    <t>Phí, lệ phí xã</t>
  </si>
  <si>
    <t>Thu khác (Trong đó: Ngân sách xã hưởng 100%)</t>
  </si>
  <si>
    <t>Thu hoa lợi công sản , quỹ đất công ích tại xã</t>
  </si>
  <si>
    <t>DỰ TOÁN CHI NGÂN SÁCH XÃ NĂM 2026</t>
  </si>
  <si>
    <t>I. Các khoản thu xã hưởng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</si>
</sst>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,##0_ ;\-#,##0\ "/>
    <numFmt numFmtId="166" formatCode="_(* #,##0_);_(* \(#,##0\);_(* &quot;-&quot;??_);_(@_)"/>
  </numFmts>
  <fonts count="28" x14ac:knownFonts="1">
    <font>
      <sz val="14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sz val="11"/>
      <name val=".VnTime"/>
      <family val="2"/>
    </font>
    <font>
      <b/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2"/>
      <name val=".VnTime"/>
      <family val="2"/>
    </font>
    <font>
      <i/>
      <sz val="12"/>
      <name val="Times New Roman"/>
      <family val="1"/>
      <charset val="163"/>
    </font>
    <font>
      <sz val="10"/>
      <name val="Arial"/>
      <family val="2"/>
      <charset val="163"/>
    </font>
    <font>
      <sz val="14"/>
      <name val="Calibri"/>
      <family val="2"/>
      <charset val="163"/>
      <scheme val="minor"/>
    </font>
    <font>
      <b/>
      <sz val="14"/>
      <name val="Calibri"/>
      <family val="2"/>
      <charset val="163"/>
      <scheme val="minor"/>
    </font>
    <font>
      <sz val="11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3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i/>
      <sz val="14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6" fillId="0" borderId="0"/>
    <xf numFmtId="0" fontId="18" fillId="0" borderId="0"/>
  </cellStyleXfs>
  <cellXfs count="175">
    <xf numFmtId="0" fontId="0" fillId="0" borderId="0" xfId="0"/>
    <xf numFmtId="0" fontId="6" fillId="0" borderId="0" xfId="2" applyFont="1"/>
    <xf numFmtId="0" fontId="7" fillId="0" borderId="0" xfId="2" applyFont="1" applyAlignment="1">
      <alignment horizontal="center"/>
    </xf>
    <xf numFmtId="0" fontId="10" fillId="0" borderId="0" xfId="1" applyFont="1" applyAlignment="1">
      <alignment horizontal="center"/>
    </xf>
    <xf numFmtId="0" fontId="6" fillId="2" borderId="0" xfId="4" applyFont="1" applyFill="1"/>
    <xf numFmtId="0" fontId="7" fillId="2" borderId="0" xfId="4" applyFont="1" applyFill="1"/>
    <xf numFmtId="0" fontId="4" fillId="0" borderId="0" xfId="5" applyFont="1" applyAlignment="1">
      <alignment horizontal="left"/>
    </xf>
    <xf numFmtId="0" fontId="9" fillId="2" borderId="1" xfId="4" applyFont="1" applyFill="1" applyBorder="1"/>
    <xf numFmtId="0" fontId="12" fillId="0" borderId="0" xfId="5" applyFont="1"/>
    <xf numFmtId="0" fontId="6" fillId="2" borderId="2" xfId="4" applyFont="1" applyFill="1" applyBorder="1" applyAlignment="1">
      <alignment horizontal="center" vertical="center"/>
    </xf>
    <xf numFmtId="0" fontId="9" fillId="2" borderId="0" xfId="4" applyFont="1" applyFill="1"/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3" fontId="6" fillId="0" borderId="2" xfId="7" applyNumberFormat="1" applyFont="1" applyBorder="1" applyAlignment="1">
      <alignment vertical="center"/>
    </xf>
    <xf numFmtId="3" fontId="9" fillId="0" borderId="2" xfId="7" applyNumberFormat="1" applyFont="1" applyBorder="1" applyAlignment="1">
      <alignment vertical="center"/>
    </xf>
    <xf numFmtId="0" fontId="6" fillId="0" borderId="2" xfId="4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1" xfId="2" applyFont="1" applyBorder="1" applyAlignment="1">
      <alignment wrapText="1"/>
    </xf>
    <xf numFmtId="0" fontId="6" fillId="0" borderId="2" xfId="4" applyFont="1" applyBorder="1" applyAlignment="1">
      <alignment wrapText="1"/>
    </xf>
    <xf numFmtId="0" fontId="9" fillId="0" borderId="2" xfId="4" applyFont="1" applyBorder="1" applyAlignment="1">
      <alignment vertical="center" wrapText="1"/>
    </xf>
    <xf numFmtId="0" fontId="6" fillId="0" borderId="2" xfId="4" applyFont="1" applyBorder="1" applyAlignment="1">
      <alignment horizontal="center" vertical="center"/>
    </xf>
    <xf numFmtId="0" fontId="6" fillId="0" borderId="2" xfId="4" applyFont="1" applyBorder="1" applyAlignment="1">
      <alignment vertical="center" wrapText="1"/>
    </xf>
    <xf numFmtId="0" fontId="9" fillId="3" borderId="2" xfId="4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165" fontId="9" fillId="0" borderId="2" xfId="3" applyNumberFormat="1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65" fontId="6" fillId="0" borderId="2" xfId="3" applyNumberFormat="1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14" fillId="0" borderId="2" xfId="0" quotePrefix="1" applyFont="1" applyBorder="1" applyAlignment="1">
      <alignment vertical="center"/>
    </xf>
    <xf numFmtId="165" fontId="13" fillId="0" borderId="0" xfId="0" applyNumberFormat="1" applyFont="1"/>
    <xf numFmtId="0" fontId="8" fillId="0" borderId="0" xfId="2" applyFont="1" applyAlignment="1"/>
    <xf numFmtId="0" fontId="8" fillId="0" borderId="0" xfId="2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4" quotePrefix="1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 wrapText="1"/>
    </xf>
    <xf numFmtId="0" fontId="6" fillId="0" borderId="2" xfId="9" applyFont="1" applyBorder="1" applyAlignment="1">
      <alignment vertical="center" wrapText="1"/>
    </xf>
    <xf numFmtId="0" fontId="6" fillId="0" borderId="2" xfId="8" applyFont="1" applyBorder="1" applyAlignment="1">
      <alignment vertical="center" wrapText="1"/>
    </xf>
    <xf numFmtId="0" fontId="8" fillId="0" borderId="2" xfId="8" applyFont="1" applyBorder="1" applyAlignment="1">
      <alignment vertical="center" wrapText="1"/>
    </xf>
    <xf numFmtId="166" fontId="6" fillId="2" borderId="2" xfId="6" applyNumberFormat="1" applyFont="1" applyFill="1" applyBorder="1" applyAlignment="1">
      <alignment horizontal="right" vertical="center"/>
    </xf>
    <xf numFmtId="166" fontId="9" fillId="2" borderId="2" xfId="6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" fontId="6" fillId="2" borderId="2" xfId="6" applyNumberFormat="1" applyFont="1" applyFill="1" applyBorder="1" applyAlignment="1">
      <alignment horizontal="right" vertical="center"/>
    </xf>
    <xf numFmtId="166" fontId="8" fillId="2" borderId="2" xfId="6" applyNumberFormat="1" applyFont="1" applyFill="1" applyBorder="1" applyAlignment="1">
      <alignment horizontal="right" vertical="center"/>
    </xf>
    <xf numFmtId="0" fontId="17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0" xfId="2" applyFont="1" applyAlignment="1">
      <alignment horizontal="center"/>
    </xf>
    <xf numFmtId="0" fontId="6" fillId="0" borderId="2" xfId="4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3" fontId="9" fillId="3" borderId="2" xfId="7" applyNumberFormat="1" applyFont="1" applyFill="1" applyBorder="1" applyAlignment="1">
      <alignment vertical="center"/>
    </xf>
    <xf numFmtId="3" fontId="8" fillId="3" borderId="2" xfId="7" applyNumberFormat="1" applyFont="1" applyFill="1" applyBorder="1" applyAlignment="1">
      <alignment vertical="center"/>
    </xf>
    <xf numFmtId="0" fontId="10" fillId="0" borderId="0" xfId="0" applyFont="1"/>
    <xf numFmtId="0" fontId="19" fillId="0" borderId="0" xfId="0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wrapText="1"/>
    </xf>
    <xf numFmtId="0" fontId="3" fillId="0" borderId="0" xfId="1" applyFont="1"/>
    <xf numFmtId="0" fontId="20" fillId="0" borderId="0" xfId="0" applyFont="1"/>
    <xf numFmtId="0" fontId="19" fillId="0" borderId="0" xfId="0" applyFont="1" applyAlignment="1">
      <alignment vertical="center"/>
    </xf>
    <xf numFmtId="0" fontId="21" fillId="0" borderId="2" xfId="0" applyFont="1" applyFill="1" applyBorder="1" applyAlignment="1">
      <alignment vertical="center" wrapText="1"/>
    </xf>
    <xf numFmtId="3" fontId="21" fillId="0" borderId="2" xfId="0" applyNumberFormat="1" applyFont="1" applyFill="1" applyBorder="1" applyAlignment="1">
      <alignment vertical="center"/>
    </xf>
    <xf numFmtId="0" fontId="21" fillId="0" borderId="2" xfId="0" quotePrefix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0" fontId="19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3" borderId="0" xfId="0" applyFont="1" applyFill="1"/>
    <xf numFmtId="0" fontId="6" fillId="3" borderId="0" xfId="2" applyFont="1" applyFill="1"/>
    <xf numFmtId="0" fontId="7" fillId="3" borderId="0" xfId="2" applyFont="1" applyFill="1" applyAlignment="1">
      <alignment horizontal="center"/>
    </xf>
    <xf numFmtId="0" fontId="19" fillId="3" borderId="0" xfId="0" applyFont="1" applyFill="1"/>
    <xf numFmtId="0" fontId="10" fillId="3" borderId="0" xfId="1" applyFont="1" applyFill="1" applyAlignment="1">
      <alignment horizontal="left"/>
    </xf>
    <xf numFmtId="0" fontId="10" fillId="3" borderId="0" xfId="1" applyFont="1" applyFill="1" applyAlignment="1">
      <alignment horizontal="left" wrapText="1"/>
    </xf>
    <xf numFmtId="0" fontId="3" fillId="3" borderId="0" xfId="1" applyFont="1" applyFill="1"/>
    <xf numFmtId="0" fontId="9" fillId="3" borderId="1" xfId="2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right" vertical="center"/>
    </xf>
    <xf numFmtId="0" fontId="20" fillId="3" borderId="0" xfId="0" applyFont="1" applyFill="1"/>
    <xf numFmtId="0" fontId="6" fillId="3" borderId="2" xfId="4" applyFont="1" applyFill="1" applyBorder="1" applyAlignment="1">
      <alignment horizontal="center"/>
    </xf>
    <xf numFmtId="0" fontId="6" fillId="3" borderId="2" xfId="4" applyFont="1" applyFill="1" applyBorder="1" applyAlignment="1">
      <alignment wrapText="1"/>
    </xf>
    <xf numFmtId="3" fontId="6" fillId="3" borderId="2" xfId="7" applyNumberFormat="1" applyFont="1" applyFill="1" applyBorder="1" applyAlignment="1">
      <alignment vertical="center"/>
    </xf>
    <xf numFmtId="0" fontId="9" fillId="3" borderId="2" xfId="4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1" fillId="3" borderId="2" xfId="0" applyFont="1" applyFill="1" applyBorder="1" applyAlignment="1">
      <alignment vertical="center" wrapText="1"/>
    </xf>
    <xf numFmtId="3" fontId="21" fillId="3" borderId="2" xfId="0" applyNumberFormat="1" applyFont="1" applyFill="1" applyBorder="1" applyAlignment="1">
      <alignment vertical="center"/>
    </xf>
    <xf numFmtId="0" fontId="21" fillId="3" borderId="2" xfId="0" quotePrefix="1" applyFont="1" applyFill="1" applyBorder="1" applyAlignment="1">
      <alignment vertical="center"/>
    </xf>
    <xf numFmtId="3" fontId="20" fillId="3" borderId="0" xfId="0" applyNumberFormat="1" applyFont="1" applyFill="1"/>
    <xf numFmtId="0" fontId="21" fillId="3" borderId="2" xfId="0" applyFont="1" applyFill="1" applyBorder="1" applyAlignment="1">
      <alignment vertical="center"/>
    </xf>
    <xf numFmtId="0" fontId="9" fillId="3" borderId="2" xfId="4" quotePrefix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vertical="center" wrapText="1"/>
    </xf>
    <xf numFmtId="0" fontId="20" fillId="3" borderId="0" xfId="0" applyFont="1" applyFill="1" applyAlignment="1">
      <alignment vertical="center"/>
    </xf>
    <xf numFmtId="0" fontId="19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3" fillId="0" borderId="0" xfId="0" applyFont="1"/>
    <xf numFmtId="0" fontId="6" fillId="0" borderId="0" xfId="5" applyFont="1" applyAlignment="1">
      <alignment horizontal="left"/>
    </xf>
    <xf numFmtId="0" fontId="3" fillId="0" borderId="0" xfId="5" applyFont="1"/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65" fontId="23" fillId="0" borderId="0" xfId="0" applyNumberFormat="1" applyFont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3" fontId="6" fillId="0" borderId="2" xfId="3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vertical="center"/>
    </xf>
    <xf numFmtId="166" fontId="19" fillId="0" borderId="0" xfId="0" applyNumberFormat="1" applyFont="1"/>
    <xf numFmtId="0" fontId="21" fillId="0" borderId="0" xfId="0" applyFont="1"/>
    <xf numFmtId="166" fontId="8" fillId="2" borderId="2" xfId="6" applyNumberFormat="1" applyFont="1" applyFill="1" applyBorder="1" applyAlignment="1">
      <alignment vertical="center"/>
    </xf>
    <xf numFmtId="0" fontId="22" fillId="0" borderId="0" xfId="0" applyFont="1"/>
    <xf numFmtId="0" fontId="24" fillId="0" borderId="0" xfId="5" applyFont="1"/>
    <xf numFmtId="166" fontId="9" fillId="2" borderId="2" xfId="6" applyNumberFormat="1" applyFont="1" applyFill="1" applyBorder="1" applyAlignment="1">
      <alignment vertical="center"/>
    </xf>
    <xf numFmtId="166" fontId="21" fillId="0" borderId="0" xfId="0" applyNumberFormat="1" applyFont="1"/>
    <xf numFmtId="0" fontId="22" fillId="0" borderId="2" xfId="0" applyFont="1" applyBorder="1" applyAlignment="1"/>
    <xf numFmtId="0" fontId="10" fillId="0" borderId="2" xfId="0" applyFont="1" applyBorder="1" applyAlignment="1"/>
    <xf numFmtId="0" fontId="10" fillId="0" borderId="0" xfId="0" applyFont="1" applyAlignment="1">
      <alignment horizontal="center"/>
    </xf>
    <xf numFmtId="0" fontId="19" fillId="0" borderId="2" xfId="0" applyFont="1" applyBorder="1"/>
    <xf numFmtId="165" fontId="19" fillId="0" borderId="0" xfId="0" applyNumberFormat="1" applyFont="1"/>
    <xf numFmtId="165" fontId="10" fillId="0" borderId="0" xfId="0" applyNumberFormat="1" applyFont="1"/>
    <xf numFmtId="165" fontId="26" fillId="0" borderId="0" xfId="0" applyNumberFormat="1" applyFont="1"/>
    <xf numFmtId="165" fontId="19" fillId="0" borderId="2" xfId="0" applyNumberFormat="1" applyFont="1" applyBorder="1"/>
    <xf numFmtId="0" fontId="20" fillId="0" borderId="2" xfId="0" applyFont="1" applyBorder="1"/>
    <xf numFmtId="0" fontId="27" fillId="0" borderId="2" xfId="0" applyFont="1" applyBorder="1"/>
    <xf numFmtId="3" fontId="20" fillId="0" borderId="0" xfId="0" applyNumberFormat="1" applyFont="1"/>
    <xf numFmtId="3" fontId="19" fillId="0" borderId="0" xfId="0" applyNumberFormat="1" applyFont="1"/>
    <xf numFmtId="0" fontId="27" fillId="0" borderId="0" xfId="0" applyFont="1"/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1" xfId="2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1" applyFont="1" applyAlignment="1">
      <alignment horizontal="left"/>
    </xf>
    <xf numFmtId="0" fontId="11" fillId="2" borderId="0" xfId="4" applyFont="1" applyFill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3" borderId="1" xfId="2" applyFont="1" applyFill="1" applyBorder="1" applyAlignment="1">
      <alignment horizontal="right"/>
    </xf>
    <xf numFmtId="0" fontId="6" fillId="3" borderId="2" xfId="4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11" fillId="3" borderId="0" xfId="2" applyFont="1" applyFill="1" applyAlignment="1">
      <alignment horizontal="center"/>
    </xf>
    <xf numFmtId="0" fontId="2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3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0" applyFont="1" applyAlignment="1">
      <alignment horizontal="right"/>
    </xf>
    <xf numFmtId="0" fontId="11" fillId="0" borderId="0" xfId="2" applyFont="1" applyAlignment="1">
      <alignment horizontal="center"/>
    </xf>
    <xf numFmtId="0" fontId="6" fillId="0" borderId="2" xfId="4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</cellXfs>
  <cellStyles count="11">
    <cellStyle name="Comma" xfId="7" builtinId="3"/>
    <cellStyle name="Comma 2" xfId="6"/>
    <cellStyle name="Comma 3" xfId="3"/>
    <cellStyle name="Normal" xfId="0" builtinId="0"/>
    <cellStyle name="Normal 2" xfId="5"/>
    <cellStyle name="Normal 2 2" xfId="4"/>
    <cellStyle name="Normal 2 2 2" xfId="10"/>
    <cellStyle name="Normal 2 3" xfId="2"/>
    <cellStyle name="Normal 2 4" xfId="9"/>
    <cellStyle name="Normal 3" xfId="1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200025</xdr:rowOff>
    </xdr:from>
    <xdr:to>
      <xdr:col>0</xdr:col>
      <xdr:colOff>1057275</xdr:colOff>
      <xdr:row>1</xdr:row>
      <xdr:rowOff>200025</xdr:rowOff>
    </xdr:to>
    <xdr:cxnSp macro="">
      <xdr:nvCxnSpPr>
        <xdr:cNvPr id="3" name="Straight Connector 2"/>
        <xdr:cNvCxnSpPr/>
      </xdr:nvCxnSpPr>
      <xdr:spPr>
        <a:xfrm>
          <a:off x="381000" y="438150"/>
          <a:ext cx="676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</xdr:colOff>
      <xdr:row>2</xdr:row>
      <xdr:rowOff>3810</xdr:rowOff>
    </xdr:from>
    <xdr:to>
      <xdr:col>1</xdr:col>
      <xdr:colOff>704850</xdr:colOff>
      <xdr:row>2</xdr:row>
      <xdr:rowOff>3810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93370" y="441960"/>
          <a:ext cx="7448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22860</xdr:rowOff>
    </xdr:from>
    <xdr:to>
      <xdr:col>1</xdr:col>
      <xdr:colOff>647700</xdr:colOff>
      <xdr:row>2</xdr:row>
      <xdr:rowOff>22860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66700" y="49911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</xdr:colOff>
      <xdr:row>2</xdr:row>
      <xdr:rowOff>3810</xdr:rowOff>
    </xdr:from>
    <xdr:to>
      <xdr:col>1</xdr:col>
      <xdr:colOff>704850</xdr:colOff>
      <xdr:row>2</xdr:row>
      <xdr:rowOff>3810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93370" y="441960"/>
          <a:ext cx="7448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22860</xdr:rowOff>
    </xdr:from>
    <xdr:to>
      <xdr:col>1</xdr:col>
      <xdr:colOff>647700</xdr:colOff>
      <xdr:row>2</xdr:row>
      <xdr:rowOff>22860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66700" y="49911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5"/>
  <sheetViews>
    <sheetView zoomScaleNormal="100" zoomScaleSheetLayoutView="100" workbookViewId="0">
      <selection activeCell="E21" sqref="E21"/>
    </sheetView>
  </sheetViews>
  <sheetFormatPr defaultColWidth="8.69921875" defaultRowHeight="18.75" x14ac:dyDescent="0.3"/>
  <cols>
    <col min="1" max="1" width="28.3984375" style="110" customWidth="1"/>
    <col min="2" max="2" width="10.59765625" style="110" customWidth="1"/>
    <col min="3" max="3" width="17.69921875" style="110" customWidth="1"/>
    <col min="4" max="4" width="16.3984375" style="110" customWidth="1"/>
    <col min="5" max="16384" width="8.69921875" style="110"/>
  </cols>
  <sheetData>
    <row r="1" spans="1:5" x14ac:dyDescent="0.3">
      <c r="A1" s="145" t="s">
        <v>0</v>
      </c>
      <c r="B1" s="145"/>
      <c r="C1" s="146" t="s">
        <v>105</v>
      </c>
      <c r="D1" s="146"/>
    </row>
    <row r="2" spans="1:5" ht="16.5" customHeight="1" x14ac:dyDescent="0.3">
      <c r="A2" s="147" t="s">
        <v>108</v>
      </c>
      <c r="B2" s="147"/>
      <c r="C2" s="4"/>
      <c r="D2" s="5"/>
    </row>
    <row r="3" spans="1:5" x14ac:dyDescent="0.3">
      <c r="A3" s="111"/>
      <c r="B3" s="111"/>
      <c r="C3" s="4"/>
      <c r="D3" s="5"/>
    </row>
    <row r="4" spans="1:5" x14ac:dyDescent="0.3">
      <c r="A4" s="148" t="s">
        <v>109</v>
      </c>
      <c r="B4" s="148"/>
      <c r="C4" s="148"/>
      <c r="D4" s="148"/>
    </row>
    <row r="5" spans="1:5" x14ac:dyDescent="0.3">
      <c r="A5" s="149" t="s">
        <v>104</v>
      </c>
      <c r="B5" s="149"/>
      <c r="C5" s="149"/>
      <c r="D5" s="149"/>
      <c r="E5" s="38"/>
    </row>
    <row r="6" spans="1:5" ht="21" customHeight="1" x14ac:dyDescent="0.3">
      <c r="A6" s="150" t="s">
        <v>113</v>
      </c>
      <c r="B6" s="150"/>
      <c r="C6" s="150"/>
      <c r="D6" s="150"/>
      <c r="E6" s="37"/>
    </row>
    <row r="7" spans="1:5" x14ac:dyDescent="0.3">
      <c r="A7" s="112"/>
      <c r="B7" s="10"/>
      <c r="C7" s="144" t="s">
        <v>52</v>
      </c>
      <c r="D7" s="144"/>
    </row>
    <row r="8" spans="1:5" ht="24.95" customHeight="1" x14ac:dyDescent="0.3">
      <c r="A8" s="113" t="s">
        <v>7</v>
      </c>
      <c r="B8" s="113" t="s">
        <v>13</v>
      </c>
      <c r="C8" s="113" t="s">
        <v>14</v>
      </c>
      <c r="D8" s="113" t="s">
        <v>13</v>
      </c>
    </row>
    <row r="9" spans="1:5" ht="24.95" customHeight="1" x14ac:dyDescent="0.3">
      <c r="A9" s="113" t="s">
        <v>15</v>
      </c>
      <c r="B9" s="114">
        <f>B10+B11+B12+B15</f>
        <v>213280</v>
      </c>
      <c r="C9" s="113" t="s">
        <v>21</v>
      </c>
      <c r="D9" s="115">
        <f>D10+D11+D12</f>
        <v>213280</v>
      </c>
      <c r="E9" s="116"/>
    </row>
    <row r="10" spans="1:5" ht="24.95" customHeight="1" x14ac:dyDescent="0.3">
      <c r="A10" s="117" t="s">
        <v>122</v>
      </c>
      <c r="B10" s="114">
        <v>1999</v>
      </c>
      <c r="C10" s="117" t="s">
        <v>22</v>
      </c>
      <c r="D10" s="115">
        <v>1400</v>
      </c>
    </row>
    <row r="11" spans="1:5" ht="38.25" customHeight="1" x14ac:dyDescent="0.3">
      <c r="A11" s="118" t="s">
        <v>16</v>
      </c>
      <c r="B11" s="115">
        <v>10392</v>
      </c>
      <c r="C11" s="117" t="s">
        <v>23</v>
      </c>
      <c r="D11" s="119">
        <v>207698</v>
      </c>
      <c r="E11" s="116"/>
    </row>
    <row r="12" spans="1:5" ht="24.95" customHeight="1" x14ac:dyDescent="0.3">
      <c r="A12" s="32" t="s">
        <v>17</v>
      </c>
      <c r="B12" s="33">
        <f>B13+B14</f>
        <v>200889</v>
      </c>
      <c r="C12" s="117" t="s">
        <v>51</v>
      </c>
      <c r="D12" s="119">
        <v>4182</v>
      </c>
    </row>
    <row r="13" spans="1:5" ht="24.95" customHeight="1" x14ac:dyDescent="0.3">
      <c r="A13" s="34" t="s">
        <v>18</v>
      </c>
      <c r="B13" s="31">
        <v>199809</v>
      </c>
      <c r="C13" s="120"/>
      <c r="D13" s="120"/>
    </row>
    <row r="14" spans="1:5" ht="24.95" customHeight="1" x14ac:dyDescent="0.3">
      <c r="A14" s="121" t="s">
        <v>19</v>
      </c>
      <c r="B14" s="31">
        <f>'B109'!E41</f>
        <v>1080</v>
      </c>
      <c r="C14" s="120"/>
      <c r="D14" s="120"/>
    </row>
    <row r="15" spans="1:5" ht="24.95" customHeight="1" x14ac:dyDescent="0.3">
      <c r="A15" s="117" t="s">
        <v>20</v>
      </c>
      <c r="B15" s="117"/>
      <c r="C15" s="120"/>
      <c r="D15" s="120"/>
    </row>
  </sheetData>
  <mergeCells count="7">
    <mergeCell ref="C7:D7"/>
    <mergeCell ref="A1:B1"/>
    <mergeCell ref="C1:D1"/>
    <mergeCell ref="A2:B2"/>
    <mergeCell ref="A4:D4"/>
    <mergeCell ref="A5:D5"/>
    <mergeCell ref="A6:D6"/>
  </mergeCells>
  <pageMargins left="0.61" right="0.4" top="0.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zoomScaleNormal="100" zoomScaleSheetLayoutView="100" workbookViewId="0">
      <selection activeCell="I15" sqref="I15:J16"/>
    </sheetView>
  </sheetViews>
  <sheetFormatPr defaultRowHeight="18.75" x14ac:dyDescent="0.3"/>
  <cols>
    <col min="1" max="1" width="3.5" style="81" customWidth="1"/>
    <col min="2" max="2" width="39.09765625" style="108" customWidth="1"/>
    <col min="3" max="3" width="8.5" style="81" customWidth="1"/>
    <col min="4" max="4" width="10" style="81" customWidth="1"/>
    <col min="5" max="5" width="10.19921875" style="81" customWidth="1"/>
    <col min="6" max="16384" width="8.796875" style="81"/>
  </cols>
  <sheetData>
    <row r="1" spans="1:5" s="78" customFormat="1" ht="15.75" x14ac:dyDescent="0.25">
      <c r="A1" s="156" t="s">
        <v>0</v>
      </c>
      <c r="B1" s="156"/>
      <c r="C1" s="157" t="s">
        <v>106</v>
      </c>
      <c r="D1" s="157"/>
      <c r="E1" s="157"/>
    </row>
    <row r="2" spans="1:5" x14ac:dyDescent="0.3">
      <c r="A2" s="158" t="s">
        <v>110</v>
      </c>
      <c r="B2" s="158"/>
      <c r="C2" s="79"/>
      <c r="D2" s="79"/>
      <c r="E2" s="80"/>
    </row>
    <row r="3" spans="1:5" x14ac:dyDescent="0.3">
      <c r="A3" s="82"/>
      <c r="B3" s="83"/>
      <c r="C3" s="79"/>
      <c r="D3" s="79"/>
      <c r="E3" s="80"/>
    </row>
    <row r="4" spans="1:5" x14ac:dyDescent="0.3">
      <c r="A4" s="159" t="s">
        <v>114</v>
      </c>
      <c r="B4" s="159"/>
      <c r="C4" s="159"/>
      <c r="D4" s="159"/>
      <c r="E4" s="159"/>
    </row>
    <row r="5" spans="1:5" x14ac:dyDescent="0.3">
      <c r="A5" s="155" t="s">
        <v>104</v>
      </c>
      <c r="B5" s="155"/>
      <c r="C5" s="155"/>
      <c r="D5" s="155"/>
      <c r="E5" s="155"/>
    </row>
    <row r="6" spans="1:5" x14ac:dyDescent="0.3">
      <c r="A6" s="155" t="str">
        <f>'B103'!A6:D6</f>
        <v>(Kèm theo Quyết định số 3020/QĐ-UBND ngày 26/12/2025 của Ủy ban nhân dân xã Kiến Hưng)</v>
      </c>
      <c r="B6" s="155"/>
      <c r="C6" s="155"/>
      <c r="D6" s="155"/>
      <c r="E6" s="155"/>
    </row>
    <row r="7" spans="1:5" x14ac:dyDescent="0.3">
      <c r="A7" s="84"/>
      <c r="B7" s="85"/>
      <c r="C7" s="151" t="s">
        <v>52</v>
      </c>
      <c r="D7" s="151"/>
      <c r="E7" s="151"/>
    </row>
    <row r="8" spans="1:5" ht="21.6" customHeight="1" x14ac:dyDescent="0.3">
      <c r="A8" s="152" t="s">
        <v>25</v>
      </c>
      <c r="B8" s="152" t="s">
        <v>26</v>
      </c>
      <c r="C8" s="153" t="s">
        <v>27</v>
      </c>
      <c r="D8" s="153"/>
      <c r="E8" s="153"/>
    </row>
    <row r="9" spans="1:5" ht="22.9" customHeight="1" x14ac:dyDescent="0.3">
      <c r="A9" s="152"/>
      <c r="B9" s="152"/>
      <c r="C9" s="153"/>
      <c r="D9" s="153"/>
      <c r="E9" s="153"/>
    </row>
    <row r="10" spans="1:5" ht="49.5" customHeight="1" x14ac:dyDescent="0.3">
      <c r="A10" s="152"/>
      <c r="B10" s="152"/>
      <c r="C10" s="86" t="s">
        <v>59</v>
      </c>
      <c r="D10" s="86" t="s">
        <v>60</v>
      </c>
      <c r="E10" s="87" t="s">
        <v>112</v>
      </c>
    </row>
    <row r="11" spans="1:5" ht="22.9" customHeight="1" x14ac:dyDescent="0.3">
      <c r="A11" s="88">
        <v>1</v>
      </c>
      <c r="B11" s="88">
        <v>2</v>
      </c>
      <c r="C11" s="89">
        <v>3</v>
      </c>
      <c r="D11" s="89"/>
      <c r="E11" s="89">
        <v>4</v>
      </c>
    </row>
    <row r="12" spans="1:5" s="92" customFormat="1" ht="22.9" customHeight="1" x14ac:dyDescent="0.3">
      <c r="A12" s="90"/>
      <c r="B12" s="90" t="s">
        <v>50</v>
      </c>
      <c r="C12" s="91">
        <f>C13+C19+C36+C37+C38+C39</f>
        <v>40015</v>
      </c>
      <c r="D12" s="91">
        <f>D13+D19+D36+D37+D38+D39</f>
        <v>35415</v>
      </c>
      <c r="E12" s="91">
        <f>E13+E19+E36+E37+E38+E39</f>
        <v>213280</v>
      </c>
    </row>
    <row r="13" spans="1:5" ht="22.9" customHeight="1" x14ac:dyDescent="0.3">
      <c r="A13" s="93" t="s">
        <v>29</v>
      </c>
      <c r="B13" s="94" t="s">
        <v>30</v>
      </c>
      <c r="C13" s="95">
        <f>C14+C15+C16+C17+C18</f>
        <v>1999</v>
      </c>
      <c r="D13" s="95">
        <f>D14+D15+D16+D17+D18</f>
        <v>1999</v>
      </c>
      <c r="E13" s="95">
        <f>E14+E15+E16+E17+E18</f>
        <v>1999</v>
      </c>
    </row>
    <row r="14" spans="1:5" s="97" customFormat="1" ht="22.9" customHeight="1" x14ac:dyDescent="0.3">
      <c r="A14" s="96">
        <v>1</v>
      </c>
      <c r="B14" s="24" t="s">
        <v>118</v>
      </c>
      <c r="C14" s="60">
        <v>100</v>
      </c>
      <c r="D14" s="60">
        <v>100</v>
      </c>
      <c r="E14" s="60">
        <v>100</v>
      </c>
    </row>
    <row r="15" spans="1:5" s="97" customFormat="1" ht="22.9" customHeight="1" x14ac:dyDescent="0.3">
      <c r="A15" s="96">
        <v>2</v>
      </c>
      <c r="B15" s="98" t="s">
        <v>120</v>
      </c>
      <c r="C15" s="60">
        <v>830</v>
      </c>
      <c r="D15" s="60">
        <v>830</v>
      </c>
      <c r="E15" s="60">
        <v>830</v>
      </c>
    </row>
    <row r="16" spans="1:5" s="97" customFormat="1" ht="22.9" customHeight="1" x14ac:dyDescent="0.3">
      <c r="A16" s="96">
        <v>3</v>
      </c>
      <c r="B16" s="24" t="s">
        <v>31</v>
      </c>
      <c r="C16" s="99">
        <v>60</v>
      </c>
      <c r="D16" s="99">
        <v>60</v>
      </c>
      <c r="E16" s="99">
        <v>60</v>
      </c>
    </row>
    <row r="17" spans="1:8" s="97" customFormat="1" ht="22.9" customHeight="1" x14ac:dyDescent="0.3">
      <c r="A17" s="96">
        <v>4</v>
      </c>
      <c r="B17" s="24" t="s">
        <v>119</v>
      </c>
      <c r="C17" s="60">
        <f>E17</f>
        <v>9</v>
      </c>
      <c r="D17" s="60">
        <v>9</v>
      </c>
      <c r="E17" s="60">
        <v>9</v>
      </c>
    </row>
    <row r="18" spans="1:8" s="97" customFormat="1" ht="22.9" customHeight="1" x14ac:dyDescent="0.3">
      <c r="A18" s="96">
        <v>5</v>
      </c>
      <c r="B18" s="100" t="s">
        <v>115</v>
      </c>
      <c r="C18" s="60">
        <f>D18</f>
        <v>1000</v>
      </c>
      <c r="D18" s="60">
        <f>E18</f>
        <v>1000</v>
      </c>
      <c r="E18" s="60">
        <v>1000</v>
      </c>
    </row>
    <row r="19" spans="1:8" s="92" customFormat="1" ht="22.9" customHeight="1" x14ac:dyDescent="0.3">
      <c r="A19" s="93" t="s">
        <v>32</v>
      </c>
      <c r="B19" s="94" t="s">
        <v>57</v>
      </c>
      <c r="C19" s="95">
        <f>C20+C21+C22+C23+C28+C29+C30+C31+C32+C33+C34+C35</f>
        <v>38016</v>
      </c>
      <c r="D19" s="95">
        <f t="shared" ref="D19:E19" si="0">D20+D21+D22+D23+D28+D29+D30+D31+D32+D33+D34+D35</f>
        <v>33416</v>
      </c>
      <c r="E19" s="95">
        <f t="shared" si="0"/>
        <v>10392</v>
      </c>
      <c r="F19" s="101"/>
      <c r="G19" s="101"/>
      <c r="H19" s="101"/>
    </row>
    <row r="20" spans="1:8" s="97" customFormat="1" ht="33" customHeight="1" x14ac:dyDescent="0.3">
      <c r="A20" s="96">
        <v>1</v>
      </c>
      <c r="B20" s="24" t="s">
        <v>33</v>
      </c>
      <c r="C20" s="75"/>
      <c r="D20" s="75"/>
      <c r="E20" s="75"/>
    </row>
    <row r="21" spans="1:8" s="97" customFormat="1" ht="22.9" customHeight="1" x14ac:dyDescent="0.3">
      <c r="A21" s="96">
        <v>2</v>
      </c>
      <c r="B21" s="102" t="s">
        <v>61</v>
      </c>
      <c r="C21" s="75">
        <v>300</v>
      </c>
      <c r="D21" s="75"/>
      <c r="E21" s="75"/>
    </row>
    <row r="22" spans="1:8" s="97" customFormat="1" ht="22.9" customHeight="1" x14ac:dyDescent="0.3">
      <c r="A22" s="96">
        <v>3</v>
      </c>
      <c r="B22" s="24" t="s">
        <v>34</v>
      </c>
      <c r="C22" s="75"/>
      <c r="D22" s="75"/>
      <c r="E22" s="75"/>
    </row>
    <row r="23" spans="1:8" s="97" customFormat="1" ht="22.9" customHeight="1" x14ac:dyDescent="0.3">
      <c r="A23" s="96">
        <v>4</v>
      </c>
      <c r="B23" s="24" t="s">
        <v>37</v>
      </c>
      <c r="C23" s="60">
        <f>C24+C25+C26+C27</f>
        <v>15000</v>
      </c>
      <c r="D23" s="60">
        <f t="shared" ref="D23:E23" si="1">D24+D25+D26+D27</f>
        <v>15000</v>
      </c>
      <c r="E23" s="60">
        <f t="shared" si="1"/>
        <v>3240</v>
      </c>
    </row>
    <row r="24" spans="1:8" s="97" customFormat="1" ht="22.9" customHeight="1" x14ac:dyDescent="0.3">
      <c r="A24" s="103" t="s">
        <v>68</v>
      </c>
      <c r="B24" s="104" t="s">
        <v>62</v>
      </c>
      <c r="C24" s="75">
        <v>4800</v>
      </c>
      <c r="D24" s="75">
        <f>C24</f>
        <v>4800</v>
      </c>
      <c r="E24" s="75">
        <v>3240</v>
      </c>
    </row>
    <row r="25" spans="1:8" s="97" customFormat="1" ht="22.9" customHeight="1" x14ac:dyDescent="0.3">
      <c r="A25" s="103" t="s">
        <v>68</v>
      </c>
      <c r="B25" s="104" t="s">
        <v>63</v>
      </c>
      <c r="C25" s="75">
        <v>1200</v>
      </c>
      <c r="D25" s="75">
        <f>C25</f>
        <v>1200</v>
      </c>
      <c r="E25" s="75"/>
    </row>
    <row r="26" spans="1:8" s="97" customFormat="1" ht="22.9" customHeight="1" x14ac:dyDescent="0.3">
      <c r="A26" s="103" t="s">
        <v>68</v>
      </c>
      <c r="B26" s="104" t="s">
        <v>64</v>
      </c>
      <c r="C26" s="75"/>
      <c r="D26" s="75"/>
      <c r="E26" s="75"/>
    </row>
    <row r="27" spans="1:8" s="97" customFormat="1" ht="22.9" customHeight="1" x14ac:dyDescent="0.3">
      <c r="A27" s="103" t="s">
        <v>68</v>
      </c>
      <c r="B27" s="104" t="s">
        <v>65</v>
      </c>
      <c r="C27" s="61">
        <v>9000</v>
      </c>
      <c r="D27" s="61">
        <f>C27</f>
        <v>9000</v>
      </c>
      <c r="E27" s="60"/>
    </row>
    <row r="28" spans="1:8" s="97" customFormat="1" ht="22.9" customHeight="1" x14ac:dyDescent="0.3">
      <c r="A28" s="96">
        <v>5</v>
      </c>
      <c r="B28" s="24" t="s">
        <v>35</v>
      </c>
      <c r="C28" s="99">
        <v>4300</v>
      </c>
      <c r="D28" s="99"/>
      <c r="E28" s="99"/>
    </row>
    <row r="29" spans="1:8" s="97" customFormat="1" ht="22.9" customHeight="1" x14ac:dyDescent="0.3">
      <c r="A29" s="96">
        <v>6</v>
      </c>
      <c r="B29" s="24" t="s">
        <v>36</v>
      </c>
      <c r="C29" s="75"/>
      <c r="D29" s="75"/>
      <c r="E29" s="75"/>
    </row>
    <row r="30" spans="1:8" s="97" customFormat="1" ht="22.9" customHeight="1" x14ac:dyDescent="0.3">
      <c r="A30" s="96">
        <v>7</v>
      </c>
      <c r="B30" s="100" t="s">
        <v>54</v>
      </c>
      <c r="C30" s="75">
        <v>11200</v>
      </c>
      <c r="D30" s="75">
        <f>C30</f>
        <v>11200</v>
      </c>
      <c r="E30" s="75">
        <v>5600</v>
      </c>
    </row>
    <row r="31" spans="1:8" s="97" customFormat="1" ht="22.9" customHeight="1" x14ac:dyDescent="0.3">
      <c r="A31" s="96">
        <v>8</v>
      </c>
      <c r="B31" s="100" t="s">
        <v>3</v>
      </c>
      <c r="C31" s="75">
        <v>2800</v>
      </c>
      <c r="D31" s="75">
        <f>C31</f>
        <v>2800</v>
      </c>
      <c r="E31" s="75"/>
    </row>
    <row r="32" spans="1:8" s="97" customFormat="1" ht="22.9" customHeight="1" x14ac:dyDescent="0.3">
      <c r="A32" s="96">
        <v>9</v>
      </c>
      <c r="B32" s="100" t="s">
        <v>116</v>
      </c>
      <c r="C32" s="75">
        <v>380</v>
      </c>
      <c r="D32" s="75">
        <f>C32</f>
        <v>380</v>
      </c>
      <c r="E32" s="75">
        <v>152</v>
      </c>
    </row>
    <row r="33" spans="1:5" s="97" customFormat="1" ht="22.9" customHeight="1" x14ac:dyDescent="0.3">
      <c r="A33" s="96">
        <v>10</v>
      </c>
      <c r="B33" s="100" t="s">
        <v>66</v>
      </c>
      <c r="C33" s="75">
        <v>4000</v>
      </c>
      <c r="D33" s="75">
        <f>C33</f>
        <v>4000</v>
      </c>
      <c r="E33" s="75">
        <v>1400</v>
      </c>
    </row>
    <row r="34" spans="1:5" s="97" customFormat="1" ht="22.9" customHeight="1" x14ac:dyDescent="0.3">
      <c r="A34" s="96">
        <v>11</v>
      </c>
      <c r="B34" s="102" t="s">
        <v>67</v>
      </c>
      <c r="C34" s="99"/>
      <c r="D34" s="99"/>
      <c r="E34" s="99"/>
    </row>
    <row r="35" spans="1:5" s="97" customFormat="1" ht="22.9" customHeight="1" x14ac:dyDescent="0.3">
      <c r="A35" s="96">
        <v>12</v>
      </c>
      <c r="B35" s="102" t="s">
        <v>117</v>
      </c>
      <c r="C35" s="99">
        <v>36</v>
      </c>
      <c r="D35" s="99">
        <f>C35</f>
        <v>36</v>
      </c>
      <c r="E35" s="99"/>
    </row>
    <row r="36" spans="1:5" s="107" customFormat="1" ht="22.9" customHeight="1" x14ac:dyDescent="0.3">
      <c r="A36" s="105" t="s">
        <v>40</v>
      </c>
      <c r="B36" s="106" t="s">
        <v>41</v>
      </c>
      <c r="C36" s="95"/>
      <c r="D36" s="95"/>
      <c r="E36" s="95"/>
    </row>
    <row r="37" spans="1:5" s="107" customFormat="1" ht="22.9" customHeight="1" x14ac:dyDescent="0.3">
      <c r="A37" s="105" t="s">
        <v>43</v>
      </c>
      <c r="B37" s="106" t="s">
        <v>42</v>
      </c>
      <c r="C37" s="95"/>
      <c r="D37" s="95"/>
      <c r="E37" s="95"/>
    </row>
    <row r="38" spans="1:5" s="107" customFormat="1" ht="22.9" customHeight="1" x14ac:dyDescent="0.3">
      <c r="A38" s="105" t="s">
        <v>46</v>
      </c>
      <c r="B38" s="106" t="s">
        <v>44</v>
      </c>
      <c r="C38" s="95"/>
      <c r="D38" s="95"/>
      <c r="E38" s="95"/>
    </row>
    <row r="39" spans="1:5" s="107" customFormat="1" ht="22.9" customHeight="1" x14ac:dyDescent="0.3">
      <c r="A39" s="105" t="s">
        <v>47</v>
      </c>
      <c r="B39" s="106" t="s">
        <v>45</v>
      </c>
      <c r="C39" s="95"/>
      <c r="D39" s="95"/>
      <c r="E39" s="95">
        <f>E40+E41</f>
        <v>200889</v>
      </c>
    </row>
    <row r="40" spans="1:5" s="97" customFormat="1" ht="22.9" customHeight="1" x14ac:dyDescent="0.3">
      <c r="A40" s="96">
        <v>1</v>
      </c>
      <c r="B40" s="24" t="s">
        <v>48</v>
      </c>
      <c r="C40" s="60"/>
      <c r="D40" s="60"/>
      <c r="E40" s="60">
        <f>'B103'!B13</f>
        <v>199809</v>
      </c>
    </row>
    <row r="41" spans="1:5" s="97" customFormat="1" ht="22.9" customHeight="1" x14ac:dyDescent="0.3">
      <c r="A41" s="96">
        <v>2</v>
      </c>
      <c r="B41" s="24" t="s">
        <v>49</v>
      </c>
      <c r="C41" s="60"/>
      <c r="D41" s="60"/>
      <c r="E41" s="60">
        <f>'B103'!B14</f>
        <v>1080</v>
      </c>
    </row>
    <row r="42" spans="1:5" x14ac:dyDescent="0.3">
      <c r="C42" s="78"/>
      <c r="D42" s="78"/>
      <c r="E42" s="78"/>
    </row>
    <row r="43" spans="1:5" x14ac:dyDescent="0.3">
      <c r="C43" s="78"/>
      <c r="D43" s="78"/>
      <c r="E43" s="78"/>
    </row>
    <row r="44" spans="1:5" x14ac:dyDescent="0.3">
      <c r="B44" s="109"/>
      <c r="C44" s="154"/>
      <c r="D44" s="154"/>
      <c r="E44" s="154"/>
    </row>
  </sheetData>
  <mergeCells count="11">
    <mergeCell ref="A6:E6"/>
    <mergeCell ref="A1:B1"/>
    <mergeCell ref="C1:E1"/>
    <mergeCell ref="A2:B2"/>
    <mergeCell ref="A4:E4"/>
    <mergeCell ref="A5:E5"/>
    <mergeCell ref="C7:E7"/>
    <mergeCell ref="A8:A10"/>
    <mergeCell ref="B8:B10"/>
    <mergeCell ref="C8:E9"/>
    <mergeCell ref="C44:E44"/>
  </mergeCells>
  <pageMargins left="0.7" right="0.5" top="0.43" bottom="0.3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6"/>
  <sheetViews>
    <sheetView topLeftCell="A13" workbookViewId="0">
      <selection activeCell="J26" sqref="J26"/>
    </sheetView>
  </sheetViews>
  <sheetFormatPr defaultRowHeight="18.75" x14ac:dyDescent="0.3"/>
  <cols>
    <col min="1" max="1" width="3.8984375" style="63" customWidth="1"/>
    <col min="2" max="2" width="33.8984375" style="63" customWidth="1"/>
    <col min="3" max="3" width="12.09765625" style="63" customWidth="1"/>
    <col min="4" max="4" width="10" style="63" customWidth="1"/>
    <col min="5" max="5" width="11.59765625" style="63" customWidth="1"/>
    <col min="6" max="6" width="8.796875" style="63"/>
    <col min="7" max="7" width="7.796875" style="63" bestFit="1" customWidth="1"/>
    <col min="8" max="8" width="8.796875" style="63"/>
    <col min="9" max="9" width="7.796875" style="63" bestFit="1" customWidth="1"/>
    <col min="10" max="16384" width="8.796875" style="63"/>
  </cols>
  <sheetData>
    <row r="1" spans="1:9" x14ac:dyDescent="0.3">
      <c r="A1" s="145" t="s">
        <v>0</v>
      </c>
      <c r="B1" s="145"/>
      <c r="D1" s="168" t="s">
        <v>107</v>
      </c>
      <c r="E1" s="168"/>
    </row>
    <row r="2" spans="1:9" x14ac:dyDescent="0.3">
      <c r="A2" s="147" t="s">
        <v>111</v>
      </c>
      <c r="B2" s="147"/>
      <c r="C2" s="4"/>
      <c r="D2" s="5"/>
      <c r="E2" s="5"/>
      <c r="F2" s="112"/>
    </row>
    <row r="3" spans="1:9" x14ac:dyDescent="0.3">
      <c r="A3" s="111"/>
      <c r="B3" s="111"/>
      <c r="C3" s="4"/>
      <c r="D3" s="5"/>
      <c r="E3" s="5"/>
      <c r="F3" s="112"/>
    </row>
    <row r="4" spans="1:9" x14ac:dyDescent="0.3">
      <c r="A4" s="148" t="s">
        <v>121</v>
      </c>
      <c r="B4" s="148"/>
      <c r="C4" s="148"/>
      <c r="D4" s="148"/>
      <c r="E4" s="148"/>
      <c r="F4" s="112"/>
    </row>
    <row r="5" spans="1:9" ht="21.75" customHeight="1" x14ac:dyDescent="0.3">
      <c r="A5" s="149" t="s">
        <v>104</v>
      </c>
      <c r="B5" s="149"/>
      <c r="C5" s="149"/>
      <c r="D5" s="149"/>
      <c r="E5" s="149"/>
      <c r="F5" s="112"/>
    </row>
    <row r="6" spans="1:9" ht="20.25" customHeight="1" x14ac:dyDescent="0.3">
      <c r="A6" s="150" t="str">
        <f>'B104'!A6:E6</f>
        <v>(Kèm theo Quyết định số 3020/QĐ-UBND ngày 26/12/2025 của Ủy ban nhân dân xã Kiến Hưng)</v>
      </c>
      <c r="B6" s="150"/>
      <c r="C6" s="150"/>
      <c r="D6" s="150"/>
      <c r="E6" s="150"/>
      <c r="F6" s="56"/>
    </row>
    <row r="7" spans="1:9" ht="24.75" customHeight="1" x14ac:dyDescent="0.3">
      <c r="A7" s="112"/>
      <c r="B7" s="7"/>
      <c r="C7" s="7"/>
      <c r="D7" s="144" t="s">
        <v>52</v>
      </c>
      <c r="E7" s="144"/>
      <c r="F7" s="112"/>
    </row>
    <row r="8" spans="1:9" ht="24" customHeight="1" x14ac:dyDescent="0.3">
      <c r="A8" s="162" t="s">
        <v>5</v>
      </c>
      <c r="B8" s="162" t="s">
        <v>7</v>
      </c>
      <c r="C8" s="165" t="s">
        <v>103</v>
      </c>
      <c r="D8" s="165"/>
      <c r="E8" s="165"/>
      <c r="F8" s="112"/>
    </row>
    <row r="9" spans="1:9" x14ac:dyDescent="0.3">
      <c r="A9" s="163"/>
      <c r="B9" s="163"/>
      <c r="C9" s="166" t="s">
        <v>1</v>
      </c>
      <c r="D9" s="163" t="s">
        <v>24</v>
      </c>
      <c r="E9" s="162" t="s">
        <v>9</v>
      </c>
      <c r="F9" s="112"/>
    </row>
    <row r="10" spans="1:9" x14ac:dyDescent="0.3">
      <c r="A10" s="163"/>
      <c r="B10" s="163"/>
      <c r="C10" s="166"/>
      <c r="D10" s="163"/>
      <c r="E10" s="163"/>
      <c r="F10" s="112"/>
    </row>
    <row r="11" spans="1:9" x14ac:dyDescent="0.3">
      <c r="A11" s="164"/>
      <c r="B11" s="164"/>
      <c r="C11" s="167"/>
      <c r="D11" s="164"/>
      <c r="E11" s="164"/>
      <c r="F11" s="112"/>
    </row>
    <row r="12" spans="1:9" x14ac:dyDescent="0.3">
      <c r="A12" s="59" t="s">
        <v>2</v>
      </c>
      <c r="B12" s="59" t="s">
        <v>4</v>
      </c>
      <c r="C12" s="9" t="s">
        <v>10</v>
      </c>
      <c r="D12" s="59">
        <v>2</v>
      </c>
      <c r="E12" s="59">
        <v>3</v>
      </c>
      <c r="F12" s="112"/>
    </row>
    <row r="13" spans="1:9" ht="36.75" customHeight="1" x14ac:dyDescent="0.3">
      <c r="A13" s="39"/>
      <c r="B13" s="43" t="s">
        <v>69</v>
      </c>
      <c r="C13" s="45">
        <f>D13+E13</f>
        <v>213280</v>
      </c>
      <c r="D13" s="45">
        <f>D15</f>
        <v>1400</v>
      </c>
      <c r="E13" s="54">
        <f>E16+E52+E56</f>
        <v>211880</v>
      </c>
      <c r="F13" s="112"/>
      <c r="I13" s="122"/>
    </row>
    <row r="14" spans="1:9" ht="21" customHeight="1" x14ac:dyDescent="0.3">
      <c r="A14" s="39"/>
      <c r="B14" s="43" t="s">
        <v>70</v>
      </c>
      <c r="C14" s="45">
        <f>D14+E14</f>
        <v>4751</v>
      </c>
      <c r="D14" s="45"/>
      <c r="E14" s="54">
        <v>4751</v>
      </c>
      <c r="F14" s="112"/>
    </row>
    <row r="15" spans="1:9" ht="31.5" x14ac:dyDescent="0.3">
      <c r="A15" s="39"/>
      <c r="B15" s="43" t="s">
        <v>71</v>
      </c>
      <c r="C15" s="45">
        <f>D15+E15</f>
        <v>208529</v>
      </c>
      <c r="D15" s="45">
        <f>D19+D37+D50+D52+D51</f>
        <v>1400</v>
      </c>
      <c r="E15" s="54">
        <f>E13-E14</f>
        <v>207129</v>
      </c>
      <c r="F15" s="112"/>
    </row>
    <row r="16" spans="1:9" ht="21" customHeight="1" x14ac:dyDescent="0.3">
      <c r="A16" s="39" t="s">
        <v>29</v>
      </c>
      <c r="B16" s="43" t="s">
        <v>72</v>
      </c>
      <c r="C16" s="45">
        <f>C19+C37+C50+C51</f>
        <v>213280</v>
      </c>
      <c r="D16" s="45">
        <f t="shared" ref="D16" si="0">D19+D37+D50+D51</f>
        <v>1400</v>
      </c>
      <c r="E16" s="45">
        <f>E19+E37+E50+E51</f>
        <v>211880</v>
      </c>
      <c r="F16" s="112"/>
    </row>
    <row r="17" spans="1:18" ht="21" customHeight="1" x14ac:dyDescent="0.3">
      <c r="A17" s="39"/>
      <c r="B17" s="43" t="s">
        <v>73</v>
      </c>
      <c r="C17" s="45"/>
      <c r="D17" s="45"/>
      <c r="E17" s="54"/>
      <c r="F17" s="112"/>
    </row>
    <row r="18" spans="1:18" ht="31.5" x14ac:dyDescent="0.3">
      <c r="A18" s="39"/>
      <c r="B18" s="43" t="s">
        <v>74</v>
      </c>
      <c r="C18" s="45"/>
      <c r="D18" s="45"/>
      <c r="E18" s="54"/>
      <c r="F18" s="112"/>
    </row>
    <row r="19" spans="1:18" ht="21" customHeight="1" x14ac:dyDescent="0.3">
      <c r="A19" s="39">
        <v>1</v>
      </c>
      <c r="B19" s="43" t="s">
        <v>75</v>
      </c>
      <c r="C19" s="45">
        <f>C20+C23</f>
        <v>1400</v>
      </c>
      <c r="D19" s="45">
        <f t="shared" ref="D19:E19" si="1">D20+D23</f>
        <v>1400</v>
      </c>
      <c r="E19" s="45">
        <f t="shared" si="1"/>
        <v>0</v>
      </c>
      <c r="F19" s="112"/>
    </row>
    <row r="20" spans="1:18" s="123" customFormat="1" ht="31.5" x14ac:dyDescent="0.25">
      <c r="A20" s="39" t="s">
        <v>38</v>
      </c>
      <c r="B20" s="43" t="s">
        <v>76</v>
      </c>
      <c r="C20" s="45">
        <f>C21+C22</f>
        <v>1400</v>
      </c>
      <c r="D20" s="45">
        <f t="shared" ref="D20" si="2">D21+D22</f>
        <v>1400</v>
      </c>
      <c r="E20" s="45"/>
      <c r="F20" s="112"/>
    </row>
    <row r="21" spans="1:18" s="125" customFormat="1" ht="20.45" customHeight="1" x14ac:dyDescent="0.25">
      <c r="A21" s="52" t="s">
        <v>102</v>
      </c>
      <c r="B21" s="44" t="s">
        <v>77</v>
      </c>
      <c r="C21" s="51"/>
      <c r="D21" s="124"/>
      <c r="E21" s="55"/>
    </row>
    <row r="22" spans="1:18" s="125" customFormat="1" ht="21" customHeight="1" x14ac:dyDescent="0.25">
      <c r="A22" s="52" t="s">
        <v>102</v>
      </c>
      <c r="B22" s="44" t="s">
        <v>78</v>
      </c>
      <c r="C22" s="51">
        <v>1400</v>
      </c>
      <c r="D22" s="124">
        <v>1400</v>
      </c>
      <c r="E22" s="55"/>
      <c r="F22" s="126"/>
    </row>
    <row r="23" spans="1:18" s="123" customFormat="1" ht="21" customHeight="1" x14ac:dyDescent="0.25">
      <c r="A23" s="39" t="s">
        <v>39</v>
      </c>
      <c r="B23" s="43" t="s">
        <v>79</v>
      </c>
      <c r="C23" s="46"/>
      <c r="D23" s="127"/>
      <c r="E23" s="53"/>
      <c r="F23" s="112"/>
    </row>
    <row r="24" spans="1:18" s="123" customFormat="1" ht="21" customHeight="1" x14ac:dyDescent="0.25">
      <c r="A24" s="52" t="s">
        <v>102</v>
      </c>
      <c r="B24" s="44" t="s">
        <v>55</v>
      </c>
      <c r="C24" s="46"/>
      <c r="D24" s="127"/>
      <c r="E24" s="53"/>
    </row>
    <row r="25" spans="1:18" s="123" customFormat="1" ht="21" customHeight="1" x14ac:dyDescent="0.25">
      <c r="A25" s="52" t="s">
        <v>102</v>
      </c>
      <c r="B25" s="44" t="s">
        <v>80</v>
      </c>
      <c r="C25" s="46"/>
      <c r="D25" s="127"/>
      <c r="E25" s="53"/>
    </row>
    <row r="26" spans="1:18" s="123" customFormat="1" ht="21" customHeight="1" x14ac:dyDescent="0.25">
      <c r="A26" s="52" t="s">
        <v>102</v>
      </c>
      <c r="B26" s="44" t="s">
        <v>81</v>
      </c>
      <c r="C26" s="46"/>
      <c r="D26" s="127"/>
      <c r="E26" s="53"/>
      <c r="G26" s="128"/>
    </row>
    <row r="27" spans="1:18" s="123" customFormat="1" ht="15.75" x14ac:dyDescent="0.25">
      <c r="A27" s="52" t="s">
        <v>102</v>
      </c>
      <c r="B27" s="44" t="s">
        <v>82</v>
      </c>
      <c r="C27" s="46"/>
      <c r="D27" s="127"/>
      <c r="E27" s="53"/>
    </row>
    <row r="28" spans="1:18" s="123" customFormat="1" ht="20.45" customHeight="1" x14ac:dyDescent="0.25">
      <c r="A28" s="52" t="s">
        <v>102</v>
      </c>
      <c r="B28" s="44" t="s">
        <v>56</v>
      </c>
      <c r="C28" s="46"/>
      <c r="D28" s="127"/>
      <c r="E28" s="53"/>
    </row>
    <row r="29" spans="1:18" s="123" customFormat="1" ht="20.45" customHeight="1" x14ac:dyDescent="0.25">
      <c r="A29" s="52" t="s">
        <v>102</v>
      </c>
      <c r="B29" s="44" t="s">
        <v>83</v>
      </c>
      <c r="C29" s="46"/>
      <c r="D29" s="127"/>
      <c r="E29" s="53"/>
    </row>
    <row r="30" spans="1:18" s="62" customFormat="1" ht="20.45" customHeight="1" x14ac:dyDescent="0.2">
      <c r="A30" s="52" t="s">
        <v>102</v>
      </c>
      <c r="B30" s="44" t="s">
        <v>84</v>
      </c>
      <c r="C30" s="46"/>
      <c r="D30" s="127"/>
      <c r="E30" s="53"/>
    </row>
    <row r="31" spans="1:18" s="67" customFormat="1" ht="21.75" customHeight="1" x14ac:dyDescent="0.3">
      <c r="A31" s="52" t="s">
        <v>102</v>
      </c>
      <c r="B31" s="44" t="s">
        <v>85</v>
      </c>
      <c r="C31" s="46"/>
      <c r="D31" s="127"/>
      <c r="E31" s="53"/>
      <c r="O31" s="160"/>
      <c r="P31" s="160"/>
      <c r="Q31" s="160"/>
      <c r="R31" s="160"/>
    </row>
    <row r="32" spans="1:18" x14ac:dyDescent="0.3">
      <c r="A32" s="52" t="s">
        <v>102</v>
      </c>
      <c r="B32" s="44" t="s">
        <v>11</v>
      </c>
      <c r="C32" s="46"/>
      <c r="D32" s="129"/>
      <c r="E32" s="53"/>
      <c r="L32" s="3"/>
      <c r="O32" s="161"/>
      <c r="P32" s="161"/>
      <c r="Q32" s="161"/>
      <c r="R32" s="161"/>
    </row>
    <row r="33" spans="1:18" x14ac:dyDescent="0.3">
      <c r="A33" s="52" t="s">
        <v>102</v>
      </c>
      <c r="B33" s="44" t="s">
        <v>86</v>
      </c>
      <c r="C33" s="46"/>
      <c r="D33" s="130"/>
      <c r="E33" s="53"/>
      <c r="O33" s="161"/>
      <c r="P33" s="161"/>
      <c r="Q33" s="161"/>
      <c r="R33" s="161"/>
    </row>
    <row r="34" spans="1:18" x14ac:dyDescent="0.3">
      <c r="A34" s="52" t="s">
        <v>102</v>
      </c>
      <c r="B34" s="44" t="s">
        <v>87</v>
      </c>
      <c r="C34" s="46"/>
      <c r="D34" s="130"/>
      <c r="E34" s="53"/>
      <c r="F34" s="131"/>
      <c r="O34" s="62"/>
      <c r="P34" s="62"/>
      <c r="Q34" s="62"/>
      <c r="R34" s="62"/>
    </row>
    <row r="35" spans="1:18" x14ac:dyDescent="0.3">
      <c r="A35" s="52" t="s">
        <v>102</v>
      </c>
      <c r="B35" s="44" t="s">
        <v>88</v>
      </c>
      <c r="C35" s="46"/>
      <c r="D35" s="132"/>
      <c r="E35" s="53"/>
      <c r="F35" s="62"/>
      <c r="M35" s="133"/>
      <c r="N35" s="133"/>
      <c r="O35" s="134"/>
      <c r="P35" s="134"/>
      <c r="Q35" s="134"/>
      <c r="R35" s="135"/>
    </row>
    <row r="36" spans="1:18" x14ac:dyDescent="0.3">
      <c r="A36" s="52" t="s">
        <v>102</v>
      </c>
      <c r="B36" s="44" t="s">
        <v>12</v>
      </c>
      <c r="C36" s="46"/>
      <c r="D36" s="136"/>
      <c r="E36" s="53"/>
      <c r="F36" s="135"/>
      <c r="O36" s="62"/>
      <c r="P36" s="62"/>
      <c r="Q36" s="62"/>
      <c r="R36" s="62"/>
    </row>
    <row r="37" spans="1:18" x14ac:dyDescent="0.3">
      <c r="A37" s="39">
        <v>2</v>
      </c>
      <c r="B37" s="43" t="s">
        <v>89</v>
      </c>
      <c r="C37" s="45">
        <f t="shared" ref="C37:C50" si="3">D37+E37</f>
        <v>207698</v>
      </c>
      <c r="D37" s="137"/>
      <c r="E37" s="54">
        <f>SUM(E38:E49)</f>
        <v>207698</v>
      </c>
      <c r="F37" s="62"/>
      <c r="O37" s="62"/>
      <c r="P37" s="62"/>
      <c r="Q37" s="62"/>
      <c r="R37" s="62"/>
    </row>
    <row r="38" spans="1:18" x14ac:dyDescent="0.3">
      <c r="A38" s="52" t="s">
        <v>102</v>
      </c>
      <c r="B38" s="44" t="s">
        <v>55</v>
      </c>
      <c r="C38" s="51">
        <f t="shared" si="3"/>
        <v>95730</v>
      </c>
      <c r="D38" s="138"/>
      <c r="E38" s="55">
        <v>95730</v>
      </c>
      <c r="F38" s="62"/>
      <c r="L38" s="131"/>
      <c r="O38" s="161"/>
      <c r="P38" s="161"/>
      <c r="Q38" s="161"/>
      <c r="R38" s="161"/>
    </row>
    <row r="39" spans="1:18" x14ac:dyDescent="0.3">
      <c r="A39" s="52" t="s">
        <v>102</v>
      </c>
      <c r="B39" s="44" t="s">
        <v>80</v>
      </c>
      <c r="C39" s="51">
        <f t="shared" si="3"/>
        <v>390</v>
      </c>
      <c r="D39" s="129"/>
      <c r="E39" s="55">
        <v>390</v>
      </c>
      <c r="F39" s="131"/>
    </row>
    <row r="40" spans="1:18" x14ac:dyDescent="0.3">
      <c r="A40" s="52" t="s">
        <v>102</v>
      </c>
      <c r="B40" s="44" t="s">
        <v>90</v>
      </c>
      <c r="C40" s="51">
        <f t="shared" si="3"/>
        <v>4963</v>
      </c>
      <c r="D40" s="138"/>
      <c r="E40" s="55">
        <v>4963</v>
      </c>
    </row>
    <row r="41" spans="1:18" x14ac:dyDescent="0.3">
      <c r="A41" s="52" t="s">
        <v>102</v>
      </c>
      <c r="B41" s="44" t="s">
        <v>91</v>
      </c>
      <c r="C41" s="51">
        <f t="shared" si="3"/>
        <v>3915</v>
      </c>
      <c r="D41" s="138"/>
      <c r="E41" s="55">
        <v>3915</v>
      </c>
    </row>
    <row r="42" spans="1:18" x14ac:dyDescent="0.3">
      <c r="A42" s="52" t="s">
        <v>102</v>
      </c>
      <c r="B42" s="44" t="s">
        <v>92</v>
      </c>
      <c r="C42" s="51">
        <f t="shared" si="3"/>
        <v>5587</v>
      </c>
      <c r="D42" s="138"/>
      <c r="E42" s="55">
        <v>5587</v>
      </c>
    </row>
    <row r="43" spans="1:18" x14ac:dyDescent="0.3">
      <c r="A43" s="52" t="s">
        <v>102</v>
      </c>
      <c r="B43" s="44" t="s">
        <v>93</v>
      </c>
      <c r="C43" s="51">
        <f t="shared" si="3"/>
        <v>300</v>
      </c>
      <c r="D43" s="138"/>
      <c r="E43" s="55">
        <v>300</v>
      </c>
    </row>
    <row r="44" spans="1:18" x14ac:dyDescent="0.3">
      <c r="A44" s="52" t="s">
        <v>102</v>
      </c>
      <c r="B44" s="44" t="s">
        <v>94</v>
      </c>
      <c r="C44" s="51">
        <f t="shared" si="3"/>
        <v>355</v>
      </c>
      <c r="D44" s="138"/>
      <c r="E44" s="55">
        <v>355</v>
      </c>
    </row>
    <row r="45" spans="1:18" x14ac:dyDescent="0.3">
      <c r="A45" s="52" t="s">
        <v>102</v>
      </c>
      <c r="B45" s="44" t="s">
        <v>95</v>
      </c>
      <c r="C45" s="51">
        <f t="shared" si="3"/>
        <v>1400</v>
      </c>
      <c r="D45" s="138"/>
      <c r="E45" s="55">
        <v>1400</v>
      </c>
    </row>
    <row r="46" spans="1:18" x14ac:dyDescent="0.3">
      <c r="A46" s="52" t="s">
        <v>102</v>
      </c>
      <c r="B46" s="44" t="s">
        <v>86</v>
      </c>
      <c r="C46" s="51">
        <f t="shared" si="3"/>
        <v>17203</v>
      </c>
      <c r="D46" s="138"/>
      <c r="E46" s="55">
        <v>17203</v>
      </c>
    </row>
    <row r="47" spans="1:18" x14ac:dyDescent="0.3">
      <c r="A47" s="52" t="s">
        <v>102</v>
      </c>
      <c r="B47" s="44" t="s">
        <v>87</v>
      </c>
      <c r="C47" s="51">
        <f t="shared" si="3"/>
        <v>32078</v>
      </c>
      <c r="D47" s="138"/>
      <c r="E47" s="55">
        <v>32078</v>
      </c>
    </row>
    <row r="48" spans="1:18" x14ac:dyDescent="0.3">
      <c r="A48" s="52" t="s">
        <v>102</v>
      </c>
      <c r="B48" s="44" t="s">
        <v>88</v>
      </c>
      <c r="C48" s="51">
        <f>D48+E48</f>
        <v>44744</v>
      </c>
      <c r="D48" s="138"/>
      <c r="E48" s="55">
        <v>44744</v>
      </c>
    </row>
    <row r="49" spans="1:5" x14ac:dyDescent="0.3">
      <c r="A49" s="52" t="s">
        <v>102</v>
      </c>
      <c r="B49" s="44" t="s">
        <v>12</v>
      </c>
      <c r="C49" s="51">
        <f t="shared" si="3"/>
        <v>1033</v>
      </c>
      <c r="D49" s="138"/>
      <c r="E49" s="55">
        <v>1033</v>
      </c>
    </row>
    <row r="50" spans="1:5" s="67" customFormat="1" x14ac:dyDescent="0.3">
      <c r="A50" s="39">
        <v>3</v>
      </c>
      <c r="B50" s="43" t="s">
        <v>6</v>
      </c>
      <c r="C50" s="45">
        <f t="shared" si="3"/>
        <v>4182</v>
      </c>
      <c r="D50" s="137"/>
      <c r="E50" s="54">
        <v>4182</v>
      </c>
    </row>
    <row r="51" spans="1:5" x14ac:dyDescent="0.3">
      <c r="A51" s="39">
        <v>4</v>
      </c>
      <c r="B51" s="43" t="s">
        <v>96</v>
      </c>
      <c r="C51" s="46"/>
      <c r="D51" s="132"/>
      <c r="E51" s="53"/>
    </row>
    <row r="52" spans="1:5" x14ac:dyDescent="0.3">
      <c r="A52" s="39" t="s">
        <v>32</v>
      </c>
      <c r="B52" s="43" t="s">
        <v>97</v>
      </c>
      <c r="C52" s="46"/>
      <c r="D52" s="132"/>
      <c r="E52" s="53"/>
    </row>
    <row r="53" spans="1:5" x14ac:dyDescent="0.3">
      <c r="A53" s="39">
        <v>1</v>
      </c>
      <c r="B53" s="43" t="s">
        <v>98</v>
      </c>
      <c r="C53" s="46"/>
      <c r="D53" s="132"/>
      <c r="E53" s="53"/>
    </row>
    <row r="54" spans="1:5" ht="31.5" x14ac:dyDescent="0.3">
      <c r="A54" s="39">
        <v>2</v>
      </c>
      <c r="B54" s="43" t="s">
        <v>99</v>
      </c>
      <c r="C54" s="46"/>
      <c r="D54" s="132"/>
      <c r="E54" s="53"/>
    </row>
    <row r="55" spans="1:5" ht="31.5" x14ac:dyDescent="0.3">
      <c r="A55" s="39">
        <v>3</v>
      </c>
      <c r="B55" s="43" t="s">
        <v>100</v>
      </c>
      <c r="C55" s="46"/>
      <c r="D55" s="132"/>
      <c r="E55" s="53"/>
    </row>
    <row r="56" spans="1:5" x14ac:dyDescent="0.3">
      <c r="A56" s="41" t="s">
        <v>40</v>
      </c>
      <c r="B56" s="42" t="s">
        <v>101</v>
      </c>
      <c r="C56" s="46"/>
      <c r="D56" s="132"/>
      <c r="E56" s="53"/>
    </row>
  </sheetData>
  <mergeCells count="17">
    <mergeCell ref="A6:E6"/>
    <mergeCell ref="A1:B1"/>
    <mergeCell ref="D1:E1"/>
    <mergeCell ref="A2:B2"/>
    <mergeCell ref="A4:E4"/>
    <mergeCell ref="A5:E5"/>
    <mergeCell ref="A8:A11"/>
    <mergeCell ref="B8:B11"/>
    <mergeCell ref="C8:E8"/>
    <mergeCell ref="C9:C11"/>
    <mergeCell ref="D9:D11"/>
    <mergeCell ref="E9:E11"/>
    <mergeCell ref="O31:R31"/>
    <mergeCell ref="O32:R32"/>
    <mergeCell ref="O33:R33"/>
    <mergeCell ref="O38:R38"/>
    <mergeCell ref="D7:E7"/>
  </mergeCells>
  <pageMargins left="0.71" right="0.45" top="0.6692913385826772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5"/>
  <sheetViews>
    <sheetView zoomScaleNormal="100" zoomScaleSheetLayoutView="100" workbookViewId="0">
      <selection activeCell="J15" sqref="J15"/>
    </sheetView>
  </sheetViews>
  <sheetFormatPr defaultColWidth="8.69921875" defaultRowHeight="18.75" x14ac:dyDescent="0.3"/>
  <cols>
    <col min="1" max="1" width="28.3984375" style="11" customWidth="1"/>
    <col min="2" max="2" width="10.59765625" style="11" customWidth="1"/>
    <col min="3" max="3" width="17.69921875" style="11" customWidth="1"/>
    <col min="4" max="4" width="16.3984375" style="11" customWidth="1"/>
    <col min="5" max="16384" width="8.69921875" style="11"/>
  </cols>
  <sheetData>
    <row r="1" spans="1:5" x14ac:dyDescent="0.3">
      <c r="A1" s="169" t="s">
        <v>0</v>
      </c>
      <c r="B1" s="169"/>
      <c r="C1" s="171" t="s">
        <v>58</v>
      </c>
      <c r="D1" s="171"/>
    </row>
    <row r="2" spans="1:5" ht="16.5" customHeight="1" x14ac:dyDescent="0.3">
      <c r="A2" s="170" t="s">
        <v>111</v>
      </c>
      <c r="B2" s="170"/>
      <c r="C2" s="4"/>
      <c r="D2" s="5"/>
    </row>
    <row r="3" spans="1:5" x14ac:dyDescent="0.3">
      <c r="A3" s="6"/>
      <c r="B3" s="6"/>
      <c r="C3" s="4"/>
      <c r="D3" s="5"/>
    </row>
    <row r="4" spans="1:5" x14ac:dyDescent="0.3">
      <c r="A4" s="148" t="s">
        <v>109</v>
      </c>
      <c r="B4" s="148"/>
      <c r="C4" s="148"/>
      <c r="D4" s="148"/>
    </row>
    <row r="5" spans="1:5" x14ac:dyDescent="0.3">
      <c r="A5" s="149" t="s">
        <v>53</v>
      </c>
      <c r="B5" s="149"/>
      <c r="C5" s="149"/>
      <c r="D5" s="149"/>
      <c r="E5" s="38"/>
    </row>
    <row r="6" spans="1:5" ht="21" customHeight="1" x14ac:dyDescent="0.3">
      <c r="A6" s="150" t="str">
        <f>'B105'!A6:E6</f>
        <v>(Kèm theo Quyết định số 3020/QĐ-UBND ngày 26/12/2025 của Ủy ban nhân dân xã Kiến Hưng)</v>
      </c>
      <c r="B6" s="150"/>
      <c r="C6" s="150"/>
      <c r="D6" s="150"/>
      <c r="E6" s="37"/>
    </row>
    <row r="7" spans="1:5" x14ac:dyDescent="0.3">
      <c r="A7" s="8"/>
      <c r="B7" s="10"/>
      <c r="C7" s="144" t="s">
        <v>52</v>
      </c>
      <c r="D7" s="144"/>
    </row>
    <row r="8" spans="1:5" ht="24.95" customHeight="1" x14ac:dyDescent="0.3">
      <c r="A8" s="12" t="s">
        <v>7</v>
      </c>
      <c r="B8" s="12" t="s">
        <v>13</v>
      </c>
      <c r="C8" s="12" t="s">
        <v>14</v>
      </c>
      <c r="D8" s="12" t="s">
        <v>13</v>
      </c>
    </row>
    <row r="9" spans="1:5" ht="24.95" customHeight="1" x14ac:dyDescent="0.3">
      <c r="A9" s="12" t="s">
        <v>15</v>
      </c>
      <c r="B9" s="26">
        <f>B10+B11+B12+B15</f>
        <v>213280</v>
      </c>
      <c r="C9" s="12" t="s">
        <v>21</v>
      </c>
      <c r="D9" s="26">
        <f>D10+D11+D12</f>
        <v>213280</v>
      </c>
      <c r="E9" s="36"/>
    </row>
    <row r="10" spans="1:5" ht="24.95" customHeight="1" x14ac:dyDescent="0.3">
      <c r="A10" s="27" t="s">
        <v>122</v>
      </c>
      <c r="B10" s="26">
        <v>1999</v>
      </c>
      <c r="C10" s="27" t="s">
        <v>22</v>
      </c>
      <c r="D10" s="26">
        <v>1400</v>
      </c>
    </row>
    <row r="11" spans="1:5" ht="38.25" customHeight="1" x14ac:dyDescent="0.3">
      <c r="A11" s="29" t="s">
        <v>16</v>
      </c>
      <c r="B11" s="30">
        <v>10392</v>
      </c>
      <c r="C11" s="27" t="s">
        <v>23</v>
      </c>
      <c r="D11" s="33">
        <v>207698</v>
      </c>
      <c r="E11" s="36"/>
    </row>
    <row r="12" spans="1:5" ht="24.95" customHeight="1" x14ac:dyDescent="0.3">
      <c r="A12" s="32" t="s">
        <v>17</v>
      </c>
      <c r="B12" s="33">
        <f>B13+B14</f>
        <v>200889</v>
      </c>
      <c r="C12" s="27" t="s">
        <v>51</v>
      </c>
      <c r="D12" s="33">
        <v>4182</v>
      </c>
    </row>
    <row r="13" spans="1:5" ht="24.95" customHeight="1" x14ac:dyDescent="0.3">
      <c r="A13" s="34" t="s">
        <v>18</v>
      </c>
      <c r="B13" s="31">
        <v>199809</v>
      </c>
      <c r="C13" s="28"/>
      <c r="D13" s="28"/>
    </row>
    <row r="14" spans="1:5" ht="24.95" customHeight="1" x14ac:dyDescent="0.3">
      <c r="A14" s="35" t="s">
        <v>19</v>
      </c>
      <c r="B14" s="31">
        <v>1080</v>
      </c>
      <c r="C14" s="28"/>
      <c r="D14" s="28"/>
    </row>
    <row r="15" spans="1:5" ht="24.95" customHeight="1" x14ac:dyDescent="0.3">
      <c r="A15" s="27" t="s">
        <v>20</v>
      </c>
      <c r="B15" s="27"/>
      <c r="C15" s="28"/>
      <c r="D15" s="28"/>
    </row>
  </sheetData>
  <mergeCells count="7">
    <mergeCell ref="A1:B1"/>
    <mergeCell ref="A2:B2"/>
    <mergeCell ref="A4:D4"/>
    <mergeCell ref="A6:D6"/>
    <mergeCell ref="C7:D7"/>
    <mergeCell ref="A5:D5"/>
    <mergeCell ref="C1:D1"/>
  </mergeCells>
  <pageMargins left="0.61" right="0.4" top="0.6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topLeftCell="A10" zoomScaleNormal="100" zoomScaleSheetLayoutView="100" workbookViewId="0">
      <selection activeCell="I24" sqref="I24"/>
    </sheetView>
  </sheetViews>
  <sheetFormatPr defaultRowHeight="18.75" x14ac:dyDescent="0.3"/>
  <cols>
    <col min="1" max="1" width="3.5" style="63" customWidth="1"/>
    <col min="2" max="2" width="39.09765625" style="76" customWidth="1"/>
    <col min="3" max="3" width="8.5" style="63" customWidth="1"/>
    <col min="4" max="4" width="10" style="63" customWidth="1"/>
    <col min="5" max="5" width="10.19921875" style="63" customWidth="1"/>
    <col min="6" max="16384" width="8.796875" style="63"/>
  </cols>
  <sheetData>
    <row r="1" spans="1:5" s="62" customFormat="1" ht="15.75" x14ac:dyDescent="0.25">
      <c r="A1" s="145" t="s">
        <v>0</v>
      </c>
      <c r="B1" s="145"/>
      <c r="C1" s="168" t="s">
        <v>28</v>
      </c>
      <c r="D1" s="168"/>
      <c r="E1" s="168"/>
    </row>
    <row r="2" spans="1:5" x14ac:dyDescent="0.3">
      <c r="A2" s="147" t="s">
        <v>110</v>
      </c>
      <c r="B2" s="147"/>
      <c r="C2" s="1"/>
      <c r="D2" s="1"/>
      <c r="E2" s="2"/>
    </row>
    <row r="3" spans="1:5" x14ac:dyDescent="0.3">
      <c r="A3" s="64"/>
      <c r="B3" s="65"/>
      <c r="C3" s="1"/>
      <c r="D3" s="1"/>
      <c r="E3" s="2"/>
    </row>
    <row r="4" spans="1:5" x14ac:dyDescent="0.3">
      <c r="A4" s="172" t="s">
        <v>114</v>
      </c>
      <c r="B4" s="172"/>
      <c r="C4" s="172"/>
      <c r="D4" s="172"/>
      <c r="E4" s="172"/>
    </row>
    <row r="5" spans="1:5" x14ac:dyDescent="0.3">
      <c r="A5" s="150" t="s">
        <v>53</v>
      </c>
      <c r="B5" s="150"/>
      <c r="C5" s="150"/>
      <c r="D5" s="150"/>
      <c r="E5" s="150"/>
    </row>
    <row r="6" spans="1:5" x14ac:dyDescent="0.3">
      <c r="A6" s="150" t="str">
        <f>'B108'!A6:D6</f>
        <v>(Kèm theo Quyết định số 3020/QĐ-UBND ngày 26/12/2025 của Ủy ban nhân dân xã Kiến Hưng)</v>
      </c>
      <c r="B6" s="150"/>
      <c r="C6" s="150"/>
      <c r="D6" s="150"/>
      <c r="E6" s="150"/>
    </row>
    <row r="7" spans="1:5" x14ac:dyDescent="0.3">
      <c r="A7" s="66"/>
      <c r="B7" s="19"/>
      <c r="C7" s="144" t="s">
        <v>52</v>
      </c>
      <c r="D7" s="144"/>
      <c r="E7" s="144"/>
    </row>
    <row r="8" spans="1:5" ht="21.6" customHeight="1" x14ac:dyDescent="0.3">
      <c r="A8" s="173" t="s">
        <v>25</v>
      </c>
      <c r="B8" s="173" t="s">
        <v>26</v>
      </c>
      <c r="C8" s="174" t="s">
        <v>27</v>
      </c>
      <c r="D8" s="174"/>
      <c r="E8" s="174"/>
    </row>
    <row r="9" spans="1:5" ht="22.9" customHeight="1" x14ac:dyDescent="0.3">
      <c r="A9" s="173"/>
      <c r="B9" s="173"/>
      <c r="C9" s="174"/>
      <c r="D9" s="174"/>
      <c r="E9" s="174"/>
    </row>
    <row r="10" spans="1:5" ht="49.5" customHeight="1" x14ac:dyDescent="0.3">
      <c r="A10" s="173"/>
      <c r="B10" s="173"/>
      <c r="C10" s="39" t="s">
        <v>59</v>
      </c>
      <c r="D10" s="39" t="s">
        <v>60</v>
      </c>
      <c r="E10" s="58" t="s">
        <v>112</v>
      </c>
    </row>
    <row r="11" spans="1:5" ht="22.9" customHeight="1" x14ac:dyDescent="0.3">
      <c r="A11" s="16">
        <v>1</v>
      </c>
      <c r="B11" s="16">
        <v>2</v>
      </c>
      <c r="C11" s="17">
        <v>3</v>
      </c>
      <c r="D11" s="17"/>
      <c r="E11" s="17">
        <v>4</v>
      </c>
    </row>
    <row r="12" spans="1:5" s="67" customFormat="1" ht="22.9" customHeight="1" x14ac:dyDescent="0.3">
      <c r="A12" s="57"/>
      <c r="B12" s="57" t="s">
        <v>50</v>
      </c>
      <c r="C12" s="25">
        <f>C13+C19+C36+C37+C38+C39</f>
        <v>40015</v>
      </c>
      <c r="D12" s="25">
        <f>D13+D19+D36+D37+D38+D39</f>
        <v>35415</v>
      </c>
      <c r="E12" s="25">
        <f>E13+E19+E36+E37+E38+E39</f>
        <v>213280</v>
      </c>
    </row>
    <row r="13" spans="1:5" ht="22.9" customHeight="1" x14ac:dyDescent="0.3">
      <c r="A13" s="15" t="s">
        <v>29</v>
      </c>
      <c r="B13" s="20" t="s">
        <v>30</v>
      </c>
      <c r="C13" s="13">
        <f>C14+C15+C16+C17+C18</f>
        <v>1999</v>
      </c>
      <c r="D13" s="13">
        <f t="shared" ref="D13:E13" si="0">D14+D15+D16+D17+D18</f>
        <v>1999</v>
      </c>
      <c r="E13" s="13">
        <f t="shared" si="0"/>
        <v>1999</v>
      </c>
    </row>
    <row r="14" spans="1:5" s="68" customFormat="1" ht="22.9" customHeight="1" x14ac:dyDescent="0.3">
      <c r="A14" s="18">
        <v>1</v>
      </c>
      <c r="B14" s="21" t="s">
        <v>118</v>
      </c>
      <c r="C14" s="14">
        <v>100</v>
      </c>
      <c r="D14" s="14">
        <v>100</v>
      </c>
      <c r="E14" s="14">
        <v>100</v>
      </c>
    </row>
    <row r="15" spans="1:5" s="68" customFormat="1" ht="22.9" customHeight="1" x14ac:dyDescent="0.3">
      <c r="A15" s="18">
        <v>2</v>
      </c>
      <c r="B15" s="71" t="s">
        <v>120</v>
      </c>
      <c r="C15" s="14">
        <v>830</v>
      </c>
      <c r="D15" s="14">
        <v>830</v>
      </c>
      <c r="E15" s="14">
        <v>830</v>
      </c>
    </row>
    <row r="16" spans="1:5" s="68" customFormat="1" ht="22.9" customHeight="1" x14ac:dyDescent="0.3">
      <c r="A16" s="18">
        <v>3</v>
      </c>
      <c r="B16" s="69" t="s">
        <v>31</v>
      </c>
      <c r="C16" s="14">
        <v>60</v>
      </c>
      <c r="D16" s="14">
        <v>60</v>
      </c>
      <c r="E16" s="14">
        <v>60</v>
      </c>
    </row>
    <row r="17" spans="1:8" s="68" customFormat="1" ht="22.9" customHeight="1" x14ac:dyDescent="0.3">
      <c r="A17" s="18">
        <v>4</v>
      </c>
      <c r="B17" s="24" t="s">
        <v>119</v>
      </c>
      <c r="C17" s="70">
        <v>9</v>
      </c>
      <c r="D17" s="70">
        <v>9</v>
      </c>
      <c r="E17" s="70">
        <v>9</v>
      </c>
    </row>
    <row r="18" spans="1:8" s="68" customFormat="1" ht="22.9" customHeight="1" x14ac:dyDescent="0.3">
      <c r="A18" s="18">
        <v>5</v>
      </c>
      <c r="B18" s="24" t="s">
        <v>115</v>
      </c>
      <c r="C18" s="14">
        <v>1000</v>
      </c>
      <c r="D18" s="14">
        <v>1000</v>
      </c>
      <c r="E18" s="14">
        <v>1000</v>
      </c>
    </row>
    <row r="19" spans="1:8" s="67" customFormat="1" ht="22.9" customHeight="1" x14ac:dyDescent="0.3">
      <c r="A19" s="15" t="s">
        <v>32</v>
      </c>
      <c r="B19" s="20" t="s">
        <v>57</v>
      </c>
      <c r="C19" s="13">
        <f>C20+C21+C22+C23+C28+C29+C30+C31+C32+C33+C34+C35</f>
        <v>38016</v>
      </c>
      <c r="D19" s="13">
        <f t="shared" ref="D19:E19" si="1">D20+D21+D22+D23+D28+D29+D30+D31+D32+D33+D34+D35</f>
        <v>33416</v>
      </c>
      <c r="E19" s="13">
        <f t="shared" si="1"/>
        <v>10392</v>
      </c>
      <c r="F19" s="139"/>
      <c r="G19" s="139"/>
      <c r="H19" s="139"/>
    </row>
    <row r="20" spans="1:8" ht="34.5" customHeight="1" x14ac:dyDescent="0.3">
      <c r="A20" s="18">
        <v>1</v>
      </c>
      <c r="B20" s="21" t="s">
        <v>33</v>
      </c>
      <c r="C20" s="72"/>
      <c r="D20" s="72"/>
      <c r="E20" s="72"/>
      <c r="G20" s="140"/>
    </row>
    <row r="21" spans="1:8" ht="21.75" customHeight="1" x14ac:dyDescent="0.3">
      <c r="A21" s="18">
        <v>2</v>
      </c>
      <c r="B21" s="73" t="s">
        <v>61</v>
      </c>
      <c r="C21" s="72">
        <v>300</v>
      </c>
      <c r="D21" s="72"/>
      <c r="E21" s="72"/>
    </row>
    <row r="22" spans="1:8" ht="21.75" customHeight="1" x14ac:dyDescent="0.3">
      <c r="A22" s="18">
        <v>3</v>
      </c>
      <c r="B22" s="21" t="s">
        <v>34</v>
      </c>
      <c r="C22" s="72"/>
      <c r="D22" s="72"/>
      <c r="E22" s="72"/>
    </row>
    <row r="23" spans="1:8" ht="21.75" customHeight="1" x14ac:dyDescent="0.3">
      <c r="A23" s="18">
        <v>4</v>
      </c>
      <c r="B23" s="21" t="s">
        <v>37</v>
      </c>
      <c r="C23" s="14">
        <f>C24+C25+C26+C27</f>
        <v>15000</v>
      </c>
      <c r="D23" s="14">
        <f t="shared" ref="D23:E23" si="2">D24+D25+D26+D27</f>
        <v>15000</v>
      </c>
      <c r="E23" s="14">
        <f t="shared" si="2"/>
        <v>3240</v>
      </c>
    </row>
    <row r="24" spans="1:8" s="141" customFormat="1" ht="21.75" customHeight="1" x14ac:dyDescent="0.3">
      <c r="A24" s="40" t="s">
        <v>68</v>
      </c>
      <c r="B24" s="74" t="s">
        <v>62</v>
      </c>
      <c r="C24" s="75">
        <f>'B104'!C24</f>
        <v>4800</v>
      </c>
      <c r="D24" s="75">
        <f>C24</f>
        <v>4800</v>
      </c>
      <c r="E24" s="75">
        <v>3240</v>
      </c>
    </row>
    <row r="25" spans="1:8" s="141" customFormat="1" ht="21.75" customHeight="1" x14ac:dyDescent="0.3">
      <c r="A25" s="40" t="s">
        <v>68</v>
      </c>
      <c r="B25" s="74" t="s">
        <v>63</v>
      </c>
      <c r="C25" s="75">
        <f>'B104'!C25</f>
        <v>1200</v>
      </c>
      <c r="D25" s="75">
        <f t="shared" ref="D25:D27" si="3">C25</f>
        <v>1200</v>
      </c>
      <c r="E25" s="75"/>
    </row>
    <row r="26" spans="1:8" s="142" customFormat="1" ht="21.75" customHeight="1" x14ac:dyDescent="0.3">
      <c r="A26" s="40" t="s">
        <v>68</v>
      </c>
      <c r="B26" s="74" t="s">
        <v>64</v>
      </c>
      <c r="C26" s="75"/>
      <c r="D26" s="75"/>
      <c r="E26" s="75"/>
    </row>
    <row r="27" spans="1:8" s="142" customFormat="1" ht="21.75" customHeight="1" x14ac:dyDescent="0.3">
      <c r="A27" s="40" t="s">
        <v>68</v>
      </c>
      <c r="B27" s="74" t="s">
        <v>65</v>
      </c>
      <c r="C27" s="75">
        <f>'B104'!C27</f>
        <v>9000</v>
      </c>
      <c r="D27" s="75">
        <f t="shared" si="3"/>
        <v>9000</v>
      </c>
      <c r="E27" s="60"/>
    </row>
    <row r="28" spans="1:8" s="68" customFormat="1" ht="21.75" customHeight="1" x14ac:dyDescent="0.3">
      <c r="A28" s="18">
        <v>5</v>
      </c>
      <c r="B28" s="21" t="s">
        <v>35</v>
      </c>
      <c r="C28" s="70">
        <v>4300</v>
      </c>
      <c r="D28" s="70"/>
      <c r="E28" s="70"/>
    </row>
    <row r="29" spans="1:8" s="68" customFormat="1" ht="21.75" customHeight="1" x14ac:dyDescent="0.3">
      <c r="A29" s="18">
        <v>6</v>
      </c>
      <c r="B29" s="21" t="s">
        <v>36</v>
      </c>
      <c r="C29" s="70"/>
      <c r="D29" s="70"/>
      <c r="E29" s="70"/>
    </row>
    <row r="30" spans="1:8" s="68" customFormat="1" ht="21.75" customHeight="1" x14ac:dyDescent="0.3">
      <c r="A30" s="18">
        <v>7</v>
      </c>
      <c r="B30" s="71" t="s">
        <v>54</v>
      </c>
      <c r="C30" s="70">
        <v>11200</v>
      </c>
      <c r="D30" s="70">
        <v>11200</v>
      </c>
      <c r="E30" s="70">
        <v>5600</v>
      </c>
    </row>
    <row r="31" spans="1:8" s="68" customFormat="1" ht="21.75" customHeight="1" x14ac:dyDescent="0.3">
      <c r="A31" s="18">
        <v>8</v>
      </c>
      <c r="B31" s="71" t="s">
        <v>3</v>
      </c>
      <c r="C31" s="70">
        <v>2800</v>
      </c>
      <c r="D31" s="70">
        <v>2800</v>
      </c>
      <c r="E31" s="70"/>
    </row>
    <row r="32" spans="1:8" s="68" customFormat="1" ht="21.75" customHeight="1" x14ac:dyDescent="0.3">
      <c r="A32" s="18">
        <v>9</v>
      </c>
      <c r="B32" s="71" t="s">
        <v>116</v>
      </c>
      <c r="C32" s="70">
        <v>380</v>
      </c>
      <c r="D32" s="70">
        <v>380</v>
      </c>
      <c r="E32" s="70">
        <v>152</v>
      </c>
    </row>
    <row r="33" spans="1:5" s="68" customFormat="1" ht="21.75" customHeight="1" x14ac:dyDescent="0.3">
      <c r="A33" s="18">
        <v>10</v>
      </c>
      <c r="B33" s="71" t="s">
        <v>66</v>
      </c>
      <c r="C33" s="70">
        <v>4000</v>
      </c>
      <c r="D33" s="70">
        <v>4000</v>
      </c>
      <c r="E33" s="70">
        <v>1400</v>
      </c>
    </row>
    <row r="34" spans="1:5" s="68" customFormat="1" ht="21.75" customHeight="1" x14ac:dyDescent="0.3">
      <c r="A34" s="18">
        <v>11</v>
      </c>
      <c r="B34" s="73" t="s">
        <v>67</v>
      </c>
      <c r="C34" s="70"/>
      <c r="D34" s="70"/>
      <c r="E34" s="70"/>
    </row>
    <row r="35" spans="1:5" s="68" customFormat="1" ht="21.75" customHeight="1" x14ac:dyDescent="0.3">
      <c r="A35" s="18">
        <v>12</v>
      </c>
      <c r="B35" s="73" t="s">
        <v>117</v>
      </c>
      <c r="C35" s="70">
        <v>36</v>
      </c>
      <c r="D35" s="70">
        <v>36</v>
      </c>
      <c r="E35" s="70"/>
    </row>
    <row r="36" spans="1:5" s="143" customFormat="1" ht="22.9" customHeight="1" x14ac:dyDescent="0.3">
      <c r="A36" s="22" t="s">
        <v>40</v>
      </c>
      <c r="B36" s="23" t="s">
        <v>41</v>
      </c>
      <c r="C36" s="13"/>
      <c r="D36" s="13"/>
      <c r="E36" s="13"/>
    </row>
    <row r="37" spans="1:5" s="143" customFormat="1" ht="22.9" customHeight="1" x14ac:dyDescent="0.3">
      <c r="A37" s="22" t="s">
        <v>43</v>
      </c>
      <c r="B37" s="23" t="s">
        <v>42</v>
      </c>
      <c r="C37" s="13"/>
      <c r="D37" s="13"/>
      <c r="E37" s="13"/>
    </row>
    <row r="38" spans="1:5" s="143" customFormat="1" ht="22.9" customHeight="1" x14ac:dyDescent="0.3">
      <c r="A38" s="22" t="s">
        <v>46</v>
      </c>
      <c r="B38" s="23" t="s">
        <v>44</v>
      </c>
      <c r="C38" s="13"/>
      <c r="D38" s="13"/>
      <c r="E38" s="13"/>
    </row>
    <row r="39" spans="1:5" s="143" customFormat="1" ht="22.9" customHeight="1" x14ac:dyDescent="0.3">
      <c r="A39" s="22" t="s">
        <v>47</v>
      </c>
      <c r="B39" s="23" t="s">
        <v>45</v>
      </c>
      <c r="C39" s="13"/>
      <c r="D39" s="13"/>
      <c r="E39" s="13">
        <f>E40+E41</f>
        <v>200889</v>
      </c>
    </row>
    <row r="40" spans="1:5" s="68" customFormat="1" ht="22.9" customHeight="1" x14ac:dyDescent="0.3">
      <c r="A40" s="18">
        <v>1</v>
      </c>
      <c r="B40" s="21" t="s">
        <v>48</v>
      </c>
      <c r="C40" s="14"/>
      <c r="D40" s="14"/>
      <c r="E40" s="14">
        <v>199809</v>
      </c>
    </row>
    <row r="41" spans="1:5" s="68" customFormat="1" ht="22.9" customHeight="1" x14ac:dyDescent="0.3">
      <c r="A41" s="18">
        <v>2</v>
      </c>
      <c r="B41" s="21" t="s">
        <v>49</v>
      </c>
      <c r="C41" s="14"/>
      <c r="D41" s="14"/>
      <c r="E41" s="14">
        <v>1080</v>
      </c>
    </row>
    <row r="42" spans="1:5" x14ac:dyDescent="0.3">
      <c r="C42" s="62"/>
      <c r="D42" s="62"/>
      <c r="E42" s="62"/>
    </row>
    <row r="43" spans="1:5" x14ac:dyDescent="0.3">
      <c r="C43" s="62"/>
      <c r="D43" s="62"/>
      <c r="E43" s="62"/>
    </row>
    <row r="44" spans="1:5" x14ac:dyDescent="0.3">
      <c r="B44" s="77"/>
      <c r="C44" s="161"/>
      <c r="D44" s="161"/>
      <c r="E44" s="161"/>
    </row>
  </sheetData>
  <mergeCells count="11">
    <mergeCell ref="C44:E44"/>
    <mergeCell ref="C1:E1"/>
    <mergeCell ref="A1:B1"/>
    <mergeCell ref="A2:B2"/>
    <mergeCell ref="A4:E4"/>
    <mergeCell ref="A6:E6"/>
    <mergeCell ref="C7:E7"/>
    <mergeCell ref="A8:A10"/>
    <mergeCell ref="B8:B10"/>
    <mergeCell ref="C8:E9"/>
    <mergeCell ref="A5:E5"/>
  </mergeCells>
  <pageMargins left="0.7" right="0.5" top="0.43" bottom="0.3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6"/>
  <sheetViews>
    <sheetView tabSelected="1" topLeftCell="A19" workbookViewId="0">
      <selection activeCell="M32" sqref="M32"/>
    </sheetView>
  </sheetViews>
  <sheetFormatPr defaultRowHeight="18.75" x14ac:dyDescent="0.3"/>
  <cols>
    <col min="1" max="1" width="3.8984375" style="63" customWidth="1"/>
    <col min="2" max="2" width="33.8984375" style="63" customWidth="1"/>
    <col min="3" max="3" width="12.09765625" style="63" customWidth="1"/>
    <col min="4" max="4" width="10" style="63" customWidth="1"/>
    <col min="5" max="5" width="11.59765625" style="63" customWidth="1"/>
    <col min="6" max="6" width="8.796875" style="63"/>
    <col min="7" max="7" width="7.796875" style="63" bestFit="1" customWidth="1"/>
    <col min="8" max="8" width="8.796875" style="63"/>
    <col min="9" max="9" width="7.796875" style="63" bestFit="1" customWidth="1"/>
    <col min="10" max="16384" width="8.796875" style="63"/>
  </cols>
  <sheetData>
    <row r="1" spans="1:9" x14ac:dyDescent="0.3">
      <c r="A1" s="145" t="s">
        <v>0</v>
      </c>
      <c r="B1" s="145"/>
      <c r="D1" s="168" t="s">
        <v>8</v>
      </c>
      <c r="E1" s="168"/>
    </row>
    <row r="2" spans="1:9" x14ac:dyDescent="0.3">
      <c r="A2" s="147" t="s">
        <v>110</v>
      </c>
      <c r="B2" s="147"/>
      <c r="C2" s="4"/>
      <c r="D2" s="5"/>
      <c r="E2" s="5"/>
      <c r="F2" s="112"/>
    </row>
    <row r="3" spans="1:9" x14ac:dyDescent="0.3">
      <c r="A3" s="111"/>
      <c r="B3" s="111"/>
      <c r="C3" s="4"/>
      <c r="D3" s="5"/>
      <c r="E3" s="5"/>
      <c r="F3" s="112"/>
    </row>
    <row r="4" spans="1:9" x14ac:dyDescent="0.3">
      <c r="A4" s="148" t="s">
        <v>121</v>
      </c>
      <c r="B4" s="148"/>
      <c r="C4" s="148"/>
      <c r="D4" s="148"/>
      <c r="E4" s="148"/>
      <c r="F4" s="112"/>
    </row>
    <row r="5" spans="1:9" ht="21.75" customHeight="1" x14ac:dyDescent="0.3">
      <c r="A5" s="149" t="s">
        <v>53</v>
      </c>
      <c r="B5" s="149"/>
      <c r="C5" s="149"/>
      <c r="D5" s="149"/>
      <c r="E5" s="149"/>
      <c r="F5" s="112"/>
    </row>
    <row r="6" spans="1:9" ht="20.25" customHeight="1" x14ac:dyDescent="0.3">
      <c r="A6" s="150" t="str">
        <f>'B109'!A6:E6</f>
        <v>(Kèm theo Quyết định số 3020/QĐ-UBND ngày 26/12/2025 của Ủy ban nhân dân xã Kiến Hưng)</v>
      </c>
      <c r="B6" s="150"/>
      <c r="C6" s="150"/>
      <c r="D6" s="150"/>
      <c r="E6" s="150"/>
      <c r="F6" s="56"/>
    </row>
    <row r="7" spans="1:9" ht="24.75" customHeight="1" x14ac:dyDescent="0.3">
      <c r="A7" s="112"/>
      <c r="B7" s="7"/>
      <c r="C7" s="7"/>
      <c r="D7" s="144" t="s">
        <v>52</v>
      </c>
      <c r="E7" s="144"/>
      <c r="F7" s="112"/>
    </row>
    <row r="8" spans="1:9" ht="24" customHeight="1" x14ac:dyDescent="0.3">
      <c r="A8" s="162" t="s">
        <v>5</v>
      </c>
      <c r="B8" s="162" t="s">
        <v>7</v>
      </c>
      <c r="C8" s="165" t="s">
        <v>103</v>
      </c>
      <c r="D8" s="165"/>
      <c r="E8" s="165"/>
      <c r="F8" s="112"/>
    </row>
    <row r="9" spans="1:9" x14ac:dyDescent="0.3">
      <c r="A9" s="163"/>
      <c r="B9" s="163"/>
      <c r="C9" s="166" t="s">
        <v>1</v>
      </c>
      <c r="D9" s="163" t="s">
        <v>24</v>
      </c>
      <c r="E9" s="162" t="s">
        <v>9</v>
      </c>
      <c r="F9" s="112"/>
    </row>
    <row r="10" spans="1:9" x14ac:dyDescent="0.3">
      <c r="A10" s="163"/>
      <c r="B10" s="163"/>
      <c r="C10" s="166"/>
      <c r="D10" s="163"/>
      <c r="E10" s="163"/>
      <c r="F10" s="112"/>
    </row>
    <row r="11" spans="1:9" x14ac:dyDescent="0.3">
      <c r="A11" s="164"/>
      <c r="B11" s="164"/>
      <c r="C11" s="167"/>
      <c r="D11" s="164"/>
      <c r="E11" s="164"/>
      <c r="F11" s="112"/>
    </row>
    <row r="12" spans="1:9" x14ac:dyDescent="0.3">
      <c r="A12" s="59" t="s">
        <v>2</v>
      </c>
      <c r="B12" s="59" t="s">
        <v>4</v>
      </c>
      <c r="C12" s="9" t="s">
        <v>10</v>
      </c>
      <c r="D12" s="59">
        <v>2</v>
      </c>
      <c r="E12" s="59">
        <v>3</v>
      </c>
      <c r="F12" s="112"/>
    </row>
    <row r="13" spans="1:9" ht="36.75" customHeight="1" x14ac:dyDescent="0.3">
      <c r="A13" s="39"/>
      <c r="B13" s="43" t="s">
        <v>69</v>
      </c>
      <c r="C13" s="45">
        <f>D13+E13</f>
        <v>213280</v>
      </c>
      <c r="D13" s="45">
        <f>D15</f>
        <v>1400</v>
      </c>
      <c r="E13" s="54">
        <f>E16+E52+E56</f>
        <v>211880</v>
      </c>
      <c r="F13" s="112"/>
      <c r="I13" s="122"/>
    </row>
    <row r="14" spans="1:9" ht="21" customHeight="1" x14ac:dyDescent="0.3">
      <c r="A14" s="39"/>
      <c r="B14" s="43" t="s">
        <v>70</v>
      </c>
      <c r="C14" s="45">
        <f>D14+E14</f>
        <v>4751</v>
      </c>
      <c r="D14" s="45"/>
      <c r="E14" s="54">
        <f>'B105'!E14</f>
        <v>4751</v>
      </c>
      <c r="F14" s="112"/>
    </row>
    <row r="15" spans="1:9" ht="31.5" x14ac:dyDescent="0.3">
      <c r="A15" s="39"/>
      <c r="B15" s="43" t="s">
        <v>71</v>
      </c>
      <c r="C15" s="45">
        <f>D15+E15</f>
        <v>208529</v>
      </c>
      <c r="D15" s="45">
        <f>D16</f>
        <v>1400</v>
      </c>
      <c r="E15" s="54">
        <f>E13-E14</f>
        <v>207129</v>
      </c>
      <c r="F15" s="112"/>
    </row>
    <row r="16" spans="1:9" ht="21" customHeight="1" x14ac:dyDescent="0.3">
      <c r="A16" s="39" t="s">
        <v>29</v>
      </c>
      <c r="B16" s="43" t="s">
        <v>72</v>
      </c>
      <c r="C16" s="45">
        <f>D16+E16</f>
        <v>213280</v>
      </c>
      <c r="D16" s="45">
        <f>'B105'!D16</f>
        <v>1400</v>
      </c>
      <c r="E16" s="45">
        <f>'B105'!E16</f>
        <v>211880</v>
      </c>
      <c r="F16" s="112"/>
    </row>
    <row r="17" spans="1:18" ht="21" customHeight="1" x14ac:dyDescent="0.3">
      <c r="A17" s="39"/>
      <c r="B17" s="43" t="s">
        <v>73</v>
      </c>
      <c r="C17" s="45"/>
      <c r="D17" s="45"/>
      <c r="E17" s="47"/>
      <c r="F17" s="112"/>
    </row>
    <row r="18" spans="1:18" ht="31.5" x14ac:dyDescent="0.3">
      <c r="A18" s="39"/>
      <c r="B18" s="43" t="s">
        <v>74</v>
      </c>
      <c r="C18" s="45"/>
      <c r="D18" s="45"/>
      <c r="E18" s="47"/>
      <c r="F18" s="112"/>
    </row>
    <row r="19" spans="1:18" ht="21" customHeight="1" x14ac:dyDescent="0.3">
      <c r="A19" s="39">
        <v>1</v>
      </c>
      <c r="B19" s="43" t="s">
        <v>75</v>
      </c>
      <c r="C19" s="45"/>
      <c r="D19" s="50"/>
      <c r="E19" s="47"/>
      <c r="F19" s="112"/>
    </row>
    <row r="20" spans="1:18" s="123" customFormat="1" ht="31.5" x14ac:dyDescent="0.25">
      <c r="A20" s="39" t="s">
        <v>38</v>
      </c>
      <c r="B20" s="43" t="s">
        <v>76</v>
      </c>
      <c r="C20" s="45">
        <f>C21+C22</f>
        <v>1400</v>
      </c>
      <c r="D20" s="45">
        <f t="shared" ref="D20" si="0">D21+D22</f>
        <v>1400</v>
      </c>
      <c r="E20" s="45"/>
      <c r="F20" s="112"/>
    </row>
    <row r="21" spans="1:18" s="125" customFormat="1" ht="20.45" customHeight="1" x14ac:dyDescent="0.25">
      <c r="A21" s="52" t="s">
        <v>102</v>
      </c>
      <c r="B21" s="44" t="s">
        <v>77</v>
      </c>
      <c r="C21" s="51"/>
      <c r="D21" s="124"/>
      <c r="E21" s="48"/>
    </row>
    <row r="22" spans="1:18" s="125" customFormat="1" ht="21" customHeight="1" x14ac:dyDescent="0.25">
      <c r="A22" s="52" t="s">
        <v>102</v>
      </c>
      <c r="B22" s="44" t="s">
        <v>78</v>
      </c>
      <c r="C22" s="51">
        <f t="shared" ref="C22:C50" si="1">D22+E22</f>
        <v>1400</v>
      </c>
      <c r="D22" s="124">
        <f>'B105'!D22</f>
        <v>1400</v>
      </c>
      <c r="E22" s="48"/>
      <c r="F22" s="126"/>
    </row>
    <row r="23" spans="1:18" s="123" customFormat="1" ht="21" customHeight="1" x14ac:dyDescent="0.25">
      <c r="A23" s="39" t="s">
        <v>39</v>
      </c>
      <c r="B23" s="43" t="s">
        <v>79</v>
      </c>
      <c r="C23" s="46"/>
      <c r="D23" s="127"/>
      <c r="E23" s="49"/>
      <c r="F23" s="112"/>
    </row>
    <row r="24" spans="1:18" s="123" customFormat="1" ht="21" customHeight="1" x14ac:dyDescent="0.25">
      <c r="A24" s="52" t="s">
        <v>102</v>
      </c>
      <c r="B24" s="44" t="s">
        <v>55</v>
      </c>
      <c r="C24" s="46"/>
      <c r="D24" s="127"/>
      <c r="E24" s="49"/>
    </row>
    <row r="25" spans="1:18" s="123" customFormat="1" ht="21" customHeight="1" x14ac:dyDescent="0.25">
      <c r="A25" s="52" t="s">
        <v>102</v>
      </c>
      <c r="B25" s="44" t="s">
        <v>80</v>
      </c>
      <c r="C25" s="46"/>
      <c r="D25" s="127"/>
      <c r="E25" s="49"/>
    </row>
    <row r="26" spans="1:18" s="123" customFormat="1" ht="21" customHeight="1" x14ac:dyDescent="0.25">
      <c r="A26" s="52" t="s">
        <v>102</v>
      </c>
      <c r="B26" s="44" t="s">
        <v>81</v>
      </c>
      <c r="C26" s="46"/>
      <c r="D26" s="127"/>
      <c r="E26" s="49"/>
      <c r="G26" s="128"/>
    </row>
    <row r="27" spans="1:18" s="123" customFormat="1" ht="15.75" x14ac:dyDescent="0.25">
      <c r="A27" s="52" t="s">
        <v>102</v>
      </c>
      <c r="B27" s="44" t="s">
        <v>82</v>
      </c>
      <c r="C27" s="46"/>
      <c r="D27" s="127"/>
      <c r="E27" s="49"/>
    </row>
    <row r="28" spans="1:18" s="123" customFormat="1" ht="20.45" customHeight="1" x14ac:dyDescent="0.25">
      <c r="A28" s="52" t="s">
        <v>102</v>
      </c>
      <c r="B28" s="44" t="s">
        <v>56</v>
      </c>
      <c r="C28" s="46"/>
      <c r="D28" s="127"/>
      <c r="E28" s="49"/>
    </row>
    <row r="29" spans="1:18" s="123" customFormat="1" ht="20.45" customHeight="1" x14ac:dyDescent="0.25">
      <c r="A29" s="52" t="s">
        <v>102</v>
      </c>
      <c r="B29" s="44" t="s">
        <v>83</v>
      </c>
      <c r="C29" s="46"/>
      <c r="D29" s="127"/>
      <c r="E29" s="49"/>
    </row>
    <row r="30" spans="1:18" s="62" customFormat="1" ht="20.45" customHeight="1" x14ac:dyDescent="0.2">
      <c r="A30" s="52" t="s">
        <v>102</v>
      </c>
      <c r="B30" s="44" t="s">
        <v>84</v>
      </c>
      <c r="C30" s="46"/>
      <c r="D30" s="127"/>
      <c r="E30" s="49"/>
    </row>
    <row r="31" spans="1:18" s="67" customFormat="1" ht="21.75" customHeight="1" x14ac:dyDescent="0.3">
      <c r="A31" s="52" t="s">
        <v>102</v>
      </c>
      <c r="B31" s="44" t="s">
        <v>85</v>
      </c>
      <c r="C31" s="46"/>
      <c r="D31" s="127"/>
      <c r="E31" s="49"/>
      <c r="O31" s="160"/>
      <c r="P31" s="160"/>
      <c r="Q31" s="160"/>
      <c r="R31" s="160"/>
    </row>
    <row r="32" spans="1:18" x14ac:dyDescent="0.3">
      <c r="A32" s="52" t="s">
        <v>102</v>
      </c>
      <c r="B32" s="44" t="s">
        <v>11</v>
      </c>
      <c r="C32" s="46"/>
      <c r="D32" s="129"/>
      <c r="E32" s="49"/>
      <c r="L32" s="3"/>
      <c r="O32" s="161"/>
      <c r="P32" s="161"/>
      <c r="Q32" s="161"/>
      <c r="R32" s="161"/>
    </row>
    <row r="33" spans="1:18" x14ac:dyDescent="0.3">
      <c r="A33" s="52" t="s">
        <v>102</v>
      </c>
      <c r="B33" s="44" t="s">
        <v>86</v>
      </c>
      <c r="C33" s="46"/>
      <c r="D33" s="130"/>
      <c r="E33" s="49"/>
      <c r="O33" s="161"/>
      <c r="P33" s="161"/>
      <c r="Q33" s="161"/>
      <c r="R33" s="161"/>
    </row>
    <row r="34" spans="1:18" x14ac:dyDescent="0.3">
      <c r="A34" s="52" t="s">
        <v>102</v>
      </c>
      <c r="B34" s="44" t="s">
        <v>87</v>
      </c>
      <c r="C34" s="46"/>
      <c r="D34" s="130"/>
      <c r="E34" s="49"/>
      <c r="F34" s="131"/>
      <c r="O34" s="62"/>
      <c r="P34" s="62"/>
      <c r="Q34" s="62"/>
      <c r="R34" s="62"/>
    </row>
    <row r="35" spans="1:18" x14ac:dyDescent="0.3">
      <c r="A35" s="52" t="s">
        <v>102</v>
      </c>
      <c r="B35" s="44" t="s">
        <v>88</v>
      </c>
      <c r="C35" s="46"/>
      <c r="D35" s="132"/>
      <c r="E35" s="49"/>
      <c r="F35" s="62"/>
      <c r="M35" s="133"/>
      <c r="N35" s="133"/>
      <c r="O35" s="134"/>
      <c r="P35" s="134"/>
      <c r="Q35" s="134"/>
      <c r="R35" s="135"/>
    </row>
    <row r="36" spans="1:18" x14ac:dyDescent="0.3">
      <c r="A36" s="52" t="s">
        <v>102</v>
      </c>
      <c r="B36" s="44" t="s">
        <v>12</v>
      </c>
      <c r="C36" s="46"/>
      <c r="D36" s="136"/>
      <c r="E36" s="53"/>
      <c r="F36" s="135"/>
      <c r="O36" s="62"/>
      <c r="P36" s="62"/>
      <c r="Q36" s="62"/>
      <c r="R36" s="62"/>
    </row>
    <row r="37" spans="1:18" x14ac:dyDescent="0.3">
      <c r="A37" s="39">
        <v>2</v>
      </c>
      <c r="B37" s="43" t="s">
        <v>89</v>
      </c>
      <c r="C37" s="45">
        <f t="shared" si="1"/>
        <v>207698</v>
      </c>
      <c r="D37" s="137"/>
      <c r="E37" s="54">
        <f>SUM(E38:E49)</f>
        <v>207698</v>
      </c>
      <c r="F37" s="62"/>
      <c r="O37" s="62"/>
      <c r="P37" s="62"/>
      <c r="Q37" s="62"/>
      <c r="R37" s="62"/>
    </row>
    <row r="38" spans="1:18" x14ac:dyDescent="0.3">
      <c r="A38" s="52" t="s">
        <v>102</v>
      </c>
      <c r="B38" s="44" t="s">
        <v>55</v>
      </c>
      <c r="C38" s="51">
        <f t="shared" si="1"/>
        <v>95730</v>
      </c>
      <c r="D38" s="138"/>
      <c r="E38" s="55">
        <f>'B105'!E38</f>
        <v>95730</v>
      </c>
      <c r="F38" s="62"/>
      <c r="L38" s="131"/>
      <c r="O38" s="161"/>
      <c r="P38" s="161"/>
      <c r="Q38" s="161"/>
      <c r="R38" s="161"/>
    </row>
    <row r="39" spans="1:18" x14ac:dyDescent="0.3">
      <c r="A39" s="52" t="s">
        <v>102</v>
      </c>
      <c r="B39" s="44" t="s">
        <v>80</v>
      </c>
      <c r="C39" s="51">
        <f t="shared" si="1"/>
        <v>390</v>
      </c>
      <c r="D39" s="129"/>
      <c r="E39" s="55">
        <f>'B105'!E39</f>
        <v>390</v>
      </c>
      <c r="F39" s="131"/>
    </row>
    <row r="40" spans="1:18" x14ac:dyDescent="0.3">
      <c r="A40" s="52" t="s">
        <v>102</v>
      </c>
      <c r="B40" s="44" t="s">
        <v>90</v>
      </c>
      <c r="C40" s="51">
        <f t="shared" si="1"/>
        <v>4963</v>
      </c>
      <c r="D40" s="138"/>
      <c r="E40" s="55">
        <f>'B105'!E40</f>
        <v>4963</v>
      </c>
    </row>
    <row r="41" spans="1:18" x14ac:dyDescent="0.3">
      <c r="A41" s="52" t="s">
        <v>102</v>
      </c>
      <c r="B41" s="44" t="s">
        <v>91</v>
      </c>
      <c r="C41" s="51">
        <f t="shared" si="1"/>
        <v>3915</v>
      </c>
      <c r="D41" s="138"/>
      <c r="E41" s="55">
        <f>'B105'!E41</f>
        <v>3915</v>
      </c>
    </row>
    <row r="42" spans="1:18" x14ac:dyDescent="0.3">
      <c r="A42" s="52" t="s">
        <v>102</v>
      </c>
      <c r="B42" s="44" t="s">
        <v>92</v>
      </c>
      <c r="C42" s="51">
        <f t="shared" si="1"/>
        <v>5587</v>
      </c>
      <c r="D42" s="138"/>
      <c r="E42" s="55">
        <f>'B105'!E42</f>
        <v>5587</v>
      </c>
    </row>
    <row r="43" spans="1:18" x14ac:dyDescent="0.3">
      <c r="A43" s="52" t="s">
        <v>102</v>
      </c>
      <c r="B43" s="44" t="s">
        <v>93</v>
      </c>
      <c r="C43" s="51">
        <f t="shared" si="1"/>
        <v>300</v>
      </c>
      <c r="D43" s="138"/>
      <c r="E43" s="55">
        <f>'B105'!E43</f>
        <v>300</v>
      </c>
    </row>
    <row r="44" spans="1:18" x14ac:dyDescent="0.3">
      <c r="A44" s="52" t="s">
        <v>102</v>
      </c>
      <c r="B44" s="44" t="s">
        <v>94</v>
      </c>
      <c r="C44" s="51">
        <f t="shared" si="1"/>
        <v>355</v>
      </c>
      <c r="D44" s="138"/>
      <c r="E44" s="55">
        <f>'B105'!E44</f>
        <v>355</v>
      </c>
    </row>
    <row r="45" spans="1:18" x14ac:dyDescent="0.3">
      <c r="A45" s="52" t="s">
        <v>102</v>
      </c>
      <c r="B45" s="44" t="s">
        <v>95</v>
      </c>
      <c r="C45" s="51">
        <f t="shared" si="1"/>
        <v>1400</v>
      </c>
      <c r="D45" s="138"/>
      <c r="E45" s="55">
        <f>'B105'!E45</f>
        <v>1400</v>
      </c>
    </row>
    <row r="46" spans="1:18" x14ac:dyDescent="0.3">
      <c r="A46" s="52" t="s">
        <v>102</v>
      </c>
      <c r="B46" s="44" t="s">
        <v>86</v>
      </c>
      <c r="C46" s="51">
        <f t="shared" si="1"/>
        <v>17203</v>
      </c>
      <c r="D46" s="138"/>
      <c r="E46" s="55">
        <f>'B105'!E46</f>
        <v>17203</v>
      </c>
    </row>
    <row r="47" spans="1:18" x14ac:dyDescent="0.3">
      <c r="A47" s="52" t="s">
        <v>102</v>
      </c>
      <c r="B47" s="44" t="s">
        <v>87</v>
      </c>
      <c r="C47" s="51">
        <f t="shared" si="1"/>
        <v>32078</v>
      </c>
      <c r="D47" s="138"/>
      <c r="E47" s="55">
        <f>'B105'!E47</f>
        <v>32078</v>
      </c>
    </row>
    <row r="48" spans="1:18" x14ac:dyDescent="0.3">
      <c r="A48" s="52" t="s">
        <v>102</v>
      </c>
      <c r="B48" s="44" t="s">
        <v>88</v>
      </c>
      <c r="C48" s="51">
        <f t="shared" si="1"/>
        <v>44744</v>
      </c>
      <c r="D48" s="138"/>
      <c r="E48" s="55">
        <f>'B105'!E48</f>
        <v>44744</v>
      </c>
    </row>
    <row r="49" spans="1:5" x14ac:dyDescent="0.3">
      <c r="A49" s="52" t="s">
        <v>102</v>
      </c>
      <c r="B49" s="44" t="s">
        <v>12</v>
      </c>
      <c r="C49" s="51">
        <f t="shared" si="1"/>
        <v>1033</v>
      </c>
      <c r="D49" s="138"/>
      <c r="E49" s="55">
        <f>'B105'!E49</f>
        <v>1033</v>
      </c>
    </row>
    <row r="50" spans="1:5" s="67" customFormat="1" x14ac:dyDescent="0.3">
      <c r="A50" s="39">
        <v>3</v>
      </c>
      <c r="B50" s="43" t="s">
        <v>6</v>
      </c>
      <c r="C50" s="45">
        <f t="shared" si="1"/>
        <v>4182</v>
      </c>
      <c r="D50" s="137"/>
      <c r="E50" s="54">
        <f>'B105'!E50</f>
        <v>4182</v>
      </c>
    </row>
    <row r="51" spans="1:5" x14ac:dyDescent="0.3">
      <c r="A51" s="39">
        <v>4</v>
      </c>
      <c r="B51" s="43" t="s">
        <v>96</v>
      </c>
      <c r="C51" s="46"/>
      <c r="D51" s="132"/>
      <c r="E51" s="49"/>
    </row>
    <row r="52" spans="1:5" x14ac:dyDescent="0.3">
      <c r="A52" s="39" t="s">
        <v>32</v>
      </c>
      <c r="B52" s="43" t="s">
        <v>97</v>
      </c>
      <c r="C52" s="46"/>
      <c r="D52" s="132"/>
      <c r="E52" s="49"/>
    </row>
    <row r="53" spans="1:5" x14ac:dyDescent="0.3">
      <c r="A53" s="39">
        <v>1</v>
      </c>
      <c r="B53" s="43" t="s">
        <v>98</v>
      </c>
      <c r="C53" s="46"/>
      <c r="D53" s="132"/>
      <c r="E53" s="49"/>
    </row>
    <row r="54" spans="1:5" ht="31.5" x14ac:dyDescent="0.3">
      <c r="A54" s="39">
        <v>2</v>
      </c>
      <c r="B54" s="43" t="s">
        <v>99</v>
      </c>
      <c r="C54" s="46"/>
      <c r="D54" s="132"/>
      <c r="E54" s="49"/>
    </row>
    <row r="55" spans="1:5" ht="31.5" x14ac:dyDescent="0.3">
      <c r="A55" s="39">
        <v>3</v>
      </c>
      <c r="B55" s="43" t="s">
        <v>100</v>
      </c>
      <c r="C55" s="46"/>
      <c r="D55" s="132"/>
      <c r="E55" s="49"/>
    </row>
    <row r="56" spans="1:5" x14ac:dyDescent="0.3">
      <c r="A56" s="41" t="s">
        <v>40</v>
      </c>
      <c r="B56" s="42" t="s">
        <v>101</v>
      </c>
      <c r="C56" s="46"/>
      <c r="D56" s="132"/>
      <c r="E56" s="49"/>
    </row>
  </sheetData>
  <mergeCells count="17">
    <mergeCell ref="O38:R38"/>
    <mergeCell ref="O31:R31"/>
    <mergeCell ref="O32:R32"/>
    <mergeCell ref="O33:R33"/>
    <mergeCell ref="A8:A11"/>
    <mergeCell ref="B8:B11"/>
    <mergeCell ref="C8:E8"/>
    <mergeCell ref="C9:C11"/>
    <mergeCell ref="D9:D11"/>
    <mergeCell ref="E9:E11"/>
    <mergeCell ref="D7:E7"/>
    <mergeCell ref="A1:B1"/>
    <mergeCell ref="D1:E1"/>
    <mergeCell ref="A2:B2"/>
    <mergeCell ref="A4:E4"/>
    <mergeCell ref="A6:E6"/>
    <mergeCell ref="A5:E5"/>
  </mergeCells>
  <pageMargins left="0.71" right="0.45" top="0.6692913385826772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B103</vt:lpstr>
      <vt:lpstr>B104</vt:lpstr>
      <vt:lpstr>B105</vt:lpstr>
      <vt:lpstr>B108</vt:lpstr>
      <vt:lpstr>B109</vt:lpstr>
      <vt:lpstr>B110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2026-01-05T10:57:28Z</cp:lastPrinted>
  <dcterms:created xsi:type="dcterms:W3CDTF">2018-01-29T02:25:40Z</dcterms:created>
  <dcterms:modified xsi:type="dcterms:W3CDTF">2026-01-12T08:01:33Z</dcterms:modified>
</cp:coreProperties>
</file>