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PL1" sheetId="11" r:id="rId1"/>
  </sheets>
  <definedNames>
    <definedName name="_xlnm.Print_Titles" localSheetId="0">'PL1'!$5:$7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1" l="1"/>
  <c r="P11" i="11" l="1"/>
  <c r="O26" i="11"/>
  <c r="N26" i="11" s="1"/>
  <c r="O30" i="11"/>
  <c r="N30" i="11" s="1"/>
  <c r="O23" i="11"/>
  <c r="N23" i="11" s="1"/>
  <c r="O24" i="11"/>
  <c r="N24" i="11" s="1"/>
  <c r="S24" i="11"/>
  <c r="S25" i="11"/>
  <c r="S26" i="11"/>
  <c r="S27" i="11"/>
  <c r="S28" i="11"/>
  <c r="S29" i="11"/>
  <c r="S30" i="11"/>
  <c r="S31" i="11"/>
  <c r="S32" i="11"/>
  <c r="S33" i="11"/>
  <c r="S23" i="11"/>
  <c r="O25" i="11"/>
  <c r="N25" i="11" s="1"/>
  <c r="O28" i="11"/>
  <c r="N28" i="11" s="1"/>
  <c r="O29" i="11"/>
  <c r="N29" i="11" s="1"/>
  <c r="O31" i="11"/>
  <c r="N31" i="11" s="1"/>
  <c r="O32" i="11"/>
  <c r="N32" i="11" s="1"/>
  <c r="O33" i="11"/>
  <c r="N33" i="11" s="1"/>
  <c r="G22" i="11"/>
  <c r="H22" i="11"/>
  <c r="I22" i="11"/>
  <c r="L22" i="11"/>
  <c r="P22" i="11"/>
  <c r="Q22" i="11"/>
  <c r="R22" i="11"/>
  <c r="F22" i="11"/>
  <c r="J24" i="11" l="1"/>
  <c r="J31" i="11"/>
  <c r="J25" i="11"/>
  <c r="J28" i="11"/>
  <c r="J32" i="11"/>
  <c r="J26" i="11"/>
  <c r="J29" i="11"/>
  <c r="J33" i="11"/>
  <c r="J30" i="11"/>
  <c r="M22" i="11" l="1"/>
  <c r="J23" i="11"/>
  <c r="Q12" i="11" l="1"/>
  <c r="M12" i="11"/>
  <c r="J13" i="11"/>
  <c r="O13" i="11" l="1"/>
  <c r="J16" i="11"/>
  <c r="J17" i="11"/>
  <c r="J10" i="11"/>
  <c r="I13" i="11" l="1"/>
  <c r="P13" i="11" s="1"/>
  <c r="N13" i="11" l="1"/>
  <c r="R13" i="11" s="1"/>
  <c r="G11" i="11"/>
  <c r="G10" i="11"/>
  <c r="N10" i="11" s="1"/>
  <c r="H20" i="11"/>
  <c r="I20" i="11"/>
  <c r="K20" i="11"/>
  <c r="L20" i="11"/>
  <c r="O20" i="11"/>
  <c r="F20" i="11"/>
  <c r="H9" i="11"/>
  <c r="I9" i="11"/>
  <c r="L9" i="11"/>
  <c r="G21" i="11"/>
  <c r="G20" i="11" s="1"/>
  <c r="G9" i="11" l="1"/>
  <c r="I12" i="11"/>
  <c r="I8" i="11" s="1"/>
  <c r="P21" i="11"/>
  <c r="N21" i="11" s="1"/>
  <c r="R21" i="11" s="1"/>
  <c r="R20" i="11" s="1"/>
  <c r="J21" i="11"/>
  <c r="J20" i="11" s="1"/>
  <c r="O19" i="11"/>
  <c r="G19" i="11"/>
  <c r="L19" i="11" s="1"/>
  <c r="O18" i="11"/>
  <c r="G18" i="11"/>
  <c r="L18" i="11" s="1"/>
  <c r="L15" i="11" s="1"/>
  <c r="J15" i="11" s="1"/>
  <c r="P17" i="11"/>
  <c r="O17" i="11"/>
  <c r="G17" i="11"/>
  <c r="N17" i="11" s="1"/>
  <c r="R17" i="11" s="1"/>
  <c r="P16" i="11"/>
  <c r="O16" i="11"/>
  <c r="G16" i="11"/>
  <c r="N16" i="11" s="1"/>
  <c r="R16" i="11" s="1"/>
  <c r="O15" i="11"/>
  <c r="G15" i="11"/>
  <c r="O14" i="11"/>
  <c r="G14" i="11"/>
  <c r="G13" i="11"/>
  <c r="K12" i="11"/>
  <c r="H12" i="11"/>
  <c r="H8" i="11" s="1"/>
  <c r="F12" i="11"/>
  <c r="P10" i="11"/>
  <c r="P9" i="11" s="1"/>
  <c r="F9" i="11"/>
  <c r="J19" i="11" l="1"/>
  <c r="N19" i="11" s="1"/>
  <c r="R19" i="11" s="1"/>
  <c r="P19" i="11"/>
  <c r="J18" i="11"/>
  <c r="P18" i="11"/>
  <c r="N20" i="11"/>
  <c r="P20" i="11"/>
  <c r="O12" i="11"/>
  <c r="G12" i="11"/>
  <c r="G8" i="11" s="1"/>
  <c r="N18" i="11" l="1"/>
  <c r="R18" i="11" s="1"/>
  <c r="D12" i="11"/>
  <c r="R10" i="11"/>
  <c r="J14" i="11"/>
  <c r="P14" i="11"/>
  <c r="L12" i="11"/>
  <c r="L8" i="11" s="1"/>
  <c r="N15" i="11"/>
  <c r="R15" i="11" s="1"/>
  <c r="P15" i="11"/>
  <c r="P12" i="11" l="1"/>
  <c r="P8" i="11" s="1"/>
  <c r="N14" i="11"/>
  <c r="R14" i="11" s="1"/>
  <c r="R12" i="11" s="1"/>
  <c r="J12" i="11"/>
  <c r="N12" i="11" l="1"/>
  <c r="K22" i="11" l="1"/>
  <c r="M11" i="11" s="1"/>
  <c r="K11" i="11" s="1"/>
  <c r="O27" i="11"/>
  <c r="O22" i="11" s="1"/>
  <c r="J27" i="11"/>
  <c r="J22" i="11" s="1"/>
  <c r="N27" i="11" l="1"/>
  <c r="N22" i="11" s="1"/>
  <c r="J11" i="11"/>
  <c r="Q11" i="11"/>
  <c r="Q9" i="11" s="1"/>
  <c r="Q8" i="11" s="1"/>
  <c r="M9" i="11"/>
  <c r="M8" i="11" s="1"/>
  <c r="K9" i="11" l="1"/>
  <c r="K8" i="11" s="1"/>
  <c r="N11" i="11"/>
  <c r="J9" i="11"/>
  <c r="J8" i="11" s="1"/>
  <c r="O11" i="11"/>
  <c r="O9" i="11" s="1"/>
  <c r="O8" i="11" s="1"/>
  <c r="R11" i="11" l="1"/>
  <c r="R9" i="11" s="1"/>
  <c r="R8" i="11" s="1"/>
  <c r="N9" i="11"/>
  <c r="N8" i="11" s="1"/>
</calcChain>
</file>

<file path=xl/sharedStrings.xml><?xml version="1.0" encoding="utf-8"?>
<sst xmlns="http://schemas.openxmlformats.org/spreadsheetml/2006/main" count="172" uniqueCount="109">
  <si>
    <t>STT</t>
  </si>
  <si>
    <t>I</t>
  </si>
  <si>
    <t>II</t>
  </si>
  <si>
    <t>2026-2027</t>
  </si>
  <si>
    <t>2025-2026</t>
  </si>
  <si>
    <t>Tên công trình, dự án</t>
  </si>
  <si>
    <t>Thời gian thực hiện</t>
  </si>
  <si>
    <t>Tổng cộng</t>
  </si>
  <si>
    <t>Thu tiền sử dụng đất xã được điều tiết theo tỷ lệ%</t>
  </si>
  <si>
    <t>Thành phố bổ sung có mục tiêu cho ngân sách cấp xã</t>
  </si>
  <si>
    <t>2026- 2027</t>
  </si>
  <si>
    <t>Hệ thống điện chiếu sáng đường trục xã GĐ2 xã Kẻ Sặt</t>
  </si>
  <si>
    <t>Kế hoạch vốn năm 2027</t>
  </si>
  <si>
    <t>Tổng số</t>
  </si>
  <si>
    <t>Ghi chú</t>
  </si>
  <si>
    <t>Hiện nay là Trung tâm dịch vụ sự nghiệp công</t>
  </si>
  <si>
    <t>Đầu tư xây dựng mới; cạnh nghĩa trang thôn Lý Dương</t>
  </si>
  <si>
    <t>Gồm 10 tuyến: Tuyến 1: từ đường trục xã vào KCN Phúc Điền (thôn Tuấn Kiệt); tuyến 2: ngõ 1, 2, 3 (thuộc thôn 3); tuyến 3: đường Tài Nguyên Môi trường, đường Chu Văn An (thôn Hạ);  tuyến 4: từ nhà ông Thao đến nhà bà Hằng và từ nhà ông Trung đến nhà ông Vụ (thôn 5); tuyến 5: đoạn từ thôn Ngọc Mai sang thôn Phương Độ (thôn Ngọc Mai); tuyến 6: từ thôn Bằng trai qua thôn Đỗ Xá đến thôn Hồ Liễn; tuyến 7: từ nhà ông Điều đến nhà bà Trưởng (thôn Phụng Viện); tuyến 8: đoạn hai bên cạnh đình làng Thượng Khuông; tuyến 9: từ nhà ông Bách đến nhà ông Chiêu (thôn Hồ Liễn); tuyến 10: là từ nhà ông Hà (thôn Phục Lễ) đến nhà ông Tuân (thôn My Thữ)</t>
  </si>
  <si>
    <t>Thuộc xã Vĩnh Hưng cũ</t>
  </si>
  <si>
    <t>Cơ sở 1 điểm trường Vĩnh Tuy cũ; Cơ sở 2 điểm trường Hưng Thịnh cũ</t>
  </si>
  <si>
    <t>Trên đường huyện cũ (đoạn Vĩnh Hưng - Hùng Thắng)</t>
  </si>
  <si>
    <t>Các dự án đầu tư công năm 2025 (chuyển tiếp)</t>
  </si>
  <si>
    <t>Chủ đầu tư</t>
  </si>
  <si>
    <t>Văn phòng HĐND và UBND xã Kẻ Sặt</t>
  </si>
  <si>
    <t>Ban quản lý dự án ĐTXD xã Kẻ Sặt</t>
  </si>
  <si>
    <t>Tăng (+)/Giảm(-)</t>
  </si>
  <si>
    <t>III</t>
  </si>
  <si>
    <t>Nhiệm vụ quy hoạch</t>
  </si>
  <si>
    <t xml:space="preserve">Đầu tư hệ thống đài truyền thanh ứng dụng công nghệ thông tin-viễn thông tại xã Kẻ Sặt </t>
  </si>
  <si>
    <t>Cải tạo, nâng cấp một số tuyến đường giao thông xã Kẻ Sặt</t>
  </si>
  <si>
    <t>Cải tạo, sửa chữa, nâng cấp trường tiểu học Vĩnh Hưng (Sân trường, mái vòm sân tập thể dục cơ sở 1 và nhà vệ sinh chung, mái vòm sân tập thể dục cơ sở 2 và hạng mục khác)</t>
  </si>
  <si>
    <t>Cải tạo, nâng cấp Nghĩa trang Liệt sỹ thôn Trung và Nghĩa trang nhân dân thôn 1, xã Kẻ Sặt</t>
  </si>
  <si>
    <t>Danh mục dự án/công trình dự kiến đầu tư mới trong giai đoạn 2026</t>
  </si>
  <si>
    <t>Đầu tư xây dựng Trạm biến áp 560KVA và di chuyển đường dây 35kV Khu dân cư mới thôn My Thữ, xã Kẻ Sặt, thành phố Hải Phòng</t>
  </si>
  <si>
    <t>Đầu tư xây dựng nhà lớp học 3 tầng 6 phòng trường MN Vĩnh Hưng (điểm trường Ngọc Mai)</t>
  </si>
  <si>
    <t xml:space="preserve">  </t>
  </si>
  <si>
    <t>507/QĐ-UBND ngày 17/4/2026</t>
  </si>
  <si>
    <t>727/QĐ-UBND ngày 27/5/2026</t>
  </si>
  <si>
    <t>447/QĐ-UBND ngày 03/4/2026</t>
  </si>
  <si>
    <t>666/QĐ-UBND ngày 07/5/2026</t>
  </si>
  <si>
    <t>404/QĐ-UBND ngày 24/3/2026</t>
  </si>
  <si>
    <t xml:space="preserve">285/QĐ-UBND ngày 27/02/2026 </t>
  </si>
  <si>
    <t>903/QĐ-UBND ngày 10/11/2025</t>
  </si>
  <si>
    <t>506/QĐ-UBND ngày 17/4/2026</t>
  </si>
  <si>
    <t>Đơn vị tính: Nghìn đồng</t>
  </si>
  <si>
    <t>Quy hoạch chi tiết xây dựng tỷ lệ 1/500 Trường Tiểu học Kẻ Sặt</t>
  </si>
  <si>
    <t>Cải tạo, sửa chữa trung tâm văn hóa thể thao và truyền thông xã Kẻ Sặt</t>
  </si>
  <si>
    <t>Đầu tư xây dựng Nghĩa trang nhân dân thôn Lý Đông, xã Kẻ Sặt</t>
  </si>
  <si>
    <t>Tổng mức đầu tư / Giá trị dự toán / Giá trị quyết toán</t>
  </si>
  <si>
    <t>1326/QĐ-UBND ngày 27/8/2026</t>
  </si>
  <si>
    <t>2026-2026</t>
  </si>
  <si>
    <t xml:space="preserve">Kế hoạch vốn năm 2026 theo Nghị quyết 27/NQ-HĐND ngày 11/03/2026 </t>
  </si>
  <si>
    <t>Trong đó, từ nguồn:</t>
  </si>
  <si>
    <t>KẾ HOẠCH ĐẦU TƯ CÔNG NĂM 2026 XÃ KẺ SẶT SAU BỔ SUNG, ĐIỀU CHỈNH ĐỢT NÀY</t>
  </si>
  <si>
    <t>Kế hoạch vốn năm 2026 sau bổ sung, điều chỉnh đợt này</t>
  </si>
  <si>
    <t>IV</t>
  </si>
  <si>
    <t>Trường mầm non Hùng Thắng, huyện Bình Giang - Hạng mục: Nhà mái vòm lợp tôn</t>
  </si>
  <si>
    <t>Cải tạo, nâng cấp các công trình phụ trợ Trường THCS Vĩnh Hưng 1 - Thôn Lại</t>
  </si>
  <si>
    <t>Cải tạo, nâng cấp các công trình phụ trợ Trường THCS Vĩnh Hưng 2 - Thôn Ngọc Mai</t>
  </si>
  <si>
    <t>Cải tạo, nâng cấp đường giao thông làng nghề mộc thôn Ngọc Mai, xã Vĩnh Hưng</t>
  </si>
  <si>
    <t>Cải tạo, nâng cấp một số tuyến đường GTNT thôn Lý Đông xã Vĩnh Hồng (Tuyến 1: Từ ngã ba nhà ông Trí đến ngã ba nhà ông Hùng; Tuyến 2: Từ ngã ba nhà ông Hùng Sao đến ngã tư nhà ông Hoàn)</t>
  </si>
  <si>
    <t>Xây dựng rãnh thoát nước thôn Lý Đông, xã Vĩnh Hồng (Đoạn từ nhà ông Đức đến nhà bà Mến)</t>
  </si>
  <si>
    <t>Quy hoạch chi tiết xây dựng tỷ lệ 1/500 điểm dân cư mới vị trí 2 thôn Phục Lễ, xã Vĩnh Hồng, huyện Bình Giang</t>
  </si>
  <si>
    <t>UBND thị trấn Kẻ Sặt (UBND xã Tráng Liệt cũ)</t>
  </si>
  <si>
    <t>UBND xã Hùng Thắng</t>
  </si>
  <si>
    <t>UBND xã Vĩnh Hưng</t>
  </si>
  <si>
    <t>UBND xã Vĩnh Hồng</t>
  </si>
  <si>
    <t>UBND xã Kẻ Sặt</t>
  </si>
  <si>
    <t>Thanh toán khối lượng hoàn thành dự án/công trình đầu tư công do</t>
  </si>
  <si>
    <t>Thanh toán khối lượng hoàn thành dự án/nhiệm vu đầu tư công do</t>
  </si>
  <si>
    <t>cũ làm chủ đầu tư chưa bố trí đủ vốn ĐTC trước sắp xếp</t>
  </si>
  <si>
    <t>Tăng thu năm 2025 chuyển nguồn sang năm 2026</t>
  </si>
  <si>
    <t>1833/QĐ-UBND ngày 19/8/2013</t>
  </si>
  <si>
    <t>11/QĐ-UBND ngày 15/01/2021</t>
  </si>
  <si>
    <t>2022-2023</t>
  </si>
  <si>
    <t>122/QĐ-UBND ngày 28/11/2022</t>
  </si>
  <si>
    <t>123/QĐ-UBND ngày 28/11/2022</t>
  </si>
  <si>
    <t>113/QĐ-UBND ngày 16/11/2022</t>
  </si>
  <si>
    <t>42/QĐ-UBND ngày 05/6/2023</t>
  </si>
  <si>
    <t>2896/QĐ-UBND ngày 11/8/2020</t>
  </si>
  <si>
    <t>10/QĐ-UBND ngày 28/3/2025</t>
  </si>
  <si>
    <t>112/QĐ-UBND ngày 26/12/2024</t>
  </si>
  <si>
    <t>3160/QĐ-UBND ngày 29/12/2018</t>
  </si>
  <si>
    <t>25/QĐ-UBND ngày 17/3/2025</t>
  </si>
  <si>
    <t>Di chuyển, xây dựng mới đường điện 0,4kV sinh hoạt thôn My Khê, Lý Dương, Lý Đông, Bằng Trai 1, Bằng Trai 2 xã Vĩnh Hồng</t>
  </si>
  <si>
    <t>Xây dựng hệ thống điện chiếu sáng thôn My Khê, thôn Lý Dương xã Vĩnh Hồng</t>
  </si>
  <si>
    <t>87/QĐ-UBND ngày 18/11/2022</t>
  </si>
  <si>
    <t>43/QĐ-UBND ngày 22/4/2025</t>
  </si>
  <si>
    <t>44/QĐ-UBND ngày 22/4/2025</t>
  </si>
  <si>
    <t>75/QĐ-UBND ngày 28/6/2023</t>
  </si>
  <si>
    <t>45/QĐ-UBND ngày 22/4/2025</t>
  </si>
  <si>
    <t>68/QĐ-UBND ngày 28/6/2025</t>
  </si>
  <si>
    <t>69/QĐ-UBND ngày 28/6/2025</t>
  </si>
  <si>
    <t>3160/QD-UBND ngày 29/12/2018</t>
  </si>
  <si>
    <t>Hội trường UBND xã Tráng Liệt, huyện Bình Giang</t>
  </si>
  <si>
    <t>49/QĐ-UBND ngày 05/5/2024</t>
  </si>
  <si>
    <t>2342/QĐ-UBND ngày 24/6/2025</t>
  </si>
  <si>
    <t>46/QĐ-UBND ngày 28/5/2025</t>
  </si>
  <si>
    <t>Các dự án/công trình/nhiệm vụ do UBND xã cũ làm chủ đầu tư có khối lượng chưa thanh toán</t>
  </si>
  <si>
    <t xml:space="preserve">Quyết định phê duyệt/Điều chỉnh; Quyết định phê duyệt quyết toán dự án; Quyết định phê duyệt dự toán; Quyết định phê duyệt quy hoạch </t>
  </si>
  <si>
    <t>(Kèm theo Nghị quyết số             /NQ-HĐND, ngày        tháng      năm 2026 của HĐND xã Kẻ Sặt)</t>
  </si>
  <si>
    <t xml:space="preserve">PHỤ LỤC </t>
  </si>
  <si>
    <t>2014-2015</t>
  </si>
  <si>
    <t>2021-2021</t>
  </si>
  <si>
    <t>2023-2023</t>
  </si>
  <si>
    <t>2020-2020</t>
  </si>
  <si>
    <t>2025-2025</t>
  </si>
  <si>
    <t>2018-2018</t>
  </si>
  <si>
    <t>Điểm dân cư mới thôn Mỹ Thữ (giai đoạn 2), xã Vĩnh Hồng, huyện Bình Giang - Hạng mục: Cấp điện sinh hoạt và chiếu sáng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</si>
</sst>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7">
    <numFmt numFmtId="42" formatCode="_(&quot;$&quot;* #,##0_);_(&quot;$&quot;* \(#,##0\);_(&quot;$&quot;* &quot;-&quot;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\ _₫_-;\-* #,##0\ _₫_-;_-* &quot;-&quot;\ _₫_-;_-@_-"/>
    <numFmt numFmtId="167" formatCode="_-* #,##0.00\ _₫_-;\-* #,##0.00\ _₫_-;_-* &quot;-&quot;??\ _₫_-;_-@_-"/>
    <numFmt numFmtId="168" formatCode="&quot;.&quot;###&quot;,&quot;0&quot;.&quot;00_);\(&quot;.&quot;###&quot;,&quot;0&quot;.&quot;00\)"/>
    <numFmt numFmtId="169" formatCode="_-* ###&quot;,&quot;0&quot;.&quot;00\ _$_-;\-* ###&quot;,&quot;0&quot;.&quot;00\ _$_-;_-* &quot;-&quot;??\ _$_-;_-@_-"/>
    <numFmt numFmtId="170" formatCode="_ &quot;\&quot;* #,##0_ ;_ &quot;\&quot;* \-#,##0_ ;_ &quot;\&quot;* &quot;-&quot;_ ;_ @_ "/>
    <numFmt numFmtId="171" formatCode="_ &quot;\&quot;* #,##0.00_ ;_ &quot;\&quot;* \-#,##0.00_ ;_ &quot;\&quot;* &quot;-&quot;??_ ;_ @_ "/>
    <numFmt numFmtId="172" formatCode="_ * #,##0_ ;_ * \-#,##0_ ;_ * &quot;-&quot;_ ;_ @_ "/>
    <numFmt numFmtId="173" formatCode="_ * #,##0.00_ ;_ * \-#,##0.00_ ;_ * &quot;-&quot;??_ ;_ @_ "/>
    <numFmt numFmtId="174" formatCode="\$#,##0\ ;\(\$#,##0\)"/>
    <numFmt numFmtId="175" formatCode="_-* #,##0\ _D_M_-;\-* #,##0\ _D_M_-;_-* &quot;-&quot;\ _D_M_-;_-@_-"/>
    <numFmt numFmtId="176" formatCode="_-* #,##0.00\ _D_M_-;\-* #,##0.00\ _D_M_-;_-* &quot;-&quot;??\ _D_M_-;_-@_-"/>
    <numFmt numFmtId="177" formatCode="_-[$€-2]* #,##0.00_-;\-[$€-2]* #,##0.00_-;_-[$€-2]* &quot;-&quot;??_-"/>
    <numFmt numFmtId="178" formatCode="#."/>
    <numFmt numFmtId="179" formatCode="0.0000"/>
    <numFmt numFmtId="180" formatCode="#,##0\ &quot;$&quot;_);[Red]\(#,##0\ &quot;$&quot;\)"/>
    <numFmt numFmtId="181" formatCode="_-* #,##0\ &quot;kr&quot;_-;\-* #,##0\ &quot;kr&quot;_-;_-* &quot;-&quot;\ &quot;kr&quot;_-;_-@_-"/>
    <numFmt numFmtId="182" formatCode="_-* #,##0.00\ _ã_ð_í_._-;\-* #,##0.00\ _ã_ð_í_._-;_-* &quot;-&quot;??\ _ã_ð_í_._-;_-@_-"/>
    <numFmt numFmtId="183" formatCode="#,##0.00\ &quot;F&quot;;[Red]\-#,##0.00\ &quot;F&quot;"/>
    <numFmt numFmtId="184" formatCode="_-* #,##0\ &quot;F&quot;_-;\-* #,##0\ &quot;F&quot;_-;_-* &quot;-&quot;\ &quot;F&quot;_-;_-@_-"/>
    <numFmt numFmtId="185" formatCode="0.000\ "/>
    <numFmt numFmtId="186" formatCode="#,##0\ &quot;Lt&quot;;[Red]\-#,##0\ &quot;Lt&quot;"/>
    <numFmt numFmtId="187" formatCode="#,##0\ &quot;F&quot;;[Red]\-#,##0\ &quot;F&quot;"/>
    <numFmt numFmtId="188" formatCode="#,##0.00\ &quot;F&quot;;\-#,##0.00\ &quot;F&quot;"/>
    <numFmt numFmtId="189" formatCode="_-* #,##0\ &quot;DM&quot;_-;\-* #,##0\ &quot;DM&quot;_-;_-* &quot;-&quot;\ &quot;DM&quot;_-;_-@_-"/>
    <numFmt numFmtId="190" formatCode="_-* #,##0.00\ &quot;DM&quot;_-;\-* #,##0.00\ &quot;DM&quot;_-;_-* &quot;-&quot;??\ &quot;DM&quot;_-;_-@_-"/>
    <numFmt numFmtId="191" formatCode="&quot;\&quot;#,##0.00;[Red]&quot;\&quot;\-#,##0.00"/>
    <numFmt numFmtId="192" formatCode="&quot;\&quot;#,##0;[Red]&quot;\&quot;\-#,##0"/>
    <numFmt numFmtId="193" formatCode="_-&quot;$&quot;* #,##0_-;\-&quot;$&quot;* #,##0_-;_-&quot;$&quot;* &quot;-&quot;_-;_-@_-"/>
    <numFmt numFmtId="194" formatCode="&quot;$&quot;#,##0;[Red]\-&quot;$&quot;#,##0"/>
    <numFmt numFmtId="195" formatCode="_-&quot;$&quot;* #,##0.00_-;\-&quot;$&quot;* #,##0.00_-;_-&quot;$&quot;* &quot;-&quot;??_-;_-@_-"/>
    <numFmt numFmtId="196" formatCode="_(* #.##0.00_);_(* \(#.##0.00\);_(* &quot;-&quot;??_);_(@_)"/>
    <numFmt numFmtId="197" formatCode="_(* #,##0_);_(* \(#,##0\);_(* &quot;-&quot;??_);_(@_)"/>
    <numFmt numFmtId="19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163"/>
    </font>
    <font>
      <sz val="10"/>
      <name val="Arial"/>
      <family val="2"/>
    </font>
    <font>
      <sz val="11"/>
      <color indexed="8"/>
      <name val="Calibri"/>
      <family val="2"/>
    </font>
    <font>
      <sz val="14"/>
      <name val=".VnTime"/>
      <family val="2"/>
    </font>
    <font>
      <sz val="12"/>
      <name val=".VnTime"/>
      <family val="2"/>
    </font>
    <font>
      <sz val="12"/>
      <name val="돋움체"/>
      <family val="3"/>
      <charset val="129"/>
    </font>
    <font>
      <sz val="14"/>
      <name val="??"/>
      <family val="3"/>
      <charset val="129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???"/>
      <family val="1"/>
      <charset val="129"/>
    </font>
    <font>
      <sz val="12"/>
      <name val="|??¢¥¢¬¨Ï"/>
      <family val="1"/>
      <charset val="129"/>
    </font>
    <font>
      <sz val="10"/>
      <name val="Helv"/>
      <family val="2"/>
    </font>
    <font>
      <sz val="10"/>
      <name val="MS Sans Serif"/>
      <family val="2"/>
    </font>
    <font>
      <sz val="9"/>
      <name val="‚l‚r –¾’©"/>
      <family val="1"/>
      <charset val="128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0"/>
      <name val=".vntime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12"/>
      <name val="µ¸¿òÃ¼"/>
      <family val="3"/>
      <charset val="129"/>
    </font>
    <font>
      <sz val="11"/>
      <name val="µ¸¿ò"/>
      <charset val="129"/>
    </font>
    <font>
      <sz val="11"/>
      <name val="돋움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Arial"/>
      <family val="2"/>
    </font>
    <font>
      <sz val="10"/>
      <name val="Helv"/>
    </font>
    <font>
      <b/>
      <sz val="11"/>
      <name val="Helv"/>
      <family val="2"/>
    </font>
    <font>
      <sz val="10"/>
      <name val=".VnArial"/>
      <family val="2"/>
    </font>
    <font>
      <sz val="9"/>
      <name val="Arial"/>
      <family val="2"/>
    </font>
    <font>
      <sz val="11"/>
      <color indexed="8"/>
      <name val="Helvetica Neue"/>
    </font>
    <font>
      <sz val="11"/>
      <name val="–¾’©"/>
      <family val="1"/>
      <charset val="128"/>
    </font>
    <font>
      <sz val="13"/>
      <name val=".VnTime"/>
      <family val="2"/>
    </font>
    <font>
      <sz val="10"/>
      <name val="Times New Roman"/>
      <family val="1"/>
    </font>
    <font>
      <sz val="10"/>
      <name val=".VnAvant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0"/>
      <name val="명조"/>
      <family val="3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ＭＳ Ｐ明朝"/>
      <family val="1"/>
      <charset val="128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charset val="163"/>
    </font>
    <font>
      <b/>
      <sz val="14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i/>
      <sz val="14"/>
      <name val="Times New Roman"/>
      <family val="1"/>
    </font>
    <font>
      <i/>
      <sz val="16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21">
    <xf numFmtId="0" fontId="0" fillId="0" borderId="0"/>
    <xf numFmtId="0" fontId="1" fillId="0" borderId="0"/>
    <xf numFmtId="0" fontId="3" fillId="0" borderId="0"/>
    <xf numFmtId="0" fontId="2" fillId="0" borderId="0"/>
    <xf numFmtId="167" fontId="5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3" fontId="8" fillId="0" borderId="1"/>
    <xf numFmtId="168" fontId="7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4" fillId="0" borderId="0" applyNumberForma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2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3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/>
    <xf numFmtId="0" fontId="4" fillId="0" borderId="0"/>
    <xf numFmtId="0" fontId="16" fillId="0" borderId="0"/>
    <xf numFmtId="0" fontId="4" fillId="0" borderId="0"/>
    <xf numFmtId="3" fontId="8" fillId="0" borderId="1"/>
    <xf numFmtId="3" fontId="8" fillId="0" borderId="1"/>
    <xf numFmtId="0" fontId="17" fillId="2" borderId="0"/>
    <xf numFmtId="0" fontId="18" fillId="2" borderId="0"/>
    <xf numFmtId="0" fontId="19" fillId="2" borderId="0"/>
    <xf numFmtId="0" fontId="20" fillId="0" borderId="0">
      <alignment wrapText="1"/>
    </xf>
    <xf numFmtId="0" fontId="21" fillId="0" borderId="0"/>
    <xf numFmtId="170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171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172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173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/>
    <xf numFmtId="0" fontId="24" fillId="0" borderId="0"/>
    <xf numFmtId="0" fontId="23" fillId="0" borderId="0"/>
    <xf numFmtId="0" fontId="25" fillId="0" borderId="0"/>
    <xf numFmtId="0" fontId="26" fillId="0" borderId="0" applyFill="0" applyBorder="0" applyAlignment="0"/>
    <xf numFmtId="0" fontId="27" fillId="0" borderId="0"/>
    <xf numFmtId="167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2" fontId="4" fillId="0" borderId="0" applyFont="0" applyFill="0" applyBorder="0" applyAlignment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9" applyNumberFormat="0" applyAlignment="0" applyProtection="0">
      <alignment horizontal="left" vertical="center"/>
    </xf>
    <xf numFmtId="0" fontId="30" fillId="0" borderId="4">
      <alignment horizontal="left" vertical="center"/>
    </xf>
    <xf numFmtId="178" fontId="31" fillId="0" borderId="0">
      <protection locked="0"/>
    </xf>
    <xf numFmtId="178" fontId="31" fillId="0" borderId="0">
      <protection locked="0"/>
    </xf>
    <xf numFmtId="10" fontId="28" fillId="3" borderId="1" applyNumberFormat="0" applyBorder="0" applyAlignment="0" applyProtection="0"/>
    <xf numFmtId="0" fontId="5" fillId="0" borderId="0"/>
    <xf numFmtId="0" fontId="5" fillId="0" borderId="0"/>
    <xf numFmtId="0" fontId="32" fillId="0" borderId="0"/>
    <xf numFmtId="38" fontId="15" fillId="0" borderId="0" applyFont="0" applyFill="0" applyBorder="0" applyAlignment="0" applyProtection="0"/>
    <xf numFmtId="4" fontId="33" fillId="0" borderId="0" applyFont="0" applyFill="0" applyBorder="0" applyAlignment="0" applyProtection="0"/>
    <xf numFmtId="38" fontId="15" fillId="0" borderId="0" applyFont="0" applyFill="0" applyBorder="0" applyAlignment="0" applyProtection="0"/>
    <xf numFmtId="40" fontId="15" fillId="0" borderId="0" applyFont="0" applyFill="0" applyBorder="0" applyAlignment="0" applyProtection="0"/>
    <xf numFmtId="0" fontId="34" fillId="0" borderId="10"/>
    <xf numFmtId="179" fontId="7" fillId="0" borderId="7"/>
    <xf numFmtId="180" fontId="15" fillId="0" borderId="0" applyFont="0" applyFill="0" applyBorder="0" applyAlignment="0" applyProtection="0"/>
    <xf numFmtId="181" fontId="35" fillId="0" borderId="0" applyFont="0" applyFill="0" applyBorder="0" applyAlignment="0" applyProtection="0"/>
    <xf numFmtId="0" fontId="32" fillId="0" borderId="0" applyNumberFormat="0" applyFont="0" applyFill="0" applyAlignment="0"/>
    <xf numFmtId="182" fontId="7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" fillId="0" borderId="0"/>
    <xf numFmtId="0" fontId="4" fillId="0" borderId="0"/>
    <xf numFmtId="0" fontId="2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 applyNumberFormat="0" applyFill="0" applyBorder="0" applyProtection="0">
      <alignment vertical="top"/>
    </xf>
    <xf numFmtId="0" fontId="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33" fillId="3" borderId="0"/>
    <xf numFmtId="165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Font="0" applyFill="0" applyBorder="0" applyAlignment="0" applyProtection="0"/>
    <xf numFmtId="0" fontId="40" fillId="0" borderId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8">
      <alignment horizontal="center"/>
    </xf>
    <xf numFmtId="0" fontId="21" fillId="0" borderId="0" applyNumberFormat="0" applyFill="0" applyBorder="0" applyAlignment="0" applyProtection="0"/>
    <xf numFmtId="0" fontId="34" fillId="0" borderId="0"/>
    <xf numFmtId="183" fontId="39" fillId="0" borderId="3">
      <alignment horizontal="right" vertical="center"/>
    </xf>
    <xf numFmtId="184" fontId="39" fillId="0" borderId="3">
      <alignment horizontal="center"/>
    </xf>
    <xf numFmtId="0" fontId="3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85" fontId="41" fillId="0" borderId="0" applyFont="0" applyFill="0" applyBorder="0" applyAlignment="0" applyProtection="0"/>
    <xf numFmtId="186" fontId="35" fillId="0" borderId="0" applyFont="0" applyFill="0" applyBorder="0" applyAlignment="0" applyProtection="0"/>
    <xf numFmtId="187" fontId="39" fillId="0" borderId="0"/>
    <xf numFmtId="188" fontId="39" fillId="0" borderId="1"/>
    <xf numFmtId="189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>
      <alignment vertical="center"/>
    </xf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8" fillId="0" borderId="11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191" fontId="49" fillId="0" borderId="0" applyFont="0" applyFill="0" applyBorder="0" applyAlignment="0" applyProtection="0"/>
    <xf numFmtId="192" fontId="49" fillId="0" borderId="0" applyFont="0" applyFill="0" applyBorder="0" applyAlignment="0" applyProtection="0"/>
    <xf numFmtId="0" fontId="50" fillId="0" borderId="0"/>
    <xf numFmtId="0" fontId="32" fillId="0" borderId="0"/>
    <xf numFmtId="164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1" fillId="0" borderId="0"/>
    <xf numFmtId="193" fontId="36" fillId="0" borderId="0" applyFont="0" applyFill="0" applyBorder="0" applyAlignment="0" applyProtection="0"/>
    <xf numFmtId="194" fontId="11" fillId="0" borderId="0" applyFont="0" applyFill="0" applyBorder="0" applyAlignment="0" applyProtection="0"/>
    <xf numFmtId="195" fontId="36" fillId="0" borderId="0" applyFont="0" applyFill="0" applyBorder="0" applyAlignment="0" applyProtection="0"/>
    <xf numFmtId="165" fontId="15" fillId="0" borderId="0" applyNumberFormat="0" applyFont="0" applyFill="0" applyBorder="0" applyAlignment="0" applyProtection="0"/>
    <xf numFmtId="166" fontId="3" fillId="0" borderId="0" applyFont="0" applyFill="0" applyBorder="0" applyAlignment="0" applyProtection="0"/>
    <xf numFmtId="196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52" fillId="0" borderId="0"/>
    <xf numFmtId="0" fontId="2" fillId="0" borderId="0"/>
    <xf numFmtId="0" fontId="53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44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4" fillId="0" borderId="0"/>
    <xf numFmtId="0" fontId="52" fillId="0" borderId="0"/>
    <xf numFmtId="0" fontId="52" fillId="0" borderId="0"/>
    <xf numFmtId="0" fontId="55" fillId="0" borderId="0"/>
    <xf numFmtId="0" fontId="44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54" fillId="0" borderId="0"/>
    <xf numFmtId="43" fontId="54" fillId="0" borderId="0" applyFont="0" applyFill="0" applyBorder="0" applyAlignment="0" applyProtection="0"/>
    <xf numFmtId="198" fontId="4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44" fillId="0" borderId="0" applyFont="0" applyFill="0" applyBorder="0" applyAlignment="0" applyProtection="0"/>
    <xf numFmtId="0" fontId="2" fillId="0" borderId="0"/>
    <xf numFmtId="0" fontId="2" fillId="0" borderId="0"/>
    <xf numFmtId="0" fontId="65" fillId="0" borderId="0"/>
    <xf numFmtId="0" fontId="67" fillId="0" borderId="0"/>
    <xf numFmtId="198" fontId="6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7" fillId="0" borderId="0" applyFont="0" applyFill="0" applyBorder="0" applyAlignment="0" applyProtection="0"/>
    <xf numFmtId="167" fontId="70" fillId="0" borderId="0" applyFont="0" applyFill="0" applyBorder="0" applyAlignment="0" applyProtection="0"/>
    <xf numFmtId="0" fontId="67" fillId="0" borderId="0"/>
    <xf numFmtId="0" fontId="67" fillId="0" borderId="0"/>
    <xf numFmtId="0" fontId="67" fillId="0" borderId="0"/>
    <xf numFmtId="0" fontId="69" fillId="0" borderId="0"/>
  </cellStyleXfs>
  <cellXfs count="71">
    <xf numFmtId="0" fontId="0" fillId="0" borderId="0" xfId="0"/>
    <xf numFmtId="3" fontId="61" fillId="4" borderId="1" xfId="202" applyNumberFormat="1" applyFont="1" applyFill="1" applyBorder="1" applyAlignment="1">
      <alignment horizontal="right" vertical="center" wrapText="1"/>
    </xf>
    <xf numFmtId="3" fontId="62" fillId="4" borderId="1" xfId="202" applyNumberFormat="1" applyFont="1" applyFill="1" applyBorder="1" applyAlignment="1">
      <alignment horizontal="right" vertical="center" wrapText="1"/>
    </xf>
    <xf numFmtId="4" fontId="58" fillId="4" borderId="0" xfId="0" applyNumberFormat="1" applyFont="1" applyFill="1" applyAlignment="1">
      <alignment horizontal="center" vertical="center" wrapText="1"/>
    </xf>
    <xf numFmtId="197" fontId="61" fillId="4" borderId="1" xfId="202" applyNumberFormat="1" applyFont="1" applyFill="1" applyBorder="1" applyAlignment="1">
      <alignment horizontal="center" vertical="center" wrapText="1"/>
    </xf>
    <xf numFmtId="4" fontId="56" fillId="4" borderId="0" xfId="0" applyNumberFormat="1" applyFont="1" applyFill="1" applyAlignment="1">
      <alignment horizontal="center" vertical="center" wrapText="1"/>
    </xf>
    <xf numFmtId="0" fontId="61" fillId="4" borderId="6" xfId="0" applyFont="1" applyFill="1" applyBorder="1" applyAlignment="1">
      <alignment horizontal="center" vertical="center" wrapText="1"/>
    </xf>
    <xf numFmtId="4" fontId="61" fillId="4" borderId="6" xfId="0" applyNumberFormat="1" applyFont="1" applyFill="1" applyBorder="1" applyAlignment="1">
      <alignment horizontal="center" vertical="center" wrapText="1"/>
    </xf>
    <xf numFmtId="197" fontId="61" fillId="4" borderId="6" xfId="202" applyNumberFormat="1" applyFont="1" applyFill="1" applyBorder="1" applyAlignment="1">
      <alignment horizontal="right" vertical="center" wrapText="1"/>
    </xf>
    <xf numFmtId="3" fontId="61" fillId="4" borderId="6" xfId="202" applyNumberFormat="1" applyFont="1" applyFill="1" applyBorder="1" applyAlignment="1">
      <alignment horizontal="right" vertical="center" wrapText="1"/>
    </xf>
    <xf numFmtId="0" fontId="61" fillId="4" borderId="1" xfId="0" applyFont="1" applyFill="1" applyBorder="1" applyAlignment="1">
      <alignment horizontal="center" vertical="center" wrapText="1"/>
    </xf>
    <xf numFmtId="4" fontId="61" fillId="4" borderId="1" xfId="0" applyNumberFormat="1" applyFont="1" applyFill="1" applyBorder="1" applyAlignment="1">
      <alignment vertical="center" wrapText="1"/>
    </xf>
    <xf numFmtId="3" fontId="61" fillId="4" borderId="1" xfId="0" applyNumberFormat="1" applyFont="1" applyFill="1" applyBorder="1" applyAlignment="1">
      <alignment vertical="center" wrapText="1"/>
    </xf>
    <xf numFmtId="4" fontId="57" fillId="4" borderId="0" xfId="0" applyNumberFormat="1" applyFont="1" applyFill="1" applyAlignment="1">
      <alignment horizontal="center" vertical="center" wrapText="1"/>
    </xf>
    <xf numFmtId="0" fontId="62" fillId="4" borderId="1" xfId="0" applyFont="1" applyFill="1" applyBorder="1" applyAlignment="1">
      <alignment horizontal="center" vertical="center" wrapText="1"/>
    </xf>
    <xf numFmtId="4" fontId="62" fillId="4" borderId="1" xfId="0" applyNumberFormat="1" applyFont="1" applyFill="1" applyBorder="1" applyAlignment="1">
      <alignment vertical="center" wrapText="1"/>
    </xf>
    <xf numFmtId="4" fontId="62" fillId="4" borderId="1" xfId="0" applyNumberFormat="1" applyFont="1" applyFill="1" applyBorder="1" applyAlignment="1">
      <alignment horizontal="left" vertical="center" wrapText="1"/>
    </xf>
    <xf numFmtId="4" fontId="44" fillId="4" borderId="0" xfId="0" applyNumberFormat="1" applyFont="1" applyFill="1" applyAlignment="1">
      <alignment horizontal="center" vertical="center" wrapText="1"/>
    </xf>
    <xf numFmtId="4" fontId="62" fillId="4" borderId="0" xfId="0" applyNumberFormat="1" applyFont="1" applyFill="1" applyAlignment="1">
      <alignment horizontal="center" vertical="center" wrapText="1"/>
    </xf>
    <xf numFmtId="0" fontId="62" fillId="4" borderId="1" xfId="0" applyFont="1" applyFill="1" applyBorder="1" applyAlignment="1">
      <alignment vertical="center" wrapText="1"/>
    </xf>
    <xf numFmtId="3" fontId="62" fillId="4" borderId="1" xfId="202" applyNumberFormat="1" applyFont="1" applyFill="1" applyBorder="1" applyAlignment="1">
      <alignment vertical="center" wrapText="1"/>
    </xf>
    <xf numFmtId="197" fontId="62" fillId="4" borderId="1" xfId="202" applyNumberFormat="1" applyFont="1" applyFill="1" applyBorder="1" applyAlignment="1">
      <alignment horizontal="center" vertical="center" wrapText="1"/>
    </xf>
    <xf numFmtId="3" fontId="63" fillId="4" borderId="1" xfId="202" applyNumberFormat="1" applyFont="1" applyFill="1" applyBorder="1" applyAlignment="1">
      <alignment horizontal="right" vertical="center"/>
    </xf>
    <xf numFmtId="4" fontId="61" fillId="4" borderId="0" xfId="0" applyNumberFormat="1" applyFont="1" applyFill="1" applyAlignment="1">
      <alignment horizontal="center" vertical="center" wrapText="1"/>
    </xf>
    <xf numFmtId="197" fontId="44" fillId="4" borderId="0" xfId="202" applyNumberFormat="1" applyFont="1" applyFill="1" applyAlignment="1">
      <alignment horizontal="center" vertical="center" wrapText="1"/>
    </xf>
    <xf numFmtId="0" fontId="44" fillId="4" borderId="0" xfId="0" applyFont="1" applyFill="1" applyAlignment="1">
      <alignment horizontal="center" vertical="center" wrapText="1"/>
    </xf>
    <xf numFmtId="4" fontId="44" fillId="4" borderId="0" xfId="0" applyNumberFormat="1" applyFont="1" applyFill="1" applyAlignment="1">
      <alignment vertical="center" wrapText="1"/>
    </xf>
    <xf numFmtId="4" fontId="40" fillId="4" borderId="1" xfId="0" applyNumberFormat="1" applyFont="1" applyFill="1" applyBorder="1" applyAlignment="1">
      <alignment horizontal="left" vertical="center" wrapText="1"/>
    </xf>
    <xf numFmtId="37" fontId="65" fillId="4" borderId="1" xfId="202" applyNumberFormat="1" applyFont="1" applyFill="1" applyBorder="1" applyAlignment="1">
      <alignment vertical="center" wrapText="1"/>
    </xf>
    <xf numFmtId="4" fontId="71" fillId="4" borderId="1" xfId="0" applyNumberFormat="1" applyFont="1" applyFill="1" applyBorder="1" applyAlignment="1">
      <alignment horizontal="center" vertical="center" wrapText="1"/>
    </xf>
    <xf numFmtId="3" fontId="63" fillId="4" borderId="6" xfId="1" applyNumberFormat="1" applyFont="1" applyFill="1" applyBorder="1" applyAlignment="1">
      <alignment horizontal="center" vertical="center" wrapText="1"/>
    </xf>
    <xf numFmtId="3" fontId="63" fillId="4" borderId="6" xfId="202" applyNumberFormat="1" applyFont="1" applyFill="1" applyBorder="1" applyAlignment="1">
      <alignment horizontal="right" vertical="center" wrapText="1"/>
    </xf>
    <xf numFmtId="0" fontId="63" fillId="4" borderId="1" xfId="0" applyFont="1" applyFill="1" applyBorder="1" applyAlignment="1">
      <alignment horizontal="center" vertical="center" wrapText="1"/>
    </xf>
    <xf numFmtId="3" fontId="63" fillId="4" borderId="1" xfId="202" applyNumberFormat="1" applyFont="1" applyFill="1" applyBorder="1" applyAlignment="1">
      <alignment horizontal="right" vertical="center" wrapText="1"/>
    </xf>
    <xf numFmtId="0" fontId="72" fillId="4" borderId="1" xfId="0" applyFont="1" applyFill="1" applyBorder="1" applyAlignment="1">
      <alignment horizontal="center" vertical="center" wrapText="1"/>
    </xf>
    <xf numFmtId="4" fontId="72" fillId="4" borderId="1" xfId="0" applyNumberFormat="1" applyFont="1" applyFill="1" applyBorder="1" applyAlignment="1">
      <alignment horizontal="center" vertical="center" wrapText="1"/>
    </xf>
    <xf numFmtId="3" fontId="72" fillId="4" borderId="1" xfId="202" applyNumberFormat="1" applyFont="1" applyFill="1" applyBorder="1" applyAlignment="1">
      <alignment horizontal="right" vertical="center" wrapText="1"/>
    </xf>
    <xf numFmtId="4" fontId="63" fillId="4" borderId="1" xfId="0" applyNumberFormat="1" applyFont="1" applyFill="1" applyBorder="1" applyAlignment="1">
      <alignment horizontal="center" vertical="center" wrapText="1"/>
    </xf>
    <xf numFmtId="4" fontId="72" fillId="4" borderId="1" xfId="0" quotePrefix="1" applyNumberFormat="1" applyFont="1" applyFill="1" applyBorder="1" applyAlignment="1">
      <alignment horizontal="center" vertical="center" wrapText="1"/>
    </xf>
    <xf numFmtId="4" fontId="65" fillId="4" borderId="0" xfId="0" applyNumberFormat="1" applyFont="1" applyFill="1" applyAlignment="1">
      <alignment horizontal="center" vertical="center" wrapText="1"/>
    </xf>
    <xf numFmtId="3" fontId="61" fillId="4" borderId="1" xfId="202" applyNumberFormat="1" applyFont="1" applyFill="1" applyBorder="1" applyAlignment="1">
      <alignment horizontal="center" vertical="center" wrapText="1"/>
    </xf>
    <xf numFmtId="3" fontId="65" fillId="4" borderId="0" xfId="202" applyNumberFormat="1" applyFont="1" applyFill="1" applyAlignment="1">
      <alignment horizontal="right" vertical="center" wrapText="1"/>
    </xf>
    <xf numFmtId="3" fontId="64" fillId="4" borderId="0" xfId="202" applyNumberFormat="1" applyFont="1" applyFill="1" applyAlignment="1">
      <alignment horizontal="right" vertical="center" wrapText="1"/>
    </xf>
    <xf numFmtId="3" fontId="44" fillId="4" borderId="0" xfId="202" applyNumberFormat="1" applyFont="1" applyFill="1" applyAlignment="1">
      <alignment horizontal="right" vertical="center" wrapText="1"/>
    </xf>
    <xf numFmtId="3" fontId="61" fillId="4" borderId="5" xfId="202" applyNumberFormat="1" applyFont="1" applyFill="1" applyBorder="1" applyAlignment="1">
      <alignment horizontal="center" vertical="center" wrapText="1"/>
    </xf>
    <xf numFmtId="3" fontId="61" fillId="4" borderId="8" xfId="202" applyNumberFormat="1" applyFont="1" applyFill="1" applyBorder="1" applyAlignment="1">
      <alignment horizontal="center" vertical="center" wrapText="1"/>
    </xf>
    <xf numFmtId="3" fontId="61" fillId="4" borderId="6" xfId="202" applyNumberFormat="1" applyFont="1" applyFill="1" applyBorder="1" applyAlignment="1">
      <alignment horizontal="center" vertical="center" wrapText="1"/>
    </xf>
    <xf numFmtId="4" fontId="63" fillId="4" borderId="5" xfId="0" applyNumberFormat="1" applyFont="1" applyFill="1" applyBorder="1" applyAlignment="1">
      <alignment horizontal="center" vertical="center" wrapText="1"/>
    </xf>
    <xf numFmtId="4" fontId="63" fillId="4" borderId="8" xfId="0" applyNumberFormat="1" applyFont="1" applyFill="1" applyBorder="1" applyAlignment="1">
      <alignment horizontal="center" vertical="center" wrapText="1"/>
    </xf>
    <xf numFmtId="4" fontId="63" fillId="4" borderId="6" xfId="0" applyNumberFormat="1" applyFont="1" applyFill="1" applyBorder="1" applyAlignment="1">
      <alignment horizontal="center" vertical="center" wrapText="1"/>
    </xf>
    <xf numFmtId="3" fontId="61" fillId="4" borderId="3" xfId="202" applyNumberFormat="1" applyFont="1" applyFill="1" applyBorder="1" applyAlignment="1">
      <alignment horizontal="center" vertical="center" wrapText="1"/>
    </xf>
    <xf numFmtId="3" fontId="61" fillId="4" borderId="4" xfId="202" applyNumberFormat="1" applyFont="1" applyFill="1" applyBorder="1" applyAlignment="1">
      <alignment horizontal="center" vertical="center" wrapText="1"/>
    </xf>
    <xf numFmtId="3" fontId="61" fillId="4" borderId="13" xfId="202" applyNumberFormat="1" applyFont="1" applyFill="1" applyBorder="1" applyAlignment="1">
      <alignment horizontal="center" vertical="center" wrapText="1"/>
    </xf>
    <xf numFmtId="3" fontId="61" fillId="4" borderId="12" xfId="202" applyNumberFormat="1" applyFont="1" applyFill="1" applyBorder="1" applyAlignment="1">
      <alignment horizontal="center" vertical="center" wrapText="1"/>
    </xf>
    <xf numFmtId="3" fontId="61" fillId="4" borderId="14" xfId="202" applyNumberFormat="1" applyFont="1" applyFill="1" applyBorder="1" applyAlignment="1">
      <alignment horizontal="center" vertical="center" wrapText="1"/>
    </xf>
    <xf numFmtId="3" fontId="61" fillId="4" borderId="15" xfId="202" applyNumberFormat="1" applyFont="1" applyFill="1" applyBorder="1" applyAlignment="1">
      <alignment horizontal="center" vertical="center" wrapText="1"/>
    </xf>
    <xf numFmtId="197" fontId="58" fillId="4" borderId="0" xfId="202" applyNumberFormat="1" applyFont="1" applyFill="1" applyAlignment="1">
      <alignment horizontal="center" vertical="center" wrapText="1"/>
    </xf>
    <xf numFmtId="4" fontId="60" fillId="4" borderId="0" xfId="0" applyNumberFormat="1" applyFont="1" applyFill="1" applyAlignment="1">
      <alignment horizontal="center" vertical="center" wrapText="1"/>
    </xf>
    <xf numFmtId="4" fontId="58" fillId="4" borderId="0" xfId="0" applyNumberFormat="1" applyFont="1" applyFill="1" applyAlignment="1">
      <alignment horizontal="center" vertical="center" wrapText="1"/>
    </xf>
    <xf numFmtId="4" fontId="59" fillId="4" borderId="2" xfId="0" applyNumberFormat="1" applyFont="1" applyFill="1" applyBorder="1" applyAlignment="1">
      <alignment horizontal="right" vertical="center" wrapText="1"/>
    </xf>
    <xf numFmtId="3" fontId="63" fillId="4" borderId="5" xfId="202" applyNumberFormat="1" applyFont="1" applyFill="1" applyBorder="1" applyAlignment="1">
      <alignment horizontal="center" vertical="center" wrapText="1"/>
    </xf>
    <xf numFmtId="3" fontId="63" fillId="4" borderId="8" xfId="202" applyNumberFormat="1" applyFont="1" applyFill="1" applyBorder="1" applyAlignment="1">
      <alignment horizontal="center" vertical="center" wrapText="1"/>
    </xf>
    <xf numFmtId="3" fontId="63" fillId="4" borderId="6" xfId="202" applyNumberFormat="1" applyFont="1" applyFill="1" applyBorder="1" applyAlignment="1">
      <alignment horizontal="center" vertical="center" wrapText="1"/>
    </xf>
    <xf numFmtId="197" fontId="61" fillId="4" borderId="1" xfId="202" applyNumberFormat="1" applyFont="1" applyFill="1" applyBorder="1" applyAlignment="1">
      <alignment horizontal="center" vertical="center" wrapText="1"/>
    </xf>
    <xf numFmtId="3" fontId="61" fillId="4" borderId="1" xfId="202" applyNumberFormat="1" applyFont="1" applyFill="1" applyBorder="1" applyAlignment="1">
      <alignment horizontal="center" vertical="center" wrapText="1"/>
    </xf>
    <xf numFmtId="0" fontId="61" fillId="4" borderId="5" xfId="0" applyFont="1" applyFill="1" applyBorder="1" applyAlignment="1">
      <alignment horizontal="center" vertical="center" wrapText="1"/>
    </xf>
    <xf numFmtId="0" fontId="61" fillId="4" borderId="8" xfId="0" applyFont="1" applyFill="1" applyBorder="1" applyAlignment="1">
      <alignment horizontal="center" vertical="center" wrapText="1"/>
    </xf>
    <xf numFmtId="0" fontId="61" fillId="4" borderId="6" xfId="0" applyFont="1" applyFill="1" applyBorder="1" applyAlignment="1">
      <alignment horizontal="center" vertical="center" wrapText="1"/>
    </xf>
    <xf numFmtId="4" fontId="61" fillId="4" borderId="5" xfId="0" applyNumberFormat="1" applyFont="1" applyFill="1" applyBorder="1" applyAlignment="1">
      <alignment horizontal="center" vertical="center" wrapText="1"/>
    </xf>
    <xf numFmtId="4" fontId="61" fillId="4" borderId="8" xfId="0" applyNumberFormat="1" applyFont="1" applyFill="1" applyBorder="1" applyAlignment="1">
      <alignment horizontal="center" vertical="center" wrapText="1"/>
    </xf>
    <xf numFmtId="4" fontId="61" fillId="4" borderId="6" xfId="0" applyNumberFormat="1" applyFont="1" applyFill="1" applyBorder="1" applyAlignment="1">
      <alignment horizontal="center" vertical="center" wrapText="1"/>
    </xf>
  </cellXfs>
  <cellStyles count="221">
    <cellStyle name="          _x000d__x000a_shell=progman.exe_x000d__x000a_m" xfId="6"/>
    <cellStyle name="#,##0" xfId="7"/>
    <cellStyle name="??" xfId="8"/>
    <cellStyle name="?? [0.00]_PRODUCT DETAIL Q1" xfId="9"/>
    <cellStyle name="?? [0]" xfId="10"/>
    <cellStyle name="?_x001d_??%U©÷u&amp;H©÷9_x0008_? s_x000a__x0007__x0001__x0001_" xfId="11"/>
    <cellStyle name="???? [0.00]_PRODUCT DETAIL Q1" xfId="12"/>
    <cellStyle name="????_PRODUCT DETAIL Q1" xfId="13"/>
    <cellStyle name="???[0]_?? DI" xfId="14"/>
    <cellStyle name="???_?? DI" xfId="15"/>
    <cellStyle name="??[0]_MATL COST ANALYSIS" xfId="16"/>
    <cellStyle name="??_ ??? ???? " xfId="17"/>
    <cellStyle name="??A? [0]_ÿÿÿÿÿÿ_1_¢¬???¢â? " xfId="18"/>
    <cellStyle name="??A?_ÿÿÿÿÿÿ_1_¢¬???¢â? " xfId="19"/>
    <cellStyle name="?¡±¢¥?_?¨ù??¢´¢¥_¢¬???¢â? " xfId="20"/>
    <cellStyle name="?ðÇ%U?&amp;H?_x0008_?s_x000a__x0007__x0001__x0001_" xfId="21"/>
    <cellStyle name="_Huong CHI tieu Nhiem vu CTMTQG 2014(1)" xfId="22"/>
    <cellStyle name="_KH.DTC.gd2016-2020 tinh (T2-2015)" xfId="23"/>
    <cellStyle name="•W€_STDFOR" xfId="24"/>
    <cellStyle name="•W_MARINE" xfId="25"/>
    <cellStyle name="W_STDFOR" xfId="26"/>
    <cellStyle name="0.0" xfId="27"/>
    <cellStyle name="0.00" xfId="28"/>
    <cellStyle name="1" xfId="29"/>
    <cellStyle name="2" xfId="30"/>
    <cellStyle name="3" xfId="31"/>
    <cellStyle name="4" xfId="32"/>
    <cellStyle name="6" xfId="33"/>
    <cellStyle name="ÅëÈ­ [0]_¿ì¹°Åë" xfId="34"/>
    <cellStyle name="AeE­ [0]_INQUIRY ¿µ¾÷AßAø " xfId="35"/>
    <cellStyle name="ÅëÈ­_¿ì¹°Åë" xfId="36"/>
    <cellStyle name="AeE­_INQUIRY ¿µ¾÷AßAø " xfId="37"/>
    <cellStyle name="ÄÞ¸¶ [0]_¿ì¹°Åë" xfId="38"/>
    <cellStyle name="AÞ¸¶ [0]_INQUIRY ¿?¾÷AßAø " xfId="39"/>
    <cellStyle name="ÄÞ¸¶_¿ì¹°Åë" xfId="40"/>
    <cellStyle name="AÞ¸¶_INQUIRY ¿?¾÷AßAø " xfId="41"/>
    <cellStyle name="C?AØ_¿?¾÷CoE² " xfId="42"/>
    <cellStyle name="Ç¥ÁØ_´çÃÊ±¸ÀÔ»ý»ê" xfId="43"/>
    <cellStyle name="C￥AØ_¿μ¾÷CoE² " xfId="44"/>
    <cellStyle name="Ç¥ÁØ_PO0862_bldg_BQ" xfId="45"/>
    <cellStyle name="Calc Currency (0)" xfId="46"/>
    <cellStyle name="category" xfId="47"/>
    <cellStyle name="Comma" xfId="202" builtinId="3"/>
    <cellStyle name="Comma [0] 2" xfId="160"/>
    <cellStyle name="Comma 10 10" xfId="48"/>
    <cellStyle name="Comma 14" xfId="49"/>
    <cellStyle name="Comma 15" xfId="50"/>
    <cellStyle name="Comma 2" xfId="4"/>
    <cellStyle name="Comma 2 2" xfId="165"/>
    <cellStyle name="Comma 2 2 2" xfId="161"/>
    <cellStyle name="Comma 2 2 3" xfId="206"/>
    <cellStyle name="Comma 2 2 4" xfId="214"/>
    <cellStyle name="Comma 2 28" xfId="51"/>
    <cellStyle name="Comma 2 3" xfId="199"/>
    <cellStyle name="Comma 2 4" xfId="205"/>
    <cellStyle name="Comma 2 5" xfId="213"/>
    <cellStyle name="Comma 3" xfId="52"/>
    <cellStyle name="Comma 3 2" xfId="207"/>
    <cellStyle name="Comma 3 2 2" xfId="215"/>
    <cellStyle name="Comma 4" xfId="53"/>
    <cellStyle name="Comma 4 20" xfId="54"/>
    <cellStyle name="Comma 5" xfId="162"/>
    <cellStyle name="Comma 6" xfId="55"/>
    <cellStyle name="Comma 60" xfId="208"/>
    <cellStyle name="Comma 60 2" xfId="216"/>
    <cellStyle name="Comma 7" xfId="56"/>
    <cellStyle name="Comma 8" xfId="57"/>
    <cellStyle name="Comma 9" xfId="204"/>
    <cellStyle name="Comma0" xfId="58"/>
    <cellStyle name="Currency0" xfId="59"/>
    <cellStyle name="Date" xfId="60"/>
    <cellStyle name="Dezimal [0]_UXO VII" xfId="61"/>
    <cellStyle name="Dezimal_UXO VII" xfId="62"/>
    <cellStyle name="Euro" xfId="63"/>
    <cellStyle name="Fixed" xfId="64"/>
    <cellStyle name="Grey" xfId="65"/>
    <cellStyle name="HEADER" xfId="66"/>
    <cellStyle name="Header1" xfId="67"/>
    <cellStyle name="Header2" xfId="68"/>
    <cellStyle name="Heading1" xfId="69"/>
    <cellStyle name="Heading2" xfId="70"/>
    <cellStyle name="Input [yellow]" xfId="71"/>
    <cellStyle name="Ledger 17 x 11 in" xfId="72"/>
    <cellStyle name="Ledger 17 x 11 in 2" xfId="73"/>
    <cellStyle name="Ledger 17 x 11 in 3" xfId="74"/>
    <cellStyle name="Migliaia (0)_CALPREZZ" xfId="75"/>
    <cellStyle name="Migliaia_ PESO ELETTR." xfId="76"/>
    <cellStyle name="Millares [0]_Well Timing" xfId="77"/>
    <cellStyle name="Millares_Well Timing" xfId="78"/>
    <cellStyle name="Model" xfId="79"/>
    <cellStyle name="moi" xfId="80"/>
    <cellStyle name="Moneda [0]_Well Timing" xfId="81"/>
    <cellStyle name="Moneda_Well Timing" xfId="82"/>
    <cellStyle name="n" xfId="83"/>
    <cellStyle name="Normal" xfId="0" builtinId="0"/>
    <cellStyle name="Normal - Style1" xfId="84"/>
    <cellStyle name="Normal 10" xfId="5"/>
    <cellStyle name="Normal 10 2" xfId="209"/>
    <cellStyle name="Normal 10 2 2" xfId="217"/>
    <cellStyle name="Normal 10 7" xfId="174"/>
    <cellStyle name="Normal 105" xfId="179"/>
    <cellStyle name="Normal 108" xfId="181"/>
    <cellStyle name="Normal 11" xfId="198"/>
    <cellStyle name="Normal 11 2 2" xfId="166"/>
    <cellStyle name="Normal 11 3 4" xfId="167"/>
    <cellStyle name="Normal 12" xfId="200"/>
    <cellStyle name="Normal 13" xfId="201"/>
    <cellStyle name="Normal 130" xfId="189"/>
    <cellStyle name="Normal 14" xfId="2"/>
    <cellStyle name="Normal 142" xfId="187"/>
    <cellStyle name="Normal 15" xfId="203"/>
    <cellStyle name="Normal 153" xfId="177"/>
    <cellStyle name="Normal 16" xfId="212"/>
    <cellStyle name="Normal 163" xfId="186"/>
    <cellStyle name="Normal 166" xfId="185"/>
    <cellStyle name="Normal 181" xfId="182"/>
    <cellStyle name="Normal 19" xfId="163"/>
    <cellStyle name="Normal 19 2" xfId="195"/>
    <cellStyle name="Normal 191" xfId="173"/>
    <cellStyle name="Normal 199" xfId="175"/>
    <cellStyle name="Normal 2" xfId="1"/>
    <cellStyle name="Normal 2 10" xfId="184"/>
    <cellStyle name="Normal 2 2" xfId="85"/>
    <cellStyle name="Normal 2 3" xfId="86"/>
    <cellStyle name="Normal 2 3 2" xfId="87"/>
    <cellStyle name="Normal 2 4" xfId="192"/>
    <cellStyle name="Normal 2 49" xfId="183"/>
    <cellStyle name="Normal 2 5" xfId="3"/>
    <cellStyle name="Normal 2 6" xfId="218"/>
    <cellStyle name="Normal 2_Bang bieu" xfId="88"/>
    <cellStyle name="Normal 21" xfId="164"/>
    <cellStyle name="Normal 21 2" xfId="196"/>
    <cellStyle name="Normal 211" xfId="172"/>
    <cellStyle name="Normal 216" xfId="176"/>
    <cellStyle name="Normal 226" xfId="190"/>
    <cellStyle name="Normal 229" xfId="191"/>
    <cellStyle name="Normal 23" xfId="89"/>
    <cellStyle name="Normal 237" xfId="188"/>
    <cellStyle name="Normal 24" xfId="90"/>
    <cellStyle name="Normal 25" xfId="91"/>
    <cellStyle name="Normal 26" xfId="92"/>
    <cellStyle name="Normal 27" xfId="93"/>
    <cellStyle name="Normal 28" xfId="94"/>
    <cellStyle name="Normal 29" xfId="95"/>
    <cellStyle name="Normal 3" xfId="96"/>
    <cellStyle name="Normal 3 2" xfId="211"/>
    <cellStyle name="Normal 3 2 2" xfId="220"/>
    <cellStyle name="Normal 3 3" xfId="210"/>
    <cellStyle name="Normal 3 4" xfId="219"/>
    <cellStyle name="Normal 30" xfId="97"/>
    <cellStyle name="Normal 30 2" xfId="193"/>
    <cellStyle name="Normal 31" xfId="98"/>
    <cellStyle name="Normal 31 2" xfId="194"/>
    <cellStyle name="Normal 32" xfId="99"/>
    <cellStyle name="Normal 33" xfId="168"/>
    <cellStyle name="Normal 33 3" xfId="169"/>
    <cellStyle name="Normal 4" xfId="100"/>
    <cellStyle name="Normal 4 2" xfId="101"/>
    <cellStyle name="Normal 4_Bang bieu" xfId="102"/>
    <cellStyle name="Normal 5" xfId="103"/>
    <cellStyle name="Normal 6" xfId="104"/>
    <cellStyle name="Normal 64" xfId="180"/>
    <cellStyle name="Normal 7" xfId="105"/>
    <cellStyle name="Normal 79" xfId="178"/>
    <cellStyle name="Normal 8" xfId="106"/>
    <cellStyle name="Normal 81" xfId="170"/>
    <cellStyle name="Normal 88" xfId="171"/>
    <cellStyle name="Normal 9" xfId="107"/>
    <cellStyle name="Normal 9 2" xfId="108"/>
    <cellStyle name="Normal 9_BieuHD2016-2020Tquang2(OK)" xfId="109"/>
    <cellStyle name="Normal1" xfId="110"/>
    <cellStyle name="Normale_ PESO ELETTR." xfId="111"/>
    <cellStyle name="Œ…‹æØ‚è [0.00]_laroux" xfId="112"/>
    <cellStyle name="Œ…‹æØ‚è_laroux" xfId="113"/>
    <cellStyle name="oft Excel]_x000d__x000a_Comment=The open=/f lines load custom functions into the Paste Function list._x000d__x000a_Maximized=2_x000d__x000a_Basics=1_x000d__x000a_A" xfId="114"/>
    <cellStyle name="oft Excel]_x000d__x000a_Comment=The open=/f lines load custom functions into the Paste Function list._x000d__x000a_Maximized=3_x000d__x000a_Basics=1_x000d__x000a_A" xfId="115"/>
    <cellStyle name="omma [0]_Mktg Prog" xfId="116"/>
    <cellStyle name="ormal_Sheet1_1" xfId="117"/>
    <cellStyle name="Percent [2]" xfId="118"/>
    <cellStyle name="Percent 2" xfId="119"/>
    <cellStyle name="Percent 3" xfId="120"/>
    <cellStyle name="Percent 4" xfId="197"/>
    <cellStyle name="s]_x000d__x000a_spooler=yes_x000d__x000a_load=_x000d__x000a_Beep=yes_x000d__x000a_NullPort=None_x000d__x000a_BorderWidth=3_x000d__x000a_CursorBlinkRate=1200_x000d__x000a_DoubleClickSpeed=452_x000d__x000a_Programs=co" xfId="121"/>
    <cellStyle name="style" xfId="122"/>
    <cellStyle name="Style 1" xfId="123"/>
    <cellStyle name="subhead" xfId="124"/>
    <cellStyle name="T" xfId="125"/>
    <cellStyle name="th" xfId="126"/>
    <cellStyle name="þ_x001d_ð·_x000c_æþ'_x000d_ßþU_x0001_Ø_x0005_ü_x0014__x0007__x0001__x0001_" xfId="127"/>
    <cellStyle name="þ_x001d_ðÇ%Uý—&amp;Hý9_x0008_Ÿ s_x000a__x0007__x0001__x0001_" xfId="128"/>
    <cellStyle name="Valuta (0)_CALPREZZ" xfId="129"/>
    <cellStyle name="Valuta_ PESO ELETTR." xfId="130"/>
    <cellStyle name="viet" xfId="131"/>
    <cellStyle name="viet2" xfId="132"/>
    <cellStyle name="Währung [0]_UXO VII" xfId="133"/>
    <cellStyle name="Währung_UXO VII" xfId="134"/>
    <cellStyle name="xuan" xfId="135"/>
    <cellStyle name=" [0.00]_ Att. 1- Cover" xfId="136"/>
    <cellStyle name="_ Att. 1- Cover" xfId="137"/>
    <cellStyle name="?_ Att. 1- Cover" xfId="138"/>
    <cellStyle name="똿뗦먛귟 [0.00]_PRODUCT DETAIL Q1" xfId="139"/>
    <cellStyle name="똿뗦먛귟_PRODUCT DETAIL Q1" xfId="140"/>
    <cellStyle name="믅됞 [0.00]_PRODUCT DETAIL Q1" xfId="141"/>
    <cellStyle name="믅됞_PRODUCT DETAIL Q1" xfId="142"/>
    <cellStyle name="백분율_95" xfId="143"/>
    <cellStyle name="뷭?_BOOKSHIP" xfId="144"/>
    <cellStyle name="안건회계법인" xfId="145"/>
    <cellStyle name="콤마 [0]_ 비목별 월별기술 " xfId="146"/>
    <cellStyle name="콤마_ 비목별 월별기술 " xfId="147"/>
    <cellStyle name="통화 [0]_1202" xfId="148"/>
    <cellStyle name="통화_1202" xfId="149"/>
    <cellStyle name="표준_(정보부문)월별인원계획" xfId="150"/>
    <cellStyle name="一般_00Q3902REV.1" xfId="151"/>
    <cellStyle name="千分位[0]_00Q3902REV.1" xfId="152"/>
    <cellStyle name="千分位_00Q3902REV.1" xfId="153"/>
    <cellStyle name="桁区切り_NADUONG BQ (Draft)" xfId="154"/>
    <cellStyle name="標準_BQ（業者）" xfId="155"/>
    <cellStyle name="貨幣 [0]_00Q3902REV.1" xfId="156"/>
    <cellStyle name="貨幣[0]_BRE" xfId="157"/>
    <cellStyle name="貨幣_00Q3902REV.1" xfId="158"/>
    <cellStyle name="通貨_MITSUI1_BQ" xfId="1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X34"/>
  <sheetViews>
    <sheetView tabSelected="1" topLeftCell="A7" zoomScale="70" zoomScaleNormal="70" workbookViewId="0">
      <selection activeCell="C11" sqref="C11"/>
    </sheetView>
  </sheetViews>
  <sheetFormatPr defaultColWidth="9.140625" defaultRowHeight="15.75"/>
  <cols>
    <col min="1" max="1" width="6.28515625" style="25" customWidth="1"/>
    <col min="2" max="2" width="33.7109375" style="26" customWidth="1"/>
    <col min="3" max="3" width="8.85546875" style="39" customWidth="1"/>
    <col min="4" max="4" width="13.85546875" style="39" customWidth="1"/>
    <col min="5" max="5" width="14.28515625" style="39" customWidth="1"/>
    <col min="6" max="6" width="12.7109375" style="41" customWidth="1"/>
    <col min="7" max="7" width="12.7109375" style="42" customWidth="1"/>
    <col min="8" max="9" width="12.7109375" style="43" customWidth="1"/>
    <col min="10" max="10" width="12.7109375" style="42" customWidth="1"/>
    <col min="11" max="11" width="12.7109375" style="43" customWidth="1"/>
    <col min="12" max="12" width="9" style="43" customWidth="1"/>
    <col min="13" max="13" width="12.7109375" style="43" customWidth="1"/>
    <col min="14" max="14" width="12.7109375" style="42" customWidth="1"/>
    <col min="15" max="16" width="12.7109375" style="43" customWidth="1"/>
    <col min="17" max="17" width="10.7109375" style="43" customWidth="1"/>
    <col min="18" max="18" width="12.7109375" style="43" customWidth="1"/>
    <col min="19" max="19" width="39.28515625" style="24" customWidth="1"/>
    <col min="20" max="20" width="21.140625" style="17" hidden="1" customWidth="1"/>
    <col min="21" max="21" width="11.42578125" style="17" hidden="1" customWidth="1"/>
    <col min="22" max="22" width="13.7109375" style="17" hidden="1" customWidth="1"/>
    <col min="23" max="24" width="18" style="17" hidden="1" customWidth="1"/>
    <col min="25" max="25" width="0" style="17" hidden="1" customWidth="1"/>
    <col min="26" max="16384" width="9.140625" style="17"/>
  </cols>
  <sheetData>
    <row r="1" spans="1:19" ht="20.25">
      <c r="A1" s="56" t="s">
        <v>101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 s="3" customFormat="1" ht="20.25">
      <c r="A2" s="58" t="s">
        <v>53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s="3" customFormat="1" ht="20.25">
      <c r="A3" s="57" t="s">
        <v>100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</row>
    <row r="4" spans="1:19" s="3" customFormat="1" ht="22.5" customHeight="1">
      <c r="A4" s="59" t="s">
        <v>44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s="3" customFormat="1" ht="54" customHeight="1">
      <c r="A5" s="65" t="s">
        <v>0</v>
      </c>
      <c r="B5" s="68" t="s">
        <v>5</v>
      </c>
      <c r="C5" s="47" t="s">
        <v>6</v>
      </c>
      <c r="D5" s="47" t="s">
        <v>99</v>
      </c>
      <c r="E5" s="47" t="s">
        <v>22</v>
      </c>
      <c r="F5" s="60" t="s">
        <v>48</v>
      </c>
      <c r="G5" s="53" t="s">
        <v>51</v>
      </c>
      <c r="H5" s="54"/>
      <c r="I5" s="55"/>
      <c r="J5" s="50" t="s">
        <v>25</v>
      </c>
      <c r="K5" s="51"/>
      <c r="L5" s="51"/>
      <c r="M5" s="52"/>
      <c r="N5" s="53" t="s">
        <v>54</v>
      </c>
      <c r="O5" s="54"/>
      <c r="P5" s="54"/>
      <c r="Q5" s="55"/>
      <c r="R5" s="44" t="s">
        <v>12</v>
      </c>
      <c r="S5" s="63" t="s">
        <v>14</v>
      </c>
    </row>
    <row r="6" spans="1:19" s="5" customFormat="1" ht="24.75" customHeight="1">
      <c r="A6" s="66"/>
      <c r="B6" s="69"/>
      <c r="C6" s="48"/>
      <c r="D6" s="48"/>
      <c r="E6" s="48"/>
      <c r="F6" s="61"/>
      <c r="G6" s="44" t="s">
        <v>13</v>
      </c>
      <c r="H6" s="50" t="s">
        <v>52</v>
      </c>
      <c r="I6" s="52"/>
      <c r="J6" s="64" t="s">
        <v>13</v>
      </c>
      <c r="K6" s="53" t="s">
        <v>52</v>
      </c>
      <c r="L6" s="54"/>
      <c r="M6" s="55"/>
      <c r="N6" s="44" t="s">
        <v>13</v>
      </c>
      <c r="O6" s="64" t="s">
        <v>52</v>
      </c>
      <c r="P6" s="64"/>
      <c r="Q6" s="64"/>
      <c r="R6" s="45"/>
      <c r="S6" s="63"/>
    </row>
    <row r="7" spans="1:19" s="5" customFormat="1" ht="135.75" customHeight="1">
      <c r="A7" s="67"/>
      <c r="B7" s="70"/>
      <c r="C7" s="49"/>
      <c r="D7" s="49"/>
      <c r="E7" s="49"/>
      <c r="F7" s="62"/>
      <c r="G7" s="46"/>
      <c r="H7" s="40" t="s">
        <v>8</v>
      </c>
      <c r="I7" s="40" t="s">
        <v>9</v>
      </c>
      <c r="J7" s="64"/>
      <c r="K7" s="40" t="s">
        <v>8</v>
      </c>
      <c r="L7" s="40" t="s">
        <v>9</v>
      </c>
      <c r="M7" s="40" t="s">
        <v>71</v>
      </c>
      <c r="N7" s="46"/>
      <c r="O7" s="40" t="s">
        <v>8</v>
      </c>
      <c r="P7" s="40" t="s">
        <v>9</v>
      </c>
      <c r="Q7" s="40" t="s">
        <v>71</v>
      </c>
      <c r="R7" s="46"/>
      <c r="S7" s="63"/>
    </row>
    <row r="8" spans="1:19" s="5" customFormat="1" ht="27.6" customHeight="1">
      <c r="A8" s="6"/>
      <c r="B8" s="7" t="s">
        <v>7</v>
      </c>
      <c r="C8" s="30"/>
      <c r="D8" s="30"/>
      <c r="E8" s="30"/>
      <c r="F8" s="31">
        <f>F9+F12+F20+F22</f>
        <v>116742499.455</v>
      </c>
      <c r="G8" s="9">
        <f t="shared" ref="G8:R8" si="0">G9+G12+G20+G22</f>
        <v>62527049</v>
      </c>
      <c r="H8" s="9">
        <f t="shared" si="0"/>
        <v>30400000</v>
      </c>
      <c r="I8" s="9">
        <f t="shared" si="0"/>
        <v>32127049</v>
      </c>
      <c r="J8" s="9">
        <f t="shared" si="0"/>
        <v>8800000</v>
      </c>
      <c r="K8" s="9">
        <f t="shared" si="0"/>
        <v>0</v>
      </c>
      <c r="L8" s="9">
        <f t="shared" si="0"/>
        <v>0</v>
      </c>
      <c r="M8" s="9">
        <f t="shared" si="0"/>
        <v>8800000</v>
      </c>
      <c r="N8" s="9">
        <f>N9+N12+N20+N22</f>
        <v>71327049</v>
      </c>
      <c r="O8" s="9">
        <f t="shared" si="0"/>
        <v>30400000</v>
      </c>
      <c r="P8" s="9">
        <f t="shared" si="0"/>
        <v>32127049</v>
      </c>
      <c r="Q8" s="9">
        <f t="shared" si="0"/>
        <v>8800000</v>
      </c>
      <c r="R8" s="9">
        <f t="shared" si="0"/>
        <v>24815477</v>
      </c>
      <c r="S8" s="8"/>
    </row>
    <row r="9" spans="1:19" s="13" customFormat="1" ht="34.9" customHeight="1">
      <c r="A9" s="10" t="s">
        <v>1</v>
      </c>
      <c r="B9" s="11" t="s">
        <v>21</v>
      </c>
      <c r="C9" s="32"/>
      <c r="D9" s="32"/>
      <c r="E9" s="32"/>
      <c r="F9" s="33">
        <f>F10+F11</f>
        <v>15691455</v>
      </c>
      <c r="G9" s="1">
        <f t="shared" ref="G9:R9" si="1">G10+G11</f>
        <v>15691455</v>
      </c>
      <c r="H9" s="1">
        <f t="shared" si="1"/>
        <v>13314800</v>
      </c>
      <c r="I9" s="1">
        <f t="shared" si="1"/>
        <v>2376655</v>
      </c>
      <c r="J9" s="1">
        <f t="shared" si="1"/>
        <v>0</v>
      </c>
      <c r="K9" s="1">
        <f t="shared" si="1"/>
        <v>-8800000</v>
      </c>
      <c r="L9" s="1">
        <f t="shared" si="1"/>
        <v>0</v>
      </c>
      <c r="M9" s="1">
        <f t="shared" si="1"/>
        <v>8800000</v>
      </c>
      <c r="N9" s="1">
        <f t="shared" si="1"/>
        <v>15691455</v>
      </c>
      <c r="O9" s="1">
        <f t="shared" si="1"/>
        <v>4514800</v>
      </c>
      <c r="P9" s="1">
        <f t="shared" si="1"/>
        <v>2376655</v>
      </c>
      <c r="Q9" s="1">
        <f t="shared" si="1"/>
        <v>8800000</v>
      </c>
      <c r="R9" s="1">
        <f t="shared" si="1"/>
        <v>0</v>
      </c>
      <c r="S9" s="12"/>
    </row>
    <row r="10" spans="1:19" s="5" customFormat="1" ht="58.15" customHeight="1">
      <c r="A10" s="14">
        <v>1</v>
      </c>
      <c r="B10" s="15" t="s">
        <v>46</v>
      </c>
      <c r="C10" s="34" t="s">
        <v>4</v>
      </c>
      <c r="D10" s="35" t="s">
        <v>42</v>
      </c>
      <c r="E10" s="35" t="s">
        <v>23</v>
      </c>
      <c r="F10" s="36">
        <v>2376655</v>
      </c>
      <c r="G10" s="2">
        <f>H10+I10</f>
        <v>2376655</v>
      </c>
      <c r="H10" s="2">
        <v>0</v>
      </c>
      <c r="I10" s="2">
        <v>2376655</v>
      </c>
      <c r="J10" s="2">
        <f>K10+L10+M10</f>
        <v>0</v>
      </c>
      <c r="K10" s="2"/>
      <c r="L10" s="2"/>
      <c r="M10" s="2"/>
      <c r="N10" s="2">
        <f>G10+J10</f>
        <v>2376655</v>
      </c>
      <c r="O10" s="2"/>
      <c r="P10" s="2">
        <f>I10+L10</f>
        <v>2376655</v>
      </c>
      <c r="Q10" s="2"/>
      <c r="R10" s="2">
        <f>F10-N10</f>
        <v>0</v>
      </c>
      <c r="S10" s="16" t="s">
        <v>15</v>
      </c>
    </row>
    <row r="11" spans="1:19" s="5" customFormat="1" ht="102" customHeight="1">
      <c r="A11" s="14">
        <v>2</v>
      </c>
      <c r="B11" s="15" t="s">
        <v>47</v>
      </c>
      <c r="C11" s="34" t="s">
        <v>50</v>
      </c>
      <c r="D11" s="35" t="s">
        <v>49</v>
      </c>
      <c r="E11" s="35" t="s">
        <v>24</v>
      </c>
      <c r="F11" s="36">
        <v>13314800</v>
      </c>
      <c r="G11" s="2">
        <f>H11+I11</f>
        <v>13314800</v>
      </c>
      <c r="H11" s="2">
        <v>13314800</v>
      </c>
      <c r="I11" s="2">
        <v>0</v>
      </c>
      <c r="J11" s="2">
        <f>K11+L11+M11</f>
        <v>0</v>
      </c>
      <c r="K11" s="2">
        <f>-M11</f>
        <v>-8800000</v>
      </c>
      <c r="L11" s="2"/>
      <c r="M11" s="2">
        <f>K12+K22</f>
        <v>8800000</v>
      </c>
      <c r="N11" s="2">
        <f>G11+J11</f>
        <v>13314800</v>
      </c>
      <c r="O11" s="2">
        <f>H11+K11</f>
        <v>4514800</v>
      </c>
      <c r="P11" s="2">
        <f>I11+L11</f>
        <v>0</v>
      </c>
      <c r="Q11" s="2">
        <f>M11</f>
        <v>8800000</v>
      </c>
      <c r="R11" s="2">
        <f>F11-N11</f>
        <v>0</v>
      </c>
      <c r="S11" s="16" t="s">
        <v>16</v>
      </c>
    </row>
    <row r="12" spans="1:19" ht="45" customHeight="1">
      <c r="A12" s="10" t="s">
        <v>2</v>
      </c>
      <c r="B12" s="11" t="s">
        <v>32</v>
      </c>
      <c r="C12" s="35"/>
      <c r="D12" s="35">
        <f>J18+J19</f>
        <v>-59669</v>
      </c>
      <c r="E12" s="35"/>
      <c r="F12" s="33">
        <f t="shared" ref="F12" si="2">SUM(F13:F19)</f>
        <v>75151071</v>
      </c>
      <c r="G12" s="1">
        <f>SUM(G13:G19)</f>
        <v>46335594</v>
      </c>
      <c r="H12" s="1">
        <f t="shared" ref="H12" si="3">SUM(H13:H19)</f>
        <v>17085200</v>
      </c>
      <c r="I12" s="1">
        <f>SUM(I13:I19)</f>
        <v>29250394</v>
      </c>
      <c r="J12" s="1">
        <f>SUM(J13:J19)</f>
        <v>4000000</v>
      </c>
      <c r="K12" s="1">
        <f t="shared" ref="K12:O12" si="4">SUM(K13:K19)</f>
        <v>4000000</v>
      </c>
      <c r="L12" s="1">
        <f t="shared" si="4"/>
        <v>0</v>
      </c>
      <c r="M12" s="1">
        <f t="shared" si="4"/>
        <v>0</v>
      </c>
      <c r="N12" s="1">
        <f>SUM(N13:N19)</f>
        <v>50335594</v>
      </c>
      <c r="O12" s="1">
        <f t="shared" si="4"/>
        <v>21085200</v>
      </c>
      <c r="P12" s="1">
        <f>SUM(P13:P19)</f>
        <v>29250394</v>
      </c>
      <c r="Q12" s="1">
        <f t="shared" ref="Q12:R12" si="5">SUM(Q13:Q19)</f>
        <v>0</v>
      </c>
      <c r="R12" s="1">
        <f t="shared" si="5"/>
        <v>24815477</v>
      </c>
      <c r="S12" s="12"/>
    </row>
    <row r="13" spans="1:19" s="18" customFormat="1" ht="214.15" customHeight="1">
      <c r="A13" s="14">
        <v>1</v>
      </c>
      <c r="B13" s="15" t="s">
        <v>29</v>
      </c>
      <c r="C13" s="35" t="s">
        <v>3</v>
      </c>
      <c r="D13" s="35" t="s">
        <v>36</v>
      </c>
      <c r="E13" s="35" t="s">
        <v>24</v>
      </c>
      <c r="F13" s="36">
        <v>38485220</v>
      </c>
      <c r="G13" s="2">
        <f>H13+I13</f>
        <v>17374494</v>
      </c>
      <c r="H13" s="2">
        <v>10385100</v>
      </c>
      <c r="I13" s="2">
        <f>6989049+345</f>
        <v>6989394</v>
      </c>
      <c r="J13" s="2">
        <f>K13+L13+M13</f>
        <v>2118618</v>
      </c>
      <c r="K13" s="2">
        <v>2118618</v>
      </c>
      <c r="L13" s="2"/>
      <c r="M13" s="2"/>
      <c r="N13" s="2">
        <f>O13+P13</f>
        <v>19493112</v>
      </c>
      <c r="O13" s="2">
        <f>H13+K13</f>
        <v>12503718</v>
      </c>
      <c r="P13" s="2">
        <f>I13+L13</f>
        <v>6989394</v>
      </c>
      <c r="Q13" s="2"/>
      <c r="R13" s="2">
        <f>F13-N13</f>
        <v>18992108</v>
      </c>
      <c r="S13" s="27" t="s">
        <v>17</v>
      </c>
    </row>
    <row r="14" spans="1:19" s="18" customFormat="1" ht="64.900000000000006" customHeight="1">
      <c r="A14" s="14">
        <v>2</v>
      </c>
      <c r="B14" s="19" t="s">
        <v>34</v>
      </c>
      <c r="C14" s="35" t="s">
        <v>10</v>
      </c>
      <c r="D14" s="35" t="s">
        <v>37</v>
      </c>
      <c r="E14" s="35" t="s">
        <v>24</v>
      </c>
      <c r="F14" s="36">
        <v>9000000</v>
      </c>
      <c r="G14" s="2">
        <f t="shared" ref="G14:G19" si="6">H14+I14</f>
        <v>4700000</v>
      </c>
      <c r="H14" s="2">
        <v>2200000</v>
      </c>
      <c r="I14" s="2">
        <v>2500000</v>
      </c>
      <c r="J14" s="2">
        <f t="shared" ref="J14:J19" si="7">K14+L14+M14</f>
        <v>0</v>
      </c>
      <c r="K14" s="2"/>
      <c r="L14" s="2"/>
      <c r="M14" s="2"/>
      <c r="N14" s="2">
        <f t="shared" ref="N14:N19" si="8">G14+J14</f>
        <v>4700000</v>
      </c>
      <c r="O14" s="2">
        <f t="shared" ref="O14:P19" si="9">H14+K14</f>
        <v>2200000</v>
      </c>
      <c r="P14" s="2">
        <f t="shared" si="9"/>
        <v>2500000</v>
      </c>
      <c r="Q14" s="2"/>
      <c r="R14" s="2">
        <f t="shared" ref="R14:R21" si="10">F14-N14</f>
        <v>4300000</v>
      </c>
      <c r="S14" s="16" t="s">
        <v>18</v>
      </c>
    </row>
    <row r="15" spans="1:19" s="18" customFormat="1" ht="88.9" customHeight="1">
      <c r="A15" s="14">
        <v>3</v>
      </c>
      <c r="B15" s="19" t="s">
        <v>30</v>
      </c>
      <c r="C15" s="35" t="s">
        <v>10</v>
      </c>
      <c r="D15" s="35" t="s">
        <v>38</v>
      </c>
      <c r="E15" s="35" t="s">
        <v>24</v>
      </c>
      <c r="F15" s="36">
        <v>6891520</v>
      </c>
      <c r="G15" s="2">
        <f t="shared" si="6"/>
        <v>3927000</v>
      </c>
      <c r="H15" s="2">
        <v>2000000</v>
      </c>
      <c r="I15" s="2">
        <v>1927000</v>
      </c>
      <c r="J15" s="2">
        <f>K15+L15+M15</f>
        <v>1909990</v>
      </c>
      <c r="K15" s="2">
        <v>1850321</v>
      </c>
      <c r="L15" s="2">
        <f>-L18-L19</f>
        <v>59669</v>
      </c>
      <c r="M15" s="2"/>
      <c r="N15" s="2">
        <f t="shared" si="8"/>
        <v>5836990</v>
      </c>
      <c r="O15" s="2">
        <f t="shared" si="9"/>
        <v>3850321</v>
      </c>
      <c r="P15" s="2">
        <f t="shared" si="9"/>
        <v>1986669</v>
      </c>
      <c r="Q15" s="2"/>
      <c r="R15" s="2">
        <f t="shared" si="10"/>
        <v>1054530</v>
      </c>
      <c r="S15" s="16" t="s">
        <v>19</v>
      </c>
    </row>
    <row r="16" spans="1:19" s="18" customFormat="1" ht="64.900000000000006" customHeight="1">
      <c r="A16" s="14">
        <v>4</v>
      </c>
      <c r="B16" s="19" t="s">
        <v>31</v>
      </c>
      <c r="C16" s="35" t="s">
        <v>3</v>
      </c>
      <c r="D16" s="35" t="s">
        <v>39</v>
      </c>
      <c r="E16" s="35" t="s">
        <v>24</v>
      </c>
      <c r="F16" s="36">
        <v>6500000</v>
      </c>
      <c r="G16" s="2">
        <f t="shared" si="6"/>
        <v>6000100</v>
      </c>
      <c r="H16" s="2">
        <v>2500100</v>
      </c>
      <c r="I16" s="2">
        <v>3500000</v>
      </c>
      <c r="J16" s="2">
        <f t="shared" si="7"/>
        <v>31061</v>
      </c>
      <c r="K16" s="2">
        <v>31061</v>
      </c>
      <c r="L16" s="2"/>
      <c r="M16" s="2"/>
      <c r="N16" s="2">
        <f t="shared" si="8"/>
        <v>6031161</v>
      </c>
      <c r="O16" s="2">
        <f t="shared" si="9"/>
        <v>2531161</v>
      </c>
      <c r="P16" s="2">
        <f t="shared" si="9"/>
        <v>3500000</v>
      </c>
      <c r="Q16" s="2"/>
      <c r="R16" s="2">
        <f t="shared" si="10"/>
        <v>468839</v>
      </c>
      <c r="S16" s="16"/>
    </row>
    <row r="17" spans="1:23" s="18" customFormat="1" ht="64.900000000000006" customHeight="1">
      <c r="A17" s="14">
        <v>5</v>
      </c>
      <c r="B17" s="19" t="s">
        <v>11</v>
      </c>
      <c r="C17" s="35" t="s">
        <v>3</v>
      </c>
      <c r="D17" s="35" t="s">
        <v>41</v>
      </c>
      <c r="E17" s="35" t="s">
        <v>23</v>
      </c>
      <c r="F17" s="36">
        <v>10000000</v>
      </c>
      <c r="G17" s="2">
        <f t="shared" si="6"/>
        <v>10000000</v>
      </c>
      <c r="H17" s="2">
        <v>0</v>
      </c>
      <c r="I17" s="2">
        <v>10000000</v>
      </c>
      <c r="J17" s="2">
        <f t="shared" si="7"/>
        <v>0</v>
      </c>
      <c r="K17" s="2"/>
      <c r="L17" s="2"/>
      <c r="M17" s="2"/>
      <c r="N17" s="2">
        <f t="shared" si="8"/>
        <v>10000000</v>
      </c>
      <c r="O17" s="2">
        <f t="shared" si="9"/>
        <v>0</v>
      </c>
      <c r="P17" s="2">
        <f t="shared" si="9"/>
        <v>10000000</v>
      </c>
      <c r="Q17" s="2"/>
      <c r="R17" s="2">
        <f t="shared" si="10"/>
        <v>0</v>
      </c>
      <c r="S17" s="16" t="s">
        <v>20</v>
      </c>
    </row>
    <row r="18" spans="1:23" s="18" customFormat="1" ht="64.900000000000006" customHeight="1">
      <c r="A18" s="14">
        <v>6</v>
      </c>
      <c r="B18" s="19" t="s">
        <v>28</v>
      </c>
      <c r="C18" s="35" t="s">
        <v>10</v>
      </c>
      <c r="D18" s="35" t="s">
        <v>40</v>
      </c>
      <c r="E18" s="35" t="s">
        <v>24</v>
      </c>
      <c r="F18" s="36">
        <v>2240881</v>
      </c>
      <c r="G18" s="2">
        <f t="shared" si="6"/>
        <v>2300000</v>
      </c>
      <c r="H18" s="2">
        <v>0</v>
      </c>
      <c r="I18" s="2">
        <v>2300000</v>
      </c>
      <c r="J18" s="2">
        <f t="shared" si="7"/>
        <v>-59119</v>
      </c>
      <c r="K18" s="2"/>
      <c r="L18" s="2">
        <f>F18-G18</f>
        <v>-59119</v>
      </c>
      <c r="M18" s="2"/>
      <c r="N18" s="2">
        <f t="shared" si="8"/>
        <v>2240881</v>
      </c>
      <c r="O18" s="2">
        <f t="shared" si="9"/>
        <v>0</v>
      </c>
      <c r="P18" s="2">
        <f>I18+L18</f>
        <v>2240881</v>
      </c>
      <c r="Q18" s="2"/>
      <c r="R18" s="2">
        <f t="shared" si="10"/>
        <v>0</v>
      </c>
      <c r="S18" s="20"/>
    </row>
    <row r="19" spans="1:23" s="18" customFormat="1" ht="76.5" customHeight="1">
      <c r="A19" s="14">
        <v>7</v>
      </c>
      <c r="B19" s="15" t="s">
        <v>33</v>
      </c>
      <c r="C19" s="35" t="s">
        <v>3</v>
      </c>
      <c r="D19" s="35" t="s">
        <v>43</v>
      </c>
      <c r="E19" s="35" t="s">
        <v>24</v>
      </c>
      <c r="F19" s="36">
        <v>2033450</v>
      </c>
      <c r="G19" s="2">
        <f t="shared" si="6"/>
        <v>2034000</v>
      </c>
      <c r="H19" s="2">
        <v>0</v>
      </c>
      <c r="I19" s="2">
        <v>2034000</v>
      </c>
      <c r="J19" s="2">
        <f t="shared" si="7"/>
        <v>-550</v>
      </c>
      <c r="K19" s="2"/>
      <c r="L19" s="2">
        <f>F19-G19</f>
        <v>-550</v>
      </c>
      <c r="M19" s="2"/>
      <c r="N19" s="2">
        <f t="shared" si="8"/>
        <v>2033450</v>
      </c>
      <c r="O19" s="2">
        <f t="shared" si="9"/>
        <v>0</v>
      </c>
      <c r="P19" s="2">
        <f>I19+L19</f>
        <v>2033450</v>
      </c>
      <c r="Q19" s="2"/>
      <c r="R19" s="2">
        <f t="shared" si="10"/>
        <v>0</v>
      </c>
      <c r="S19" s="20"/>
    </row>
    <row r="20" spans="1:23" s="23" customFormat="1" ht="17.45" customHeight="1">
      <c r="A20" s="10" t="s">
        <v>26</v>
      </c>
      <c r="B20" s="11" t="s">
        <v>27</v>
      </c>
      <c r="C20" s="37"/>
      <c r="D20" s="37"/>
      <c r="E20" s="37"/>
      <c r="F20" s="22">
        <f>F21</f>
        <v>500000</v>
      </c>
      <c r="G20" s="22">
        <f t="shared" ref="G20:R20" si="11">G21</f>
        <v>500000</v>
      </c>
      <c r="H20" s="22">
        <f t="shared" si="11"/>
        <v>0</v>
      </c>
      <c r="I20" s="22">
        <f t="shared" si="11"/>
        <v>500000</v>
      </c>
      <c r="J20" s="22">
        <f t="shared" si="11"/>
        <v>0</v>
      </c>
      <c r="K20" s="22">
        <f t="shared" si="11"/>
        <v>0</v>
      </c>
      <c r="L20" s="22">
        <f t="shared" si="11"/>
        <v>0</v>
      </c>
      <c r="M20" s="22"/>
      <c r="N20" s="22">
        <f t="shared" si="11"/>
        <v>500000</v>
      </c>
      <c r="O20" s="22">
        <f t="shared" si="11"/>
        <v>0</v>
      </c>
      <c r="P20" s="22">
        <f t="shared" si="11"/>
        <v>500000</v>
      </c>
      <c r="Q20" s="22"/>
      <c r="R20" s="22">
        <f t="shared" si="11"/>
        <v>0</v>
      </c>
      <c r="S20" s="4"/>
    </row>
    <row r="21" spans="1:23" s="18" customFormat="1" ht="52.15" customHeight="1">
      <c r="A21" s="14">
        <v>1</v>
      </c>
      <c r="B21" s="15" t="s">
        <v>45</v>
      </c>
      <c r="C21" s="35" t="s">
        <v>3</v>
      </c>
      <c r="D21" s="35"/>
      <c r="E21" s="35" t="s">
        <v>24</v>
      </c>
      <c r="F21" s="36">
        <v>500000</v>
      </c>
      <c r="G21" s="2">
        <f>H21+I21</f>
        <v>500000</v>
      </c>
      <c r="H21" s="2">
        <v>0</v>
      </c>
      <c r="I21" s="2">
        <v>500000</v>
      </c>
      <c r="J21" s="2">
        <f>K21+L21</f>
        <v>0</v>
      </c>
      <c r="K21" s="2"/>
      <c r="L21" s="2"/>
      <c r="M21" s="2"/>
      <c r="N21" s="2">
        <f>O21+P21</f>
        <v>500000</v>
      </c>
      <c r="O21" s="2"/>
      <c r="P21" s="2">
        <f>F21</f>
        <v>500000</v>
      </c>
      <c r="Q21" s="2"/>
      <c r="R21" s="2">
        <f t="shared" si="10"/>
        <v>0</v>
      </c>
      <c r="S21" s="21" t="s">
        <v>35</v>
      </c>
    </row>
    <row r="22" spans="1:23" s="23" customFormat="1" ht="55.9" customHeight="1">
      <c r="A22" s="10" t="s">
        <v>55</v>
      </c>
      <c r="B22" s="11" t="s">
        <v>98</v>
      </c>
      <c r="C22" s="37"/>
      <c r="D22" s="37"/>
      <c r="E22" s="35"/>
      <c r="F22" s="33">
        <f t="shared" ref="F22:R22" si="12">SUM(F23:F33)</f>
        <v>25399973.455000002</v>
      </c>
      <c r="G22" s="1">
        <f t="shared" si="12"/>
        <v>0</v>
      </c>
      <c r="H22" s="1">
        <f t="shared" si="12"/>
        <v>0</v>
      </c>
      <c r="I22" s="1">
        <f t="shared" si="12"/>
        <v>0</v>
      </c>
      <c r="J22" s="1">
        <f t="shared" si="12"/>
        <v>4800000</v>
      </c>
      <c r="K22" s="1">
        <f t="shared" si="12"/>
        <v>4800000</v>
      </c>
      <c r="L22" s="1">
        <f t="shared" si="12"/>
        <v>0</v>
      </c>
      <c r="M22" s="1">
        <f t="shared" si="12"/>
        <v>0</v>
      </c>
      <c r="N22" s="1">
        <f t="shared" si="12"/>
        <v>4800000</v>
      </c>
      <c r="O22" s="1">
        <f t="shared" si="12"/>
        <v>4800000</v>
      </c>
      <c r="P22" s="1">
        <f t="shared" si="12"/>
        <v>0</v>
      </c>
      <c r="Q22" s="1">
        <f t="shared" si="12"/>
        <v>0</v>
      </c>
      <c r="R22" s="1">
        <f t="shared" si="12"/>
        <v>0</v>
      </c>
      <c r="S22" s="21"/>
    </row>
    <row r="23" spans="1:23" s="18" customFormat="1" ht="74.45" customHeight="1">
      <c r="A23" s="14">
        <v>1</v>
      </c>
      <c r="B23" s="28" t="s">
        <v>94</v>
      </c>
      <c r="C23" s="35" t="s">
        <v>102</v>
      </c>
      <c r="D23" s="35" t="s">
        <v>96</v>
      </c>
      <c r="E23" s="35" t="s">
        <v>67</v>
      </c>
      <c r="F23" s="36">
        <v>10218438</v>
      </c>
      <c r="G23" s="1"/>
      <c r="H23" s="2"/>
      <c r="I23" s="2"/>
      <c r="J23" s="2">
        <f>K23+L23+M23</f>
        <v>627043</v>
      </c>
      <c r="K23" s="2">
        <v>627043</v>
      </c>
      <c r="L23" s="2"/>
      <c r="M23" s="2"/>
      <c r="N23" s="2">
        <f>O23+P23+Q23</f>
        <v>627043</v>
      </c>
      <c r="O23" s="2">
        <f>K23</f>
        <v>627043</v>
      </c>
      <c r="P23" s="2"/>
      <c r="Q23" s="2"/>
      <c r="R23" s="2"/>
      <c r="S23" s="21" t="str">
        <f>CONCATENATE(T23," ",V23," ",U23)</f>
        <v>Thanh toán khối lượng hoàn thành dự án/công trình đầu tư công do UBND thị trấn Kẻ Sặt (UBND xã Tráng Liệt cũ) cũ làm chủ đầu tư chưa bố trí đủ vốn ĐTC trước sắp xếp</v>
      </c>
      <c r="T23" s="18" t="s">
        <v>68</v>
      </c>
      <c r="U23" s="18" t="s">
        <v>70</v>
      </c>
      <c r="V23" s="18" t="s">
        <v>63</v>
      </c>
      <c r="W23" s="29" t="s">
        <v>72</v>
      </c>
    </row>
    <row r="24" spans="1:23" s="18" customFormat="1" ht="72" customHeight="1">
      <c r="A24" s="14">
        <v>2</v>
      </c>
      <c r="B24" s="28" t="s">
        <v>56</v>
      </c>
      <c r="C24" s="38" t="s">
        <v>103</v>
      </c>
      <c r="D24" s="35" t="s">
        <v>86</v>
      </c>
      <c r="E24" s="35" t="s">
        <v>67</v>
      </c>
      <c r="F24" s="36">
        <v>1160437</v>
      </c>
      <c r="G24" s="1"/>
      <c r="H24" s="2"/>
      <c r="I24" s="2"/>
      <c r="J24" s="2">
        <f t="shared" ref="J24:J33" si="13">K24+L24+M24</f>
        <v>576446</v>
      </c>
      <c r="K24" s="2">
        <v>576446</v>
      </c>
      <c r="L24" s="2"/>
      <c r="M24" s="2"/>
      <c r="N24" s="2">
        <f t="shared" ref="N24:N33" si="14">O24+P24+Q24</f>
        <v>576446</v>
      </c>
      <c r="O24" s="2">
        <f t="shared" ref="O24:O33" si="15">K24</f>
        <v>576446</v>
      </c>
      <c r="P24" s="2"/>
      <c r="Q24" s="2"/>
      <c r="R24" s="2"/>
      <c r="S24" s="21" t="str">
        <f t="shared" ref="S24:S33" si="16">CONCATENATE(T24," ",V24," ",U24)</f>
        <v>Thanh toán khối lượng hoàn thành dự án/công trình đầu tư công do UBND xã Hùng Thắng cũ làm chủ đầu tư chưa bố trí đủ vốn ĐTC trước sắp xếp</v>
      </c>
      <c r="T24" s="18" t="s">
        <v>68</v>
      </c>
      <c r="U24" s="18" t="s">
        <v>70</v>
      </c>
      <c r="V24" s="18" t="s">
        <v>64</v>
      </c>
      <c r="W24" s="29" t="s">
        <v>73</v>
      </c>
    </row>
    <row r="25" spans="1:23" s="18" customFormat="1" ht="74.45" customHeight="1">
      <c r="A25" s="14">
        <v>3</v>
      </c>
      <c r="B25" s="28" t="s">
        <v>57</v>
      </c>
      <c r="C25" s="35" t="s">
        <v>104</v>
      </c>
      <c r="D25" s="35" t="s">
        <v>87</v>
      </c>
      <c r="E25" s="35" t="s">
        <v>67</v>
      </c>
      <c r="F25" s="36">
        <v>878395</v>
      </c>
      <c r="G25" s="1"/>
      <c r="H25" s="2"/>
      <c r="I25" s="2"/>
      <c r="J25" s="2">
        <f t="shared" si="13"/>
        <v>370089</v>
      </c>
      <c r="K25" s="2">
        <v>370089</v>
      </c>
      <c r="L25" s="2"/>
      <c r="M25" s="2"/>
      <c r="N25" s="2">
        <f t="shared" si="14"/>
        <v>370089</v>
      </c>
      <c r="O25" s="2">
        <f t="shared" si="15"/>
        <v>370089</v>
      </c>
      <c r="P25" s="2"/>
      <c r="Q25" s="2"/>
      <c r="R25" s="2"/>
      <c r="S25" s="21" t="str">
        <f t="shared" si="16"/>
        <v>Thanh toán khối lượng hoàn thành dự án/công trình đầu tư công do UBND xã Vĩnh Hưng cũ làm chủ đầu tư chưa bố trí đủ vốn ĐTC trước sắp xếp</v>
      </c>
      <c r="T25" s="18" t="s">
        <v>68</v>
      </c>
      <c r="U25" s="18" t="s">
        <v>70</v>
      </c>
      <c r="V25" s="18" t="s">
        <v>65</v>
      </c>
      <c r="W25" s="29" t="s">
        <v>75</v>
      </c>
    </row>
    <row r="26" spans="1:23" s="18" customFormat="1" ht="78.599999999999994" customHeight="1">
      <c r="A26" s="14">
        <v>4</v>
      </c>
      <c r="B26" s="28" t="s">
        <v>58</v>
      </c>
      <c r="C26" s="35" t="s">
        <v>104</v>
      </c>
      <c r="D26" s="35" t="s">
        <v>88</v>
      </c>
      <c r="E26" s="35" t="s">
        <v>67</v>
      </c>
      <c r="F26" s="36">
        <v>949549</v>
      </c>
      <c r="G26" s="1"/>
      <c r="H26" s="2"/>
      <c r="I26" s="2"/>
      <c r="J26" s="2">
        <f t="shared" si="13"/>
        <v>34080</v>
      </c>
      <c r="K26" s="2">
        <v>34080</v>
      </c>
      <c r="L26" s="2"/>
      <c r="M26" s="2"/>
      <c r="N26" s="2">
        <f t="shared" si="14"/>
        <v>34080</v>
      </c>
      <c r="O26" s="2">
        <f t="shared" si="15"/>
        <v>34080</v>
      </c>
      <c r="P26" s="2"/>
      <c r="Q26" s="2"/>
      <c r="R26" s="2"/>
      <c r="S26" s="21" t="str">
        <f t="shared" si="16"/>
        <v>Thanh toán khối lượng hoàn thành dự án/công trình đầu tư công do UBND xã Vĩnh Hưng cũ làm chủ đầu tư chưa bố trí đủ vốn ĐTC trước sắp xếp</v>
      </c>
      <c r="T26" s="18" t="s">
        <v>68</v>
      </c>
      <c r="U26" s="18" t="s">
        <v>70</v>
      </c>
      <c r="V26" s="18" t="s">
        <v>65</v>
      </c>
      <c r="W26" s="29" t="s">
        <v>76</v>
      </c>
    </row>
    <row r="27" spans="1:23" s="18" customFormat="1" ht="74.45" customHeight="1">
      <c r="A27" s="14">
        <v>5</v>
      </c>
      <c r="B27" s="28" t="s">
        <v>59</v>
      </c>
      <c r="C27" s="35" t="s">
        <v>74</v>
      </c>
      <c r="D27" s="35" t="s">
        <v>95</v>
      </c>
      <c r="E27" s="35" t="s">
        <v>67</v>
      </c>
      <c r="F27" s="36">
        <v>2873398.236</v>
      </c>
      <c r="G27" s="1"/>
      <c r="H27" s="2"/>
      <c r="I27" s="2"/>
      <c r="J27" s="2">
        <f t="shared" si="13"/>
        <v>178479</v>
      </c>
      <c r="K27" s="2">
        <v>178479</v>
      </c>
      <c r="L27" s="2"/>
      <c r="M27" s="2"/>
      <c r="N27" s="2">
        <f t="shared" si="14"/>
        <v>178479</v>
      </c>
      <c r="O27" s="2">
        <f t="shared" si="15"/>
        <v>178479</v>
      </c>
      <c r="P27" s="2"/>
      <c r="Q27" s="2"/>
      <c r="R27" s="2"/>
      <c r="S27" s="21" t="str">
        <f t="shared" si="16"/>
        <v>Thanh toán khối lượng hoàn thành dự án/công trình đầu tư công do UBND xã Vĩnh Hưng cũ làm chủ đầu tư chưa bố trí đủ vốn ĐTC trước sắp xếp</v>
      </c>
      <c r="T27" s="18" t="s">
        <v>68</v>
      </c>
      <c r="U27" s="18" t="s">
        <v>70</v>
      </c>
      <c r="V27" s="18" t="s">
        <v>65</v>
      </c>
      <c r="W27" s="29" t="s">
        <v>77</v>
      </c>
    </row>
    <row r="28" spans="1:23" s="18" customFormat="1" ht="82.9" customHeight="1">
      <c r="A28" s="14">
        <v>6</v>
      </c>
      <c r="B28" s="28" t="s">
        <v>84</v>
      </c>
      <c r="C28" s="38" t="s">
        <v>104</v>
      </c>
      <c r="D28" s="35" t="s">
        <v>89</v>
      </c>
      <c r="E28" s="35" t="s">
        <v>67</v>
      </c>
      <c r="F28" s="36">
        <v>813633</v>
      </c>
      <c r="G28" s="1"/>
      <c r="H28" s="2"/>
      <c r="I28" s="2"/>
      <c r="J28" s="2">
        <f t="shared" si="13"/>
        <v>705468</v>
      </c>
      <c r="K28" s="2">
        <v>705468</v>
      </c>
      <c r="L28" s="2"/>
      <c r="M28" s="2"/>
      <c r="N28" s="2">
        <f t="shared" si="14"/>
        <v>705468</v>
      </c>
      <c r="O28" s="2">
        <f t="shared" si="15"/>
        <v>705468</v>
      </c>
      <c r="P28" s="2"/>
      <c r="Q28" s="2"/>
      <c r="R28" s="2"/>
      <c r="S28" s="21" t="str">
        <f t="shared" si="16"/>
        <v>Thanh toán khối lượng hoàn thành dự án/công trình đầu tư công do UBND xã Vĩnh Hồng cũ làm chủ đầu tư chưa bố trí đủ vốn ĐTC trước sắp xếp</v>
      </c>
      <c r="T28" s="18" t="s">
        <v>68</v>
      </c>
      <c r="U28" s="18" t="s">
        <v>70</v>
      </c>
      <c r="V28" s="18" t="s">
        <v>66</v>
      </c>
      <c r="W28" s="29" t="s">
        <v>78</v>
      </c>
    </row>
    <row r="29" spans="1:23" s="18" customFormat="1" ht="88.15" customHeight="1">
      <c r="A29" s="14">
        <v>7</v>
      </c>
      <c r="B29" s="28" t="s">
        <v>108</v>
      </c>
      <c r="C29" s="38" t="s">
        <v>105</v>
      </c>
      <c r="D29" s="35" t="s">
        <v>90</v>
      </c>
      <c r="E29" s="35" t="s">
        <v>67</v>
      </c>
      <c r="F29" s="36">
        <v>1111714</v>
      </c>
      <c r="G29" s="1"/>
      <c r="H29" s="2"/>
      <c r="I29" s="2"/>
      <c r="J29" s="2">
        <f t="shared" si="13"/>
        <v>617336</v>
      </c>
      <c r="K29" s="2">
        <v>617336</v>
      </c>
      <c r="L29" s="2"/>
      <c r="M29" s="2"/>
      <c r="N29" s="2">
        <f t="shared" si="14"/>
        <v>617336</v>
      </c>
      <c r="O29" s="2">
        <f t="shared" si="15"/>
        <v>617336</v>
      </c>
      <c r="P29" s="2"/>
      <c r="Q29" s="2"/>
      <c r="R29" s="2"/>
      <c r="S29" s="21" t="str">
        <f t="shared" si="16"/>
        <v>Thanh toán khối lượng hoàn thành dự án/công trình đầu tư công do UBND xã Vĩnh Hồng cũ làm chủ đầu tư chưa bố trí đủ vốn ĐTC trước sắp xếp</v>
      </c>
      <c r="T29" s="18" t="s">
        <v>68</v>
      </c>
      <c r="U29" s="18" t="s">
        <v>70</v>
      </c>
      <c r="V29" s="18" t="s">
        <v>66</v>
      </c>
      <c r="W29" s="29" t="s">
        <v>79</v>
      </c>
    </row>
    <row r="30" spans="1:23" s="18" customFormat="1" ht="79.900000000000006" customHeight="1">
      <c r="A30" s="14">
        <v>8</v>
      </c>
      <c r="B30" s="28" t="s">
        <v>85</v>
      </c>
      <c r="C30" s="35" t="s">
        <v>106</v>
      </c>
      <c r="D30" s="35" t="s">
        <v>97</v>
      </c>
      <c r="E30" s="35" t="s">
        <v>67</v>
      </c>
      <c r="F30" s="36">
        <v>885353</v>
      </c>
      <c r="G30" s="1"/>
      <c r="H30" s="2"/>
      <c r="I30" s="2"/>
      <c r="J30" s="2">
        <f t="shared" si="13"/>
        <v>762911</v>
      </c>
      <c r="K30" s="2">
        <v>762911</v>
      </c>
      <c r="L30" s="2"/>
      <c r="M30" s="2"/>
      <c r="N30" s="2">
        <f t="shared" si="14"/>
        <v>762911</v>
      </c>
      <c r="O30" s="2">
        <f t="shared" si="15"/>
        <v>762911</v>
      </c>
      <c r="P30" s="2"/>
      <c r="Q30" s="2"/>
      <c r="R30" s="2"/>
      <c r="S30" s="21" t="str">
        <f t="shared" si="16"/>
        <v>Thanh toán khối lượng hoàn thành dự án/công trình đầu tư công do UBND xã Vĩnh Hồng cũ làm chủ đầu tư chưa bố trí đủ vốn ĐTC trước sắp xếp</v>
      </c>
      <c r="T30" s="18" t="s">
        <v>68</v>
      </c>
      <c r="U30" s="18" t="s">
        <v>70</v>
      </c>
      <c r="V30" s="18" t="s">
        <v>66</v>
      </c>
      <c r="W30" s="29" t="s">
        <v>80</v>
      </c>
    </row>
    <row r="31" spans="1:23" s="18" customFormat="1" ht="121.15" customHeight="1">
      <c r="A31" s="14">
        <v>9</v>
      </c>
      <c r="B31" s="28" t="s">
        <v>60</v>
      </c>
      <c r="C31" s="35" t="s">
        <v>106</v>
      </c>
      <c r="D31" s="35" t="s">
        <v>91</v>
      </c>
      <c r="E31" s="35" t="s">
        <v>67</v>
      </c>
      <c r="F31" s="36">
        <v>5558349.6229999997</v>
      </c>
      <c r="G31" s="1"/>
      <c r="H31" s="2"/>
      <c r="I31" s="2"/>
      <c r="J31" s="2">
        <f t="shared" si="13"/>
        <v>505487</v>
      </c>
      <c r="K31" s="2">
        <v>505487</v>
      </c>
      <c r="L31" s="2"/>
      <c r="M31" s="2"/>
      <c r="N31" s="2">
        <f t="shared" si="14"/>
        <v>505487</v>
      </c>
      <c r="O31" s="2">
        <f t="shared" si="15"/>
        <v>505487</v>
      </c>
      <c r="P31" s="2"/>
      <c r="Q31" s="2"/>
      <c r="R31" s="2"/>
      <c r="S31" s="21" t="str">
        <f t="shared" si="16"/>
        <v>Thanh toán khối lượng hoàn thành dự án/công trình đầu tư công do UBND xã Vĩnh Hồng cũ làm chủ đầu tư chưa bố trí đủ vốn ĐTC trước sắp xếp</v>
      </c>
      <c r="T31" s="18" t="s">
        <v>68</v>
      </c>
      <c r="U31" s="18" t="s">
        <v>70</v>
      </c>
      <c r="V31" s="18" t="s">
        <v>66</v>
      </c>
      <c r="W31" s="29" t="s">
        <v>81</v>
      </c>
    </row>
    <row r="32" spans="1:23" s="18" customFormat="1" ht="79.150000000000006" customHeight="1">
      <c r="A32" s="14">
        <v>10</v>
      </c>
      <c r="B32" s="28" t="s">
        <v>61</v>
      </c>
      <c r="C32" s="38" t="s">
        <v>106</v>
      </c>
      <c r="D32" s="35" t="s">
        <v>92</v>
      </c>
      <c r="E32" s="35" t="s">
        <v>67</v>
      </c>
      <c r="F32" s="36">
        <v>488850.6</v>
      </c>
      <c r="G32" s="1"/>
      <c r="H32" s="2"/>
      <c r="I32" s="2"/>
      <c r="J32" s="2">
        <f t="shared" si="13"/>
        <v>22202</v>
      </c>
      <c r="K32" s="2">
        <v>22202</v>
      </c>
      <c r="L32" s="2"/>
      <c r="M32" s="2"/>
      <c r="N32" s="2">
        <f t="shared" si="14"/>
        <v>22202</v>
      </c>
      <c r="O32" s="2">
        <f t="shared" si="15"/>
        <v>22202</v>
      </c>
      <c r="P32" s="2"/>
      <c r="Q32" s="2"/>
      <c r="R32" s="2"/>
      <c r="S32" s="21" t="str">
        <f t="shared" si="16"/>
        <v>Thanh toán khối lượng hoàn thành dự án/công trình đầu tư công do UBND xã Vĩnh Hồng cũ làm chủ đầu tư chưa bố trí đủ vốn ĐTC trước sắp xếp</v>
      </c>
      <c r="T32" s="18" t="s">
        <v>68</v>
      </c>
      <c r="U32" s="18" t="s">
        <v>70</v>
      </c>
      <c r="V32" s="18" t="s">
        <v>66</v>
      </c>
      <c r="W32" s="29" t="s">
        <v>83</v>
      </c>
    </row>
    <row r="33" spans="1:23" s="18" customFormat="1" ht="75.599999999999994" customHeight="1">
      <c r="A33" s="14">
        <v>11</v>
      </c>
      <c r="B33" s="28" t="s">
        <v>62</v>
      </c>
      <c r="C33" s="38" t="s">
        <v>107</v>
      </c>
      <c r="D33" s="35" t="s">
        <v>93</v>
      </c>
      <c r="E33" s="35" t="s">
        <v>67</v>
      </c>
      <c r="F33" s="36">
        <v>461855.99599999998</v>
      </c>
      <c r="G33" s="1"/>
      <c r="H33" s="2"/>
      <c r="I33" s="2"/>
      <c r="J33" s="2">
        <f t="shared" si="13"/>
        <v>400459</v>
      </c>
      <c r="K33" s="2">
        <v>400459</v>
      </c>
      <c r="L33" s="2"/>
      <c r="M33" s="2"/>
      <c r="N33" s="2">
        <f t="shared" si="14"/>
        <v>400459</v>
      </c>
      <c r="O33" s="2">
        <f t="shared" si="15"/>
        <v>400459</v>
      </c>
      <c r="P33" s="2"/>
      <c r="Q33" s="2"/>
      <c r="R33" s="2"/>
      <c r="S33" s="21" t="str">
        <f t="shared" si="16"/>
        <v>Thanh toán khối lượng hoàn thành dự án/nhiệm vu đầu tư công do UBND xã Vĩnh Hồng cũ làm chủ đầu tư chưa bố trí đủ vốn ĐTC trước sắp xếp</v>
      </c>
      <c r="T33" s="18" t="s">
        <v>69</v>
      </c>
      <c r="U33" s="18" t="s">
        <v>70</v>
      </c>
      <c r="V33" s="18" t="s">
        <v>66</v>
      </c>
      <c r="W33" s="29" t="s">
        <v>82</v>
      </c>
    </row>
    <row r="34" spans="1:23" ht="73.900000000000006" customHeight="1">
      <c r="J34" s="43"/>
      <c r="N34" s="43"/>
    </row>
  </sheetData>
  <mergeCells count="21">
    <mergeCell ref="A1:S1"/>
    <mergeCell ref="A3:S3"/>
    <mergeCell ref="A2:S2"/>
    <mergeCell ref="A4:S4"/>
    <mergeCell ref="F5:F7"/>
    <mergeCell ref="G5:I5"/>
    <mergeCell ref="S5:S7"/>
    <mergeCell ref="G6:G7"/>
    <mergeCell ref="H6:I6"/>
    <mergeCell ref="J6:J7"/>
    <mergeCell ref="N6:N7"/>
    <mergeCell ref="A5:A7"/>
    <mergeCell ref="B5:B7"/>
    <mergeCell ref="O6:Q6"/>
    <mergeCell ref="N5:Q5"/>
    <mergeCell ref="C5:C7"/>
    <mergeCell ref="R5:R7"/>
    <mergeCell ref="D5:D7"/>
    <mergeCell ref="E5:E7"/>
    <mergeCell ref="J5:M5"/>
    <mergeCell ref="K6:M6"/>
  </mergeCells>
  <phoneticPr fontId="66" type="noConversion"/>
  <printOptions horizontalCentered="1"/>
  <pageMargins left="0.38" right="0" top="0.38" bottom="0" header="0" footer="0"/>
  <pageSetup paperSize="9" scale="45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</vt:lpstr>
      <vt:lpstr>'PL1'!Print_Titles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2026-09-12T07:35:42Z</cp:lastPrinted>
  <dcterms:created xsi:type="dcterms:W3CDTF">2015-06-05T18:17:20Z</dcterms:created>
  <dcterms:modified xsi:type="dcterms:W3CDTF">2026-09-16T00:53:14Z</dcterms:modified>
</cp:coreProperties>
</file>