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XA HONG CHAU\SAP XEP THÔN\Bieu mâu BC\"/>
    </mc:Choice>
  </mc:AlternateContent>
  <bookViews>
    <workbookView xWindow="-105" yWindow="-105" windowWidth="23250" windowHeight="12570" firstSheet="1" activeTab="4"/>
  </bookViews>
  <sheets>
    <sheet name="SGV" sheetId="86" state="veryHidden" r:id="rId1"/>
    <sheet name="1A" sheetId="82" r:id="rId2"/>
    <sheet name="1b" sheetId="88" r:id="rId3"/>
    <sheet name="2" sheetId="89" r:id="rId4"/>
    <sheet name="3A" sheetId="91" r:id="rId5"/>
    <sheet name="3B" sheetId="92" r:id="rId6"/>
    <sheet name="4" sheetId="52" r:id="rId7"/>
    <sheet name="5" sheetId="93" r:id="rId8"/>
    <sheet name="6A" sheetId="83" r:id="rId9"/>
    <sheet name="6B" sheetId="94" r:id="rId10"/>
    <sheet name="7" sheetId="95" r:id="rId11"/>
  </sheets>
  <definedNames>
    <definedName name="_xlnm._FilterDatabase" localSheetId="4" hidden="1">'3A'!$A$7:$P$69</definedName>
    <definedName name="_xlnm._FilterDatabase" localSheetId="5" hidden="1">'3B'!$A$7:$P$98</definedName>
    <definedName name="_xlnm.Print_Titles" localSheetId="1">'1A'!$4:$6</definedName>
    <definedName name="_xlnm.Print_Titles" localSheetId="2">'1b'!$2:$4</definedName>
    <definedName name="_xlnm.Print_Titles" localSheetId="4">'3A'!$4:$7</definedName>
    <definedName name="_xlnm.Print_Titles" localSheetId="6">'4'!$5:$8</definedName>
  </definedNames>
  <calcPr calcId="162913"/>
</workbook>
</file>

<file path=xl/calcChain.xml><?xml version="1.0" encoding="utf-8"?>
<calcChain xmlns="http://schemas.openxmlformats.org/spreadsheetml/2006/main">
  <c r="L27" i="95" l="1"/>
  <c r="K27" i="95"/>
  <c r="J27" i="95"/>
  <c r="I27" i="95"/>
  <c r="H27" i="95"/>
  <c r="G27" i="95"/>
  <c r="F27" i="95"/>
  <c r="E27" i="95"/>
  <c r="D27" i="95"/>
  <c r="D26" i="95"/>
  <c r="D25" i="95"/>
  <c r="D24" i="95"/>
  <c r="D23" i="95"/>
  <c r="D22" i="95"/>
  <c r="D21" i="95"/>
  <c r="D20" i="95"/>
  <c r="D19" i="95"/>
  <c r="D18" i="95"/>
  <c r="D17" i="95"/>
  <c r="D16" i="95"/>
  <c r="G11" i="95"/>
  <c r="D11" i="95"/>
  <c r="G9" i="95"/>
  <c r="D9" i="95"/>
  <c r="G7" i="95"/>
  <c r="D7" i="95"/>
  <c r="I30" i="52"/>
  <c r="H30" i="52"/>
  <c r="G30" i="52"/>
  <c r="E30" i="52"/>
  <c r="D30" i="52"/>
  <c r="C30" i="52"/>
  <c r="L29" i="52"/>
  <c r="I29" i="52"/>
  <c r="L28" i="52"/>
  <c r="I28" i="52"/>
  <c r="L27" i="52"/>
  <c r="I27" i="52"/>
  <c r="L26" i="52"/>
  <c r="I26" i="52"/>
  <c r="L25" i="52"/>
  <c r="I25" i="52"/>
  <c r="L24" i="52"/>
  <c r="I24" i="52"/>
  <c r="L23" i="52"/>
  <c r="I23" i="52"/>
  <c r="L22" i="52"/>
  <c r="I22" i="52"/>
  <c r="L21" i="52"/>
  <c r="I21" i="52"/>
  <c r="L20" i="52"/>
  <c r="I20" i="52"/>
  <c r="L19" i="52"/>
  <c r="I19" i="52"/>
  <c r="L17" i="52"/>
  <c r="I17" i="52"/>
  <c r="H17" i="52"/>
  <c r="G17" i="52"/>
  <c r="L14" i="52"/>
  <c r="I14" i="52"/>
  <c r="H14" i="52"/>
  <c r="G14" i="52"/>
  <c r="L12" i="52"/>
  <c r="I12" i="52"/>
  <c r="H12" i="52"/>
  <c r="G12" i="52"/>
  <c r="L10" i="52"/>
  <c r="I10" i="52"/>
  <c r="H10" i="52"/>
  <c r="G10" i="52"/>
  <c r="P98" i="92"/>
  <c r="O98" i="92"/>
  <c r="N98" i="92"/>
  <c r="M98" i="92"/>
  <c r="L98" i="92"/>
  <c r="K98" i="92"/>
  <c r="J98" i="92"/>
  <c r="I98" i="92"/>
  <c r="H98" i="92"/>
  <c r="E98" i="92"/>
  <c r="D98" i="92"/>
  <c r="G95" i="92"/>
  <c r="P78" i="92"/>
  <c r="G76" i="92"/>
  <c r="P74" i="92"/>
  <c r="G72" i="92"/>
  <c r="G68" i="92"/>
  <c r="G64" i="92"/>
  <c r="P62" i="92"/>
  <c r="G61" i="92"/>
  <c r="P60" i="92"/>
  <c r="P59" i="92"/>
  <c r="P56" i="92"/>
  <c r="G55" i="92"/>
  <c r="P54" i="92"/>
  <c r="P51" i="92"/>
  <c r="P47" i="92"/>
  <c r="P46" i="92"/>
  <c r="P45" i="92"/>
  <c r="G45" i="92"/>
  <c r="P42" i="92"/>
  <c r="P41" i="92"/>
  <c r="G40" i="92"/>
  <c r="P39" i="92"/>
  <c r="P37" i="92"/>
  <c r="P36" i="92"/>
  <c r="G32" i="92"/>
  <c r="P31" i="92"/>
  <c r="P30" i="92"/>
  <c r="G27" i="92"/>
  <c r="G21" i="92"/>
  <c r="P20" i="92"/>
  <c r="P18" i="92"/>
  <c r="G18" i="92"/>
  <c r="G17" i="92"/>
  <c r="P15" i="92"/>
  <c r="P11" i="92"/>
  <c r="P9" i="92"/>
  <c r="P68" i="91"/>
  <c r="O68" i="91"/>
  <c r="N68" i="91"/>
  <c r="M68" i="91"/>
  <c r="L68" i="91"/>
  <c r="K68" i="91"/>
  <c r="J68" i="91"/>
  <c r="I68" i="91"/>
  <c r="H68" i="91"/>
  <c r="E68" i="91"/>
  <c r="D68" i="91"/>
  <c r="G66" i="91"/>
  <c r="G63" i="91"/>
  <c r="G57" i="91"/>
  <c r="G54" i="91"/>
  <c r="G31" i="91"/>
  <c r="G28" i="91"/>
  <c r="G23" i="91"/>
  <c r="G19" i="91"/>
  <c r="G12" i="91"/>
  <c r="G9" i="91"/>
  <c r="V10" i="89"/>
  <c r="M10" i="89"/>
  <c r="D10" i="89"/>
  <c r="D9" i="88"/>
  <c r="C9" i="88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I7" i="82"/>
  <c r="H7" i="82"/>
  <c r="F7" i="82"/>
  <c r="E7" i="82"/>
  <c r="C7" i="82"/>
</calcChain>
</file>

<file path=xl/sharedStrings.xml><?xml version="1.0" encoding="utf-8"?>
<sst xmlns="http://schemas.openxmlformats.org/spreadsheetml/2006/main" count="702" uniqueCount="376">
  <si>
    <t>Ghi chú</t>
  </si>
  <si>
    <t>Tổng 
số</t>
  </si>
  <si>
    <t>Tổng số</t>
  </si>
  <si>
    <t>TT</t>
  </si>
  <si>
    <t>A</t>
  </si>
  <si>
    <t>I</t>
  </si>
  <si>
    <t>II</t>
  </si>
  <si>
    <t>B</t>
  </si>
  <si>
    <t>Số hộ gia đình</t>
  </si>
  <si>
    <t>Lý do đề nghị sáp nhập</t>
  </si>
  <si>
    <t xml:space="preserve">Cơ sở hạ tầng kinh tế xã hội phục vụ sinh hoạt của cộng đồng dân cư </t>
  </si>
  <si>
    <t>Trong đó quy mô</t>
  </si>
  <si>
    <t>Số người HĐ KCT dự kiến giảm</t>
  </si>
  <si>
    <t>Dưới 50%</t>
  </si>
  <si>
    <t>Từ 50% đến dưới 70%</t>
  </si>
  <si>
    <t>Từ 70% đến dưới 100%</t>
  </si>
  <si>
    <t>Từ 100% trở lên</t>
  </si>
  <si>
    <t xml:space="preserve">Dưới 50% </t>
  </si>
  <si>
    <t xml:space="preserve">Từ 50% đến dưới 70% </t>
  </si>
  <si>
    <t xml:space="preserve">Từ 70% đến dưới 100% </t>
  </si>
  <si>
    <t>Số thôn, tổ dân phố giảm sau khi sắp xếp</t>
  </si>
  <si>
    <t>Số thôn, tổ dân phố hiện có</t>
  </si>
  <si>
    <t>STT</t>
  </si>
  <si>
    <t>Tổng số dân</t>
  </si>
  <si>
    <r>
      <t xml:space="preserve">Diện tích
</t>
    </r>
    <r>
      <rPr>
        <sz val="11"/>
        <rFont val="Times New Roman"/>
        <family val="1"/>
      </rPr>
      <t>(ha)</t>
    </r>
  </si>
  <si>
    <r>
      <t xml:space="preserve">Yếu tố đặc thù </t>
    </r>
    <r>
      <rPr>
        <sz val="11"/>
        <rFont val="Times New Roman"/>
        <family val="1"/>
      </rPr>
      <t>(nếu có)</t>
    </r>
  </si>
  <si>
    <t>Tên thôn/tổ dân phố</t>
  </si>
  <si>
    <t>Tổng</t>
  </si>
  <si>
    <t>Quy mô thôn/tổ dân phố</t>
  </si>
  <si>
    <t>Tên thôn/tổ dân phố cũ</t>
  </si>
  <si>
    <r>
      <t xml:space="preserve">Số hộ gia đình </t>
    </r>
    <r>
      <rPr>
        <sz val="11"/>
        <rFont val="Times New Roman"/>
        <family val="1"/>
      </rPr>
      <t>(hộ)</t>
    </r>
    <r>
      <rPr>
        <b/>
        <sz val="11"/>
        <rFont val="Times New Roman"/>
        <family val="1"/>
      </rPr>
      <t xml:space="preserve"> </t>
    </r>
  </si>
  <si>
    <r>
      <t xml:space="preserve">Tổng số dân </t>
    </r>
    <r>
      <rPr>
        <sz val="11"/>
        <rFont val="Times New Roman"/>
        <family val="1"/>
      </rPr>
      <t>(người)</t>
    </r>
  </si>
  <si>
    <r>
      <t xml:space="preserve">Số hộ gia đình </t>
    </r>
    <r>
      <rPr>
        <sz val="10"/>
        <rFont val="Times New Roman"/>
        <family val="1"/>
      </rPr>
      <t xml:space="preserve">(hộ) </t>
    </r>
  </si>
  <si>
    <r>
      <t xml:space="preserve">Tổng số dân </t>
    </r>
    <r>
      <rPr>
        <sz val="10"/>
        <rFont val="Times New Roman"/>
        <family val="1"/>
      </rPr>
      <t>(người)</t>
    </r>
  </si>
  <si>
    <r>
      <t xml:space="preserve">Diện tích
</t>
    </r>
    <r>
      <rPr>
        <sz val="10"/>
        <rFont val="Times New Roman"/>
        <family val="1"/>
      </rPr>
      <t>(ha)</t>
    </r>
  </si>
  <si>
    <t>02 thôn liền kề nhau, có quy mô từ 70% đến dưới 100% số hộ gia đình theo quy định; phong tục tập quán, các yếu tố văn hóa không bị ảnh hưởng, thuận lợi cho việc sinh hoạt của Nhân dân</t>
  </si>
  <si>
    <t>Tên xã, phường, đặc khu</t>
  </si>
  <si>
    <t>Số thôn/ tổ dân phố tiến hành sắp xếp</t>
  </si>
  <si>
    <t>Số thôn/tổ dân phố sau sắp xếp</t>
  </si>
  <si>
    <t>Số người hoạt động không chuyên trách ở thôn/ tổ dân phố</t>
  </si>
  <si>
    <t>Số người tham gia hoạt động trực tiếp ở thôn/tổ dân phố</t>
  </si>
  <si>
    <t>Đạt tỷ lệ so với quy định</t>
  </si>
  <si>
    <t>Số người tham gia hoạt động trực tiếp dự kiến giảm</t>
  </si>
  <si>
    <t>02 Nhà văn hóa</t>
  </si>
  <si>
    <t>Tỷ lệ % số hộ của Thôn/TDP sau sắp xếp so với quy mô số hộ gia đình theo quy định</t>
  </si>
  <si>
    <t>03 Nhà văn hóa</t>
  </si>
  <si>
    <t>Phương án, tên thôn/ tổ dân phố mới</t>
  </si>
  <si>
    <t>Phương án sắp xếp, tổ chức lại</t>
  </si>
  <si>
    <t>Trụ sở nhà văn hóa dôi dư</t>
  </si>
  <si>
    <t>Không dôi dư, đề nghị tiếp tục sử dụng để làm các điểm sinh hoạt văn hóa cộng động</t>
  </si>
  <si>
    <t>Số lượng phương án sắp xếp</t>
  </si>
  <si>
    <t>Sắp xếp 02 thôn/ TDP</t>
  </si>
  <si>
    <t>Sắp xếp 03 thôn/ TDP</t>
  </si>
  <si>
    <t>Sắp xếp từ 04 thôn/ TDP trở lên</t>
  </si>
  <si>
    <r>
      <t>Từ 100% trở lên</t>
    </r>
    <r>
      <rPr>
        <i/>
        <sz val="11"/>
        <color indexed="8"/>
        <rFont val="Times New Roman"/>
        <family val="1"/>
      </rPr>
      <t xml:space="preserve"> </t>
    </r>
  </si>
  <si>
    <t>Số thôn, tổ dân phố chưa đảm bảo quy mô nhưng không thực hiện sắp xếp</t>
  </si>
  <si>
    <t>Giữ nguyên</t>
  </si>
  <si>
    <r>
      <t xml:space="preserve">Số hộ </t>
    </r>
    <r>
      <rPr>
        <sz val="9"/>
        <rFont val="Times New Roman"/>
        <family val="1"/>
      </rPr>
      <t>(hộ)</t>
    </r>
  </si>
  <si>
    <r>
      <t xml:space="preserve">Số nhân khẩu
</t>
    </r>
    <r>
      <rPr>
        <sz val="9"/>
        <rFont val="Times New Roman"/>
        <family val="1"/>
      </rPr>
      <t>(người)</t>
    </r>
  </si>
  <si>
    <r>
      <t xml:space="preserve">Số đảng viên
</t>
    </r>
    <r>
      <rPr>
        <sz val="9"/>
        <rFont val="Times New Roman"/>
        <family val="1"/>
      </rPr>
      <t>(người)</t>
    </r>
  </si>
  <si>
    <t>Tên địa phương</t>
  </si>
  <si>
    <t>Số thôn/ tổ dân phố hiện có</t>
  </si>
  <si>
    <t>Từ 100%  trở lên</t>
  </si>
  <si>
    <t>Trong đó quy mô số hộ gia đình</t>
  </si>
  <si>
    <t>Các tổ chức tại thôn, TDP</t>
  </si>
  <si>
    <t>Trước khi sắp xếp thôn, tổ dân phố</t>
  </si>
  <si>
    <t>Sau khi sắp xếp thôn, tổ dân phố</t>
  </si>
  <si>
    <t>So sánh trước khi sắp xếp và sau sắp xếp</t>
  </si>
  <si>
    <t>Trong đó</t>
  </si>
  <si>
    <t>Chi bộ</t>
  </si>
  <si>
    <t>Ban công tác Mặt trận</t>
  </si>
  <si>
    <t>Chi hội CCB</t>
  </si>
  <si>
    <t>Chi hội phụ nữ</t>
  </si>
  <si>
    <t>Chi đoàn TN</t>
  </si>
  <si>
    <t>Chi hội nông dân</t>
  </si>
  <si>
    <t>22=13-4</t>
  </si>
  <si>
    <t>Số lượng thôn/ tổ dân phố</t>
  </si>
  <si>
    <t>Khác (Chữ thập đỏ, người cao tuổi...)</t>
  </si>
  <si>
    <t>Ban Giám sát đầu tư của cộng đồng</t>
  </si>
  <si>
    <t>Họ và tên</t>
  </si>
  <si>
    <t>Ngày tháng
 năm sinh</t>
  </si>
  <si>
    <t>Nữ</t>
  </si>
  <si>
    <t>Mức phụ cấp hiện hưởng</t>
  </si>
  <si>
    <t xml:space="preserve"> Đang hưởng chế độ hưu trí hoặc đã đủ tuổi nghỉ hưu theo quy định</t>
  </si>
  <si>
    <t>Chức vụ, chức danh Người hoạt động KCT ở thôn, tổ dân phố</t>
  </si>
  <si>
    <t>Chia theo độ tuổi</t>
  </si>
  <si>
    <t>Chia theo trình độ đào tạo</t>
  </si>
  <si>
    <t>Dưới 40 tuổi</t>
  </si>
  <si>
    <t>Từ 40 tuổi đến dưới 50 tuổi</t>
  </si>
  <si>
    <t>Từ 50 tuổi đến dưới 60 tuổi</t>
  </si>
  <si>
    <t>Trên 60 tuổi</t>
  </si>
  <si>
    <t>Trên ĐH</t>
  </si>
  <si>
    <t>Đại học</t>
  </si>
  <si>
    <t>Cao đẳng, trung cấp</t>
  </si>
  <si>
    <t>Dưới trung cấp</t>
  </si>
  <si>
    <t>Trưởng Ban Công tác mặt trận</t>
  </si>
  <si>
    <t>Thôn đội trưởng</t>
  </si>
  <si>
    <r>
      <rPr>
        <b/>
        <i/>
        <u/>
        <sz val="11"/>
        <color rgb="FFFF0000"/>
        <rFont val="Times New Roman"/>
        <family val="1"/>
      </rPr>
      <t xml:space="preserve">Lưu ý: </t>
    </r>
    <r>
      <rPr>
        <i/>
        <sz val="11"/>
        <color rgb="FFFF0000"/>
        <rFont val="Times New Roman"/>
        <family val="1"/>
      </rPr>
      <t xml:space="preserve">Số lượng người trong danh sách tại Phụ lục số 3A phải thống nhất với số lượng tại cột số 07 Phụ lục số 1A </t>
    </r>
  </si>
  <si>
    <t>Lý do không thực hiện sắp xếp</t>
  </si>
  <si>
    <t>Thôn 1</t>
  </si>
  <si>
    <t>Thôn 2</t>
  </si>
  <si>
    <t xml:space="preserve">Bí thư chi bộ  </t>
  </si>
  <si>
    <t>Chức vụ, chức danh tham gia  hoạt động trực tiếp ở thôn, tổ dân phố</t>
  </si>
  <si>
    <r>
      <rPr>
        <b/>
        <i/>
        <sz val="14"/>
        <color theme="1"/>
        <rFont val="Times New Roman"/>
        <family val="1"/>
      </rPr>
      <t>Ghi chú</t>
    </r>
    <r>
      <rPr>
        <sz val="14"/>
        <color theme="1"/>
        <rFont val="Times New Roman"/>
        <family val="1"/>
      </rPr>
      <t>: Liệt kê tất cả thôn, tổ dân phố trên địa bàn xã, phường, đặc khu (bao gồm cả sắp xếp, tổ chức lại và giữ nguyên).</t>
    </r>
  </si>
  <si>
    <t>Khu thể thao</t>
  </si>
  <si>
    <t>Phương án xử lý, bố trí</t>
  </si>
  <si>
    <t>Nhà văn hóa</t>
  </si>
  <si>
    <t>Phương án khác</t>
  </si>
  <si>
    <t>Tiếp tục sử dụng</t>
  </si>
  <si>
    <t>Tên thôn, tổ dân phố</t>
  </si>
  <si>
    <t>Thuộc phương án sắp xếp thôn, tổ dân phố</t>
  </si>
  <si>
    <t>Số lượng dôi dư sau sắp xếp</t>
  </si>
  <si>
    <t>Tổng số nhà văn hóa và khu thể thao hiện có</t>
  </si>
  <si>
    <t>Chuyển giao cho quan có thẩm quyền quản lý, sử dụng</t>
  </si>
  <si>
    <t>Thuyết minh phương án xử lý, bố trí</t>
  </si>
  <si>
    <t>Đảng viên</t>
  </si>
  <si>
    <t>Thôn Tuy Lai</t>
  </si>
  <si>
    <t>Thực hiện sắp xếp, tổ chức lại thôn Tuy Lai, thôn Đào Lạng để thành lập thôn Hạ Hồng</t>
  </si>
  <si>
    <t>Thôn Đào Lạng</t>
  </si>
  <si>
    <t>Thôn Văn Minh</t>
  </si>
  <si>
    <t>Thực hiện sắp xếp, tổ chức lại thôn Văn minh, thôn Thiên Khánh để thành lập: Thôn Quang Hưng</t>
  </si>
  <si>
    <t>Thôn Thiên Khánh</t>
  </si>
  <si>
    <t>Thôn Bùi Hòa</t>
  </si>
  <si>
    <t xml:space="preserve"> Thực hiện sắp xếp, tổ chức lại Thôn Bùi Hòa, thôn Di Linh,  và thôn Tam Cửu để thành lập thôn Hoàng Hanh</t>
  </si>
  <si>
    <t>03 thôn có vị trí liền kề nhau; có quy mô từ 51 đến 65% số hộ gia đình; phong tục tập quán, các yếu tố văn hóa không bị ảnh hưởng, thuận lợi cho việc sinh hoạt của Nhân dân</t>
  </si>
  <si>
    <t>Thôn Di Linh</t>
  </si>
  <si>
    <t>Thôn Tam Cửu</t>
  </si>
  <si>
    <t>Thôn Hào Khê</t>
  </si>
  <si>
    <t>Thực hiện sắp xếp, tổ chức lại thôn Hào Khê và thôn Hán Lý để thành thôn Hưng Long</t>
  </si>
  <si>
    <t>02 nhà văn hóa</t>
  </si>
  <si>
    <t>02 thôn liền kề nhau, 01 thôn có quy mô sô hộ gia đình đạt 74%, 01 thôn có quy mô số hộ gia đình đạt 141% theo quy định; phong tục tập quán, các yếu tố văn hóa không bị ảnh hưởng, thuận lợi cho việc sinh hoạt của Nhân dân</t>
  </si>
  <si>
    <t>Thôn Hán Lý</t>
  </si>
  <si>
    <t>Thôn 3</t>
  </si>
  <si>
    <t>Thôn Văn Hội</t>
  </si>
  <si>
    <t>Thôn Hội Xá</t>
  </si>
  <si>
    <t>Thôn Đoàn Xá</t>
  </si>
  <si>
    <t>Thôn Thọ Sơn</t>
  </si>
  <si>
    <t>Thôn Xuân Trì</t>
  </si>
  <si>
    <t>Thôn Trại Hào</t>
  </si>
  <si>
    <t>Thôn Văn Diệm</t>
  </si>
  <si>
    <t>Thôn An Lý</t>
  </si>
  <si>
    <t>ỦY BAN NHÂN DÂN
XÃ HỒNG CHÂU</t>
  </si>
  <si>
    <t>XÃ HỒNG CHÂU: Thực hiện sắp xếp, sáp nhập 09 thôn thành 04 thôn mới, giữ nguyên 11 thôn, sau sắp xếp; TỔNG SỐ THÔN SAU SẮP XẾP 15, giảm 05 thôn</t>
  </si>
  <si>
    <t>01 nhà văn hóa</t>
  </si>
  <si>
    <t>6 nhà văn hóa</t>
  </si>
  <si>
    <t>Đảm bảo qu mô số hộ, không thực hiện sắp xếp</t>
  </si>
  <si>
    <t>Hồng Châu</t>
  </si>
  <si>
    <t xml:space="preserve">Đề nghị tiếp tục sử dụng 02 nhà văn hóa để làm các điểm sinh hoạt văn hóa cộng động; </t>
  </si>
  <si>
    <t>Đề nghị tiếp tục sử dụng 02 nhà văn hóa để làm các điểm sinh hoạt văn hóa cộng động; Dự kiến sinh hoạt tập trung tại Nhà văn hóa thôn Di Linh</t>
  </si>
  <si>
    <t>Không sắp xếp</t>
  </si>
  <si>
    <t>Đề nghị tiếp tục sử dụng 02 nhà văn hóa để làm các điểm sinh hoạt văn hóa cộng động; Dự kiến tu sửa Trạm Y tế Hưng Long (cũ) làm nơi sinh hoạt tập trung để đảm bảo quy mô, diện tích</t>
  </si>
  <si>
    <t>PHỤ LỤC 3A
Danh sách người hoạt động không chuyên trách ở thôn</t>
  </si>
  <si>
    <t>Nguyễn Quang Quân</t>
  </si>
  <si>
    <t xml:space="preserve">Bí thư chi bộ kiêm trưởng thôn </t>
  </si>
  <si>
    <t>Phạm Thị Tuyền</t>
  </si>
  <si>
    <t>25/11/1981</t>
  </si>
  <si>
    <t>Nguyễn Thị Tho</t>
  </si>
  <si>
    <t>16/11/1964</t>
  </si>
  <si>
    <t>Bí thư chi bộ kiêm trưởng thôn</t>
  </si>
  <si>
    <t>Nguyễn Văn Măng</t>
  </si>
  <si>
    <t>05/05/1962</t>
  </si>
  <si>
    <t>III</t>
  </si>
  <si>
    <t>Đỗ Văn Thuông</t>
  </si>
  <si>
    <t>Vũ Thị Tươi</t>
  </si>
  <si>
    <t xml:space="preserve">Trưởng thôn </t>
  </si>
  <si>
    <t>Nguyễn Văn Dĩu</t>
  </si>
  <si>
    <t>IV</t>
  </si>
  <si>
    <t xml:space="preserve">Bùi Đức Thắng </t>
  </si>
  <si>
    <t>Vũ Thị Cài</t>
  </si>
  <si>
    <t>V</t>
  </si>
  <si>
    <t>Nguyễn Đức An</t>
  </si>
  <si>
    <t>Nguyễn Thị Hoan</t>
  </si>
  <si>
    <t>17/02/1970</t>
  </si>
  <si>
    <t>VI</t>
  </si>
  <si>
    <t>Nguyễn Văn Nguyện</t>
  </si>
  <si>
    <t>Phạm Ngọc Vương</t>
  </si>
  <si>
    <t>VII</t>
  </si>
  <si>
    <t>Vũ Duy Hồi</t>
  </si>
  <si>
    <t>12/12/1965</t>
  </si>
  <si>
    <t>Bí thư chi bộ kiêm trưởng Ban CTMTT</t>
  </si>
  <si>
    <t>Chu Quốc Vũ</t>
  </si>
  <si>
    <t>14/01/1968</t>
  </si>
  <si>
    <t>Trưởng thôn</t>
  </si>
  <si>
    <t>VIII</t>
  </si>
  <si>
    <t>Vũ Đình Bẩy</t>
  </si>
  <si>
    <t>05/05/1966</t>
  </si>
  <si>
    <t>Vũ Nhân Tải</t>
  </si>
  <si>
    <t>IX</t>
  </si>
  <si>
    <t>Phạm Hữu Thọ</t>
  </si>
  <si>
    <t>Lê Quang Thắm</t>
  </si>
  <si>
    <t>X</t>
  </si>
  <si>
    <t>Bùi Văn Độ</t>
  </si>
  <si>
    <t>05/11/1961</t>
  </si>
  <si>
    <t>Phạm Văn Lộc</t>
  </si>
  <si>
    <t>10/10/1961</t>
  </si>
  <si>
    <t>XI</t>
  </si>
  <si>
    <t>Phạm Văn Hoán</t>
  </si>
  <si>
    <t>Phạm Ngọc Khoản</t>
  </si>
  <si>
    <t>06/01/1965</t>
  </si>
  <si>
    <t>XII</t>
  </si>
  <si>
    <t>Phí Công Đế</t>
  </si>
  <si>
    <t>Cao Văn Trụ</t>
  </si>
  <si>
    <t>20/10/1962</t>
  </si>
  <si>
    <t>XIII</t>
  </si>
  <si>
    <t>Thôn Bùi Hoà</t>
  </si>
  <si>
    <t>Nguyễn Văn Tuân</t>
  </si>
  <si>
    <t>12/01/1962</t>
  </si>
  <si>
    <t>Đào Đình Gia</t>
  </si>
  <si>
    <t>XIV</t>
  </si>
  <si>
    <t>Phạm Quang Trống</t>
  </si>
  <si>
    <t>02/04/1964</t>
  </si>
  <si>
    <t>Vũ Đình Tiềm</t>
  </si>
  <si>
    <t>XV</t>
  </si>
  <si>
    <t>Chu Hữu Viên</t>
  </si>
  <si>
    <t>XVI</t>
  </si>
  <si>
    <t>Bùi Văn Liêm</t>
  </si>
  <si>
    <t>Đặng Thị Ngát</t>
  </si>
  <si>
    <t>16/12/1991</t>
  </si>
  <si>
    <t>XVII</t>
  </si>
  <si>
    <t>Bùi Bá Khoẻ</t>
  </si>
  <si>
    <t>Nguyễn Đình Cảnh</t>
  </si>
  <si>
    <t>XVIII</t>
  </si>
  <si>
    <t>Nguyễn Đắc Tùng</t>
  </si>
  <si>
    <t>20/10/1976</t>
  </si>
  <si>
    <t>Nguyễn Đức Diên</t>
  </si>
  <si>
    <t>10/10/1976</t>
  </si>
  <si>
    <t>XIX</t>
  </si>
  <si>
    <t>Bùi Văn Muộn</t>
  </si>
  <si>
    <t>04/8/1969</t>
  </si>
  <si>
    <t xml:space="preserve">Nguyễn Đa Thuẫn </t>
  </si>
  <si>
    <t>19/10/1968</t>
  </si>
  <si>
    <t>XX</t>
  </si>
  <si>
    <t>Bùi Lưu Hường</t>
  </si>
  <si>
    <t>05/12/1971</t>
  </si>
  <si>
    <t xml:space="preserve">Bùi Đình Tiện </t>
  </si>
  <si>
    <t>09/10/1959</t>
  </si>
  <si>
    <t>PHỤ LỤC 3B
Danh sách người tham gia hoạt động trực tiếp ở thôn trên địa bàn xã Hồng Châu</t>
  </si>
  <si>
    <t>(Kèm theo Phương án số         /PA-UBND ngày      /05/2026 của UBND Hồng Châu)</t>
  </si>
  <si>
    <t>Mức phụ cấp hiện/ hỗ trợ hiện hưởng</t>
  </si>
  <si>
    <t>Nguyễn Quang Toả</t>
  </si>
  <si>
    <t>Phó thôn</t>
  </si>
  <si>
    <t xml:space="preserve">Nguyễn Văn  Đức </t>
  </si>
  <si>
    <t>06/9/1988</t>
  </si>
  <si>
    <t>Bùi Văn Bắc</t>
  </si>
  <si>
    <t>Tổ viên ANCS</t>
  </si>
  <si>
    <t>Nguyễn Thị Hà</t>
  </si>
  <si>
    <t>Nguyễn Văn Hiếu</t>
  </si>
  <si>
    <t>Nguyễn Văn Mẽ</t>
  </si>
  <si>
    <t>Tổ phó ANCS</t>
  </si>
  <si>
    <t>Đặng Thị Loan</t>
  </si>
  <si>
    <t>Bùi Hữu Quyên</t>
  </si>
  <si>
    <t>Vũ Tất Lanh</t>
  </si>
  <si>
    <t>Bùi Đức Toàn</t>
  </si>
  <si>
    <t>30/3/1971</t>
  </si>
  <si>
    <t>Trần Sơn Lâm</t>
  </si>
  <si>
    <t>Vũ Văn Tuyên</t>
  </si>
  <si>
    <t>Nguyễn Thị Xoa</t>
  </si>
  <si>
    <t>Nguyễn Văn Sử</t>
  </si>
  <si>
    <t xml:space="preserve">Nguyễn Thế Uẩn </t>
  </si>
  <si>
    <t>Nguyễn Cao Hãnh</t>
  </si>
  <si>
    <t>Nguyễn Thị Đé</t>
  </si>
  <si>
    <t>Bùi Hữu Lâm</t>
  </si>
  <si>
    <t>Đoàn Văn Sáng</t>
  </si>
  <si>
    <t>Phạm Hữu Minh</t>
  </si>
  <si>
    <t>Vũ Duy Gấm</t>
  </si>
  <si>
    <t>Phạm Văn Điển</t>
  </si>
  <si>
    <t xml:space="preserve">Bùi Văn Tới </t>
  </si>
  <si>
    <t>01/2/1965</t>
  </si>
  <si>
    <t xml:space="preserve">Vũ Đình Chánh </t>
  </si>
  <si>
    <t>Vũ Lâm Đồng</t>
  </si>
  <si>
    <t>Vũ Đình Bạ</t>
  </si>
  <si>
    <t>Vũ Đình Ất</t>
  </si>
  <si>
    <t xml:space="preserve"> Tổ viên ANCS</t>
  </si>
  <si>
    <t>Phạm Thị Lê</t>
  </si>
  <si>
    <t>26/4/1972</t>
  </si>
  <si>
    <t>Phạm Văn Vui</t>
  </si>
  <si>
    <t>Nguyễn Văn Vương</t>
  </si>
  <si>
    <t>Đàm Bá Tuấn</t>
  </si>
  <si>
    <t>Nguyễn Hữu Tiếp</t>
  </si>
  <si>
    <t>Lê Tài Hiên</t>
  </si>
  <si>
    <t>Lê Tài Thước</t>
  </si>
  <si>
    <t>Nguyễn Công Hương</t>
  </si>
  <si>
    <t>Đỗ Đình Bạn</t>
  </si>
  <si>
    <t>Phạm Văn Đấu</t>
  </si>
  <si>
    <t>Ngô Văn Mấu</t>
  </si>
  <si>
    <t>Lê Quang Công</t>
  </si>
  <si>
    <t xml:space="preserve">Phí Đăng Cừ </t>
  </si>
  <si>
    <t>Lê Văn Nguyên</t>
  </si>
  <si>
    <t>Phí Khắc Nam</t>
  </si>
  <si>
    <t>24/4/1983</t>
  </si>
  <si>
    <t>Lê Văn Trừ</t>
  </si>
  <si>
    <t>Phạm Quang Ngọc</t>
  </si>
  <si>
    <t>13/01/1987</t>
  </si>
  <si>
    <t>Nguyến Huy Duẩn</t>
  </si>
  <si>
    <t>17/10/1982</t>
  </si>
  <si>
    <t>Phạm Công Doong</t>
  </si>
  <si>
    <t>Vũ Đình Cường</t>
  </si>
  <si>
    <t xml:space="preserve"> Tổ phó ANCS</t>
  </si>
  <si>
    <t>Vũ Hữu Chuyền</t>
  </si>
  <si>
    <t>Đào Đình Nhiên</t>
  </si>
  <si>
    <t>16/5/1981</t>
  </si>
  <si>
    <t>Đào Duy Quang</t>
  </si>
  <si>
    <t>Nguyến Tiến Thế</t>
  </si>
  <si>
    <t>Bùi Văn Trai</t>
  </si>
  <si>
    <t>24/6/1985</t>
  </si>
  <si>
    <t>Bùi Kế Hiệu</t>
  </si>
  <si>
    <t>21/03/1975</t>
  </si>
  <si>
    <t>Nguyễn Đình Năng</t>
  </si>
  <si>
    <t>Đỗ Nhân Mười</t>
  </si>
  <si>
    <t>Bùi Thế Trường</t>
  </si>
  <si>
    <t>Bùi Đình Nguyên</t>
  </si>
  <si>
    <t>19/05/1976</t>
  </si>
  <si>
    <t>Nguyễn Gia Mười</t>
  </si>
  <si>
    <t>18/02/1969</t>
  </si>
  <si>
    <t>Nguyễn Gia Nguyện</t>
  </si>
  <si>
    <t>10/8/1971</t>
  </si>
  <si>
    <t>Đặng Hữu Tú</t>
  </si>
  <si>
    <t>22/10/1987</t>
  </si>
  <si>
    <t>Trần Đắc Huyên</t>
  </si>
  <si>
    <t>Nguyễn Đa Lộc</t>
  </si>
  <si>
    <t>Phạm Vinh Duyên</t>
  </si>
  <si>
    <t>Nguyễn Thiên Biển</t>
  </si>
  <si>
    <t>Bùi Đình Khoảng</t>
  </si>
  <si>
    <t>10/10/1986</t>
  </si>
  <si>
    <t>Bùi Đình Giáp</t>
  </si>
  <si>
    <t>Nguyễn Hữu Bộ</t>
  </si>
  <si>
    <t>Bùi Xuân Chứ</t>
  </si>
  <si>
    <t>PHỤ LỤC 1B
Tổng hợp thực trạng quy mô số hộ gia đình của thôn
trên địa bàn xã Hồng Châu</t>
  </si>
  <si>
    <t>PHỤ LỤC SỐ 2
Tổng hợp số lượng các tổ chức của thôn trên địa bàn xã Hồng Châu</t>
  </si>
  <si>
    <t>(Kèm theo Phương án số         /PA-UBND ngày      /05/2026 của UBND xã Hồng Châu)</t>
  </si>
  <si>
    <r>
      <t xml:space="preserve">PHỤ LỤC 5
DANH SÁCH THÔN KHÔNG ĐẢM BẢO TIÊU CHUẨN
 NHƯNG ĐỊA PHƯƠNG ĐỀ XUẤT KHÔNG THỰC HIỆN SẮP XẾP, TỔ CHỨC LẠI
</t>
    </r>
    <r>
      <rPr>
        <i/>
        <sz val="14"/>
        <rFont val="Times New Roman"/>
        <family val="1"/>
      </rPr>
      <t>(Kèm theo Phương án số         /PA-UBND ngày      /05/2026 của UBND Xã Hồng Châu)</t>
    </r>
  </si>
  <si>
    <t>Tổng số 0 thôn</t>
  </si>
  <si>
    <r>
      <t xml:space="preserve">PHỤ LỤC 6B
TỔNG HỢP DANH SÁCH THÔN KHÔNG ĐẢM BẢO TIÊU CHUẨN 
SAU SẮP XẾP, TỔ CHỨC LẠI
</t>
    </r>
    <r>
      <rPr>
        <i/>
        <sz val="14"/>
        <color theme="1"/>
        <rFont val="Times New Roman"/>
        <family val="1"/>
      </rPr>
      <t>(Kèm theo Phương án số         /PA-UBND ngày      /05/2026 của UBND xã Hồng Châu)</t>
    </r>
  </si>
  <si>
    <t xml:space="preserve"> Xã Hồng Châu</t>
  </si>
  <si>
    <r>
      <t xml:space="preserve">PHỤ LỤC 7
Tổng hợp thực trạng, phương án xử lý, bố trí trụ sở nhà văn khóa, khu thể thao sau sắp xếp thôn trên địa bàn xã Hồng Châu
</t>
    </r>
    <r>
      <rPr>
        <i/>
        <sz val="12"/>
        <color theme="1"/>
        <rFont val="Times New Roman"/>
        <family val="1"/>
      </rPr>
      <t>(Kèm theo Phương án số         /PA-UBND ngày      /05/2026 của UBND xã Hồng Châu )</t>
    </r>
  </si>
  <si>
    <t>Bí thư chi bộ kiêm  trưởng Ban CTMTT, phụ trách thôn.</t>
  </si>
  <si>
    <t>Thôn đội trưởng, Tổ viên ANCS</t>
  </si>
  <si>
    <t>Thôn đội trưởng, Tổ phó ANCS</t>
  </si>
  <si>
    <t>Phó thôn, tổ viên ANCS</t>
  </si>
  <si>
    <t>Thôn đội trưởng, Tổ trưởng ANCS</t>
  </si>
  <si>
    <t>Vũ Ngọc Nhã</t>
  </si>
  <si>
    <t>23/10/1995</t>
  </si>
  <si>
    <t>Tổ trưởng ANCS</t>
  </si>
  <si>
    <t>Bùi Đình Vương</t>
  </si>
  <si>
    <r>
      <t xml:space="preserve">PHỤ LỤC 6A
Tổng hợp số lượng, quy mô thôn/tổ dân phố sau khi sắp xếp trên địa bàn xã Hồng Châu
</t>
    </r>
    <r>
      <rPr>
        <i/>
        <sz val="12"/>
        <color theme="1"/>
        <rFont val="Times New Roman"/>
        <family val="1"/>
      </rPr>
      <t>(Kèm theo Đề án số         /ĐA-UBND ngày      /05/2026 của UBND xã Hồng Châu)</t>
    </r>
  </si>
  <si>
    <t>Đảm bảo quy mô số hộ, không thực hiện sắp xếp</t>
  </si>
  <si>
    <t>Phó thôn, Tổ viên ANCS</t>
  </si>
  <si>
    <t>Trưởng Ban Công tác mặt trận, Tổ phó ANCS</t>
  </si>
  <si>
    <t>Trưởng thôn kiêm Tổ trưởng ANCS</t>
  </si>
  <si>
    <t>Phó thôn, Tổ phó ANCS</t>
  </si>
  <si>
    <t>Trước mắt, tiếp tục sử dụng 02 nhà văn hóa để làm các điểm sinh hoạt văn hóa cộng động; Dự kiến tu sửa nhà làm việc UBND xã Quang Hưng (cũ) làm nhà Văn hóa để đảm bảo hoạt động</t>
  </si>
  <si>
    <t>Bí thư chi bộ kiêm trưởng thôn, Thôn đội trưởng</t>
  </si>
  <si>
    <t xml:space="preserve">THỰC TRẠNG SỐ LƯỢNG, QUY MÔ SỐ HỘ GIA ĐÌNH CÁC THÔN TRÊN ĐỊA BÀN XÃ HỒNG CHÂU (Tính đến ngày 20/5/2026)   </t>
  </si>
  <si>
    <t>Kèm theo Đề án số ……/ ĐA-UBND ngày    tháng 05 năm 2026 của UBND xã Hồng Châu</t>
  </si>
  <si>
    <t>Phụ lục 1A</t>
  </si>
  <si>
    <r>
      <t xml:space="preserve">PHỤ LỤC 4
Phương án sắp xếp, tổ chức lại thôn trên địa bàn xã Hồng Châu
</t>
    </r>
    <r>
      <rPr>
        <i/>
        <sz val="14"/>
        <color theme="1"/>
        <rFont val="Times New Roman"/>
        <family val="1"/>
      </rPr>
      <t>(Kèm theo Đề án án số         /ĐA-UBND ngày      /05/2026 của UBND xã)</t>
    </r>
  </si>
  <si>
    <t>((Kèm theo Đề án số         /ĐA-UBND ngày      /05/2026 của UBND xã)</t>
  </si>
  <si>
    <t>(Kèm theo Đề án số         /ĐA-UBND ngày      /05/2026 của UBND xã Hồng Châu.)</t>
  </si>
  <si>
    <t>02/04/1977</t>
  </si>
  <si>
    <t>12/02/1966</t>
  </si>
  <si>
    <t>20/04/1986</t>
  </si>
  <si>
    <t>02/09/1958</t>
  </si>
  <si>
    <t>03/04/1961</t>
  </si>
  <si>
    <t>04/05/1962</t>
  </si>
  <si>
    <t>25/05/1959</t>
  </si>
  <si>
    <t>05/02/1960</t>
  </si>
  <si>
    <t>22/04/1965</t>
  </si>
  <si>
    <t>14/05/1972</t>
  </si>
  <si>
    <t>30/04/1963</t>
  </si>
  <si>
    <t>10/09/1984</t>
  </si>
  <si>
    <t>16/05/1979</t>
  </si>
  <si>
    <t>10/03/1972</t>
  </si>
  <si>
    <t>12/07/1993</t>
  </si>
  <si>
    <t>20/04/1954</t>
  </si>
  <si>
    <t>25/07/1973</t>
  </si>
  <si>
    <t>04/07/1972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</si>
</sst>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sz val="10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i/>
      <sz val="11"/>
      <color indexed="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rgb="FF081B3A"/>
      <name val="Times New Roman"/>
      <family val="1"/>
    </font>
    <font>
      <sz val="8"/>
      <color rgb="FF000000"/>
      <name val="Liberation Serif"/>
      <charset val="163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9" fillId="0" borderId="0"/>
    <xf numFmtId="0" fontId="3" fillId="0" borderId="0"/>
    <xf numFmtId="0" fontId="2" fillId="0" borderId="0"/>
    <xf numFmtId="0" fontId="1" fillId="0" borderId="0"/>
    <xf numFmtId="43" fontId="46" fillId="0" borderId="0" applyFont="0" applyFill="0" applyBorder="0" applyAlignment="0" applyProtection="0"/>
  </cellStyleXfs>
  <cellXfs count="319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3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4" fillId="2" borderId="0" xfId="1" applyFont="1" applyFill="1"/>
    <xf numFmtId="0" fontId="28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center" vertical="center"/>
    </xf>
    <xf numFmtId="0" fontId="22" fillId="2" borderId="0" xfId="1" applyFont="1" applyFill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2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/>
    <xf numFmtId="4" fontId="27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/>
    <xf numFmtId="3" fontId="2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3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3" fontId="36" fillId="0" borderId="1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8" fillId="2" borderId="0" xfId="0" applyFont="1" applyFill="1" applyAlignment="1">
      <alignment vertical="center" wrapText="1"/>
    </xf>
    <xf numFmtId="0" fontId="38" fillId="2" borderId="0" xfId="0" applyFont="1" applyFill="1"/>
    <xf numFmtId="0" fontId="28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2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3" fontId="11" fillId="0" borderId="1" xfId="0" applyNumberFormat="1" applyFont="1" applyBorder="1"/>
    <xf numFmtId="0" fontId="11" fillId="0" borderId="0" xfId="0" applyFont="1"/>
    <xf numFmtId="0" fontId="10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vertical="center" wrapText="1"/>
    </xf>
    <xf numFmtId="3" fontId="38" fillId="2" borderId="1" xfId="0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45" fillId="0" borderId="1" xfId="0" applyFont="1" applyBorder="1" applyAlignment="1">
      <alignment horizontal="center"/>
    </xf>
    <xf numFmtId="3" fontId="45" fillId="0" borderId="1" xfId="0" applyNumberFormat="1" applyFont="1" applyBorder="1" applyAlignment="1">
      <alignment horizontal="center"/>
    </xf>
    <xf numFmtId="0" fontId="45" fillId="0" borderId="0" xfId="0" applyFont="1"/>
    <xf numFmtId="0" fontId="14" fillId="2" borderId="0" xfId="0" applyFont="1" applyFill="1"/>
    <xf numFmtId="0" fontId="2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15" fillId="2" borderId="0" xfId="0" applyFont="1" applyFill="1"/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 wrapText="1"/>
    </xf>
    <xf numFmtId="0" fontId="47" fillId="2" borderId="0" xfId="0" applyFont="1" applyFill="1"/>
    <xf numFmtId="0" fontId="36" fillId="2" borderId="1" xfId="0" applyFont="1" applyFill="1" applyBorder="1" applyAlignment="1">
      <alignment horizontal="center" vertical="center"/>
    </xf>
    <xf numFmtId="0" fontId="48" fillId="2" borderId="0" xfId="0" applyFont="1" applyFill="1"/>
    <xf numFmtId="0" fontId="49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right" vertical="center" wrapText="1"/>
    </xf>
    <xf numFmtId="0" fontId="50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center" vertical="center"/>
    </xf>
    <xf numFmtId="0" fontId="51" fillId="2" borderId="0" xfId="0" applyFont="1" applyFill="1"/>
    <xf numFmtId="0" fontId="49" fillId="2" borderId="1" xfId="0" applyFont="1" applyFill="1" applyBorder="1" applyAlignment="1">
      <alignment horizontal="center" vertical="center" wrapText="1"/>
    </xf>
    <xf numFmtId="0" fontId="52" fillId="2" borderId="0" xfId="0" applyFont="1" applyFill="1"/>
    <xf numFmtId="0" fontId="33" fillId="2" borderId="1" xfId="1" applyFont="1" applyFill="1" applyBorder="1" applyAlignment="1">
      <alignment horizontal="left" vertical="center"/>
    </xf>
    <xf numFmtId="0" fontId="32" fillId="2" borderId="1" xfId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0" fillId="2" borderId="0" xfId="0" applyFill="1"/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53" fillId="2" borderId="1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vertical="center" wrapText="1"/>
    </xf>
    <xf numFmtId="14" fontId="54" fillId="2" borderId="1" xfId="0" applyNumberFormat="1" applyFont="1" applyFill="1" applyBorder="1" applyAlignment="1">
      <alignment horizontal="center" vertical="center"/>
    </xf>
    <xf numFmtId="0" fontId="55" fillId="2" borderId="0" xfId="0" applyFont="1" applyFill="1"/>
    <xf numFmtId="0" fontId="55" fillId="2" borderId="1" xfId="0" applyFont="1" applyFill="1" applyBorder="1" applyAlignment="1">
      <alignment horizontal="left" vertical="center" wrapText="1"/>
    </xf>
    <xf numFmtId="49" fontId="55" fillId="2" borderId="1" xfId="0" applyNumberFormat="1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 wrapText="1"/>
    </xf>
    <xf numFmtId="0" fontId="56" fillId="2" borderId="0" xfId="0" applyFont="1" applyFill="1"/>
    <xf numFmtId="49" fontId="54" fillId="2" borderId="4" xfId="0" applyNumberFormat="1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left" vertical="center" wrapText="1"/>
    </xf>
    <xf numFmtId="14" fontId="54" fillId="2" borderId="1" xfId="0" applyNumberFormat="1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/>
    </xf>
    <xf numFmtId="0" fontId="55" fillId="2" borderId="1" xfId="0" applyFont="1" applyFill="1" applyBorder="1" applyAlignment="1">
      <alignment vertical="center"/>
    </xf>
    <xf numFmtId="14" fontId="55" fillId="2" borderId="0" xfId="0" applyNumberFormat="1" applyFont="1" applyFill="1" applyAlignment="1">
      <alignment horizontal="center"/>
    </xf>
    <xf numFmtId="0" fontId="54" fillId="2" borderId="1" xfId="0" applyFont="1" applyFill="1" applyBorder="1" applyAlignment="1">
      <alignment horizontal="left" vertical="center"/>
    </xf>
    <xf numFmtId="14" fontId="54" fillId="2" borderId="4" xfId="0" applyNumberFormat="1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left" vertical="center" wrapText="1"/>
    </xf>
    <xf numFmtId="14" fontId="58" fillId="2" borderId="1" xfId="0" applyNumberFormat="1" applyFont="1" applyFill="1" applyBorder="1" applyAlignment="1">
      <alignment horizontal="center" vertical="center"/>
    </xf>
    <xf numFmtId="14" fontId="55" fillId="2" borderId="1" xfId="0" applyNumberFormat="1" applyFont="1" applyFill="1" applyBorder="1" applyAlignment="1">
      <alignment horizontal="center" vertical="center"/>
    </xf>
    <xf numFmtId="164" fontId="54" fillId="2" borderId="1" xfId="6" applyNumberFormat="1" applyFont="1" applyFill="1" applyBorder="1" applyAlignment="1">
      <alignment horizontal="center"/>
    </xf>
    <xf numFmtId="14" fontId="55" fillId="2" borderId="1" xfId="0" applyNumberFormat="1" applyFont="1" applyFill="1" applyBorder="1" applyAlignment="1">
      <alignment horizontal="center"/>
    </xf>
    <xf numFmtId="0" fontId="57" fillId="2" borderId="1" xfId="0" applyFont="1" applyFill="1" applyBorder="1" applyAlignment="1">
      <alignment vertical="center"/>
    </xf>
    <xf numFmtId="0" fontId="56" fillId="2" borderId="1" xfId="0" applyFont="1" applyFill="1" applyBorder="1" applyAlignment="1">
      <alignment horizontal="center" vertical="center"/>
    </xf>
    <xf numFmtId="0" fontId="56" fillId="2" borderId="0" xfId="0" applyFont="1" applyFill="1" applyAlignment="1">
      <alignment vertical="center"/>
    </xf>
    <xf numFmtId="14" fontId="56" fillId="2" borderId="0" xfId="0" applyNumberFormat="1" applyFont="1" applyFill="1" applyAlignment="1">
      <alignment horizontal="center" vertical="center"/>
    </xf>
    <xf numFmtId="0" fontId="54" fillId="2" borderId="1" xfId="0" applyFont="1" applyFill="1" applyBorder="1" applyAlignment="1">
      <alignment horizontal="center" vertical="center" wrapText="1"/>
    </xf>
    <xf numFmtId="0" fontId="54" fillId="2" borderId="1" xfId="1" applyFont="1" applyFill="1" applyBorder="1" applyAlignment="1">
      <alignment horizontal="center"/>
    </xf>
    <xf numFmtId="0" fontId="54" fillId="2" borderId="0" xfId="1" applyFont="1" applyFill="1"/>
    <xf numFmtId="14" fontId="54" fillId="2" borderId="1" xfId="1" applyNumberFormat="1" applyFont="1" applyFill="1" applyBorder="1" applyAlignment="1">
      <alignment horizontal="center"/>
    </xf>
    <xf numFmtId="0" fontId="54" fillId="2" borderId="4" xfId="0" applyFont="1" applyFill="1" applyBorder="1" applyAlignment="1">
      <alignment horizontal="center" vertical="center"/>
    </xf>
    <xf numFmtId="49" fontId="54" fillId="2" borderId="1" xfId="1" applyNumberFormat="1" applyFont="1" applyFill="1" applyBorder="1" applyAlignment="1">
      <alignment horizontal="center"/>
    </xf>
    <xf numFmtId="14" fontId="54" fillId="2" borderId="2" xfId="1" applyNumberFormat="1" applyFont="1" applyFill="1" applyBorder="1" applyAlignment="1">
      <alignment horizontal="center"/>
    </xf>
    <xf numFmtId="14" fontId="54" fillId="2" borderId="3" xfId="0" applyNumberFormat="1" applyFont="1" applyFill="1" applyBorder="1" applyAlignment="1">
      <alignment horizontal="center" vertical="center" wrapText="1"/>
    </xf>
    <xf numFmtId="0" fontId="55" fillId="2" borderId="0" xfId="0" applyFont="1" applyFill="1" applyAlignment="1">
      <alignment horizontal="center"/>
    </xf>
    <xf numFmtId="14" fontId="54" fillId="2" borderId="3" xfId="1" applyNumberFormat="1" applyFont="1" applyFill="1" applyBorder="1" applyAlignment="1">
      <alignment horizontal="center"/>
    </xf>
    <xf numFmtId="0" fontId="54" fillId="2" borderId="3" xfId="0" applyFont="1" applyFill="1" applyBorder="1" applyAlignment="1">
      <alignment horizontal="center" vertical="center" wrapText="1"/>
    </xf>
    <xf numFmtId="0" fontId="58" fillId="2" borderId="3" xfId="0" applyFont="1" applyFill="1" applyBorder="1" applyAlignment="1">
      <alignment horizontal="center" vertical="center"/>
    </xf>
    <xf numFmtId="14" fontId="58" fillId="2" borderId="3" xfId="0" applyNumberFormat="1" applyFont="1" applyFill="1" applyBorder="1" applyAlignment="1">
      <alignment horizontal="center" vertical="center"/>
    </xf>
    <xf numFmtId="0" fontId="54" fillId="2" borderId="4" xfId="1" applyFont="1" applyFill="1" applyBorder="1" applyAlignment="1">
      <alignment horizontal="center"/>
    </xf>
    <xf numFmtId="14" fontId="58" fillId="2" borderId="10" xfId="0" applyNumberFormat="1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left" vertical="center"/>
    </xf>
    <xf numFmtId="0" fontId="54" fillId="2" borderId="1" xfId="1" applyFont="1" applyFill="1" applyBorder="1" applyAlignment="1">
      <alignment horizontal="left" vertical="center"/>
    </xf>
    <xf numFmtId="0" fontId="55" fillId="2" borderId="3" xfId="0" applyFont="1" applyFill="1" applyBorder="1" applyAlignment="1">
      <alignment horizontal="center" vertical="center"/>
    </xf>
    <xf numFmtId="0" fontId="28" fillId="0" borderId="0" xfId="1" applyFont="1"/>
    <xf numFmtId="165" fontId="54" fillId="2" borderId="1" xfId="6" applyNumberFormat="1" applyFont="1" applyFill="1" applyBorder="1" applyAlignment="1">
      <alignment horizontal="right" vertical="center"/>
    </xf>
    <xf numFmtId="43" fontId="56" fillId="2" borderId="1" xfId="0" applyNumberFormat="1" applyFont="1" applyFill="1" applyBorder="1" applyAlignment="1">
      <alignment horizontal="right"/>
    </xf>
    <xf numFmtId="165" fontId="55" fillId="2" borderId="1" xfId="6" applyNumberFormat="1" applyFont="1" applyFill="1" applyBorder="1" applyAlignment="1">
      <alignment horizontal="right" vertical="center"/>
    </xf>
    <xf numFmtId="165" fontId="54" fillId="2" borderId="1" xfId="1" applyNumberFormat="1" applyFont="1" applyFill="1" applyBorder="1" applyAlignment="1">
      <alignment horizontal="right"/>
    </xf>
    <xf numFmtId="165" fontId="54" fillId="2" borderId="1" xfId="6" applyNumberFormat="1" applyFont="1" applyFill="1" applyBorder="1" applyAlignment="1">
      <alignment horizontal="center"/>
    </xf>
    <xf numFmtId="165" fontId="55" fillId="2" borderId="1" xfId="6" applyNumberFormat="1" applyFont="1" applyFill="1" applyBorder="1" applyAlignment="1">
      <alignment horizontal="right" vertical="center" wrapText="1"/>
    </xf>
    <xf numFmtId="165" fontId="54" fillId="2" borderId="1" xfId="6" applyNumberFormat="1" applyFont="1" applyFill="1" applyBorder="1" applyAlignment="1">
      <alignment horizontal="right"/>
    </xf>
    <xf numFmtId="0" fontId="59" fillId="2" borderId="1" xfId="0" applyFont="1" applyFill="1" applyBorder="1" applyAlignment="1">
      <alignment horizontal="center" wrapText="1"/>
    </xf>
    <xf numFmtId="14" fontId="60" fillId="2" borderId="1" xfId="0" applyNumberFormat="1" applyFont="1" applyFill="1" applyBorder="1" applyAlignment="1">
      <alignment horizontal="center" wrapText="1"/>
    </xf>
    <xf numFmtId="165" fontId="4" fillId="2" borderId="0" xfId="6" applyNumberFormat="1" applyFont="1" applyFill="1"/>
    <xf numFmtId="0" fontId="49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 vertical="center"/>
    </xf>
    <xf numFmtId="0" fontId="32" fillId="2" borderId="1" xfId="1" applyFont="1" applyFill="1" applyBorder="1" applyAlignment="1">
      <alignment horizontal="center"/>
    </xf>
    <xf numFmtId="165" fontId="32" fillId="2" borderId="1" xfId="6" applyNumberFormat="1" applyFont="1" applyFill="1" applyBorder="1" applyAlignment="1">
      <alignment horizontal="center"/>
    </xf>
    <xf numFmtId="0" fontId="36" fillId="2" borderId="0" xfId="0" applyFont="1" applyFill="1"/>
    <xf numFmtId="0" fontId="32" fillId="2" borderId="0" xfId="1" applyFont="1" applyFill="1"/>
    <xf numFmtId="0" fontId="23" fillId="0" borderId="1" xfId="1" applyFont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4" borderId="1" xfId="1" applyFont="1" applyFill="1" applyBorder="1" applyAlignment="1">
      <alignment horizontal="center"/>
    </xf>
    <xf numFmtId="49" fontId="36" fillId="2" borderId="1" xfId="0" applyNumberFormat="1" applyFont="1" applyFill="1" applyBorder="1" applyAlignment="1">
      <alignment horizontal="right" vertical="center" wrapText="1"/>
    </xf>
    <xf numFmtId="0" fontId="36" fillId="2" borderId="1" xfId="0" quotePrefix="1" applyFont="1" applyFill="1" applyBorder="1" applyAlignment="1">
      <alignment horizontal="right" vertical="center" wrapText="1"/>
    </xf>
    <xf numFmtId="14" fontId="36" fillId="2" borderId="0" xfId="0" applyNumberFormat="1" applyFont="1" applyFill="1" applyAlignment="1">
      <alignment horizontal="right"/>
    </xf>
    <xf numFmtId="49" fontId="47" fillId="2" borderId="1" xfId="0" applyNumberFormat="1" applyFont="1" applyFill="1" applyBorder="1" applyAlignment="1">
      <alignment horizontal="right" vertical="center" wrapText="1"/>
    </xf>
    <xf numFmtId="49" fontId="50" fillId="2" borderId="1" xfId="0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right" vertical="center" wrapText="1"/>
    </xf>
    <xf numFmtId="3" fontId="22" fillId="2" borderId="1" xfId="1" applyNumberFormat="1" applyFont="1" applyFill="1" applyBorder="1" applyAlignment="1">
      <alignment horizontal="right" vertical="center"/>
    </xf>
    <xf numFmtId="4" fontId="22" fillId="2" borderId="1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right" vertical="center" wrapText="1"/>
    </xf>
    <xf numFmtId="3" fontId="4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4" fontId="11" fillId="2" borderId="1" xfId="0" applyNumberFormat="1" applyFont="1" applyFill="1" applyBorder="1"/>
    <xf numFmtId="2" fontId="10" fillId="2" borderId="0" xfId="0" applyNumberFormat="1" applyFont="1" applyFill="1"/>
    <xf numFmtId="2" fontId="7" fillId="2" borderId="1" xfId="0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/>
    <xf numFmtId="2" fontId="12" fillId="2" borderId="0" xfId="0" applyNumberFormat="1" applyFont="1" applyFill="1"/>
    <xf numFmtId="0" fontId="47" fillId="0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24" fillId="0" borderId="0" xfId="1" applyFont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</cellXfs>
  <cellStyles count="7">
    <cellStyle name="Comma" xfId="6" builtinId="3"/>
    <cellStyle name="Normal" xfId="0" builtinId="0"/>
    <cellStyle name="Normal 2" xfId="1"/>
    <cellStyle name="Normal 3" xfId="2"/>
    <cellStyle name="Normal 3 2" xfId="3"/>
    <cellStyle name="Normal 3 3" xfId="4"/>
    <cellStyle name="Normal 3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197322</xdr:colOff>
      <xdr:row>1</xdr:row>
      <xdr:rowOff>471449</xdr:rowOff>
    </xdr:from>
    <xdr:to>
      <xdr:col>1</xdr:col>
      <xdr:colOff>946437</xdr:colOff>
      <xdr:row>1</xdr:row>
      <xdr:rowOff>478018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614957" y="471449"/>
          <a:ext cx="749115" cy="65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423195</xdr:colOff>
      <xdr:row>2</xdr:row>
      <xdr:rowOff>246537</xdr:rowOff>
    </xdr:from>
    <xdr:to>
      <xdr:col>5</xdr:col>
      <xdr:colOff>7810</xdr:colOff>
      <xdr:row>2</xdr:row>
      <xdr:rowOff>246537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466143" y="1481503"/>
          <a:ext cx="7933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893379" y="479534"/>
          <a:ext cx="6174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90751" y="479534"/>
          <a:ext cx="6168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395909</xdr:colOff>
      <xdr:row>3</xdr:row>
      <xdr:rowOff>29818</xdr:rowOff>
    </xdr:from>
    <xdr:to>
      <xdr:col>13</xdr:col>
      <xdr:colOff>291134</xdr:colOff>
      <xdr:row>3</xdr:row>
      <xdr:rowOff>29818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4686300" y="1520688"/>
          <a:ext cx="17008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90751" y="479534"/>
          <a:ext cx="4072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111814</xdr:colOff>
      <xdr:row>1</xdr:row>
      <xdr:rowOff>532158</xdr:rowOff>
    </xdr:from>
    <xdr:to>
      <xdr:col>9</xdr:col>
      <xdr:colOff>12433</xdr:colOff>
      <xdr:row>1</xdr:row>
      <xdr:rowOff>532158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3847271" y="1294158"/>
          <a:ext cx="8365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111814</xdr:colOff>
      <xdr:row>1</xdr:row>
      <xdr:rowOff>532158</xdr:rowOff>
    </xdr:from>
    <xdr:to>
      <xdr:col>9</xdr:col>
      <xdr:colOff>12433</xdr:colOff>
      <xdr:row>1</xdr:row>
      <xdr:rowOff>532158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4493314" y="1275108"/>
          <a:ext cx="8340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890751" y="479534"/>
          <a:ext cx="4072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1163192</xdr:colOff>
      <xdr:row>1</xdr:row>
      <xdr:rowOff>521076</xdr:rowOff>
    </xdr:from>
    <xdr:to>
      <xdr:col>7</xdr:col>
      <xdr:colOff>221212</xdr:colOff>
      <xdr:row>1</xdr:row>
      <xdr:rowOff>521076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874861" y="1078124"/>
          <a:ext cx="8500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890751" y="479534"/>
          <a:ext cx="4453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890751" y="479534"/>
          <a:ext cx="4453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233082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0" y="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</xdr:colOff>
      <xdr:row>1</xdr:row>
      <xdr:rowOff>46504</xdr:rowOff>
    </xdr:from>
    <xdr:to>
      <xdr:col>1</xdr:col>
      <xdr:colOff>1025898</xdr:colOff>
      <xdr:row>1</xdr:row>
      <xdr:rowOff>46504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485775" y="456079"/>
          <a:ext cx="9592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0</xdr:row>
      <xdr:rowOff>485775</xdr:rowOff>
    </xdr:from>
    <xdr:to>
      <xdr:col>1</xdr:col>
      <xdr:colOff>1571625</xdr:colOff>
      <xdr:row>0</xdr:row>
      <xdr:rowOff>485775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1514475" y="485775"/>
          <a:ext cx="476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747876</xdr:colOff>
      <xdr:row>0</xdr:row>
      <xdr:rowOff>489059</xdr:rowOff>
    </xdr:from>
    <xdr:to>
      <xdr:col>2</xdr:col>
      <xdr:colOff>202653</xdr:colOff>
      <xdr:row>0</xdr:row>
      <xdr:rowOff>489059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1166976" y="489059"/>
          <a:ext cx="10454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1095375</xdr:colOff>
      <xdr:row>0</xdr:row>
      <xdr:rowOff>485775</xdr:rowOff>
    </xdr:from>
    <xdr:to>
      <xdr:col>1</xdr:col>
      <xdr:colOff>1571625</xdr:colOff>
      <xdr:row>0</xdr:row>
      <xdr:rowOff>485775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1514475" y="485775"/>
          <a:ext cx="476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747876</xdr:colOff>
      <xdr:row>0</xdr:row>
      <xdr:rowOff>489059</xdr:rowOff>
    </xdr:from>
    <xdr:to>
      <xdr:col>2</xdr:col>
      <xdr:colOff>202653</xdr:colOff>
      <xdr:row>0</xdr:row>
      <xdr:rowOff>489059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1166976" y="489059"/>
          <a:ext cx="10454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38100</xdr:rowOff>
    </xdr:from>
    <xdr:to>
      <xdr:col>3</xdr:col>
      <xdr:colOff>209550</xdr:colOff>
      <xdr:row>1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1181100" y="43815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198344</xdr:colOff>
      <xdr:row>2</xdr:row>
      <xdr:rowOff>62192</xdr:rowOff>
    </xdr:from>
    <xdr:to>
      <xdr:col>6</xdr:col>
      <xdr:colOff>257735</xdr:colOff>
      <xdr:row>2</xdr:row>
      <xdr:rowOff>62192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3655919" y="1557617"/>
          <a:ext cx="13262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1015253</xdr:colOff>
      <xdr:row>0</xdr:row>
      <xdr:rowOff>490818</xdr:rowOff>
    </xdr:from>
    <xdr:to>
      <xdr:col>1</xdr:col>
      <xdr:colOff>1441076</xdr:colOff>
      <xdr:row>0</xdr:row>
      <xdr:rowOff>490818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1434353" y="490818"/>
          <a:ext cx="425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198344</xdr:colOff>
      <xdr:row>2</xdr:row>
      <xdr:rowOff>62192</xdr:rowOff>
    </xdr:from>
    <xdr:to>
      <xdr:col>6</xdr:col>
      <xdr:colOff>257735</xdr:colOff>
      <xdr:row>2</xdr:row>
      <xdr:rowOff>62192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3655919" y="1557617"/>
          <a:ext cx="13262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1015253</xdr:colOff>
      <xdr:row>0</xdr:row>
      <xdr:rowOff>490818</xdr:rowOff>
    </xdr:from>
    <xdr:to>
      <xdr:col>1</xdr:col>
      <xdr:colOff>1441076</xdr:colOff>
      <xdr:row>0</xdr:row>
      <xdr:rowOff>490818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1434353" y="490818"/>
          <a:ext cx="425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7" workbookViewId="0">
      <selection activeCell="G14" sqref="G14"/>
    </sheetView>
  </sheetViews>
  <sheetFormatPr defaultColWidth="9.140625" defaultRowHeight="33" customHeight="1"/>
  <cols>
    <col min="1" max="1" width="6.28515625" style="62" customWidth="1"/>
    <col min="2" max="2" width="23.85546875" style="62" customWidth="1"/>
    <col min="3" max="4" width="10.85546875" style="62" customWidth="1"/>
    <col min="5" max="5" width="9" style="62" customWidth="1"/>
    <col min="6" max="6" width="10" style="62" customWidth="1"/>
    <col min="7" max="7" width="8.5703125" style="61" customWidth="1"/>
    <col min="8" max="8" width="8" style="62" customWidth="1"/>
    <col min="9" max="9" width="9.140625" style="62"/>
    <col min="10" max="10" width="13.42578125" style="62" customWidth="1"/>
    <col min="11" max="11" width="13.7109375" style="62" customWidth="1"/>
    <col min="12" max="12" width="11.7109375" style="62" customWidth="1"/>
    <col min="13" max="16384" width="9.140625" style="62"/>
  </cols>
  <sheetData>
    <row r="1" spans="1:12" ht="44.25" customHeight="1">
      <c r="A1" s="227" t="s">
        <v>141</v>
      </c>
      <c r="B1" s="227"/>
      <c r="C1" s="227"/>
      <c r="D1" s="227"/>
      <c r="E1" s="60"/>
      <c r="F1" s="60"/>
    </row>
    <row r="2" spans="1:12" s="2" customFormat="1" ht="73.5" customHeight="1">
      <c r="A2" s="228" t="s">
        <v>332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s="2" customFormat="1" ht="21.75" customHeight="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2" s="2" customFormat="1" ht="8.25" customHeight="1"/>
    <row r="5" spans="1:12" s="3" customFormat="1" ht="25.5" customHeight="1">
      <c r="A5" s="281" t="s">
        <v>3</v>
      </c>
      <c r="B5" s="280" t="s">
        <v>29</v>
      </c>
      <c r="C5" s="225" t="s">
        <v>30</v>
      </c>
      <c r="D5" s="225" t="s">
        <v>31</v>
      </c>
      <c r="E5" s="225" t="s">
        <v>24</v>
      </c>
      <c r="F5" s="280" t="s">
        <v>47</v>
      </c>
      <c r="G5" s="280"/>
      <c r="H5" s="280"/>
      <c r="I5" s="280"/>
      <c r="J5" s="280"/>
      <c r="K5" s="280"/>
      <c r="L5" s="280" t="s">
        <v>44</v>
      </c>
    </row>
    <row r="6" spans="1:12" s="3" customFormat="1" ht="24.75" customHeight="1">
      <c r="A6" s="281"/>
      <c r="B6" s="280"/>
      <c r="C6" s="282"/>
      <c r="D6" s="282" t="s">
        <v>23</v>
      </c>
      <c r="E6" s="282" t="s">
        <v>24</v>
      </c>
      <c r="F6" s="280" t="s">
        <v>46</v>
      </c>
      <c r="G6" s="280" t="s">
        <v>32</v>
      </c>
      <c r="H6" s="280" t="s">
        <v>33</v>
      </c>
      <c r="I6" s="280" t="s">
        <v>34</v>
      </c>
      <c r="J6" s="280" t="s">
        <v>10</v>
      </c>
      <c r="K6" s="280" t="s">
        <v>9</v>
      </c>
      <c r="L6" s="280"/>
    </row>
    <row r="7" spans="1:12" s="6" customFormat="1" ht="54" customHeight="1">
      <c r="A7" s="281"/>
      <c r="B7" s="280"/>
      <c r="C7" s="226"/>
      <c r="D7" s="226" t="s">
        <v>23</v>
      </c>
      <c r="E7" s="226" t="s">
        <v>24</v>
      </c>
      <c r="F7" s="280"/>
      <c r="G7" s="280"/>
      <c r="H7" s="280"/>
      <c r="I7" s="280"/>
      <c r="J7" s="280"/>
      <c r="K7" s="280"/>
      <c r="L7" s="280"/>
    </row>
    <row r="8" spans="1:12" s="4" customFormat="1" ht="15" customHeight="1">
      <c r="A8" s="8">
        <v>1</v>
      </c>
      <c r="B8" s="8">
        <v>2</v>
      </c>
      <c r="C8" s="8">
        <v>3</v>
      </c>
      <c r="D8" s="8"/>
      <c r="E8" s="8">
        <v>4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</row>
    <row r="9" spans="1:12" s="4" customFormat="1" ht="56.25" customHeight="1">
      <c r="A9" s="85">
        <v>1</v>
      </c>
      <c r="B9" s="67" t="s">
        <v>333</v>
      </c>
      <c r="C9" s="86">
        <v>0</v>
      </c>
      <c r="D9" s="65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4">
        <v>0</v>
      </c>
      <c r="L9" s="86">
        <v>0</v>
      </c>
    </row>
    <row r="10" spans="1:12" s="68" customFormat="1" ht="56.25" customHeight="1">
      <c r="B10" s="68" t="s">
        <v>331</v>
      </c>
      <c r="G10" s="69"/>
    </row>
    <row r="11" spans="1:12" ht="21" customHeight="1"/>
  </sheetData>
  <mergeCells count="16">
    <mergeCell ref="A1:D1"/>
    <mergeCell ref="A2:L2"/>
    <mergeCell ref="A3:L3"/>
    <mergeCell ref="A5:A7"/>
    <mergeCell ref="B5:B7"/>
    <mergeCell ref="C5:C7"/>
    <mergeCell ref="D5:D7"/>
    <mergeCell ref="E5:E7"/>
    <mergeCell ref="L5:L7"/>
    <mergeCell ref="F6:F7"/>
    <mergeCell ref="G6:G7"/>
    <mergeCell ref="H6:H7"/>
    <mergeCell ref="I6:I7"/>
    <mergeCell ref="J6:J7"/>
    <mergeCell ref="K6:K7"/>
    <mergeCell ref="F5:K5"/>
  </mergeCells>
  <pageMargins left="0.7" right="0.37" top="0.5" bottom="0.75" header="0.3" footer="0.3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zoomScaleNormal="100" workbookViewId="0">
      <selection activeCell="B18" sqref="B18"/>
    </sheetView>
  </sheetViews>
  <sheetFormatPr defaultRowHeight="15"/>
  <cols>
    <col min="1" max="1" width="4.85546875" customWidth="1"/>
    <col min="2" max="2" width="17.28515625" customWidth="1"/>
    <col min="3" max="3" width="14.7109375" customWidth="1"/>
    <col min="4" max="4" width="8.28515625" customWidth="1"/>
    <col min="5" max="6" width="9.42578125" customWidth="1"/>
    <col min="7" max="7" width="7.28515625" customWidth="1"/>
    <col min="8" max="9" width="9.28515625" customWidth="1"/>
    <col min="10" max="10" width="8" customWidth="1"/>
    <col min="11" max="11" width="11.5703125" customWidth="1"/>
    <col min="12" max="12" width="8.7109375" customWidth="1"/>
    <col min="13" max="13" width="19.85546875" customWidth="1"/>
    <col min="14" max="14" width="10.28515625" customWidth="1"/>
  </cols>
  <sheetData>
    <row r="1" spans="1:14" ht="31.5" customHeight="1">
      <c r="A1" s="305" t="s">
        <v>141</v>
      </c>
      <c r="B1" s="305"/>
      <c r="C1" s="306"/>
      <c r="D1" s="306"/>
      <c r="E1" s="306"/>
    </row>
    <row r="2" spans="1:14" ht="47.45" customHeight="1">
      <c r="A2" s="218" t="s">
        <v>334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</row>
    <row r="3" spans="1:14" ht="8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6" customHeight="1">
      <c r="A4" s="313" t="s">
        <v>3</v>
      </c>
      <c r="B4" s="302" t="s">
        <v>109</v>
      </c>
      <c r="C4" s="301" t="s">
        <v>110</v>
      </c>
      <c r="D4" s="301" t="s">
        <v>112</v>
      </c>
      <c r="E4" s="301"/>
      <c r="F4" s="301"/>
      <c r="G4" s="301" t="s">
        <v>111</v>
      </c>
      <c r="H4" s="301"/>
      <c r="I4" s="301"/>
      <c r="J4" s="301" t="s">
        <v>105</v>
      </c>
      <c r="K4" s="301"/>
      <c r="L4" s="301"/>
      <c r="M4" s="302" t="s">
        <v>114</v>
      </c>
      <c r="N4" s="313" t="s">
        <v>0</v>
      </c>
    </row>
    <row r="5" spans="1:14" ht="81" customHeight="1">
      <c r="A5" s="313"/>
      <c r="B5" s="303"/>
      <c r="C5" s="313"/>
      <c r="D5" s="71" t="s">
        <v>2</v>
      </c>
      <c r="E5" s="72" t="s">
        <v>106</v>
      </c>
      <c r="F5" s="72" t="s">
        <v>104</v>
      </c>
      <c r="G5" s="71" t="s">
        <v>2</v>
      </c>
      <c r="H5" s="72" t="s">
        <v>106</v>
      </c>
      <c r="I5" s="72" t="s">
        <v>104</v>
      </c>
      <c r="J5" s="70" t="s">
        <v>108</v>
      </c>
      <c r="K5" s="70" t="s">
        <v>113</v>
      </c>
      <c r="L5" s="70" t="s">
        <v>107</v>
      </c>
      <c r="M5" s="303"/>
      <c r="N5" s="313"/>
    </row>
    <row r="6" spans="1:14">
      <c r="A6" s="7" t="s">
        <v>4</v>
      </c>
      <c r="B6" s="7"/>
      <c r="C6" s="7" t="s">
        <v>7</v>
      </c>
      <c r="D6" s="7">
        <v>2</v>
      </c>
      <c r="E6" s="7">
        <v>3</v>
      </c>
      <c r="F6" s="7">
        <v>5</v>
      </c>
      <c r="G6" s="7">
        <v>2</v>
      </c>
      <c r="H6" s="7"/>
      <c r="I6" s="7"/>
      <c r="J6" s="7">
        <v>12</v>
      </c>
      <c r="K6" s="7">
        <v>13</v>
      </c>
      <c r="L6" s="7">
        <v>14</v>
      </c>
      <c r="M6" s="7">
        <v>19</v>
      </c>
      <c r="N6" s="7">
        <v>20</v>
      </c>
    </row>
    <row r="7" spans="1:14" ht="36.75" customHeight="1">
      <c r="A7" s="287">
        <v>1</v>
      </c>
      <c r="B7" s="64" t="s">
        <v>116</v>
      </c>
      <c r="C7" s="288" t="s">
        <v>117</v>
      </c>
      <c r="D7" s="318">
        <f>E7+F7</f>
        <v>4</v>
      </c>
      <c r="E7" s="295">
        <v>2</v>
      </c>
      <c r="F7" s="295">
        <v>2</v>
      </c>
      <c r="G7" s="318">
        <f>H7+I7</f>
        <v>0</v>
      </c>
      <c r="H7" s="295">
        <v>0</v>
      </c>
      <c r="I7" s="295">
        <v>0</v>
      </c>
      <c r="J7" s="295">
        <v>4</v>
      </c>
      <c r="K7" s="295">
        <v>0</v>
      </c>
      <c r="L7" s="295">
        <v>0</v>
      </c>
      <c r="M7" s="295" t="s">
        <v>147</v>
      </c>
      <c r="N7" s="295"/>
    </row>
    <row r="8" spans="1:14" ht="52.5" customHeight="1">
      <c r="A8" s="287"/>
      <c r="B8" s="64" t="s">
        <v>118</v>
      </c>
      <c r="C8" s="288"/>
      <c r="D8" s="318"/>
      <c r="E8" s="295"/>
      <c r="F8" s="295"/>
      <c r="G8" s="318"/>
      <c r="H8" s="295"/>
      <c r="I8" s="295"/>
      <c r="J8" s="295"/>
      <c r="K8" s="295"/>
      <c r="L8" s="295"/>
      <c r="M8" s="295"/>
      <c r="N8" s="295"/>
    </row>
    <row r="9" spans="1:14" ht="63.75" customHeight="1">
      <c r="A9" s="287">
        <v>2</v>
      </c>
      <c r="B9" s="64" t="s">
        <v>119</v>
      </c>
      <c r="C9" s="288" t="s">
        <v>120</v>
      </c>
      <c r="D9" s="317">
        <f>E9+F9</f>
        <v>4</v>
      </c>
      <c r="E9" s="317">
        <v>2</v>
      </c>
      <c r="F9" s="317">
        <v>2</v>
      </c>
      <c r="G9" s="317">
        <f>H9+I9</f>
        <v>0</v>
      </c>
      <c r="H9" s="317">
        <v>0</v>
      </c>
      <c r="I9" s="317">
        <v>0</v>
      </c>
      <c r="J9" s="317">
        <v>4</v>
      </c>
      <c r="K9" s="317">
        <v>0</v>
      </c>
      <c r="L9" s="317">
        <v>0</v>
      </c>
      <c r="M9" s="295" t="s">
        <v>350</v>
      </c>
      <c r="N9" s="317"/>
    </row>
    <row r="10" spans="1:14" ht="70.5" customHeight="1">
      <c r="A10" s="287"/>
      <c r="B10" s="64" t="s">
        <v>121</v>
      </c>
      <c r="C10" s="288"/>
      <c r="D10" s="317"/>
      <c r="E10" s="317"/>
      <c r="F10" s="317"/>
      <c r="G10" s="317"/>
      <c r="H10" s="317"/>
      <c r="I10" s="317"/>
      <c r="J10" s="317"/>
      <c r="K10" s="317"/>
      <c r="L10" s="317"/>
      <c r="M10" s="295"/>
      <c r="N10" s="317"/>
    </row>
    <row r="11" spans="1:14" ht="33.75" customHeight="1">
      <c r="A11" s="287">
        <v>3</v>
      </c>
      <c r="B11" s="64" t="s">
        <v>122</v>
      </c>
      <c r="C11" s="288" t="s">
        <v>123</v>
      </c>
      <c r="D11" s="317">
        <f>E11+F11</f>
        <v>6</v>
      </c>
      <c r="E11" s="317">
        <v>3</v>
      </c>
      <c r="F11" s="317">
        <v>3</v>
      </c>
      <c r="G11" s="317">
        <f>H11+I11</f>
        <v>0</v>
      </c>
      <c r="H11" s="317">
        <v>0</v>
      </c>
      <c r="I11" s="317">
        <v>0</v>
      </c>
      <c r="J11" s="317">
        <v>6</v>
      </c>
      <c r="K11" s="317">
        <v>0</v>
      </c>
      <c r="L11" s="317">
        <v>0</v>
      </c>
      <c r="M11" s="295" t="s">
        <v>148</v>
      </c>
      <c r="N11" s="87"/>
    </row>
    <row r="12" spans="1:14" ht="40.5" customHeight="1">
      <c r="A12" s="287"/>
      <c r="B12" s="64" t="s">
        <v>125</v>
      </c>
      <c r="C12" s="288"/>
      <c r="D12" s="317"/>
      <c r="E12" s="317"/>
      <c r="F12" s="317"/>
      <c r="G12" s="317"/>
      <c r="H12" s="317"/>
      <c r="I12" s="317"/>
      <c r="J12" s="317"/>
      <c r="K12" s="317"/>
      <c r="L12" s="317"/>
      <c r="M12" s="295"/>
      <c r="N12" s="87"/>
    </row>
    <row r="13" spans="1:14" ht="45.75" customHeight="1">
      <c r="A13" s="287"/>
      <c r="B13" s="64" t="s">
        <v>126</v>
      </c>
      <c r="C13" s="288"/>
      <c r="D13" s="317"/>
      <c r="E13" s="317"/>
      <c r="F13" s="317"/>
      <c r="G13" s="317"/>
      <c r="H13" s="317"/>
      <c r="I13" s="317"/>
      <c r="J13" s="317"/>
      <c r="K13" s="317"/>
      <c r="L13" s="317"/>
      <c r="M13" s="295"/>
      <c r="N13" s="87"/>
    </row>
    <row r="14" spans="1:14" ht="44.25" customHeight="1">
      <c r="A14" s="287">
        <v>4</v>
      </c>
      <c r="B14" s="64" t="s">
        <v>127</v>
      </c>
      <c r="C14" s="288" t="s">
        <v>128</v>
      </c>
      <c r="D14" s="317">
        <v>4</v>
      </c>
      <c r="E14" s="317">
        <v>2</v>
      </c>
      <c r="F14" s="317">
        <v>2</v>
      </c>
      <c r="G14" s="317">
        <v>0</v>
      </c>
      <c r="H14" s="317">
        <v>0</v>
      </c>
      <c r="I14" s="317">
        <v>0</v>
      </c>
      <c r="J14" s="317">
        <v>4</v>
      </c>
      <c r="K14" s="317">
        <v>0</v>
      </c>
      <c r="L14" s="317">
        <v>0</v>
      </c>
      <c r="M14" s="295" t="s">
        <v>150</v>
      </c>
      <c r="N14" s="87"/>
    </row>
    <row r="15" spans="1:14" ht="70.5" customHeight="1">
      <c r="A15" s="287"/>
      <c r="B15" s="64" t="s">
        <v>131</v>
      </c>
      <c r="C15" s="288"/>
      <c r="D15" s="317"/>
      <c r="E15" s="317"/>
      <c r="F15" s="317"/>
      <c r="G15" s="317"/>
      <c r="H15" s="317"/>
      <c r="I15" s="317"/>
      <c r="J15" s="317"/>
      <c r="K15" s="317"/>
      <c r="L15" s="317"/>
      <c r="M15" s="295"/>
      <c r="N15" s="87"/>
    </row>
    <row r="16" spans="1:14" ht="15.75">
      <c r="A16" s="15">
        <v>5</v>
      </c>
      <c r="B16" s="30" t="s">
        <v>99</v>
      </c>
      <c r="C16" s="217" t="s">
        <v>149</v>
      </c>
      <c r="D16" s="88">
        <f>E16+F16</f>
        <v>2</v>
      </c>
      <c r="E16" s="88">
        <v>1</v>
      </c>
      <c r="F16" s="88">
        <v>1</v>
      </c>
      <c r="G16" s="88">
        <v>0</v>
      </c>
      <c r="H16" s="88">
        <v>0</v>
      </c>
      <c r="I16" s="88">
        <v>0</v>
      </c>
      <c r="J16" s="88">
        <v>2</v>
      </c>
      <c r="K16" s="88">
        <v>0</v>
      </c>
      <c r="L16" s="88">
        <v>0</v>
      </c>
      <c r="M16" s="88"/>
      <c r="N16" s="87"/>
    </row>
    <row r="17" spans="1:14" ht="15.75">
      <c r="A17" s="15">
        <v>6</v>
      </c>
      <c r="B17" s="30" t="s">
        <v>100</v>
      </c>
      <c r="C17" s="217" t="s">
        <v>149</v>
      </c>
      <c r="D17" s="88">
        <f t="shared" ref="D17:D26" si="0">E17+F17</f>
        <v>2</v>
      </c>
      <c r="E17" s="88">
        <v>1</v>
      </c>
      <c r="F17" s="88">
        <v>1</v>
      </c>
      <c r="G17" s="88">
        <v>0</v>
      </c>
      <c r="H17" s="88">
        <v>0</v>
      </c>
      <c r="I17" s="88">
        <v>0</v>
      </c>
      <c r="J17" s="88">
        <v>2</v>
      </c>
      <c r="K17" s="88">
        <v>0</v>
      </c>
      <c r="L17" s="88">
        <v>0</v>
      </c>
      <c r="M17" s="88"/>
      <c r="N17" s="87"/>
    </row>
    <row r="18" spans="1:14" ht="15.75">
      <c r="A18" s="15">
        <v>7</v>
      </c>
      <c r="B18" s="30" t="s">
        <v>132</v>
      </c>
      <c r="C18" s="217" t="s">
        <v>149</v>
      </c>
      <c r="D18" s="88">
        <f t="shared" si="0"/>
        <v>2</v>
      </c>
      <c r="E18" s="88">
        <v>1</v>
      </c>
      <c r="F18" s="88">
        <v>1</v>
      </c>
      <c r="G18" s="88">
        <v>0</v>
      </c>
      <c r="H18" s="88">
        <v>0</v>
      </c>
      <c r="I18" s="88">
        <v>0</v>
      </c>
      <c r="J18" s="88">
        <v>2</v>
      </c>
      <c r="K18" s="88">
        <v>0</v>
      </c>
      <c r="L18" s="88">
        <v>0</v>
      </c>
      <c r="M18" s="88"/>
      <c r="N18" s="87"/>
    </row>
    <row r="19" spans="1:14" ht="15.75">
      <c r="A19" s="15">
        <v>8</v>
      </c>
      <c r="B19" s="30" t="s">
        <v>133</v>
      </c>
      <c r="C19" s="217" t="s">
        <v>149</v>
      </c>
      <c r="D19" s="88">
        <f t="shared" si="0"/>
        <v>2</v>
      </c>
      <c r="E19" s="88">
        <v>1</v>
      </c>
      <c r="F19" s="88">
        <v>1</v>
      </c>
      <c r="G19" s="88">
        <v>0</v>
      </c>
      <c r="H19" s="88">
        <v>0</v>
      </c>
      <c r="I19" s="88">
        <v>0</v>
      </c>
      <c r="J19" s="88">
        <v>2</v>
      </c>
      <c r="K19" s="88">
        <v>0</v>
      </c>
      <c r="L19" s="88">
        <v>0</v>
      </c>
      <c r="M19" s="88"/>
      <c r="N19" s="87"/>
    </row>
    <row r="20" spans="1:14" ht="15.75">
      <c r="A20" s="15">
        <v>9</v>
      </c>
      <c r="B20" s="30" t="s">
        <v>134</v>
      </c>
      <c r="C20" s="217" t="s">
        <v>149</v>
      </c>
      <c r="D20" s="88">
        <f t="shared" si="0"/>
        <v>2</v>
      </c>
      <c r="E20" s="88">
        <v>1</v>
      </c>
      <c r="F20" s="88">
        <v>1</v>
      </c>
      <c r="G20" s="88">
        <v>0</v>
      </c>
      <c r="H20" s="88">
        <v>0</v>
      </c>
      <c r="I20" s="88">
        <v>0</v>
      </c>
      <c r="J20" s="88">
        <v>2</v>
      </c>
      <c r="K20" s="88">
        <v>0</v>
      </c>
      <c r="L20" s="88">
        <v>0</v>
      </c>
      <c r="M20" s="88"/>
      <c r="N20" s="87"/>
    </row>
    <row r="21" spans="1:14" ht="15.75">
      <c r="A21" s="15">
        <v>10</v>
      </c>
      <c r="B21" s="30" t="s">
        <v>135</v>
      </c>
      <c r="C21" s="217" t="s">
        <v>149</v>
      </c>
      <c r="D21" s="88">
        <f t="shared" si="0"/>
        <v>2</v>
      </c>
      <c r="E21" s="88">
        <v>1</v>
      </c>
      <c r="F21" s="88">
        <v>1</v>
      </c>
      <c r="G21" s="88">
        <v>0</v>
      </c>
      <c r="H21" s="88">
        <v>0</v>
      </c>
      <c r="I21" s="88">
        <v>0</v>
      </c>
      <c r="J21" s="88">
        <v>2</v>
      </c>
      <c r="K21" s="88">
        <v>0</v>
      </c>
      <c r="L21" s="88">
        <v>0</v>
      </c>
      <c r="M21" s="88"/>
      <c r="N21" s="87"/>
    </row>
    <row r="22" spans="1:14" ht="15.75">
      <c r="A22" s="15">
        <v>11</v>
      </c>
      <c r="B22" s="30" t="s">
        <v>136</v>
      </c>
      <c r="C22" s="217" t="s">
        <v>149</v>
      </c>
      <c r="D22" s="88">
        <f t="shared" si="0"/>
        <v>2</v>
      </c>
      <c r="E22" s="88">
        <v>1</v>
      </c>
      <c r="F22" s="88">
        <v>1</v>
      </c>
      <c r="G22" s="88">
        <v>0</v>
      </c>
      <c r="H22" s="88">
        <v>0</v>
      </c>
      <c r="I22" s="88">
        <v>0</v>
      </c>
      <c r="J22" s="88">
        <v>2</v>
      </c>
      <c r="K22" s="88">
        <v>0</v>
      </c>
      <c r="L22" s="88">
        <v>0</v>
      </c>
      <c r="M22" s="88"/>
      <c r="N22" s="87"/>
    </row>
    <row r="23" spans="1:14" ht="15.75">
      <c r="A23" s="15">
        <v>12</v>
      </c>
      <c r="B23" s="30" t="s">
        <v>137</v>
      </c>
      <c r="C23" s="217" t="s">
        <v>149</v>
      </c>
      <c r="D23" s="88">
        <f t="shared" si="0"/>
        <v>2</v>
      </c>
      <c r="E23" s="88">
        <v>1</v>
      </c>
      <c r="F23" s="88">
        <v>1</v>
      </c>
      <c r="G23" s="88">
        <v>0</v>
      </c>
      <c r="H23" s="88">
        <v>0</v>
      </c>
      <c r="I23" s="88">
        <v>0</v>
      </c>
      <c r="J23" s="88">
        <v>2</v>
      </c>
      <c r="K23" s="88">
        <v>0</v>
      </c>
      <c r="L23" s="88">
        <v>0</v>
      </c>
      <c r="M23" s="88"/>
      <c r="N23" s="87"/>
    </row>
    <row r="24" spans="1:14" ht="15.75">
      <c r="A24" s="15">
        <v>13</v>
      </c>
      <c r="B24" s="30" t="s">
        <v>138</v>
      </c>
      <c r="C24" s="217" t="s">
        <v>149</v>
      </c>
      <c r="D24" s="88">
        <f t="shared" si="0"/>
        <v>2</v>
      </c>
      <c r="E24" s="88">
        <v>1</v>
      </c>
      <c r="F24" s="88">
        <v>1</v>
      </c>
      <c r="G24" s="88">
        <v>0</v>
      </c>
      <c r="H24" s="88">
        <v>0</v>
      </c>
      <c r="I24" s="88">
        <v>0</v>
      </c>
      <c r="J24" s="88">
        <v>2</v>
      </c>
      <c r="K24" s="88">
        <v>0</v>
      </c>
      <c r="L24" s="88">
        <v>0</v>
      </c>
      <c r="M24" s="88"/>
      <c r="N24" s="87"/>
    </row>
    <row r="25" spans="1:14" ht="15.75">
      <c r="A25" s="15">
        <v>14</v>
      </c>
      <c r="B25" s="30" t="s">
        <v>139</v>
      </c>
      <c r="C25" s="217" t="s">
        <v>149</v>
      </c>
      <c r="D25" s="88">
        <f t="shared" si="0"/>
        <v>2</v>
      </c>
      <c r="E25" s="88">
        <v>1</v>
      </c>
      <c r="F25" s="88">
        <v>1</v>
      </c>
      <c r="G25" s="88">
        <v>0</v>
      </c>
      <c r="H25" s="88">
        <v>0</v>
      </c>
      <c r="I25" s="88">
        <v>0</v>
      </c>
      <c r="J25" s="88">
        <v>2</v>
      </c>
      <c r="K25" s="88">
        <v>0</v>
      </c>
      <c r="L25" s="88">
        <v>0</v>
      </c>
      <c r="M25" s="88"/>
      <c r="N25" s="87"/>
    </row>
    <row r="26" spans="1:14" ht="15.75">
      <c r="A26" s="15">
        <v>15</v>
      </c>
      <c r="B26" s="30" t="s">
        <v>140</v>
      </c>
      <c r="C26" s="217" t="s">
        <v>149</v>
      </c>
      <c r="D26" s="88">
        <f t="shared" si="0"/>
        <v>2</v>
      </c>
      <c r="E26" s="88">
        <v>1</v>
      </c>
      <c r="F26" s="88">
        <v>1</v>
      </c>
      <c r="G26" s="88">
        <v>0</v>
      </c>
      <c r="H26" s="88">
        <v>0</v>
      </c>
      <c r="I26" s="88">
        <v>0</v>
      </c>
      <c r="J26" s="88">
        <v>2</v>
      </c>
      <c r="K26" s="88">
        <v>0</v>
      </c>
      <c r="L26" s="88">
        <v>0</v>
      </c>
      <c r="M26" s="88"/>
      <c r="N26" s="87"/>
    </row>
    <row r="27" spans="1:14" s="95" customFormat="1" ht="20.25" customHeight="1">
      <c r="A27" s="93"/>
      <c r="B27" s="93"/>
      <c r="C27" s="93"/>
      <c r="D27" s="94">
        <f>SUM(D7:D26)</f>
        <v>40</v>
      </c>
      <c r="E27" s="94">
        <f t="shared" ref="E27:L27" si="1">SUM(E7:E26)</f>
        <v>20</v>
      </c>
      <c r="F27" s="94">
        <f t="shared" si="1"/>
        <v>20</v>
      </c>
      <c r="G27" s="94">
        <f t="shared" si="1"/>
        <v>0</v>
      </c>
      <c r="H27" s="94">
        <f t="shared" si="1"/>
        <v>0</v>
      </c>
      <c r="I27" s="94">
        <f t="shared" si="1"/>
        <v>0</v>
      </c>
      <c r="J27" s="94">
        <f t="shared" si="1"/>
        <v>40</v>
      </c>
      <c r="K27" s="94">
        <f t="shared" si="1"/>
        <v>0</v>
      </c>
      <c r="L27" s="94">
        <f t="shared" si="1"/>
        <v>0</v>
      </c>
      <c r="M27" s="93"/>
      <c r="N27" s="93"/>
    </row>
  </sheetData>
  <mergeCells count="60">
    <mergeCell ref="N7:N8"/>
    <mergeCell ref="H7:H8"/>
    <mergeCell ref="I7:I8"/>
    <mergeCell ref="J7:J8"/>
    <mergeCell ref="K7:K8"/>
    <mergeCell ref="L7:L8"/>
    <mergeCell ref="G7:G8"/>
    <mergeCell ref="M4:M5"/>
    <mergeCell ref="N4:N5"/>
    <mergeCell ref="J4:L4"/>
    <mergeCell ref="A1:E1"/>
    <mergeCell ref="A2:N2"/>
    <mergeCell ref="A4:A5"/>
    <mergeCell ref="C4:C5"/>
    <mergeCell ref="D4:F4"/>
    <mergeCell ref="G4:I4"/>
    <mergeCell ref="C7:C8"/>
    <mergeCell ref="B4:B5"/>
    <mergeCell ref="D7:D8"/>
    <mergeCell ref="E7:E8"/>
    <mergeCell ref="F7:F8"/>
    <mergeCell ref="M7:M8"/>
    <mergeCell ref="A7:A8"/>
    <mergeCell ref="A9:A10"/>
    <mergeCell ref="A11:A13"/>
    <mergeCell ref="A14:A15"/>
    <mergeCell ref="C9:C10"/>
    <mergeCell ref="C11:C13"/>
    <mergeCell ref="C14:C15"/>
    <mergeCell ref="D9:D10"/>
    <mergeCell ref="E9:E10"/>
    <mergeCell ref="F9:F10"/>
    <mergeCell ref="G9:G10"/>
    <mergeCell ref="H9:H10"/>
    <mergeCell ref="N9:N10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I9:I10"/>
    <mergeCell ref="J9:J10"/>
    <mergeCell ref="K9:K10"/>
    <mergeCell ref="L9:L10"/>
    <mergeCell ref="M9:M10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</mergeCells>
  <printOptions horizontalCentered="1"/>
  <pageMargins left="0" right="0" top="0.5" bottom="0.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4" zoomScale="130" zoomScaleNormal="130" workbookViewId="0">
      <selection activeCell="C15" sqref="C15"/>
    </sheetView>
  </sheetViews>
  <sheetFormatPr defaultColWidth="9.140625" defaultRowHeight="15.75"/>
  <cols>
    <col min="1" max="1" width="6.28515625" style="62" customWidth="1"/>
    <col min="2" max="2" width="23.85546875" style="62" customWidth="1"/>
    <col min="3" max="4" width="10.85546875" style="62" customWidth="1"/>
    <col min="5" max="5" width="11.7109375" style="62" customWidth="1"/>
    <col min="6" max="6" width="10" style="62" customWidth="1"/>
    <col min="7" max="9" width="15.5703125" style="62" customWidth="1"/>
    <col min="10" max="10" width="19" style="62" customWidth="1"/>
    <col min="11" max="16384" width="9.140625" style="62"/>
  </cols>
  <sheetData>
    <row r="1" spans="1:10">
      <c r="I1" s="219" t="s">
        <v>354</v>
      </c>
      <c r="J1" s="219"/>
    </row>
    <row r="2" spans="1:10" ht="44.25" customHeight="1">
      <c r="A2" s="218" t="s">
        <v>141</v>
      </c>
      <c r="B2" s="218"/>
      <c r="C2" s="218" t="s">
        <v>352</v>
      </c>
      <c r="D2" s="218"/>
      <c r="E2" s="218"/>
      <c r="F2" s="218"/>
      <c r="G2" s="218"/>
      <c r="H2" s="218"/>
      <c r="I2" s="218"/>
      <c r="J2" s="218"/>
    </row>
    <row r="3" spans="1:10" ht="29.25" customHeight="1">
      <c r="A3" s="220" t="s">
        <v>353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0" ht="21" customHeight="1">
      <c r="A4" s="221" t="s">
        <v>22</v>
      </c>
      <c r="B4" s="221" t="s">
        <v>26</v>
      </c>
      <c r="C4" s="222" t="s">
        <v>28</v>
      </c>
      <c r="D4" s="223"/>
      <c r="E4" s="223"/>
      <c r="F4" s="223"/>
      <c r="G4" s="224"/>
      <c r="H4" s="225" t="s">
        <v>39</v>
      </c>
      <c r="I4" s="225" t="s">
        <v>40</v>
      </c>
      <c r="J4" s="221" t="s">
        <v>0</v>
      </c>
    </row>
    <row r="5" spans="1:10" ht="47.25" customHeight="1">
      <c r="A5" s="221"/>
      <c r="B5" s="221"/>
      <c r="C5" s="78" t="s">
        <v>8</v>
      </c>
      <c r="D5" s="78" t="s">
        <v>41</v>
      </c>
      <c r="E5" s="78" t="s">
        <v>23</v>
      </c>
      <c r="F5" s="78" t="s">
        <v>24</v>
      </c>
      <c r="G5" s="77" t="s">
        <v>25</v>
      </c>
      <c r="H5" s="226"/>
      <c r="I5" s="226"/>
      <c r="J5" s="221"/>
    </row>
    <row r="6" spans="1:10" ht="19.5" customHeight="1">
      <c r="A6" s="63" t="s">
        <v>4</v>
      </c>
      <c r="B6" s="63">
        <v>1</v>
      </c>
      <c r="C6" s="63">
        <v>2</v>
      </c>
      <c r="D6" s="63">
        <v>3</v>
      </c>
      <c r="E6" s="63">
        <v>4</v>
      </c>
      <c r="F6" s="63">
        <v>5</v>
      </c>
      <c r="G6" s="63">
        <v>6</v>
      </c>
      <c r="H6" s="63">
        <v>7</v>
      </c>
      <c r="I6" s="63">
        <v>8</v>
      </c>
      <c r="J6" s="63">
        <v>9</v>
      </c>
    </row>
    <row r="7" spans="1:10" s="25" customFormat="1" ht="19.5" customHeight="1">
      <c r="A7" s="26"/>
      <c r="B7" s="27" t="s">
        <v>27</v>
      </c>
      <c r="C7" s="201">
        <f>SUM(C8:C27)</f>
        <v>9129</v>
      </c>
      <c r="D7" s="201"/>
      <c r="E7" s="201">
        <f>SUM(E8:E27)</f>
        <v>32421</v>
      </c>
      <c r="F7" s="202">
        <f>SUM(F8:F27)</f>
        <v>2956.03</v>
      </c>
      <c r="G7" s="28"/>
      <c r="H7" s="28">
        <f>SUM(H8:H27)</f>
        <v>40</v>
      </c>
      <c r="I7" s="28">
        <f>SUM(I8:I27)</f>
        <v>70</v>
      </c>
      <c r="J7" s="28"/>
    </row>
    <row r="8" spans="1:10" s="25" customFormat="1" ht="17.25" customHeight="1">
      <c r="A8" s="30">
        <v>1</v>
      </c>
      <c r="B8" s="31" t="s">
        <v>99</v>
      </c>
      <c r="C8" s="203">
        <v>405</v>
      </c>
      <c r="D8" s="204">
        <f t="shared" ref="D8:D27" si="0">C8/400*100</f>
        <v>101.25</v>
      </c>
      <c r="E8" s="203">
        <v>1345</v>
      </c>
      <c r="F8" s="205">
        <v>121.1</v>
      </c>
      <c r="G8" s="35"/>
      <c r="H8" s="32">
        <v>2</v>
      </c>
      <c r="I8" s="32">
        <v>3</v>
      </c>
      <c r="J8" s="36"/>
    </row>
    <row r="9" spans="1:10" s="29" customFormat="1" ht="17.25" customHeight="1">
      <c r="A9" s="30">
        <v>2</v>
      </c>
      <c r="B9" s="31" t="s">
        <v>100</v>
      </c>
      <c r="C9" s="203">
        <v>462</v>
      </c>
      <c r="D9" s="204">
        <f t="shared" si="0"/>
        <v>115.5</v>
      </c>
      <c r="E9" s="203">
        <v>1721</v>
      </c>
      <c r="F9" s="205">
        <v>143.62</v>
      </c>
      <c r="G9" s="37"/>
      <c r="H9" s="32">
        <v>2</v>
      </c>
      <c r="I9" s="32">
        <v>3</v>
      </c>
      <c r="J9" s="38"/>
    </row>
    <row r="10" spans="1:10" s="25" customFormat="1" ht="17.25" customHeight="1">
      <c r="A10" s="30">
        <v>3</v>
      </c>
      <c r="B10" s="31" t="s">
        <v>132</v>
      </c>
      <c r="C10" s="203">
        <v>660</v>
      </c>
      <c r="D10" s="204">
        <f t="shared" si="0"/>
        <v>165</v>
      </c>
      <c r="E10" s="203">
        <v>2488</v>
      </c>
      <c r="F10" s="205">
        <v>168.62</v>
      </c>
      <c r="G10" s="35"/>
      <c r="H10" s="32">
        <v>3</v>
      </c>
      <c r="I10" s="32">
        <v>2</v>
      </c>
      <c r="J10" s="36"/>
    </row>
    <row r="11" spans="1:10" s="25" customFormat="1">
      <c r="A11" s="30">
        <v>4</v>
      </c>
      <c r="B11" s="31" t="s">
        <v>133</v>
      </c>
      <c r="C11" s="203">
        <v>677</v>
      </c>
      <c r="D11" s="204">
        <f t="shared" si="0"/>
        <v>169.25</v>
      </c>
      <c r="E11" s="203">
        <v>2278</v>
      </c>
      <c r="F11" s="205">
        <v>227.04</v>
      </c>
      <c r="G11" s="34"/>
      <c r="H11" s="32">
        <v>2</v>
      </c>
      <c r="I11" s="32">
        <v>4</v>
      </c>
      <c r="J11" s="36"/>
    </row>
    <row r="12" spans="1:10" s="25" customFormat="1">
      <c r="A12" s="30">
        <v>5</v>
      </c>
      <c r="B12" s="31" t="s">
        <v>116</v>
      </c>
      <c r="C12" s="203">
        <v>342</v>
      </c>
      <c r="D12" s="204">
        <f t="shared" si="0"/>
        <v>85.5</v>
      </c>
      <c r="E12" s="203">
        <v>1167</v>
      </c>
      <c r="F12" s="205">
        <v>112.55</v>
      </c>
      <c r="G12" s="39"/>
      <c r="H12" s="32">
        <v>2</v>
      </c>
      <c r="I12" s="32">
        <v>4</v>
      </c>
      <c r="J12" s="36"/>
    </row>
    <row r="13" spans="1:10" s="29" customFormat="1">
      <c r="A13" s="30">
        <v>6</v>
      </c>
      <c r="B13" s="31" t="s">
        <v>118</v>
      </c>
      <c r="C13" s="206">
        <v>293</v>
      </c>
      <c r="D13" s="204">
        <f t="shared" si="0"/>
        <v>73.25</v>
      </c>
      <c r="E13" s="207">
        <v>1024</v>
      </c>
      <c r="F13" s="204">
        <v>99.54</v>
      </c>
      <c r="G13" s="35"/>
      <c r="H13" s="32">
        <v>2</v>
      </c>
      <c r="I13" s="32">
        <v>3</v>
      </c>
      <c r="J13" s="38"/>
    </row>
    <row r="14" spans="1:10" s="29" customFormat="1">
      <c r="A14" s="30">
        <v>7</v>
      </c>
      <c r="B14" s="31" t="s">
        <v>134</v>
      </c>
      <c r="C14" s="206">
        <v>567</v>
      </c>
      <c r="D14" s="204">
        <f t="shared" si="0"/>
        <v>141.75</v>
      </c>
      <c r="E14" s="207">
        <v>2054</v>
      </c>
      <c r="F14" s="204">
        <v>202.17</v>
      </c>
      <c r="G14" s="35"/>
      <c r="H14" s="32">
        <v>2</v>
      </c>
      <c r="I14" s="32">
        <v>4</v>
      </c>
      <c r="J14" s="38"/>
    </row>
    <row r="15" spans="1:10" s="29" customFormat="1">
      <c r="A15" s="30">
        <v>8</v>
      </c>
      <c r="B15" s="31" t="s">
        <v>135</v>
      </c>
      <c r="C15" s="206">
        <v>686</v>
      </c>
      <c r="D15" s="204">
        <f t="shared" si="0"/>
        <v>171.5</v>
      </c>
      <c r="E15" s="207">
        <v>2323</v>
      </c>
      <c r="F15" s="204">
        <v>212.44</v>
      </c>
      <c r="G15" s="35"/>
      <c r="H15" s="32">
        <v>2</v>
      </c>
      <c r="I15" s="32">
        <v>4</v>
      </c>
      <c r="J15" s="38"/>
    </row>
    <row r="16" spans="1:10" s="29" customFormat="1">
      <c r="A16" s="30">
        <v>9</v>
      </c>
      <c r="B16" s="31" t="s">
        <v>136</v>
      </c>
      <c r="C16" s="206">
        <v>407</v>
      </c>
      <c r="D16" s="204">
        <f t="shared" si="0"/>
        <v>101.75</v>
      </c>
      <c r="E16" s="207">
        <v>1329</v>
      </c>
      <c r="F16" s="204">
        <v>145.68</v>
      </c>
      <c r="G16" s="35"/>
      <c r="H16" s="32">
        <v>2</v>
      </c>
      <c r="I16" s="32">
        <v>4</v>
      </c>
      <c r="J16" s="38"/>
    </row>
    <row r="17" spans="1:10" s="29" customFormat="1">
      <c r="A17" s="30">
        <v>10</v>
      </c>
      <c r="B17" s="31" t="s">
        <v>119</v>
      </c>
      <c r="C17" s="206">
        <v>218</v>
      </c>
      <c r="D17" s="204">
        <f t="shared" si="0"/>
        <v>54.500000000000007</v>
      </c>
      <c r="E17" s="207">
        <v>726</v>
      </c>
      <c r="F17" s="204">
        <v>123.47</v>
      </c>
      <c r="G17" s="35"/>
      <c r="H17" s="32">
        <v>2</v>
      </c>
      <c r="I17" s="32">
        <v>4</v>
      </c>
      <c r="J17" s="38"/>
    </row>
    <row r="18" spans="1:10" s="29" customFormat="1">
      <c r="A18" s="30">
        <v>11</v>
      </c>
      <c r="B18" s="31" t="s">
        <v>121</v>
      </c>
      <c r="C18" s="206">
        <v>326</v>
      </c>
      <c r="D18" s="204">
        <f t="shared" si="0"/>
        <v>81.5</v>
      </c>
      <c r="E18" s="207">
        <v>1142</v>
      </c>
      <c r="F18" s="204">
        <v>119.43</v>
      </c>
      <c r="G18" s="35"/>
      <c r="H18" s="32">
        <v>2</v>
      </c>
      <c r="I18" s="32">
        <v>4</v>
      </c>
      <c r="J18" s="38"/>
    </row>
    <row r="19" spans="1:10" s="29" customFormat="1">
      <c r="A19" s="30">
        <v>12</v>
      </c>
      <c r="B19" s="31" t="s">
        <v>137</v>
      </c>
      <c r="C19" s="206">
        <v>684</v>
      </c>
      <c r="D19" s="204">
        <f t="shared" si="0"/>
        <v>171</v>
      </c>
      <c r="E19" s="207">
        <v>2496</v>
      </c>
      <c r="F19" s="204">
        <v>214.44</v>
      </c>
      <c r="G19" s="35"/>
      <c r="H19" s="32">
        <v>2</v>
      </c>
      <c r="I19" s="32">
        <v>4</v>
      </c>
      <c r="J19" s="38"/>
    </row>
    <row r="20" spans="1:10" s="29" customFormat="1">
      <c r="A20" s="30">
        <v>13</v>
      </c>
      <c r="B20" s="31" t="s">
        <v>122</v>
      </c>
      <c r="C20" s="206">
        <v>260</v>
      </c>
      <c r="D20" s="204">
        <f t="shared" si="0"/>
        <v>65</v>
      </c>
      <c r="E20" s="207">
        <v>960</v>
      </c>
      <c r="F20" s="204">
        <v>71.53</v>
      </c>
      <c r="G20" s="35"/>
      <c r="H20" s="32">
        <v>2</v>
      </c>
      <c r="I20" s="32">
        <v>3</v>
      </c>
      <c r="J20" s="38"/>
    </row>
    <row r="21" spans="1:10" s="29" customFormat="1">
      <c r="A21" s="30">
        <v>14</v>
      </c>
      <c r="B21" s="31" t="s">
        <v>125</v>
      </c>
      <c r="C21" s="206">
        <v>219</v>
      </c>
      <c r="D21" s="204">
        <f t="shared" si="0"/>
        <v>54.75</v>
      </c>
      <c r="E21" s="207">
        <v>816</v>
      </c>
      <c r="F21" s="204">
        <v>87.16</v>
      </c>
      <c r="G21" s="35"/>
      <c r="H21" s="32">
        <v>1</v>
      </c>
      <c r="I21" s="32">
        <v>3</v>
      </c>
      <c r="J21" s="38"/>
    </row>
    <row r="22" spans="1:10" s="29" customFormat="1">
      <c r="A22" s="30">
        <v>15</v>
      </c>
      <c r="B22" s="31" t="s">
        <v>126</v>
      </c>
      <c r="C22" s="206">
        <v>204</v>
      </c>
      <c r="D22" s="204">
        <f t="shared" si="0"/>
        <v>51</v>
      </c>
      <c r="E22" s="207">
        <v>657</v>
      </c>
      <c r="F22" s="204">
        <v>57.09</v>
      </c>
      <c r="G22" s="35"/>
      <c r="H22" s="32">
        <v>2</v>
      </c>
      <c r="I22" s="32">
        <v>3</v>
      </c>
      <c r="J22" s="38"/>
    </row>
    <row r="23" spans="1:10" s="25" customFormat="1">
      <c r="A23" s="30">
        <v>16</v>
      </c>
      <c r="B23" s="31" t="s">
        <v>138</v>
      </c>
      <c r="C23" s="206">
        <v>410</v>
      </c>
      <c r="D23" s="204">
        <f t="shared" si="0"/>
        <v>102.49999999999999</v>
      </c>
      <c r="E23" s="207">
        <v>1378</v>
      </c>
      <c r="F23" s="204">
        <v>166.33</v>
      </c>
      <c r="G23" s="35"/>
      <c r="H23" s="32">
        <v>2</v>
      </c>
      <c r="I23" s="32">
        <v>4</v>
      </c>
      <c r="J23" s="36"/>
    </row>
    <row r="24" spans="1:10" s="25" customFormat="1">
      <c r="A24" s="30">
        <v>17</v>
      </c>
      <c r="B24" s="31" t="s">
        <v>127</v>
      </c>
      <c r="C24" s="206">
        <v>566</v>
      </c>
      <c r="D24" s="204">
        <f t="shared" si="0"/>
        <v>141.5</v>
      </c>
      <c r="E24" s="207">
        <v>2001</v>
      </c>
      <c r="F24" s="204">
        <v>172.75</v>
      </c>
      <c r="G24" s="35"/>
      <c r="H24" s="32">
        <v>2</v>
      </c>
      <c r="I24" s="32">
        <v>3</v>
      </c>
      <c r="J24" s="36"/>
    </row>
    <row r="25" spans="1:10" s="25" customFormat="1">
      <c r="A25" s="30">
        <v>18</v>
      </c>
      <c r="B25" s="31" t="s">
        <v>131</v>
      </c>
      <c r="C25" s="206">
        <v>297</v>
      </c>
      <c r="D25" s="204">
        <f t="shared" si="0"/>
        <v>74.25</v>
      </c>
      <c r="E25" s="207">
        <v>1007</v>
      </c>
      <c r="F25" s="204">
        <v>72.459999999999994</v>
      </c>
      <c r="G25" s="35"/>
      <c r="H25" s="32">
        <v>2</v>
      </c>
      <c r="I25" s="32">
        <v>3</v>
      </c>
      <c r="J25" s="36"/>
    </row>
    <row r="26" spans="1:10" s="25" customFormat="1">
      <c r="A26" s="30">
        <v>19</v>
      </c>
      <c r="B26" s="31" t="s">
        <v>139</v>
      </c>
      <c r="C26" s="206">
        <v>884</v>
      </c>
      <c r="D26" s="204">
        <f t="shared" si="0"/>
        <v>221</v>
      </c>
      <c r="E26" s="207">
        <v>3499</v>
      </c>
      <c r="F26" s="204">
        <v>255.44</v>
      </c>
      <c r="G26" s="41"/>
      <c r="H26" s="32">
        <v>2</v>
      </c>
      <c r="I26" s="32">
        <v>4</v>
      </c>
      <c r="J26" s="36"/>
    </row>
    <row r="27" spans="1:10" s="25" customFormat="1">
      <c r="A27" s="30">
        <v>20</v>
      </c>
      <c r="B27" s="31" t="s">
        <v>140</v>
      </c>
      <c r="C27" s="208">
        <v>562</v>
      </c>
      <c r="D27" s="208">
        <f t="shared" si="0"/>
        <v>140.5</v>
      </c>
      <c r="E27" s="207">
        <v>2010</v>
      </c>
      <c r="F27" s="204">
        <v>183.17</v>
      </c>
      <c r="G27" s="30"/>
      <c r="H27" s="32">
        <v>2</v>
      </c>
      <c r="I27" s="32">
        <v>4</v>
      </c>
      <c r="J27" s="36"/>
    </row>
    <row r="29" spans="1:10">
      <c r="B29" s="175"/>
      <c r="C29" s="175"/>
      <c r="D29" s="175"/>
    </row>
  </sheetData>
  <mergeCells count="10">
    <mergeCell ref="A2:B2"/>
    <mergeCell ref="C2:J2"/>
    <mergeCell ref="I1:J1"/>
    <mergeCell ref="A3:J3"/>
    <mergeCell ref="A4:A5"/>
    <mergeCell ref="B4:B5"/>
    <mergeCell ref="C4:G4"/>
    <mergeCell ref="J4:J5"/>
    <mergeCell ref="H4:H5"/>
    <mergeCell ref="I4:I5"/>
  </mergeCells>
  <phoneticPr fontId="20" type="noConversion"/>
  <pageMargins left="0.41" right="7.8740157480315001E-2" top="0.47244094488188998" bottom="0.6" header="0.31496062992126" footer="0.5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4" zoomScale="145" zoomScaleNormal="145" workbookViewId="0">
      <selection activeCell="F5" sqref="F5:J5"/>
    </sheetView>
  </sheetViews>
  <sheetFormatPr defaultColWidth="9.140625" defaultRowHeight="15.75"/>
  <cols>
    <col min="1" max="1" width="4" style="25" customWidth="1"/>
    <col min="2" max="2" width="17.42578125" style="25" customWidth="1"/>
    <col min="3" max="4" width="9.140625" style="25" customWidth="1"/>
    <col min="5" max="5" width="9" style="25" customWidth="1"/>
    <col min="6" max="10" width="6.7109375" style="25" customWidth="1"/>
    <col min="11" max="16384" width="9.140625" style="25"/>
  </cols>
  <sheetData>
    <row r="1" spans="1:11" ht="44.25" customHeight="1">
      <c r="A1" s="227" t="s">
        <v>141</v>
      </c>
      <c r="B1" s="227"/>
      <c r="C1" s="227"/>
      <c r="D1" s="227"/>
      <c r="E1" s="24"/>
      <c r="F1" s="24"/>
    </row>
    <row r="2" spans="1:11" s="1" customFormat="1" ht="52.5" customHeight="1">
      <c r="A2" s="228" t="s">
        <v>327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1" s="42" customFormat="1" ht="23.25" customHeight="1">
      <c r="A3" s="230" t="s">
        <v>356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spans="1:11" s="1" customFormat="1" ht="9.75" customHeight="1"/>
    <row r="5" spans="1:11" s="1" customFormat="1" ht="20.25" customHeight="1">
      <c r="A5" s="232" t="s">
        <v>3</v>
      </c>
      <c r="B5" s="233" t="s">
        <v>60</v>
      </c>
      <c r="C5" s="233" t="s">
        <v>57</v>
      </c>
      <c r="D5" s="233" t="s">
        <v>58</v>
      </c>
      <c r="E5" s="233" t="s">
        <v>59</v>
      </c>
      <c r="F5" s="234" t="s">
        <v>61</v>
      </c>
      <c r="G5" s="235"/>
      <c r="H5" s="235"/>
      <c r="I5" s="235"/>
      <c r="J5" s="236"/>
      <c r="K5" s="237" t="s">
        <v>0</v>
      </c>
    </row>
    <row r="6" spans="1:11" s="1" customFormat="1" ht="18.75" customHeight="1">
      <c r="A6" s="232"/>
      <c r="B6" s="232"/>
      <c r="C6" s="233"/>
      <c r="D6" s="233"/>
      <c r="E6" s="233"/>
      <c r="F6" s="233" t="s">
        <v>1</v>
      </c>
      <c r="G6" s="240" t="s">
        <v>63</v>
      </c>
      <c r="H6" s="241"/>
      <c r="I6" s="241"/>
      <c r="J6" s="242"/>
      <c r="K6" s="238"/>
    </row>
    <row r="7" spans="1:11" s="1" customFormat="1" ht="62.25" customHeight="1">
      <c r="A7" s="232"/>
      <c r="B7" s="232"/>
      <c r="C7" s="233"/>
      <c r="D7" s="233"/>
      <c r="E7" s="233"/>
      <c r="F7" s="232"/>
      <c r="G7" s="43" t="s">
        <v>17</v>
      </c>
      <c r="H7" s="43" t="s">
        <v>14</v>
      </c>
      <c r="I7" s="43" t="s">
        <v>15</v>
      </c>
      <c r="J7" s="43" t="s">
        <v>62</v>
      </c>
      <c r="K7" s="239"/>
    </row>
    <row r="8" spans="1:11" s="1" customFormat="1" ht="12.75" customHeight="1">
      <c r="A8" s="44" t="s">
        <v>4</v>
      </c>
      <c r="B8" s="44" t="s">
        <v>7</v>
      </c>
      <c r="C8" s="44">
        <v>1</v>
      </c>
      <c r="D8" s="44">
        <v>2</v>
      </c>
      <c r="E8" s="44">
        <v>3</v>
      </c>
      <c r="F8" s="44">
        <v>4</v>
      </c>
      <c r="G8" s="44">
        <v>5</v>
      </c>
      <c r="H8" s="44">
        <v>6</v>
      </c>
      <c r="I8" s="44">
        <v>7</v>
      </c>
      <c r="J8" s="44">
        <v>8</v>
      </c>
      <c r="K8" s="44">
        <v>9</v>
      </c>
    </row>
    <row r="9" spans="1:11" s="51" customFormat="1" ht="29.25" customHeight="1">
      <c r="A9" s="45">
        <v>1</v>
      </c>
      <c r="B9" s="46" t="s">
        <v>146</v>
      </c>
      <c r="C9" s="47">
        <f>'1A'!C7</f>
        <v>9129</v>
      </c>
      <c r="D9" s="47">
        <f>'1A'!E7</f>
        <v>32421</v>
      </c>
      <c r="E9" s="47">
        <v>928</v>
      </c>
      <c r="F9" s="48">
        <v>20</v>
      </c>
      <c r="G9" s="49">
        <v>0</v>
      </c>
      <c r="H9" s="49">
        <v>4</v>
      </c>
      <c r="I9" s="49">
        <v>4</v>
      </c>
      <c r="J9" s="49">
        <v>12</v>
      </c>
      <c r="K9" s="50"/>
    </row>
  </sheetData>
  <mergeCells count="12">
    <mergeCell ref="A1:D1"/>
    <mergeCell ref="A2:K2"/>
    <mergeCell ref="A3:K3"/>
    <mergeCell ref="A5:A7"/>
    <mergeCell ref="B5:B7"/>
    <mergeCell ref="C5:C7"/>
    <mergeCell ref="D5:D7"/>
    <mergeCell ref="E5:E7"/>
    <mergeCell ref="F5:J5"/>
    <mergeCell ref="K5:K7"/>
    <mergeCell ref="F6:F7"/>
    <mergeCell ref="G6:J6"/>
  </mergeCells>
  <pageMargins left="0.41" right="7.874015748031496E-2" top="0.47244094488188981" bottom="0.6" header="0.31496062992125984" footer="0.5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opLeftCell="E7" zoomScale="130" zoomScaleNormal="130" workbookViewId="0">
      <selection activeCell="K8" sqref="K8"/>
    </sheetView>
  </sheetViews>
  <sheetFormatPr defaultColWidth="9.140625" defaultRowHeight="15.75"/>
  <cols>
    <col min="1" max="1" width="4" style="25" customWidth="1"/>
    <col min="2" max="2" width="14.28515625" style="25" customWidth="1"/>
    <col min="3" max="3" width="7.5703125" style="25" customWidth="1"/>
    <col min="4" max="4" width="6.85546875" style="25" customWidth="1"/>
    <col min="5" max="10" width="6.28515625" style="25" customWidth="1"/>
    <col min="11" max="11" width="7.7109375" style="25" customWidth="1"/>
    <col min="12" max="12" width="8.5703125" style="25" customWidth="1"/>
    <col min="13" max="13" width="5.7109375" style="25" customWidth="1"/>
    <col min="14" max="14" width="6.140625" style="25" customWidth="1"/>
    <col min="15" max="17" width="7.28515625" style="25" customWidth="1"/>
    <col min="18" max="18" width="6.140625" style="25" customWidth="1"/>
    <col min="19" max="19" width="7.28515625" style="25" customWidth="1"/>
    <col min="20" max="20" width="8" style="25" customWidth="1"/>
    <col min="21" max="21" width="7.85546875" style="25" customWidth="1"/>
    <col min="22" max="22" width="8.85546875" style="25" customWidth="1"/>
    <col min="23" max="23" width="8.28515625" style="25" customWidth="1"/>
    <col min="24" max="16384" width="9.140625" style="25"/>
  </cols>
  <sheetData>
    <row r="1" spans="1:23" ht="44.25" customHeight="1">
      <c r="A1" s="227" t="s">
        <v>141</v>
      </c>
      <c r="B1" s="227"/>
      <c r="C1" s="227"/>
      <c r="D1" s="227"/>
      <c r="E1" s="24"/>
      <c r="F1" s="24"/>
    </row>
    <row r="2" spans="1:23" s="1" customFormat="1" ht="51.75" customHeight="1">
      <c r="A2" s="243" t="s">
        <v>328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</row>
    <row r="3" spans="1:23" s="1" customFormat="1" ht="21.75" customHeight="1">
      <c r="A3" s="231" t="s">
        <v>329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</row>
    <row r="4" spans="1:23" s="1" customFormat="1" ht="18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</row>
    <row r="5" spans="1:23" s="1" customFormat="1" ht="19.5" customHeight="1">
      <c r="A5" s="245" t="s">
        <v>3</v>
      </c>
      <c r="B5" s="246" t="s">
        <v>60</v>
      </c>
      <c r="C5" s="246" t="s">
        <v>76</v>
      </c>
      <c r="D5" s="247" t="s">
        <v>64</v>
      </c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9"/>
      <c r="W5" s="246" t="s">
        <v>0</v>
      </c>
    </row>
    <row r="6" spans="1:23" s="1" customFormat="1" ht="21.75" customHeight="1">
      <c r="A6" s="245"/>
      <c r="B6" s="245"/>
      <c r="C6" s="246"/>
      <c r="D6" s="250" t="s">
        <v>65</v>
      </c>
      <c r="E6" s="250"/>
      <c r="F6" s="250"/>
      <c r="G6" s="250"/>
      <c r="H6" s="250"/>
      <c r="I6" s="250"/>
      <c r="J6" s="250"/>
      <c r="K6" s="250"/>
      <c r="L6" s="250"/>
      <c r="M6" s="250" t="s">
        <v>66</v>
      </c>
      <c r="N6" s="250"/>
      <c r="O6" s="250"/>
      <c r="P6" s="250"/>
      <c r="Q6" s="250"/>
      <c r="R6" s="250"/>
      <c r="S6" s="250"/>
      <c r="T6" s="250"/>
      <c r="U6" s="250"/>
      <c r="V6" s="251" t="s">
        <v>67</v>
      </c>
      <c r="W6" s="245"/>
    </row>
    <row r="7" spans="1:23" s="1" customFormat="1" ht="21" customHeight="1">
      <c r="A7" s="245"/>
      <c r="B7" s="245"/>
      <c r="C7" s="246"/>
      <c r="D7" s="251" t="s">
        <v>2</v>
      </c>
      <c r="E7" s="254" t="s">
        <v>68</v>
      </c>
      <c r="F7" s="254"/>
      <c r="G7" s="254"/>
      <c r="H7" s="254"/>
      <c r="I7" s="254"/>
      <c r="J7" s="254"/>
      <c r="K7" s="254"/>
      <c r="L7" s="254"/>
      <c r="M7" s="251" t="s">
        <v>2</v>
      </c>
      <c r="N7" s="254" t="s">
        <v>68</v>
      </c>
      <c r="O7" s="254"/>
      <c r="P7" s="254"/>
      <c r="Q7" s="254"/>
      <c r="R7" s="254"/>
      <c r="S7" s="254"/>
      <c r="T7" s="254"/>
      <c r="U7" s="254"/>
      <c r="V7" s="252"/>
      <c r="W7" s="245"/>
    </row>
    <row r="8" spans="1:23" s="1" customFormat="1" ht="78" customHeight="1">
      <c r="A8" s="245"/>
      <c r="B8" s="245"/>
      <c r="C8" s="246"/>
      <c r="D8" s="253"/>
      <c r="E8" s="53" t="s">
        <v>69</v>
      </c>
      <c r="F8" s="53" t="s">
        <v>70</v>
      </c>
      <c r="G8" s="53" t="s">
        <v>71</v>
      </c>
      <c r="H8" s="53" t="s">
        <v>72</v>
      </c>
      <c r="I8" s="53" t="s">
        <v>73</v>
      </c>
      <c r="J8" s="53" t="s">
        <v>74</v>
      </c>
      <c r="K8" s="55" t="s">
        <v>78</v>
      </c>
      <c r="L8" s="53" t="s">
        <v>77</v>
      </c>
      <c r="M8" s="253"/>
      <c r="N8" s="53" t="s">
        <v>69</v>
      </c>
      <c r="O8" s="53" t="s">
        <v>70</v>
      </c>
      <c r="P8" s="53" t="s">
        <v>71</v>
      </c>
      <c r="Q8" s="53" t="s">
        <v>72</v>
      </c>
      <c r="R8" s="53" t="s">
        <v>73</v>
      </c>
      <c r="S8" s="53" t="s">
        <v>74</v>
      </c>
      <c r="T8" s="55" t="s">
        <v>78</v>
      </c>
      <c r="U8" s="53" t="s">
        <v>77</v>
      </c>
      <c r="V8" s="253"/>
      <c r="W8" s="245"/>
    </row>
    <row r="9" spans="1:23" s="1" customFormat="1" ht="19.5" customHeight="1">
      <c r="A9" s="54">
        <v>1</v>
      </c>
      <c r="B9" s="54">
        <v>2</v>
      </c>
      <c r="C9" s="54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4">
        <v>10</v>
      </c>
      <c r="K9" s="54">
        <v>11</v>
      </c>
      <c r="L9" s="54">
        <v>12</v>
      </c>
      <c r="M9" s="54">
        <v>13</v>
      </c>
      <c r="N9" s="54">
        <v>14</v>
      </c>
      <c r="O9" s="54">
        <v>15</v>
      </c>
      <c r="P9" s="54">
        <v>16</v>
      </c>
      <c r="Q9" s="54">
        <v>17</v>
      </c>
      <c r="R9" s="54">
        <v>18</v>
      </c>
      <c r="S9" s="54">
        <v>19</v>
      </c>
      <c r="T9" s="54">
        <v>20</v>
      </c>
      <c r="U9" s="54">
        <v>21</v>
      </c>
      <c r="V9" s="54" t="s">
        <v>75</v>
      </c>
      <c r="W9" s="54">
        <v>23</v>
      </c>
    </row>
    <row r="10" spans="1:23" s="92" customFormat="1" ht="36" customHeight="1">
      <c r="A10" s="89">
        <v>1</v>
      </c>
      <c r="B10" s="90" t="s">
        <v>146</v>
      </c>
      <c r="C10" s="89">
        <v>20</v>
      </c>
      <c r="D10" s="91">
        <f>E10+F10+G10+H10+I10+J10+K10+L10</f>
        <v>140</v>
      </c>
      <c r="E10" s="91">
        <v>20</v>
      </c>
      <c r="F10" s="91">
        <v>20</v>
      </c>
      <c r="G10" s="91">
        <v>20</v>
      </c>
      <c r="H10" s="91">
        <v>20</v>
      </c>
      <c r="I10" s="91">
        <v>20</v>
      </c>
      <c r="J10" s="91">
        <v>20</v>
      </c>
      <c r="K10" s="91">
        <v>0</v>
      </c>
      <c r="L10" s="91">
        <v>20</v>
      </c>
      <c r="M10" s="91">
        <f>N10+O10+P10+Q10+R10+S10+T10+U10</f>
        <v>105</v>
      </c>
      <c r="N10" s="91">
        <v>15</v>
      </c>
      <c r="O10" s="91">
        <v>15</v>
      </c>
      <c r="P10" s="91">
        <v>15</v>
      </c>
      <c r="Q10" s="91">
        <v>15</v>
      </c>
      <c r="R10" s="91">
        <v>15</v>
      </c>
      <c r="S10" s="91">
        <v>15</v>
      </c>
      <c r="T10" s="91">
        <v>0</v>
      </c>
      <c r="U10" s="91">
        <v>15</v>
      </c>
      <c r="V10" s="91">
        <f>M10-D10</f>
        <v>-35</v>
      </c>
      <c r="W10" s="91"/>
    </row>
  </sheetData>
  <mergeCells count="15">
    <mergeCell ref="A1:D1"/>
    <mergeCell ref="A2:W2"/>
    <mergeCell ref="A3:W3"/>
    <mergeCell ref="A5:A8"/>
    <mergeCell ref="B5:B8"/>
    <mergeCell ref="C5:C8"/>
    <mergeCell ref="D5:V5"/>
    <mergeCell ref="W5:W8"/>
    <mergeCell ref="D6:L6"/>
    <mergeCell ref="M6:U6"/>
    <mergeCell ref="V6:V8"/>
    <mergeCell ref="D7:D8"/>
    <mergeCell ref="E7:L7"/>
    <mergeCell ref="M7:M8"/>
    <mergeCell ref="N7:U7"/>
  </mergeCells>
  <pageMargins left="0.41" right="7.874015748031496E-2" top="0.47244094488188981" bottom="0.6" header="0.31496062992125984" footer="0.53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tabSelected="1" topLeftCell="A16" zoomScale="115" zoomScaleNormal="115" workbookViewId="0">
      <selection activeCell="C10" sqref="C10"/>
    </sheetView>
  </sheetViews>
  <sheetFormatPr defaultColWidth="9.140625" defaultRowHeight="32.25" customHeight="1"/>
  <cols>
    <col min="1" max="1" width="4.28515625" style="25" customWidth="1"/>
    <col min="2" max="2" width="16" style="25" customWidth="1"/>
    <col min="3" max="3" width="10.85546875" style="25" customWidth="1"/>
    <col min="4" max="5" width="6.85546875" style="25" customWidth="1"/>
    <col min="6" max="6" width="13.42578125" style="25" customWidth="1"/>
    <col min="7" max="7" width="9.28515625" style="25" customWidth="1"/>
    <col min="8" max="8" width="6.28515625" style="25" customWidth="1"/>
    <col min="9" max="12" width="7.7109375" style="25" customWidth="1"/>
    <col min="13" max="13" width="5.140625" style="25" customWidth="1"/>
    <col min="14" max="15" width="7.7109375" style="25" customWidth="1"/>
    <col min="16" max="16" width="11.28515625" style="25" customWidth="1"/>
    <col min="17" max="17" width="7.7109375" style="25" customWidth="1"/>
    <col min="18" max="18" width="8.5703125" style="25" customWidth="1"/>
    <col min="19" max="19" width="5.7109375" style="25" customWidth="1"/>
    <col min="20" max="20" width="6.140625" style="25" customWidth="1"/>
    <col min="21" max="23" width="7.28515625" style="25" customWidth="1"/>
    <col min="24" max="24" width="6.140625" style="25" customWidth="1"/>
    <col min="25" max="25" width="7.28515625" style="25" customWidth="1"/>
    <col min="26" max="26" width="8" style="25" customWidth="1"/>
    <col min="27" max="27" width="7.85546875" style="25" customWidth="1"/>
    <col min="28" max="28" width="8.85546875" style="25" customWidth="1"/>
    <col min="29" max="16384" width="9.140625" style="25"/>
  </cols>
  <sheetData>
    <row r="1" spans="1:28" ht="32.25" customHeight="1">
      <c r="A1" s="227" t="s">
        <v>141</v>
      </c>
      <c r="B1" s="227"/>
      <c r="C1" s="227"/>
      <c r="D1" s="227"/>
      <c r="E1" s="83"/>
      <c r="F1" s="24"/>
      <c r="G1" s="24"/>
    </row>
    <row r="2" spans="1:28" s="3" customFormat="1" ht="32.25" customHeight="1">
      <c r="A2" s="255" t="s">
        <v>151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</row>
    <row r="3" spans="1:28" s="57" customFormat="1" ht="32.25" customHeight="1">
      <c r="A3" s="256" t="s">
        <v>357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s="96" customFormat="1" ht="32.25" customHeight="1">
      <c r="A4" s="257" t="s">
        <v>22</v>
      </c>
      <c r="B4" s="257" t="s">
        <v>79</v>
      </c>
      <c r="C4" s="258" t="s">
        <v>80</v>
      </c>
      <c r="D4" s="257" t="s">
        <v>81</v>
      </c>
      <c r="E4" s="259" t="s">
        <v>115</v>
      </c>
      <c r="F4" s="258" t="s">
        <v>84</v>
      </c>
      <c r="G4" s="259" t="s">
        <v>82</v>
      </c>
      <c r="H4" s="262" t="s">
        <v>85</v>
      </c>
      <c r="I4" s="263"/>
      <c r="J4" s="263"/>
      <c r="K4" s="263"/>
      <c r="L4" s="258" t="s">
        <v>86</v>
      </c>
      <c r="M4" s="258"/>
      <c r="N4" s="258"/>
      <c r="O4" s="258"/>
      <c r="P4" s="259" t="s">
        <v>83</v>
      </c>
    </row>
    <row r="5" spans="1:28" s="96" customFormat="1" ht="32.25" customHeight="1">
      <c r="A5" s="257"/>
      <c r="B5" s="257"/>
      <c r="C5" s="258"/>
      <c r="D5" s="257"/>
      <c r="E5" s="260"/>
      <c r="F5" s="258"/>
      <c r="G5" s="260"/>
      <c r="H5" s="264"/>
      <c r="I5" s="265"/>
      <c r="J5" s="265"/>
      <c r="K5" s="265"/>
      <c r="L5" s="258"/>
      <c r="M5" s="258"/>
      <c r="N5" s="258"/>
      <c r="O5" s="258"/>
      <c r="P5" s="260"/>
    </row>
    <row r="6" spans="1:28" s="96" customFormat="1" ht="41.25" customHeight="1">
      <c r="A6" s="257"/>
      <c r="B6" s="257"/>
      <c r="C6" s="258"/>
      <c r="D6" s="257"/>
      <c r="E6" s="261"/>
      <c r="F6" s="258"/>
      <c r="G6" s="261"/>
      <c r="H6" s="97" t="s">
        <v>87</v>
      </c>
      <c r="I6" s="97" t="s">
        <v>88</v>
      </c>
      <c r="J6" s="97" t="s">
        <v>89</v>
      </c>
      <c r="K6" s="97" t="s">
        <v>90</v>
      </c>
      <c r="L6" s="97" t="s">
        <v>91</v>
      </c>
      <c r="M6" s="97" t="s">
        <v>92</v>
      </c>
      <c r="N6" s="97" t="s">
        <v>93</v>
      </c>
      <c r="O6" s="97" t="s">
        <v>94</v>
      </c>
      <c r="P6" s="261"/>
    </row>
    <row r="7" spans="1:28" s="99" customFormat="1" ht="32.25" customHeight="1">
      <c r="A7" s="98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</row>
    <row r="8" spans="1:28" s="99" customFormat="1" ht="32.25" customHeight="1">
      <c r="A8" s="100" t="s">
        <v>5</v>
      </c>
      <c r="B8" s="101" t="s">
        <v>99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28" s="106" customFormat="1" ht="32.25" customHeight="1">
      <c r="A9" s="102">
        <v>1</v>
      </c>
      <c r="B9" s="103" t="s">
        <v>152</v>
      </c>
      <c r="C9" s="195" t="s">
        <v>375</v>
      </c>
      <c r="D9" s="104"/>
      <c r="E9" s="102">
        <v>1</v>
      </c>
      <c r="F9" s="105" t="s">
        <v>153</v>
      </c>
      <c r="G9" s="104">
        <f>2.1+2.1</f>
        <v>4.2</v>
      </c>
      <c r="H9" s="104"/>
      <c r="I9" s="104"/>
      <c r="J9" s="104">
        <v>1</v>
      </c>
      <c r="K9" s="104"/>
      <c r="L9" s="104"/>
      <c r="M9" s="104">
        <v>1</v>
      </c>
      <c r="N9" s="104"/>
      <c r="O9" s="104"/>
      <c r="P9" s="104"/>
    </row>
    <row r="10" spans="1:28" s="108" customFormat="1" ht="32.25" customHeight="1">
      <c r="A10" s="102">
        <v>2</v>
      </c>
      <c r="B10" s="103" t="s">
        <v>154</v>
      </c>
      <c r="C10" s="195" t="s">
        <v>155</v>
      </c>
      <c r="D10" s="107">
        <v>1</v>
      </c>
      <c r="E10" s="107">
        <v>1</v>
      </c>
      <c r="F10" s="105" t="s">
        <v>95</v>
      </c>
      <c r="G10" s="107">
        <v>1.8</v>
      </c>
      <c r="H10" s="107"/>
      <c r="I10" s="107">
        <v>1</v>
      </c>
      <c r="J10" s="107"/>
      <c r="K10" s="107"/>
      <c r="L10" s="107"/>
      <c r="M10" s="107"/>
      <c r="N10" s="107">
        <v>1</v>
      </c>
      <c r="O10" s="107"/>
      <c r="P10" s="107"/>
    </row>
    <row r="11" spans="1:28" s="108" customFormat="1" ht="32.25" customHeight="1">
      <c r="A11" s="109" t="s">
        <v>6</v>
      </c>
      <c r="B11" s="110" t="s">
        <v>100</v>
      </c>
      <c r="C11" s="195"/>
      <c r="D11" s="107"/>
      <c r="E11" s="107"/>
      <c r="F11" s="105"/>
      <c r="G11" s="107"/>
      <c r="H11" s="107"/>
      <c r="I11" s="107"/>
      <c r="J11" s="107"/>
      <c r="K11" s="107"/>
      <c r="L11" s="107"/>
      <c r="M11" s="107"/>
      <c r="N11" s="107"/>
      <c r="O11" s="107"/>
      <c r="P11" s="107"/>
    </row>
    <row r="12" spans="1:28" s="108" customFormat="1" ht="32.25" customHeight="1">
      <c r="A12" s="107">
        <v>1</v>
      </c>
      <c r="B12" s="111" t="s">
        <v>156</v>
      </c>
      <c r="C12" s="195" t="s">
        <v>157</v>
      </c>
      <c r="D12" s="107">
        <v>1</v>
      </c>
      <c r="E12" s="107">
        <v>1</v>
      </c>
      <c r="F12" s="105" t="s">
        <v>158</v>
      </c>
      <c r="G12" s="107">
        <f>2.1+2.1</f>
        <v>4.2</v>
      </c>
      <c r="H12" s="107"/>
      <c r="I12" s="107"/>
      <c r="J12" s="107"/>
      <c r="K12" s="107">
        <v>1</v>
      </c>
      <c r="L12" s="107"/>
      <c r="M12" s="107"/>
      <c r="N12" s="107"/>
      <c r="O12" s="107">
        <v>1</v>
      </c>
      <c r="P12" s="107">
        <v>1</v>
      </c>
    </row>
    <row r="13" spans="1:28" s="108" customFormat="1" ht="32.25" customHeight="1">
      <c r="A13" s="107">
        <v>2</v>
      </c>
      <c r="B13" s="111" t="s">
        <v>159</v>
      </c>
      <c r="C13" s="195" t="s">
        <v>160</v>
      </c>
      <c r="D13" s="107"/>
      <c r="E13" s="107">
        <v>1</v>
      </c>
      <c r="F13" s="105" t="s">
        <v>95</v>
      </c>
      <c r="G13" s="107">
        <v>1.8</v>
      </c>
      <c r="H13" s="107"/>
      <c r="I13" s="107"/>
      <c r="J13" s="107"/>
      <c r="K13" s="107">
        <v>1</v>
      </c>
      <c r="L13" s="107"/>
      <c r="M13" s="107">
        <v>1</v>
      </c>
      <c r="N13" s="107"/>
      <c r="O13" s="107"/>
      <c r="P13" s="107">
        <v>1</v>
      </c>
    </row>
    <row r="14" spans="1:28" s="108" customFormat="1" ht="32.25" customHeight="1">
      <c r="A14" s="109" t="s">
        <v>161</v>
      </c>
      <c r="B14" s="110" t="s">
        <v>132</v>
      </c>
      <c r="C14" s="195"/>
      <c r="D14" s="107"/>
      <c r="E14" s="107"/>
      <c r="F14" s="105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1:28" s="108" customFormat="1" ht="32.25" customHeight="1">
      <c r="A15" s="107">
        <v>1</v>
      </c>
      <c r="B15" s="112" t="s">
        <v>162</v>
      </c>
      <c r="C15" s="196" t="s">
        <v>374</v>
      </c>
      <c r="D15" s="107"/>
      <c r="E15" s="107">
        <v>1</v>
      </c>
      <c r="F15" s="113" t="s">
        <v>101</v>
      </c>
      <c r="G15" s="107">
        <v>2.1</v>
      </c>
      <c r="H15" s="107"/>
      <c r="I15" s="107"/>
      <c r="J15" s="107">
        <v>1</v>
      </c>
      <c r="K15" s="107"/>
      <c r="L15" s="107"/>
      <c r="M15" s="107"/>
      <c r="N15" s="107">
        <v>1</v>
      </c>
      <c r="O15" s="107"/>
      <c r="P15" s="107"/>
    </row>
    <row r="16" spans="1:28" s="108" customFormat="1" ht="32.25" customHeight="1">
      <c r="A16" s="107">
        <v>2</v>
      </c>
      <c r="B16" s="111" t="s">
        <v>163</v>
      </c>
      <c r="C16" s="197">
        <v>23966</v>
      </c>
      <c r="D16" s="107">
        <v>1</v>
      </c>
      <c r="E16" s="107">
        <v>1</v>
      </c>
      <c r="F16" s="105" t="s">
        <v>348</v>
      </c>
      <c r="G16" s="107">
        <v>3.3</v>
      </c>
      <c r="H16" s="107"/>
      <c r="I16" s="107"/>
      <c r="J16" s="107"/>
      <c r="K16" s="107">
        <v>1</v>
      </c>
      <c r="L16" s="107"/>
      <c r="M16" s="107"/>
      <c r="N16" s="107">
        <v>1</v>
      </c>
      <c r="O16" s="107"/>
      <c r="P16" s="107"/>
    </row>
    <row r="17" spans="1:16" s="108" customFormat="1" ht="32.25" customHeight="1">
      <c r="A17" s="107">
        <v>3</v>
      </c>
      <c r="B17" s="103" t="s">
        <v>165</v>
      </c>
      <c r="C17" s="196" t="s">
        <v>373</v>
      </c>
      <c r="D17" s="107"/>
      <c r="E17" s="107">
        <v>1</v>
      </c>
      <c r="F17" s="105" t="s">
        <v>95</v>
      </c>
      <c r="G17" s="107">
        <v>1.8</v>
      </c>
      <c r="H17" s="107"/>
      <c r="I17" s="107"/>
      <c r="J17" s="107"/>
      <c r="K17" s="107">
        <v>1</v>
      </c>
      <c r="L17" s="107"/>
      <c r="M17" s="107"/>
      <c r="N17" s="107"/>
      <c r="O17" s="107">
        <v>1</v>
      </c>
      <c r="P17" s="107">
        <v>1</v>
      </c>
    </row>
    <row r="18" spans="1:16" s="117" customFormat="1" ht="32.25" customHeight="1">
      <c r="A18" s="114" t="s">
        <v>166</v>
      </c>
      <c r="B18" s="115" t="s">
        <v>133</v>
      </c>
      <c r="C18" s="198"/>
      <c r="D18" s="116"/>
      <c r="E18" s="116"/>
      <c r="F18" s="105"/>
      <c r="G18" s="116"/>
      <c r="H18" s="116"/>
      <c r="I18" s="116"/>
      <c r="J18" s="116"/>
      <c r="K18" s="116"/>
      <c r="L18" s="116"/>
      <c r="M18" s="116"/>
      <c r="N18" s="116"/>
      <c r="O18" s="116"/>
      <c r="P18" s="116"/>
    </row>
    <row r="19" spans="1:16" s="117" customFormat="1" ht="32.25" customHeight="1">
      <c r="A19" s="116">
        <v>1</v>
      </c>
      <c r="B19" s="103" t="s">
        <v>167</v>
      </c>
      <c r="C19" s="196" t="s">
        <v>372</v>
      </c>
      <c r="D19" s="116"/>
      <c r="E19" s="116">
        <v>1</v>
      </c>
      <c r="F19" s="105" t="s">
        <v>153</v>
      </c>
      <c r="G19" s="116">
        <f>2.1+2.1</f>
        <v>4.2</v>
      </c>
      <c r="H19" s="116">
        <v>1</v>
      </c>
      <c r="I19" s="116"/>
      <c r="J19" s="116"/>
      <c r="K19" s="116"/>
      <c r="L19" s="116"/>
      <c r="M19" s="116"/>
      <c r="N19" s="116">
        <v>1</v>
      </c>
      <c r="O19" s="116"/>
      <c r="P19" s="116"/>
    </row>
    <row r="20" spans="1:16" s="117" customFormat="1" ht="32.25" customHeight="1">
      <c r="A20" s="116">
        <v>2</v>
      </c>
      <c r="B20" s="103" t="s">
        <v>168</v>
      </c>
      <c r="C20" s="196" t="s">
        <v>371</v>
      </c>
      <c r="D20" s="116">
        <v>1</v>
      </c>
      <c r="E20" s="116">
        <v>1</v>
      </c>
      <c r="F20" s="105" t="s">
        <v>95</v>
      </c>
      <c r="G20" s="116">
        <v>1.8</v>
      </c>
      <c r="H20" s="116"/>
      <c r="I20" s="116"/>
      <c r="J20" s="116">
        <v>1</v>
      </c>
      <c r="K20" s="116"/>
      <c r="L20" s="116"/>
      <c r="M20" s="116"/>
      <c r="N20" s="116"/>
      <c r="O20" s="116">
        <v>1</v>
      </c>
      <c r="P20" s="116"/>
    </row>
    <row r="21" spans="1:16" s="117" customFormat="1" ht="32.25" customHeight="1">
      <c r="A21" s="114" t="s">
        <v>169</v>
      </c>
      <c r="B21" s="115" t="s">
        <v>116</v>
      </c>
      <c r="C21" s="198"/>
      <c r="D21" s="116"/>
      <c r="E21" s="116"/>
      <c r="F21" s="105"/>
      <c r="G21" s="116"/>
      <c r="H21" s="116"/>
      <c r="I21" s="116"/>
      <c r="J21" s="116"/>
      <c r="K21" s="116"/>
      <c r="L21" s="116"/>
      <c r="M21" s="116"/>
      <c r="N21" s="116"/>
      <c r="O21" s="116"/>
      <c r="P21" s="116"/>
    </row>
    <row r="22" spans="1:16" s="117" customFormat="1" ht="32.25" customHeight="1">
      <c r="A22" s="107">
        <v>1</v>
      </c>
      <c r="B22" s="103" t="s">
        <v>170</v>
      </c>
      <c r="C22" s="196" t="s">
        <v>370</v>
      </c>
      <c r="D22" s="116"/>
      <c r="E22" s="116">
        <v>1</v>
      </c>
      <c r="F22" s="105" t="s">
        <v>153</v>
      </c>
      <c r="G22" s="116">
        <v>4.2</v>
      </c>
      <c r="H22" s="116"/>
      <c r="I22" s="116">
        <v>1</v>
      </c>
      <c r="J22" s="116"/>
      <c r="K22" s="116"/>
      <c r="L22" s="116"/>
      <c r="M22" s="116">
        <v>1</v>
      </c>
      <c r="N22" s="116"/>
      <c r="O22" s="116"/>
      <c r="P22" s="116"/>
    </row>
    <row r="23" spans="1:16" s="117" customFormat="1" ht="32.25" customHeight="1">
      <c r="A23" s="107">
        <v>2</v>
      </c>
      <c r="B23" s="103" t="s">
        <v>171</v>
      </c>
      <c r="C23" s="196" t="s">
        <v>172</v>
      </c>
      <c r="D23" s="116">
        <v>1</v>
      </c>
      <c r="E23" s="116">
        <v>1</v>
      </c>
      <c r="F23" s="105" t="s">
        <v>95</v>
      </c>
      <c r="G23" s="116">
        <f>1.8</f>
        <v>1.8</v>
      </c>
      <c r="H23" s="116"/>
      <c r="I23" s="116"/>
      <c r="J23" s="116">
        <v>1</v>
      </c>
      <c r="K23" s="116"/>
      <c r="L23" s="116"/>
      <c r="M23" s="116"/>
      <c r="N23" s="116"/>
      <c r="O23" s="116">
        <v>1</v>
      </c>
      <c r="P23" s="116"/>
    </row>
    <row r="24" spans="1:16" s="117" customFormat="1" ht="32.25" customHeight="1">
      <c r="A24" s="114" t="s">
        <v>173</v>
      </c>
      <c r="B24" s="115" t="s">
        <v>118</v>
      </c>
      <c r="C24" s="198"/>
      <c r="D24" s="116"/>
      <c r="E24" s="116"/>
      <c r="F24" s="105"/>
      <c r="G24" s="116"/>
      <c r="H24" s="116"/>
      <c r="I24" s="116"/>
      <c r="J24" s="116"/>
      <c r="K24" s="116"/>
      <c r="L24" s="116"/>
      <c r="M24" s="116"/>
      <c r="N24" s="116"/>
      <c r="O24" s="116"/>
      <c r="P24" s="116"/>
    </row>
    <row r="25" spans="1:16" s="117" customFormat="1" ht="32.25" customHeight="1">
      <c r="A25" s="114">
        <v>1</v>
      </c>
      <c r="B25" s="103" t="s">
        <v>174</v>
      </c>
      <c r="C25" s="195" t="s">
        <v>369</v>
      </c>
      <c r="D25" s="116"/>
      <c r="E25" s="116">
        <v>1</v>
      </c>
      <c r="F25" s="105" t="s">
        <v>153</v>
      </c>
      <c r="G25" s="116">
        <v>4.2</v>
      </c>
      <c r="H25" s="116"/>
      <c r="I25" s="116">
        <v>1</v>
      </c>
      <c r="J25" s="116"/>
      <c r="K25" s="116"/>
      <c r="L25" s="116"/>
      <c r="M25" s="116">
        <v>1</v>
      </c>
      <c r="N25" s="116"/>
      <c r="O25" s="116"/>
      <c r="P25" s="116"/>
    </row>
    <row r="26" spans="1:16" s="117" customFormat="1" ht="32.25" customHeight="1">
      <c r="A26" s="114">
        <v>2</v>
      </c>
      <c r="B26" s="111" t="s">
        <v>175</v>
      </c>
      <c r="C26" s="195" t="s">
        <v>368</v>
      </c>
      <c r="D26" s="116"/>
      <c r="E26" s="116">
        <v>1</v>
      </c>
      <c r="F26" s="105" t="s">
        <v>95</v>
      </c>
      <c r="G26" s="116">
        <v>1.8</v>
      </c>
      <c r="H26" s="116"/>
      <c r="I26" s="116"/>
      <c r="J26" s="116"/>
      <c r="K26" s="116">
        <v>1</v>
      </c>
      <c r="L26" s="116"/>
      <c r="M26" s="116">
        <v>1</v>
      </c>
      <c r="N26" s="116"/>
      <c r="O26" s="116"/>
      <c r="P26" s="116"/>
    </row>
    <row r="27" spans="1:16" s="119" customFormat="1" ht="32.25" customHeight="1">
      <c r="A27" s="114" t="s">
        <v>176</v>
      </c>
      <c r="B27" s="115" t="s">
        <v>134</v>
      </c>
      <c r="C27" s="199"/>
      <c r="D27" s="114"/>
      <c r="E27" s="114"/>
      <c r="F27" s="118"/>
      <c r="G27" s="114"/>
      <c r="H27" s="114"/>
      <c r="I27" s="114"/>
      <c r="J27" s="114"/>
      <c r="K27" s="114"/>
      <c r="L27" s="114"/>
      <c r="M27" s="114"/>
      <c r="N27" s="114"/>
      <c r="O27" s="114"/>
      <c r="P27" s="114"/>
    </row>
    <row r="28" spans="1:16" s="117" customFormat="1" ht="32.25" customHeight="1">
      <c r="A28" s="114">
        <v>1</v>
      </c>
      <c r="B28" s="111" t="s">
        <v>177</v>
      </c>
      <c r="C28" s="195" t="s">
        <v>178</v>
      </c>
      <c r="D28" s="116"/>
      <c r="E28" s="116">
        <v>1</v>
      </c>
      <c r="F28" s="105" t="s">
        <v>179</v>
      </c>
      <c r="G28" s="116">
        <f>2.1+1.8</f>
        <v>3.9000000000000004</v>
      </c>
      <c r="H28" s="116"/>
      <c r="I28" s="116"/>
      <c r="J28" s="116"/>
      <c r="K28" s="116">
        <v>1</v>
      </c>
      <c r="L28" s="116"/>
      <c r="M28" s="116"/>
      <c r="N28" s="215">
        <v>1</v>
      </c>
      <c r="O28" s="116"/>
      <c r="P28" s="116">
        <v>1</v>
      </c>
    </row>
    <row r="29" spans="1:16" s="108" customFormat="1" ht="32.25" customHeight="1">
      <c r="A29" s="114">
        <v>2</v>
      </c>
      <c r="B29" s="111" t="s">
        <v>180</v>
      </c>
      <c r="C29" s="195" t="s">
        <v>181</v>
      </c>
      <c r="D29" s="107"/>
      <c r="E29" s="107">
        <v>1</v>
      </c>
      <c r="F29" s="105" t="s">
        <v>182</v>
      </c>
      <c r="G29" s="107">
        <v>2.1</v>
      </c>
      <c r="H29" s="107"/>
      <c r="I29" s="107"/>
      <c r="J29" s="107">
        <v>1</v>
      </c>
      <c r="K29" s="107"/>
      <c r="L29" s="107"/>
      <c r="M29" s="107"/>
      <c r="N29" s="107">
        <v>1</v>
      </c>
      <c r="O29" s="107"/>
      <c r="P29" s="107"/>
    </row>
    <row r="30" spans="1:16" s="108" customFormat="1" ht="32.25" customHeight="1">
      <c r="A30" s="114" t="s">
        <v>183</v>
      </c>
      <c r="B30" s="115" t="s">
        <v>135</v>
      </c>
      <c r="C30" s="195"/>
      <c r="D30" s="107"/>
      <c r="E30" s="107"/>
      <c r="F30" s="105"/>
      <c r="G30" s="107"/>
      <c r="H30" s="107"/>
      <c r="I30" s="107"/>
      <c r="J30" s="107"/>
      <c r="K30" s="107"/>
      <c r="L30" s="107"/>
      <c r="M30" s="107"/>
      <c r="N30" s="107"/>
      <c r="O30" s="107"/>
      <c r="P30" s="107"/>
    </row>
    <row r="31" spans="1:16" s="108" customFormat="1" ht="32.25" customHeight="1">
      <c r="A31" s="114">
        <v>1</v>
      </c>
      <c r="B31" s="111" t="s">
        <v>184</v>
      </c>
      <c r="C31" s="195" t="s">
        <v>185</v>
      </c>
      <c r="D31" s="107"/>
      <c r="E31" s="107">
        <v>1</v>
      </c>
      <c r="F31" s="105" t="s">
        <v>179</v>
      </c>
      <c r="G31" s="107">
        <f>2.1+1.8</f>
        <v>3.9000000000000004</v>
      </c>
      <c r="H31" s="107"/>
      <c r="I31" s="107"/>
      <c r="J31" s="107">
        <v>1</v>
      </c>
      <c r="K31" s="107"/>
      <c r="L31" s="107"/>
      <c r="M31" s="107"/>
      <c r="N31" s="107"/>
      <c r="O31" s="107">
        <v>1</v>
      </c>
      <c r="P31" s="107">
        <v>1</v>
      </c>
    </row>
    <row r="32" spans="1:16" s="108" customFormat="1" ht="32.25" customHeight="1">
      <c r="A32" s="114">
        <v>2</v>
      </c>
      <c r="B32" s="111" t="s">
        <v>186</v>
      </c>
      <c r="C32" s="195" t="s">
        <v>367</v>
      </c>
      <c r="D32" s="107"/>
      <c r="E32" s="107">
        <v>1</v>
      </c>
      <c r="F32" s="105" t="s">
        <v>182</v>
      </c>
      <c r="G32" s="107">
        <v>2.1</v>
      </c>
      <c r="H32" s="107"/>
      <c r="I32" s="107"/>
      <c r="J32" s="107">
        <v>1</v>
      </c>
      <c r="K32" s="107"/>
      <c r="L32" s="107"/>
      <c r="M32" s="107"/>
      <c r="N32" s="107"/>
      <c r="O32" s="107">
        <v>1</v>
      </c>
      <c r="P32" s="107"/>
    </row>
    <row r="33" spans="1:16" s="108" customFormat="1" ht="32.25" customHeight="1">
      <c r="A33" s="114" t="s">
        <v>187</v>
      </c>
      <c r="B33" s="115" t="s">
        <v>136</v>
      </c>
      <c r="C33" s="195"/>
      <c r="D33" s="107"/>
      <c r="E33" s="107"/>
      <c r="F33" s="105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s="108" customFormat="1" ht="32.25" customHeight="1">
      <c r="A34" s="114">
        <v>1</v>
      </c>
      <c r="B34" s="111" t="s">
        <v>188</v>
      </c>
      <c r="C34" s="195" t="s">
        <v>366</v>
      </c>
      <c r="D34" s="107"/>
      <c r="E34" s="107">
        <v>1</v>
      </c>
      <c r="F34" s="105" t="s">
        <v>179</v>
      </c>
      <c r="G34" s="107">
        <v>3.9</v>
      </c>
      <c r="H34" s="107"/>
      <c r="I34" s="107"/>
      <c r="J34" s="107"/>
      <c r="K34" s="107">
        <v>1</v>
      </c>
      <c r="L34" s="107"/>
      <c r="M34" s="107">
        <v>1</v>
      </c>
      <c r="N34" s="107"/>
      <c r="O34" s="107"/>
      <c r="P34" s="107">
        <v>1</v>
      </c>
    </row>
    <row r="35" spans="1:16" s="108" customFormat="1" ht="32.25" customHeight="1">
      <c r="A35" s="114">
        <v>2</v>
      </c>
      <c r="B35" s="111" t="s">
        <v>189</v>
      </c>
      <c r="C35" s="195" t="s">
        <v>365</v>
      </c>
      <c r="D35" s="107"/>
      <c r="E35" s="107">
        <v>1</v>
      </c>
      <c r="F35" s="105" t="s">
        <v>182</v>
      </c>
      <c r="G35" s="107">
        <v>2.1</v>
      </c>
      <c r="H35" s="107"/>
      <c r="I35" s="107"/>
      <c r="J35" s="107"/>
      <c r="K35" s="107">
        <v>1</v>
      </c>
      <c r="L35" s="107"/>
      <c r="M35" s="107"/>
      <c r="N35" s="107">
        <v>1</v>
      </c>
      <c r="O35" s="107"/>
      <c r="P35" s="107">
        <v>1</v>
      </c>
    </row>
    <row r="36" spans="1:16" s="108" customFormat="1" ht="32.25" customHeight="1">
      <c r="A36" s="114" t="s">
        <v>190</v>
      </c>
      <c r="B36" s="115" t="s">
        <v>119</v>
      </c>
      <c r="C36" s="195"/>
      <c r="D36" s="107"/>
      <c r="E36" s="107"/>
      <c r="F36" s="105"/>
      <c r="G36" s="107"/>
      <c r="H36" s="107"/>
      <c r="I36" s="107"/>
      <c r="J36" s="107"/>
      <c r="K36" s="107"/>
      <c r="L36" s="107"/>
      <c r="M36" s="107"/>
      <c r="N36" s="107"/>
      <c r="O36" s="107"/>
      <c r="P36" s="107"/>
    </row>
    <row r="37" spans="1:16" s="108" customFormat="1" ht="32.25" customHeight="1">
      <c r="A37" s="116">
        <v>1</v>
      </c>
      <c r="B37" s="111" t="s">
        <v>191</v>
      </c>
      <c r="C37" s="195" t="s">
        <v>192</v>
      </c>
      <c r="D37" s="107"/>
      <c r="E37" s="107">
        <v>1</v>
      </c>
      <c r="F37" s="105" t="s">
        <v>179</v>
      </c>
      <c r="G37" s="107">
        <v>2.9</v>
      </c>
      <c r="H37" s="107"/>
      <c r="I37" s="107"/>
      <c r="J37" s="107"/>
      <c r="K37" s="107">
        <v>1</v>
      </c>
      <c r="L37" s="107"/>
      <c r="M37" s="107">
        <v>1</v>
      </c>
      <c r="N37" s="107"/>
      <c r="O37" s="107"/>
      <c r="P37" s="107">
        <v>1</v>
      </c>
    </row>
    <row r="38" spans="1:16" s="108" customFormat="1" ht="32.25" customHeight="1">
      <c r="A38" s="116">
        <v>2</v>
      </c>
      <c r="B38" s="111" t="s">
        <v>193</v>
      </c>
      <c r="C38" s="195" t="s">
        <v>194</v>
      </c>
      <c r="D38" s="107"/>
      <c r="E38" s="107">
        <v>1</v>
      </c>
      <c r="F38" s="105" t="s">
        <v>182</v>
      </c>
      <c r="G38" s="107">
        <v>1.6</v>
      </c>
      <c r="H38" s="107"/>
      <c r="I38" s="107"/>
      <c r="J38" s="107"/>
      <c r="K38" s="107">
        <v>1</v>
      </c>
      <c r="L38" s="107"/>
      <c r="M38" s="107"/>
      <c r="N38" s="107">
        <v>1</v>
      </c>
      <c r="O38" s="107"/>
      <c r="P38" s="107">
        <v>1</v>
      </c>
    </row>
    <row r="39" spans="1:16" s="108" customFormat="1" ht="32.25" customHeight="1">
      <c r="A39" s="114" t="s">
        <v>195</v>
      </c>
      <c r="B39" s="115" t="s">
        <v>121</v>
      </c>
      <c r="C39" s="195"/>
      <c r="D39" s="107"/>
      <c r="E39" s="107"/>
      <c r="F39" s="105"/>
      <c r="G39" s="107"/>
      <c r="H39" s="107"/>
      <c r="I39" s="107"/>
      <c r="J39" s="107"/>
      <c r="K39" s="107"/>
      <c r="L39" s="107"/>
      <c r="M39" s="107"/>
      <c r="N39" s="107"/>
      <c r="O39" s="107"/>
      <c r="P39" s="107"/>
    </row>
    <row r="40" spans="1:16" s="108" customFormat="1" ht="32.25" customHeight="1">
      <c r="A40" s="114">
        <v>1</v>
      </c>
      <c r="B40" s="111" t="s">
        <v>196</v>
      </c>
      <c r="C40" s="195" t="s">
        <v>364</v>
      </c>
      <c r="D40" s="107"/>
      <c r="E40" s="107">
        <v>1</v>
      </c>
      <c r="F40" s="105" t="s">
        <v>179</v>
      </c>
      <c r="G40" s="107">
        <v>3.9</v>
      </c>
      <c r="H40" s="107"/>
      <c r="I40" s="107"/>
      <c r="J40" s="107"/>
      <c r="K40" s="107">
        <v>1</v>
      </c>
      <c r="L40" s="107"/>
      <c r="M40" s="107"/>
      <c r="N40" s="107">
        <v>1</v>
      </c>
      <c r="O40" s="107"/>
      <c r="P40" s="107">
        <v>1</v>
      </c>
    </row>
    <row r="41" spans="1:16" s="108" customFormat="1" ht="32.25" customHeight="1">
      <c r="A41" s="114">
        <v>2</v>
      </c>
      <c r="B41" s="111" t="s">
        <v>197</v>
      </c>
      <c r="C41" s="195" t="s">
        <v>198</v>
      </c>
      <c r="D41" s="107"/>
      <c r="E41" s="107">
        <v>1</v>
      </c>
      <c r="F41" s="105" t="s">
        <v>164</v>
      </c>
      <c r="G41" s="107">
        <v>2.1</v>
      </c>
      <c r="H41" s="107"/>
      <c r="I41" s="107"/>
      <c r="J41" s="107"/>
      <c r="K41" s="107">
        <v>1</v>
      </c>
      <c r="L41" s="107"/>
      <c r="M41" s="107"/>
      <c r="N41" s="107">
        <v>1</v>
      </c>
      <c r="O41" s="107"/>
      <c r="P41" s="107">
        <v>1</v>
      </c>
    </row>
    <row r="42" spans="1:16" s="108" customFormat="1" ht="32.25" customHeight="1">
      <c r="A42" s="114" t="s">
        <v>199</v>
      </c>
      <c r="B42" s="115" t="s">
        <v>137</v>
      </c>
      <c r="C42" s="195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</row>
    <row r="43" spans="1:16" s="108" customFormat="1" ht="32.25" customHeight="1">
      <c r="A43" s="116">
        <v>1</v>
      </c>
      <c r="B43" s="111" t="s">
        <v>200</v>
      </c>
      <c r="C43" s="195" t="s">
        <v>363</v>
      </c>
      <c r="D43" s="107"/>
      <c r="E43" s="107">
        <v>1</v>
      </c>
      <c r="F43" s="105" t="s">
        <v>179</v>
      </c>
      <c r="G43" s="107">
        <v>3.9</v>
      </c>
      <c r="H43" s="107"/>
      <c r="I43" s="107"/>
      <c r="J43" s="107"/>
      <c r="K43" s="107">
        <v>1</v>
      </c>
      <c r="L43" s="107"/>
      <c r="M43" s="107"/>
      <c r="N43" s="107">
        <v>1</v>
      </c>
      <c r="O43" s="107"/>
      <c r="P43" s="107">
        <v>1</v>
      </c>
    </row>
    <row r="44" spans="1:16" s="108" customFormat="1" ht="32.25" customHeight="1">
      <c r="A44" s="116">
        <v>2</v>
      </c>
      <c r="B44" s="111" t="s">
        <v>201</v>
      </c>
      <c r="C44" s="195" t="s">
        <v>202</v>
      </c>
      <c r="D44" s="107"/>
      <c r="E44" s="107">
        <v>1</v>
      </c>
      <c r="F44" s="107" t="s">
        <v>182</v>
      </c>
      <c r="G44" s="107">
        <v>2.1</v>
      </c>
      <c r="H44" s="107"/>
      <c r="I44" s="107"/>
      <c r="J44" s="107"/>
      <c r="K44" s="107">
        <v>1</v>
      </c>
      <c r="L44" s="107"/>
      <c r="M44" s="107"/>
      <c r="N44" s="107">
        <v>1</v>
      </c>
      <c r="O44" s="107"/>
      <c r="P44" s="107">
        <v>1</v>
      </c>
    </row>
    <row r="45" spans="1:16" s="108" customFormat="1" ht="32.25" customHeight="1">
      <c r="A45" s="114" t="s">
        <v>203</v>
      </c>
      <c r="B45" s="115" t="s">
        <v>204</v>
      </c>
      <c r="C45" s="195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6" spans="1:16" s="108" customFormat="1" ht="32.25" customHeight="1">
      <c r="A46" s="114">
        <v>1</v>
      </c>
      <c r="B46" s="111" t="s">
        <v>205</v>
      </c>
      <c r="C46" s="195" t="s">
        <v>206</v>
      </c>
      <c r="D46" s="107"/>
      <c r="E46" s="107">
        <v>1</v>
      </c>
      <c r="F46" s="105" t="s">
        <v>179</v>
      </c>
      <c r="G46" s="107">
        <v>2.9</v>
      </c>
      <c r="H46" s="107"/>
      <c r="I46" s="107"/>
      <c r="J46" s="107"/>
      <c r="K46" s="107">
        <v>1</v>
      </c>
      <c r="L46" s="107"/>
      <c r="M46" s="107"/>
      <c r="N46" s="107">
        <v>1</v>
      </c>
      <c r="O46" s="107"/>
      <c r="P46" s="107">
        <v>1</v>
      </c>
    </row>
    <row r="47" spans="1:16" s="108" customFormat="1" ht="25.5" customHeight="1">
      <c r="A47" s="114">
        <v>2</v>
      </c>
      <c r="B47" s="111" t="s">
        <v>207</v>
      </c>
      <c r="C47" s="195" t="s">
        <v>361</v>
      </c>
      <c r="D47" s="107"/>
      <c r="E47" s="107">
        <v>1</v>
      </c>
      <c r="F47" s="107" t="s">
        <v>182</v>
      </c>
      <c r="G47" s="107">
        <v>1.6</v>
      </c>
      <c r="H47" s="107"/>
      <c r="I47" s="107"/>
      <c r="J47" s="107"/>
      <c r="K47" s="107">
        <v>1</v>
      </c>
      <c r="L47" s="107"/>
      <c r="M47" s="107"/>
      <c r="N47" s="107"/>
      <c r="O47" s="107">
        <v>1</v>
      </c>
      <c r="P47" s="107">
        <v>1</v>
      </c>
    </row>
    <row r="48" spans="1:16" s="108" customFormat="1" ht="32.25" customHeight="1">
      <c r="A48" s="114" t="s">
        <v>208</v>
      </c>
      <c r="B48" s="115" t="s">
        <v>126</v>
      </c>
      <c r="C48" s="195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spans="1:16" s="108" customFormat="1" ht="32.25" customHeight="1">
      <c r="A49" s="114">
        <v>1</v>
      </c>
      <c r="B49" s="111" t="s">
        <v>209</v>
      </c>
      <c r="C49" s="195" t="s">
        <v>210</v>
      </c>
      <c r="D49" s="107"/>
      <c r="E49" s="107">
        <v>1</v>
      </c>
      <c r="F49" s="105" t="s">
        <v>179</v>
      </c>
      <c r="G49" s="107">
        <v>2.9</v>
      </c>
      <c r="H49" s="107"/>
      <c r="I49" s="107"/>
      <c r="J49" s="107"/>
      <c r="K49" s="107">
        <v>1</v>
      </c>
      <c r="L49" s="107"/>
      <c r="M49" s="107"/>
      <c r="N49" s="107">
        <v>1</v>
      </c>
      <c r="O49" s="107"/>
      <c r="P49" s="107">
        <v>1</v>
      </c>
    </row>
    <row r="50" spans="1:16" s="108" customFormat="1" ht="32.25" customHeight="1">
      <c r="A50" s="114">
        <v>2</v>
      </c>
      <c r="B50" s="111" t="s">
        <v>211</v>
      </c>
      <c r="C50" s="195" t="s">
        <v>362</v>
      </c>
      <c r="D50" s="107"/>
      <c r="E50" s="107">
        <v>1</v>
      </c>
      <c r="F50" s="107" t="s">
        <v>182</v>
      </c>
      <c r="G50" s="107">
        <v>1.6</v>
      </c>
      <c r="H50" s="107"/>
      <c r="I50" s="107"/>
      <c r="J50" s="107"/>
      <c r="K50" s="107">
        <v>1</v>
      </c>
      <c r="L50" s="107"/>
      <c r="M50" s="107"/>
      <c r="N50" s="107"/>
      <c r="O50" s="107">
        <v>1</v>
      </c>
      <c r="P50" s="107">
        <v>1</v>
      </c>
    </row>
    <row r="51" spans="1:16" s="108" customFormat="1" ht="27" customHeight="1">
      <c r="A51" s="114" t="s">
        <v>212</v>
      </c>
      <c r="B51" s="115" t="s">
        <v>125</v>
      </c>
      <c r="C51" s="195"/>
      <c r="D51" s="107"/>
      <c r="E51" s="107"/>
      <c r="F51" s="105"/>
      <c r="G51" s="107"/>
      <c r="H51" s="107"/>
      <c r="I51" s="107"/>
      <c r="J51" s="107"/>
      <c r="K51" s="107"/>
      <c r="L51" s="107"/>
      <c r="M51" s="107"/>
      <c r="N51" s="107"/>
      <c r="O51" s="107"/>
      <c r="P51" s="107"/>
    </row>
    <row r="52" spans="1:16" s="108" customFormat="1" ht="47.25" customHeight="1">
      <c r="A52" s="114">
        <v>1</v>
      </c>
      <c r="B52" s="111" t="s">
        <v>213</v>
      </c>
      <c r="C52" s="195" t="s">
        <v>359</v>
      </c>
      <c r="D52" s="107"/>
      <c r="E52" s="107">
        <v>1</v>
      </c>
      <c r="F52" s="105" t="s">
        <v>335</v>
      </c>
      <c r="G52" s="107">
        <v>2.9</v>
      </c>
      <c r="H52" s="107"/>
      <c r="I52" s="107"/>
      <c r="J52" s="107"/>
      <c r="K52" s="107">
        <v>1</v>
      </c>
      <c r="L52" s="107"/>
      <c r="M52" s="107"/>
      <c r="N52" s="107"/>
      <c r="O52" s="107">
        <v>1</v>
      </c>
      <c r="P52" s="107">
        <v>1</v>
      </c>
    </row>
    <row r="53" spans="1:16" s="108" customFormat="1" ht="32.25" customHeight="1">
      <c r="A53" s="114" t="s">
        <v>214</v>
      </c>
      <c r="B53" s="120" t="s">
        <v>138</v>
      </c>
      <c r="C53" s="195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</row>
    <row r="54" spans="1:16" s="108" customFormat="1" ht="32.25" customHeight="1">
      <c r="A54" s="114">
        <v>1</v>
      </c>
      <c r="B54" s="121" t="s">
        <v>215</v>
      </c>
      <c r="C54" s="195" t="s">
        <v>360</v>
      </c>
      <c r="D54" s="107"/>
      <c r="E54" s="107">
        <v>1</v>
      </c>
      <c r="F54" s="105" t="s">
        <v>153</v>
      </c>
      <c r="G54" s="107">
        <f>2.1+2.1</f>
        <v>4.2</v>
      </c>
      <c r="H54" s="107"/>
      <c r="I54" s="107">
        <v>1</v>
      </c>
      <c r="J54" s="107"/>
      <c r="K54" s="107"/>
      <c r="L54" s="107"/>
      <c r="M54" s="107"/>
      <c r="N54" s="107">
        <v>1</v>
      </c>
      <c r="O54" s="107"/>
      <c r="P54" s="107"/>
    </row>
    <row r="55" spans="1:16" s="108" customFormat="1" ht="32.25" customHeight="1">
      <c r="A55" s="114">
        <v>2</v>
      </c>
      <c r="B55" s="121" t="s">
        <v>216</v>
      </c>
      <c r="C55" s="195" t="s">
        <v>217</v>
      </c>
      <c r="D55" s="107">
        <v>1</v>
      </c>
      <c r="E55" s="107">
        <v>1</v>
      </c>
      <c r="F55" s="105" t="s">
        <v>95</v>
      </c>
      <c r="G55" s="107">
        <v>1.8</v>
      </c>
      <c r="H55" s="107">
        <v>1</v>
      </c>
      <c r="I55" s="107"/>
      <c r="J55" s="107"/>
      <c r="K55" s="107"/>
      <c r="L55" s="107"/>
      <c r="M55" s="107"/>
      <c r="N55" s="107">
        <v>1</v>
      </c>
      <c r="O55" s="107"/>
      <c r="P55" s="107"/>
    </row>
    <row r="56" spans="1:16" s="108" customFormat="1" ht="32.25" customHeight="1">
      <c r="A56" s="114" t="s">
        <v>218</v>
      </c>
      <c r="B56" s="120" t="s">
        <v>127</v>
      </c>
      <c r="C56" s="195"/>
      <c r="D56" s="107"/>
      <c r="E56" s="107"/>
      <c r="F56" s="105"/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 s="108" customFormat="1" ht="32.25" customHeight="1">
      <c r="A57" s="116">
        <v>1</v>
      </c>
      <c r="B57" s="121" t="s">
        <v>219</v>
      </c>
      <c r="C57" s="195" t="s">
        <v>202</v>
      </c>
      <c r="D57" s="107"/>
      <c r="E57" s="107">
        <v>1</v>
      </c>
      <c r="F57" s="105" t="s">
        <v>153</v>
      </c>
      <c r="G57" s="107">
        <f>2.1+2.1</f>
        <v>4.2</v>
      </c>
      <c r="H57" s="107"/>
      <c r="I57" s="107"/>
      <c r="J57" s="107"/>
      <c r="K57" s="107">
        <v>1</v>
      </c>
      <c r="L57" s="107"/>
      <c r="M57" s="107"/>
      <c r="N57" s="107"/>
      <c r="O57" s="107">
        <v>1</v>
      </c>
      <c r="P57" s="107">
        <v>1</v>
      </c>
    </row>
    <row r="58" spans="1:16" s="108" customFormat="1" ht="32.25" customHeight="1">
      <c r="A58" s="116">
        <v>2</v>
      </c>
      <c r="B58" s="121" t="s">
        <v>220</v>
      </c>
      <c r="C58" s="195" t="s">
        <v>358</v>
      </c>
      <c r="D58" s="107"/>
      <c r="E58" s="107">
        <v>1</v>
      </c>
      <c r="F58" s="105" t="s">
        <v>95</v>
      </c>
      <c r="G58" s="107">
        <v>1.8</v>
      </c>
      <c r="H58" s="107"/>
      <c r="I58" s="107">
        <v>1</v>
      </c>
      <c r="J58" s="107"/>
      <c r="K58" s="107"/>
      <c r="L58" s="107"/>
      <c r="M58" s="107"/>
      <c r="N58" s="107"/>
      <c r="O58" s="107">
        <v>1</v>
      </c>
      <c r="P58" s="107"/>
    </row>
    <row r="59" spans="1:16" s="108" customFormat="1" ht="32.25" customHeight="1">
      <c r="A59" s="114" t="s">
        <v>221</v>
      </c>
      <c r="B59" s="120" t="s">
        <v>131</v>
      </c>
      <c r="C59" s="195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</row>
    <row r="60" spans="1:16" s="108" customFormat="1" ht="37.5" customHeight="1">
      <c r="A60" s="114">
        <v>1</v>
      </c>
      <c r="B60" s="121" t="s">
        <v>222</v>
      </c>
      <c r="C60" s="200" t="s">
        <v>223</v>
      </c>
      <c r="D60" s="107"/>
      <c r="E60" s="107">
        <v>1</v>
      </c>
      <c r="F60" s="105" t="s">
        <v>351</v>
      </c>
      <c r="G60" s="107">
        <v>3.7</v>
      </c>
      <c r="H60" s="107"/>
      <c r="I60" s="107"/>
      <c r="J60" s="107">
        <v>1</v>
      </c>
      <c r="K60" s="107"/>
      <c r="L60" s="107"/>
      <c r="M60" s="107"/>
      <c r="N60" s="107">
        <v>1</v>
      </c>
      <c r="O60" s="107"/>
      <c r="P60" s="107"/>
    </row>
    <row r="61" spans="1:16" s="108" customFormat="1" ht="38.25" customHeight="1">
      <c r="A61" s="114">
        <v>2</v>
      </c>
      <c r="B61" s="121" t="s">
        <v>224</v>
      </c>
      <c r="C61" s="195" t="s">
        <v>225</v>
      </c>
      <c r="D61" s="107"/>
      <c r="E61" s="107">
        <v>1</v>
      </c>
      <c r="F61" s="105" t="s">
        <v>347</v>
      </c>
      <c r="G61" s="107">
        <v>2.2999999999999998</v>
      </c>
      <c r="H61" s="107"/>
      <c r="I61" s="107"/>
      <c r="J61" s="107">
        <v>1</v>
      </c>
      <c r="K61" s="107"/>
      <c r="L61" s="107"/>
      <c r="M61" s="107"/>
      <c r="N61" s="107"/>
      <c r="O61" s="107">
        <v>1</v>
      </c>
      <c r="P61" s="107"/>
    </row>
    <row r="62" spans="1:16" s="108" customFormat="1" ht="32.25" customHeight="1">
      <c r="A62" s="114" t="s">
        <v>226</v>
      </c>
      <c r="B62" s="120" t="s">
        <v>139</v>
      </c>
      <c r="C62" s="195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</row>
    <row r="63" spans="1:16" s="108" customFormat="1" ht="32.25" customHeight="1">
      <c r="A63" s="114">
        <v>1</v>
      </c>
      <c r="B63" s="121" t="s">
        <v>227</v>
      </c>
      <c r="C63" s="195" t="s">
        <v>228</v>
      </c>
      <c r="D63" s="107"/>
      <c r="E63" s="107">
        <v>1</v>
      </c>
      <c r="F63" s="105" t="s">
        <v>153</v>
      </c>
      <c r="G63" s="107">
        <f>2.1+2.1</f>
        <v>4.2</v>
      </c>
      <c r="H63" s="107"/>
      <c r="I63" s="107"/>
      <c r="J63" s="107"/>
      <c r="K63" s="107">
        <v>1</v>
      </c>
      <c r="L63" s="107"/>
      <c r="M63" s="107"/>
      <c r="N63" s="107"/>
      <c r="O63" s="107">
        <v>1</v>
      </c>
      <c r="P63" s="107">
        <v>1</v>
      </c>
    </row>
    <row r="64" spans="1:16" s="108" customFormat="1" ht="32.25" customHeight="1">
      <c r="A64" s="114">
        <v>2</v>
      </c>
      <c r="B64" s="121" t="s">
        <v>229</v>
      </c>
      <c r="C64" s="195" t="s">
        <v>230</v>
      </c>
      <c r="D64" s="107"/>
      <c r="E64" s="107">
        <v>1</v>
      </c>
      <c r="F64" s="105" t="s">
        <v>95</v>
      </c>
      <c r="G64" s="107">
        <v>1.8</v>
      </c>
      <c r="H64" s="107"/>
      <c r="I64" s="107"/>
      <c r="J64" s="107">
        <v>1</v>
      </c>
      <c r="K64" s="107"/>
      <c r="L64" s="107"/>
      <c r="M64" s="107"/>
      <c r="N64" s="107">
        <v>1</v>
      </c>
      <c r="O64" s="107"/>
      <c r="P64" s="107"/>
    </row>
    <row r="65" spans="1:16" s="108" customFormat="1" ht="32.25" customHeight="1">
      <c r="A65" s="114" t="s">
        <v>231</v>
      </c>
      <c r="B65" s="120" t="s">
        <v>140</v>
      </c>
      <c r="C65" s="195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</row>
    <row r="66" spans="1:16" s="108" customFormat="1" ht="32.25" customHeight="1">
      <c r="A66" s="107">
        <v>1</v>
      </c>
      <c r="B66" s="121" t="s">
        <v>232</v>
      </c>
      <c r="C66" s="195" t="s">
        <v>233</v>
      </c>
      <c r="D66" s="107"/>
      <c r="E66" s="107">
        <v>1</v>
      </c>
      <c r="F66" s="105" t="s">
        <v>153</v>
      </c>
      <c r="G66" s="107">
        <f>2.1+2.1</f>
        <v>4.2</v>
      </c>
      <c r="H66" s="107"/>
      <c r="I66" s="107">
        <v>1</v>
      </c>
      <c r="J66" s="107"/>
      <c r="K66" s="107"/>
      <c r="L66" s="107"/>
      <c r="M66" s="107"/>
      <c r="N66" s="107"/>
      <c r="O66" s="107">
        <v>1</v>
      </c>
      <c r="P66" s="107"/>
    </row>
    <row r="67" spans="1:16" s="108" customFormat="1" ht="32.25" customHeight="1">
      <c r="A67" s="107">
        <v>2</v>
      </c>
      <c r="B67" s="111" t="s">
        <v>234</v>
      </c>
      <c r="C67" s="195" t="s">
        <v>235</v>
      </c>
      <c r="D67" s="107"/>
      <c r="E67" s="107">
        <v>1</v>
      </c>
      <c r="F67" s="105" t="s">
        <v>95</v>
      </c>
      <c r="G67" s="107">
        <v>1.8</v>
      </c>
      <c r="H67" s="107"/>
      <c r="I67" s="107"/>
      <c r="J67" s="107"/>
      <c r="K67" s="107">
        <v>1</v>
      </c>
      <c r="L67" s="107"/>
      <c r="M67" s="107"/>
      <c r="N67" s="107"/>
      <c r="O67" s="107">
        <v>1</v>
      </c>
      <c r="P67" s="107">
        <v>1</v>
      </c>
    </row>
    <row r="68" spans="1:16" s="124" customFormat="1" ht="32.25" customHeight="1">
      <c r="A68" s="122"/>
      <c r="B68" s="123" t="s">
        <v>2</v>
      </c>
      <c r="C68" s="122"/>
      <c r="D68" s="122">
        <f>SUM(D9:D67)</f>
        <v>6</v>
      </c>
      <c r="E68" s="122">
        <f>SUM(E9:E67)</f>
        <v>40</v>
      </c>
      <c r="F68" s="122"/>
      <c r="G68" s="122"/>
      <c r="H68" s="122">
        <f>SUM(H9:H67)</f>
        <v>2</v>
      </c>
      <c r="I68" s="122">
        <f t="shared" ref="I68:P68" si="0">SUM(I9:I67)</f>
        <v>6</v>
      </c>
      <c r="J68" s="122">
        <f t="shared" si="0"/>
        <v>10</v>
      </c>
      <c r="K68" s="122">
        <f t="shared" si="0"/>
        <v>22</v>
      </c>
      <c r="L68" s="122">
        <f t="shared" si="0"/>
        <v>0</v>
      </c>
      <c r="M68" s="122">
        <f t="shared" si="0"/>
        <v>7</v>
      </c>
      <c r="N68" s="122">
        <f t="shared" si="0"/>
        <v>18</v>
      </c>
      <c r="O68" s="122">
        <f t="shared" si="0"/>
        <v>15</v>
      </c>
      <c r="P68" s="122">
        <f t="shared" si="0"/>
        <v>21</v>
      </c>
    </row>
    <row r="69" spans="1:16" s="125" customFormat="1" ht="32.25" customHeight="1">
      <c r="B69" s="126" t="s">
        <v>97</v>
      </c>
    </row>
  </sheetData>
  <autoFilter ref="A7:P69"/>
  <mergeCells count="13">
    <mergeCell ref="A1:D1"/>
    <mergeCell ref="A2:P2"/>
    <mergeCell ref="A3:P3"/>
    <mergeCell ref="A4:A6"/>
    <mergeCell ref="B4:B6"/>
    <mergeCell ref="C4:C6"/>
    <mergeCell ref="D4:D6"/>
    <mergeCell ref="F4:F6"/>
    <mergeCell ref="G4:G6"/>
    <mergeCell ref="P4:P6"/>
    <mergeCell ref="H4:K5"/>
    <mergeCell ref="L4:O5"/>
    <mergeCell ref="E4:E6"/>
  </mergeCells>
  <pageMargins left="0.55118110236220474" right="7.874015748031496E-2" top="0.47244094488188981" bottom="0.59055118110236227" header="0.31496062992125984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topLeftCell="A79" zoomScale="145" zoomScaleNormal="145" workbookViewId="0">
      <selection activeCell="H6" sqref="H6"/>
    </sheetView>
  </sheetViews>
  <sheetFormatPr defaultColWidth="9.140625" defaultRowHeight="15.75"/>
  <cols>
    <col min="1" max="1" width="4" style="25" customWidth="1"/>
    <col min="2" max="2" width="14.85546875" style="25" customWidth="1"/>
    <col min="3" max="3" width="10.7109375" style="25" customWidth="1"/>
    <col min="4" max="4" width="4.28515625" style="25" customWidth="1"/>
    <col min="5" max="5" width="5.7109375" style="25" customWidth="1"/>
    <col min="6" max="6" width="17" style="25" customWidth="1"/>
    <col min="7" max="7" width="9.140625" style="25" customWidth="1"/>
    <col min="8" max="11" width="7.5703125" style="25" customWidth="1"/>
    <col min="12" max="13" width="4.28515625" style="25" customWidth="1"/>
    <col min="14" max="14" width="5.5703125" style="25" customWidth="1"/>
    <col min="15" max="16" width="7.5703125" style="25" customWidth="1"/>
    <col min="17" max="17" width="7.7109375" style="25" customWidth="1"/>
    <col min="18" max="18" width="8.5703125" style="25" customWidth="1"/>
    <col min="19" max="19" width="5.7109375" style="25" customWidth="1"/>
    <col min="20" max="20" width="6.140625" style="25" customWidth="1"/>
    <col min="21" max="23" width="7.28515625" style="25" customWidth="1"/>
    <col min="24" max="24" width="6.140625" style="25" customWidth="1"/>
    <col min="25" max="25" width="7.28515625" style="25" customWidth="1"/>
    <col min="26" max="26" width="8" style="25" customWidth="1"/>
    <col min="27" max="27" width="7.85546875" style="25" customWidth="1"/>
    <col min="28" max="28" width="8.85546875" style="25" customWidth="1"/>
    <col min="29" max="16384" width="9.140625" style="25"/>
  </cols>
  <sheetData>
    <row r="1" spans="1:28" ht="43.9" customHeight="1">
      <c r="A1" s="227" t="s">
        <v>141</v>
      </c>
      <c r="B1" s="227"/>
      <c r="C1" s="227"/>
      <c r="D1" s="227"/>
      <c r="E1" s="83"/>
      <c r="F1" s="60"/>
      <c r="G1" s="60"/>
      <c r="H1" s="61"/>
      <c r="I1" s="61"/>
    </row>
    <row r="2" spans="1:28" s="3" customFormat="1" ht="47.25" customHeight="1">
      <c r="A2" s="255" t="s">
        <v>236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</row>
    <row r="3" spans="1:28" s="57" customFormat="1" ht="12" customHeight="1">
      <c r="A3" s="256" t="s">
        <v>237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s="3" customFormat="1" ht="15">
      <c r="A4" s="270" t="s">
        <v>22</v>
      </c>
      <c r="B4" s="271" t="s">
        <v>79</v>
      </c>
      <c r="C4" s="233" t="s">
        <v>80</v>
      </c>
      <c r="D4" s="232" t="s">
        <v>81</v>
      </c>
      <c r="E4" s="272" t="s">
        <v>115</v>
      </c>
      <c r="F4" s="266" t="s">
        <v>102</v>
      </c>
      <c r="G4" s="259" t="s">
        <v>238</v>
      </c>
      <c r="H4" s="275" t="s">
        <v>85</v>
      </c>
      <c r="I4" s="276"/>
      <c r="J4" s="276"/>
      <c r="K4" s="276"/>
      <c r="L4" s="266" t="s">
        <v>86</v>
      </c>
      <c r="M4" s="266"/>
      <c r="N4" s="266"/>
      <c r="O4" s="266"/>
      <c r="P4" s="267" t="s">
        <v>83</v>
      </c>
    </row>
    <row r="5" spans="1:28" s="3" customFormat="1" ht="15">
      <c r="A5" s="270"/>
      <c r="B5" s="271"/>
      <c r="C5" s="233"/>
      <c r="D5" s="232"/>
      <c r="E5" s="273"/>
      <c r="F5" s="266"/>
      <c r="G5" s="260"/>
      <c r="H5" s="277"/>
      <c r="I5" s="278"/>
      <c r="J5" s="278"/>
      <c r="K5" s="278"/>
      <c r="L5" s="266"/>
      <c r="M5" s="266"/>
      <c r="N5" s="266"/>
      <c r="O5" s="266"/>
      <c r="P5" s="268"/>
    </row>
    <row r="6" spans="1:28" s="3" customFormat="1" ht="70.900000000000006" customHeight="1">
      <c r="A6" s="270"/>
      <c r="B6" s="271"/>
      <c r="C6" s="233"/>
      <c r="D6" s="232"/>
      <c r="E6" s="274"/>
      <c r="F6" s="266"/>
      <c r="G6" s="261"/>
      <c r="H6" s="53" t="s">
        <v>87</v>
      </c>
      <c r="I6" s="53" t="s">
        <v>88</v>
      </c>
      <c r="J6" s="53" t="s">
        <v>89</v>
      </c>
      <c r="K6" s="53" t="s">
        <v>90</v>
      </c>
      <c r="L6" s="53" t="s">
        <v>91</v>
      </c>
      <c r="M6" s="53" t="s">
        <v>92</v>
      </c>
      <c r="N6" s="53" t="s">
        <v>93</v>
      </c>
      <c r="O6" s="53" t="s">
        <v>94</v>
      </c>
      <c r="P6" s="269"/>
    </row>
    <row r="7" spans="1:28" s="4" customFormat="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/>
      <c r="H7" s="58">
        <v>8</v>
      </c>
      <c r="I7" s="58"/>
      <c r="J7" s="58">
        <v>10</v>
      </c>
      <c r="K7" s="58">
        <v>11</v>
      </c>
      <c r="L7" s="58">
        <v>12</v>
      </c>
      <c r="M7" s="58">
        <v>13</v>
      </c>
      <c r="N7" s="58">
        <v>14</v>
      </c>
      <c r="O7" s="58">
        <v>15</v>
      </c>
      <c r="P7" s="58">
        <v>16</v>
      </c>
    </row>
    <row r="8" spans="1:28" s="99" customFormat="1">
      <c r="A8" s="127" t="s">
        <v>5</v>
      </c>
      <c r="B8" s="128" t="s">
        <v>99</v>
      </c>
      <c r="C8" s="98"/>
      <c r="D8" s="98"/>
      <c r="E8" s="98"/>
      <c r="F8" s="98"/>
      <c r="G8" s="129"/>
      <c r="H8" s="98"/>
      <c r="I8" s="98"/>
      <c r="J8" s="98"/>
      <c r="K8" s="98"/>
      <c r="L8" s="98"/>
      <c r="M8" s="98"/>
      <c r="N8" s="98"/>
      <c r="O8" s="98"/>
      <c r="P8" s="98"/>
    </row>
    <row r="9" spans="1:28" s="133" customFormat="1" ht="16.899999999999999" customHeight="1">
      <c r="A9" s="130">
        <v>1</v>
      </c>
      <c r="B9" s="131" t="s">
        <v>239</v>
      </c>
      <c r="C9" s="132">
        <v>22995</v>
      </c>
      <c r="D9" s="130"/>
      <c r="E9" s="130">
        <v>1</v>
      </c>
      <c r="F9" s="130" t="s">
        <v>349</v>
      </c>
      <c r="G9" s="176">
        <v>2</v>
      </c>
      <c r="H9" s="130"/>
      <c r="I9" s="130"/>
      <c r="J9" s="130"/>
      <c r="K9" s="130">
        <v>1</v>
      </c>
      <c r="L9" s="130"/>
      <c r="M9" s="130"/>
      <c r="N9" s="130"/>
      <c r="O9" s="130">
        <v>1</v>
      </c>
      <c r="P9" s="130">
        <f>K9</f>
        <v>1</v>
      </c>
    </row>
    <row r="10" spans="1:28" s="138" customFormat="1" ht="21" customHeight="1">
      <c r="A10" s="130">
        <v>2</v>
      </c>
      <c r="B10" s="134" t="s">
        <v>241</v>
      </c>
      <c r="C10" s="139" t="s">
        <v>242</v>
      </c>
      <c r="D10" s="136"/>
      <c r="E10" s="136">
        <v>1</v>
      </c>
      <c r="F10" s="137" t="s">
        <v>342</v>
      </c>
      <c r="G10" s="178">
        <v>1.2</v>
      </c>
      <c r="H10" s="136">
        <v>1</v>
      </c>
      <c r="I10" s="136"/>
      <c r="J10" s="136"/>
      <c r="K10" s="136"/>
      <c r="L10" s="136"/>
      <c r="M10" s="136">
        <v>1</v>
      </c>
      <c r="N10" s="136"/>
      <c r="O10" s="136"/>
      <c r="P10" s="130"/>
      <c r="Q10" s="133"/>
    </row>
    <row r="11" spans="1:28" s="138" customFormat="1" ht="22.9" customHeight="1">
      <c r="A11" s="130">
        <v>3</v>
      </c>
      <c r="B11" s="140" t="s">
        <v>243</v>
      </c>
      <c r="C11" s="141">
        <v>24148</v>
      </c>
      <c r="D11" s="136"/>
      <c r="E11" s="136"/>
      <c r="F11" s="137" t="s">
        <v>336</v>
      </c>
      <c r="G11" s="178">
        <v>1.3</v>
      </c>
      <c r="H11" s="136"/>
      <c r="I11" s="136"/>
      <c r="J11" s="136"/>
      <c r="K11" s="136">
        <v>1</v>
      </c>
      <c r="L11" s="136"/>
      <c r="M11" s="136"/>
      <c r="N11" s="136"/>
      <c r="O11" s="136">
        <v>1</v>
      </c>
      <c r="P11" s="130">
        <f>K11</f>
        <v>1</v>
      </c>
      <c r="Q11" s="133"/>
    </row>
    <row r="12" spans="1:28" s="138" customFormat="1" ht="16.899999999999999" customHeight="1">
      <c r="A12" s="142" t="s">
        <v>6</v>
      </c>
      <c r="B12" s="128" t="s">
        <v>100</v>
      </c>
      <c r="C12" s="136"/>
      <c r="D12" s="136"/>
      <c r="E12" s="136"/>
      <c r="F12" s="143"/>
      <c r="G12" s="177"/>
      <c r="H12" s="136"/>
      <c r="I12" s="136"/>
      <c r="J12" s="136"/>
      <c r="K12" s="136"/>
      <c r="L12" s="136"/>
      <c r="M12" s="136"/>
      <c r="N12" s="136"/>
      <c r="O12" s="136"/>
      <c r="P12" s="130"/>
      <c r="Q12" s="133"/>
    </row>
    <row r="13" spans="1:28" s="138" customFormat="1" ht="16.899999999999999" customHeight="1">
      <c r="A13" s="136">
        <v>1</v>
      </c>
      <c r="B13" s="144" t="s">
        <v>245</v>
      </c>
      <c r="C13" s="145">
        <v>27687</v>
      </c>
      <c r="D13" s="136">
        <v>1</v>
      </c>
      <c r="E13" s="136">
        <v>1</v>
      </c>
      <c r="F13" s="193" t="s">
        <v>338</v>
      </c>
      <c r="G13" s="176">
        <v>1.8</v>
      </c>
      <c r="H13" s="136"/>
      <c r="I13" s="136"/>
      <c r="J13" s="136">
        <v>1</v>
      </c>
      <c r="K13" s="136"/>
      <c r="L13" s="136"/>
      <c r="M13" s="136"/>
      <c r="N13" s="136"/>
      <c r="O13" s="136">
        <v>1</v>
      </c>
      <c r="P13" s="130"/>
      <c r="Q13" s="133"/>
    </row>
    <row r="14" spans="1:28" s="138" customFormat="1" ht="24" customHeight="1">
      <c r="A14" s="136">
        <v>2</v>
      </c>
      <c r="B14" s="148" t="s">
        <v>246</v>
      </c>
      <c r="C14" s="149">
        <v>30594</v>
      </c>
      <c r="D14" s="136"/>
      <c r="E14" s="136"/>
      <c r="F14" s="137" t="s">
        <v>339</v>
      </c>
      <c r="G14" s="178">
        <v>1.7</v>
      </c>
      <c r="H14" s="136"/>
      <c r="I14" s="136">
        <v>1</v>
      </c>
      <c r="J14" s="136"/>
      <c r="K14" s="136"/>
      <c r="L14" s="136"/>
      <c r="M14" s="136"/>
      <c r="N14" s="136"/>
      <c r="O14" s="136">
        <v>1</v>
      </c>
      <c r="P14" s="130"/>
      <c r="Q14" s="133"/>
    </row>
    <row r="15" spans="1:28" s="138" customFormat="1" ht="16.899999999999999" customHeight="1">
      <c r="A15" s="136">
        <v>3</v>
      </c>
      <c r="B15" s="146" t="s">
        <v>247</v>
      </c>
      <c r="C15" s="150">
        <v>23923</v>
      </c>
      <c r="D15" s="136"/>
      <c r="E15" s="136"/>
      <c r="F15" s="137" t="s">
        <v>248</v>
      </c>
      <c r="G15" s="176">
        <v>1</v>
      </c>
      <c r="H15" s="136"/>
      <c r="I15" s="136"/>
      <c r="J15" s="136"/>
      <c r="K15" s="136">
        <v>1</v>
      </c>
      <c r="L15" s="136"/>
      <c r="M15" s="136"/>
      <c r="N15" s="136"/>
      <c r="O15" s="136">
        <v>1</v>
      </c>
      <c r="P15" s="130">
        <f>K15</f>
        <v>1</v>
      </c>
      <c r="Q15" s="133"/>
    </row>
    <row r="16" spans="1:28" s="138" customFormat="1" ht="16.899999999999999" customHeight="1">
      <c r="A16" s="142" t="s">
        <v>161</v>
      </c>
      <c r="B16" s="128" t="s">
        <v>132</v>
      </c>
      <c r="C16" s="136"/>
      <c r="D16" s="136"/>
      <c r="E16" s="136"/>
      <c r="F16" s="137"/>
      <c r="G16" s="151"/>
      <c r="H16" s="136"/>
      <c r="I16" s="136"/>
      <c r="J16" s="136"/>
      <c r="K16" s="136"/>
      <c r="L16" s="136"/>
      <c r="M16" s="136"/>
      <c r="N16" s="136"/>
      <c r="O16" s="136"/>
      <c r="P16" s="130"/>
      <c r="Q16" s="133"/>
    </row>
    <row r="17" spans="1:17" s="138" customFormat="1" ht="16.899999999999999" customHeight="1">
      <c r="A17" s="136">
        <v>1</v>
      </c>
      <c r="B17" s="146" t="s">
        <v>249</v>
      </c>
      <c r="C17" s="150">
        <v>27443</v>
      </c>
      <c r="D17" s="136">
        <v>1</v>
      </c>
      <c r="E17" s="136">
        <v>1</v>
      </c>
      <c r="F17" s="130" t="s">
        <v>338</v>
      </c>
      <c r="G17" s="176">
        <f xml:space="preserve"> 1+0.8</f>
        <v>1.8</v>
      </c>
      <c r="H17" s="136"/>
      <c r="I17" s="136"/>
      <c r="J17" s="136">
        <v>1</v>
      </c>
      <c r="K17" s="136"/>
      <c r="L17" s="136"/>
      <c r="M17" s="136"/>
      <c r="N17" s="136"/>
      <c r="O17" s="136">
        <v>1</v>
      </c>
      <c r="P17" s="130"/>
      <c r="Q17" s="133"/>
    </row>
    <row r="18" spans="1:17" s="138" customFormat="1" ht="24" customHeight="1">
      <c r="A18" s="136">
        <v>2</v>
      </c>
      <c r="B18" s="148" t="s">
        <v>250</v>
      </c>
      <c r="C18" s="141">
        <v>24113</v>
      </c>
      <c r="D18" s="136"/>
      <c r="E18" s="136"/>
      <c r="F18" s="137" t="s">
        <v>337</v>
      </c>
      <c r="G18" s="176">
        <f xml:space="preserve"> 1.5</f>
        <v>1.5</v>
      </c>
      <c r="H18" s="136"/>
      <c r="I18" s="136"/>
      <c r="J18" s="136"/>
      <c r="K18" s="136">
        <v>1</v>
      </c>
      <c r="L18" s="136"/>
      <c r="M18" s="136"/>
      <c r="N18" s="136"/>
      <c r="O18" s="136">
        <v>1</v>
      </c>
      <c r="P18" s="130">
        <f>K18</f>
        <v>1</v>
      </c>
      <c r="Q18" s="133"/>
    </row>
    <row r="19" spans="1:17" s="155" customFormat="1" ht="16.899999999999999" customHeight="1">
      <c r="A19" s="142" t="s">
        <v>166</v>
      </c>
      <c r="B19" s="153" t="s">
        <v>133</v>
      </c>
      <c r="C19" s="154"/>
      <c r="D19" s="154"/>
      <c r="E19" s="154"/>
      <c r="F19" s="137"/>
      <c r="G19" s="151"/>
      <c r="H19" s="154"/>
      <c r="I19" s="154"/>
      <c r="J19" s="154"/>
      <c r="K19" s="154"/>
      <c r="L19" s="154"/>
      <c r="M19" s="154"/>
      <c r="N19" s="154"/>
      <c r="O19" s="154"/>
      <c r="P19" s="130"/>
      <c r="Q19" s="133"/>
    </row>
    <row r="20" spans="1:17" s="155" customFormat="1" ht="16.899999999999999" customHeight="1">
      <c r="A20" s="136">
        <v>1</v>
      </c>
      <c r="B20" s="144" t="s">
        <v>251</v>
      </c>
      <c r="C20" s="156">
        <v>20814</v>
      </c>
      <c r="D20" s="154"/>
      <c r="E20" s="154">
        <v>1</v>
      </c>
      <c r="F20" s="130" t="s">
        <v>240</v>
      </c>
      <c r="G20" s="178">
        <v>1</v>
      </c>
      <c r="H20" s="154"/>
      <c r="I20" s="154"/>
      <c r="J20" s="154"/>
      <c r="K20" s="154">
        <v>1</v>
      </c>
      <c r="L20" s="154"/>
      <c r="M20" s="154">
        <v>1</v>
      </c>
      <c r="N20" s="154"/>
      <c r="O20" s="154"/>
      <c r="P20" s="130">
        <f>K20</f>
        <v>1</v>
      </c>
      <c r="Q20" s="133"/>
    </row>
    <row r="21" spans="1:17" s="155" customFormat="1" ht="20.45" customHeight="1">
      <c r="A21" s="136">
        <v>2</v>
      </c>
      <c r="B21" s="148" t="s">
        <v>252</v>
      </c>
      <c r="C21" s="157" t="s">
        <v>253</v>
      </c>
      <c r="D21" s="154"/>
      <c r="E21" s="154"/>
      <c r="F21" s="137" t="s">
        <v>337</v>
      </c>
      <c r="G21" s="176">
        <f xml:space="preserve"> 0.5+1</f>
        <v>1.5</v>
      </c>
      <c r="H21" s="154"/>
      <c r="I21" s="154"/>
      <c r="J21" s="154">
        <v>1</v>
      </c>
      <c r="K21" s="154"/>
      <c r="L21" s="154"/>
      <c r="M21" s="154"/>
      <c r="N21" s="154"/>
      <c r="O21" s="154">
        <v>1</v>
      </c>
      <c r="P21" s="130"/>
      <c r="Q21" s="133"/>
    </row>
    <row r="22" spans="1:17" s="159" customFormat="1" ht="16.899999999999999" customHeight="1">
      <c r="A22" s="136">
        <v>3</v>
      </c>
      <c r="B22" s="148" t="s">
        <v>254</v>
      </c>
      <c r="C22" s="141">
        <v>30652</v>
      </c>
      <c r="D22" s="158"/>
      <c r="E22" s="158">
        <v>1</v>
      </c>
      <c r="F22" s="137" t="s">
        <v>342</v>
      </c>
      <c r="G22" s="178">
        <v>1.2</v>
      </c>
      <c r="H22" s="158"/>
      <c r="I22" s="158">
        <v>1</v>
      </c>
      <c r="J22" s="158"/>
      <c r="K22" s="158"/>
      <c r="L22" s="158"/>
      <c r="M22" s="158"/>
      <c r="N22" s="158"/>
      <c r="O22" s="158">
        <v>1</v>
      </c>
      <c r="P22" s="130"/>
      <c r="Q22" s="133"/>
    </row>
    <row r="23" spans="1:17" s="159" customFormat="1" ht="16.899999999999999" customHeight="1">
      <c r="A23" s="136">
        <v>4</v>
      </c>
      <c r="B23" s="148" t="s">
        <v>255</v>
      </c>
      <c r="C23" s="141">
        <v>28291</v>
      </c>
      <c r="D23" s="158"/>
      <c r="E23" s="158"/>
      <c r="F23" s="137" t="s">
        <v>244</v>
      </c>
      <c r="G23" s="178">
        <v>0.8</v>
      </c>
      <c r="H23" s="158"/>
      <c r="I23" s="158">
        <v>1</v>
      </c>
      <c r="J23" s="158"/>
      <c r="K23" s="158"/>
      <c r="L23" s="158"/>
      <c r="M23" s="158"/>
      <c r="N23" s="158"/>
      <c r="O23" s="158">
        <v>1</v>
      </c>
      <c r="P23" s="130"/>
      <c r="Q23" s="133"/>
    </row>
    <row r="24" spans="1:17" s="159" customFormat="1" ht="16.899999999999999" customHeight="1">
      <c r="A24" s="142" t="s">
        <v>169</v>
      </c>
      <c r="B24" s="153" t="s">
        <v>116</v>
      </c>
      <c r="C24" s="158"/>
      <c r="D24" s="158"/>
      <c r="E24" s="158"/>
      <c r="F24" s="158"/>
      <c r="G24" s="179"/>
      <c r="H24" s="158"/>
      <c r="I24" s="158"/>
      <c r="J24" s="158"/>
      <c r="K24" s="158"/>
      <c r="L24" s="158"/>
      <c r="M24" s="158"/>
      <c r="N24" s="158"/>
      <c r="O24" s="158"/>
      <c r="P24" s="130"/>
      <c r="Q24" s="133"/>
    </row>
    <row r="25" spans="1:17" s="159" customFormat="1" ht="16.899999999999999" customHeight="1">
      <c r="A25" s="136">
        <v>1</v>
      </c>
      <c r="B25" s="144" t="s">
        <v>256</v>
      </c>
      <c r="C25" s="160">
        <v>25691</v>
      </c>
      <c r="D25" s="158">
        <v>1</v>
      </c>
      <c r="E25" s="158">
        <v>1</v>
      </c>
      <c r="F25" s="130" t="s">
        <v>240</v>
      </c>
      <c r="G25" s="176">
        <v>1</v>
      </c>
      <c r="H25" s="158"/>
      <c r="I25" s="158"/>
      <c r="J25" s="158">
        <v>1</v>
      </c>
      <c r="K25" s="158"/>
      <c r="L25" s="158"/>
      <c r="M25" s="158"/>
      <c r="N25" s="158"/>
      <c r="O25" s="158">
        <v>1</v>
      </c>
      <c r="P25" s="130"/>
      <c r="Q25" s="133"/>
    </row>
    <row r="26" spans="1:17" s="159" customFormat="1" ht="16.899999999999999" customHeight="1">
      <c r="A26" s="136">
        <v>2</v>
      </c>
      <c r="B26" s="144" t="s">
        <v>257</v>
      </c>
      <c r="C26" s="160">
        <v>27324</v>
      </c>
      <c r="D26" s="158"/>
      <c r="E26" s="158">
        <v>1</v>
      </c>
      <c r="F26" s="137" t="s">
        <v>342</v>
      </c>
      <c r="G26" s="178">
        <v>1.2</v>
      </c>
      <c r="H26" s="158"/>
      <c r="I26" s="158"/>
      <c r="J26" s="158">
        <v>1</v>
      </c>
      <c r="K26" s="158"/>
      <c r="L26" s="158"/>
      <c r="M26" s="158"/>
      <c r="N26" s="158"/>
      <c r="O26" s="158">
        <v>1</v>
      </c>
      <c r="P26" s="130"/>
      <c r="Q26" s="133"/>
    </row>
    <row r="27" spans="1:17" s="159" customFormat="1" ht="20.45" customHeight="1">
      <c r="A27" s="136">
        <v>3</v>
      </c>
      <c r="B27" s="148" t="s">
        <v>258</v>
      </c>
      <c r="C27" s="141">
        <v>24386</v>
      </c>
      <c r="D27" s="136"/>
      <c r="E27" s="136">
        <v>1</v>
      </c>
      <c r="F27" s="137" t="s">
        <v>337</v>
      </c>
      <c r="G27" s="176">
        <f>0.5+1</f>
        <v>1.5</v>
      </c>
      <c r="H27" s="158"/>
      <c r="I27" s="158"/>
      <c r="J27" s="158">
        <v>1</v>
      </c>
      <c r="K27" s="158"/>
      <c r="L27" s="158"/>
      <c r="M27" s="158"/>
      <c r="N27" s="158"/>
      <c r="O27" s="158">
        <v>1</v>
      </c>
      <c r="P27" s="130"/>
      <c r="Q27" s="133"/>
    </row>
    <row r="28" spans="1:17" s="159" customFormat="1" ht="16.899999999999999" customHeight="1">
      <c r="A28" s="136">
        <v>4</v>
      </c>
      <c r="B28" s="144" t="s">
        <v>259</v>
      </c>
      <c r="C28" s="160">
        <v>27827</v>
      </c>
      <c r="D28" s="158"/>
      <c r="E28" s="158"/>
      <c r="F28" s="137" t="s">
        <v>244</v>
      </c>
      <c r="G28" s="178">
        <v>0.8</v>
      </c>
      <c r="H28" s="158"/>
      <c r="I28" s="158">
        <v>1</v>
      </c>
      <c r="J28" s="158"/>
      <c r="K28" s="158"/>
      <c r="L28" s="158"/>
      <c r="M28" s="158"/>
      <c r="N28" s="158"/>
      <c r="O28" s="158">
        <v>1</v>
      </c>
      <c r="P28" s="130"/>
      <c r="Q28" s="133"/>
    </row>
    <row r="29" spans="1:17" s="159" customFormat="1" ht="16.899999999999999" customHeight="1">
      <c r="A29" s="142" t="s">
        <v>195</v>
      </c>
      <c r="B29" s="153" t="s">
        <v>118</v>
      </c>
      <c r="C29" s="158"/>
      <c r="D29" s="158"/>
      <c r="E29" s="158"/>
      <c r="F29" s="158"/>
      <c r="G29" s="180"/>
      <c r="H29" s="158"/>
      <c r="I29" s="158"/>
      <c r="J29" s="158"/>
      <c r="K29" s="158"/>
      <c r="L29" s="158"/>
      <c r="M29" s="158"/>
      <c r="N29" s="158"/>
      <c r="O29" s="158"/>
      <c r="P29" s="130"/>
      <c r="Q29" s="133"/>
    </row>
    <row r="30" spans="1:17" s="159" customFormat="1" ht="16.899999999999999" customHeight="1">
      <c r="A30" s="136">
        <v>1</v>
      </c>
      <c r="B30" s="144" t="s">
        <v>260</v>
      </c>
      <c r="C30" s="160">
        <v>22344</v>
      </c>
      <c r="D30" s="158">
        <v>1</v>
      </c>
      <c r="E30" s="158"/>
      <c r="F30" s="130" t="s">
        <v>240</v>
      </c>
      <c r="G30" s="176">
        <v>1</v>
      </c>
      <c r="H30" s="158"/>
      <c r="I30" s="158"/>
      <c r="J30" s="158"/>
      <c r="K30" s="158">
        <v>1</v>
      </c>
      <c r="L30" s="158"/>
      <c r="M30" s="158"/>
      <c r="N30" s="158"/>
      <c r="O30" s="158">
        <v>1</v>
      </c>
      <c r="P30" s="130">
        <f>K30</f>
        <v>1</v>
      </c>
      <c r="Q30" s="133"/>
    </row>
    <row r="31" spans="1:17" s="159" customFormat="1" ht="16.899999999999999" customHeight="1">
      <c r="A31" s="136">
        <v>2</v>
      </c>
      <c r="B31" s="144" t="s">
        <v>261</v>
      </c>
      <c r="C31" s="160">
        <v>20595</v>
      </c>
      <c r="D31" s="158"/>
      <c r="E31" s="158"/>
      <c r="F31" s="137" t="s">
        <v>342</v>
      </c>
      <c r="G31" s="178">
        <v>1.2</v>
      </c>
      <c r="H31" s="158"/>
      <c r="I31" s="158"/>
      <c r="J31" s="158"/>
      <c r="K31" s="158">
        <v>1</v>
      </c>
      <c r="L31" s="158"/>
      <c r="M31" s="158"/>
      <c r="N31" s="158"/>
      <c r="O31" s="158">
        <v>1</v>
      </c>
      <c r="P31" s="130">
        <f>K31</f>
        <v>1</v>
      </c>
      <c r="Q31" s="133"/>
    </row>
    <row r="32" spans="1:17" s="159" customFormat="1" ht="20.45" customHeight="1">
      <c r="A32" s="136">
        <v>3</v>
      </c>
      <c r="B32" s="144" t="s">
        <v>262</v>
      </c>
      <c r="C32" s="160">
        <v>24198</v>
      </c>
      <c r="D32" s="158"/>
      <c r="E32" s="158"/>
      <c r="F32" s="137" t="s">
        <v>337</v>
      </c>
      <c r="G32" s="176">
        <f>0.5+1</f>
        <v>1.5</v>
      </c>
      <c r="H32" s="158"/>
      <c r="I32" s="158"/>
      <c r="J32" s="158"/>
      <c r="K32" s="158">
        <v>1</v>
      </c>
      <c r="L32" s="158"/>
      <c r="M32" s="158"/>
      <c r="N32" s="158"/>
      <c r="O32" s="158">
        <v>1</v>
      </c>
      <c r="P32" s="130">
        <v>1</v>
      </c>
      <c r="Q32" s="133"/>
    </row>
    <row r="33" spans="1:17" s="159" customFormat="1" ht="16.899999999999999" customHeight="1">
      <c r="A33" s="142" t="s">
        <v>176</v>
      </c>
      <c r="B33" s="153" t="s">
        <v>134</v>
      </c>
      <c r="C33" s="158"/>
      <c r="D33" s="158"/>
      <c r="E33" s="158"/>
      <c r="F33" s="158"/>
      <c r="G33" s="180"/>
      <c r="H33" s="158"/>
      <c r="I33" s="158"/>
      <c r="J33" s="158"/>
      <c r="K33" s="158"/>
      <c r="L33" s="158"/>
      <c r="M33" s="158"/>
      <c r="N33" s="158"/>
      <c r="O33" s="158"/>
      <c r="P33" s="130"/>
      <c r="Q33" s="133"/>
    </row>
    <row r="34" spans="1:17" s="159" customFormat="1" ht="16.899999999999999" customHeight="1">
      <c r="A34" s="136">
        <v>1</v>
      </c>
      <c r="B34" s="144" t="s">
        <v>263</v>
      </c>
      <c r="C34" s="160">
        <v>25113</v>
      </c>
      <c r="D34" s="158"/>
      <c r="E34" s="158">
        <v>1</v>
      </c>
      <c r="F34" s="130" t="s">
        <v>240</v>
      </c>
      <c r="G34" s="176">
        <v>1</v>
      </c>
      <c r="H34" s="158"/>
      <c r="I34" s="158"/>
      <c r="J34" s="158">
        <v>1</v>
      </c>
      <c r="K34" s="158"/>
      <c r="L34" s="158"/>
      <c r="M34" s="158"/>
      <c r="N34" s="158"/>
      <c r="O34" s="158">
        <v>1</v>
      </c>
      <c r="P34" s="130"/>
      <c r="Q34" s="133"/>
    </row>
    <row r="35" spans="1:17" s="159" customFormat="1" ht="21" customHeight="1">
      <c r="A35" s="136">
        <v>2</v>
      </c>
      <c r="B35" s="148" t="s">
        <v>264</v>
      </c>
      <c r="C35" s="149">
        <v>26878</v>
      </c>
      <c r="D35" s="158"/>
      <c r="E35" s="158"/>
      <c r="F35" s="137" t="s">
        <v>339</v>
      </c>
      <c r="G35" s="178">
        <v>1.7</v>
      </c>
      <c r="H35" s="158"/>
      <c r="I35" s="158"/>
      <c r="J35" s="158">
        <v>1</v>
      </c>
      <c r="K35" s="158"/>
      <c r="L35" s="158"/>
      <c r="M35" s="158"/>
      <c r="N35" s="158"/>
      <c r="O35" s="158">
        <v>1</v>
      </c>
      <c r="P35" s="130"/>
      <c r="Q35" s="133"/>
    </row>
    <row r="36" spans="1:17" s="159" customFormat="1" ht="16.899999999999999" customHeight="1">
      <c r="A36" s="136">
        <v>3</v>
      </c>
      <c r="B36" s="144" t="s">
        <v>265</v>
      </c>
      <c r="C36" s="160">
        <v>21727</v>
      </c>
      <c r="D36" s="158"/>
      <c r="E36" s="194">
        <v>1</v>
      </c>
      <c r="F36" s="137" t="s">
        <v>248</v>
      </c>
      <c r="G36" s="178">
        <v>1</v>
      </c>
      <c r="H36" s="158"/>
      <c r="I36" s="158"/>
      <c r="J36" s="158"/>
      <c r="K36" s="158">
        <v>1</v>
      </c>
      <c r="L36" s="158"/>
      <c r="M36" s="158"/>
      <c r="N36" s="158"/>
      <c r="O36" s="158">
        <v>1</v>
      </c>
      <c r="P36" s="130">
        <f>K36</f>
        <v>1</v>
      </c>
      <c r="Q36" s="133"/>
    </row>
    <row r="37" spans="1:17" s="159" customFormat="1" ht="16.899999999999999" customHeight="1">
      <c r="A37" s="136">
        <v>4</v>
      </c>
      <c r="B37" s="134" t="s">
        <v>266</v>
      </c>
      <c r="C37" s="139" t="s">
        <v>267</v>
      </c>
      <c r="D37" s="158"/>
      <c r="E37" s="158">
        <v>1</v>
      </c>
      <c r="F37" s="137" t="s">
        <v>244</v>
      </c>
      <c r="G37" s="181">
        <v>0.8</v>
      </c>
      <c r="H37" s="158"/>
      <c r="I37" s="158"/>
      <c r="J37" s="158"/>
      <c r="K37" s="158">
        <v>1</v>
      </c>
      <c r="L37" s="158"/>
      <c r="M37" s="158"/>
      <c r="N37" s="158">
        <v>1</v>
      </c>
      <c r="O37" s="158"/>
      <c r="P37" s="130">
        <f>K37</f>
        <v>1</v>
      </c>
      <c r="Q37" s="133"/>
    </row>
    <row r="38" spans="1:17" s="159" customFormat="1" ht="16.899999999999999" customHeight="1">
      <c r="A38" s="142" t="s">
        <v>183</v>
      </c>
      <c r="B38" s="153" t="s">
        <v>135</v>
      </c>
      <c r="C38" s="158"/>
      <c r="D38" s="158"/>
      <c r="E38" s="158"/>
      <c r="F38" s="158"/>
      <c r="G38" s="182"/>
      <c r="H38" s="158"/>
      <c r="I38" s="158"/>
      <c r="J38" s="158"/>
      <c r="K38" s="158"/>
      <c r="L38" s="158"/>
      <c r="M38" s="158"/>
      <c r="N38" s="158"/>
      <c r="O38" s="158"/>
      <c r="P38" s="130"/>
      <c r="Q38" s="133"/>
    </row>
    <row r="39" spans="1:17" s="159" customFormat="1" ht="16.899999999999999" customHeight="1">
      <c r="A39" s="136">
        <v>1</v>
      </c>
      <c r="B39" s="144" t="s">
        <v>268</v>
      </c>
      <c r="C39" s="160">
        <v>24010</v>
      </c>
      <c r="D39" s="158"/>
      <c r="E39" s="158">
        <v>1</v>
      </c>
      <c r="F39" s="130" t="s">
        <v>240</v>
      </c>
      <c r="G39" s="176">
        <v>1</v>
      </c>
      <c r="H39" s="158"/>
      <c r="I39" s="158"/>
      <c r="J39" s="158"/>
      <c r="K39" s="158">
        <v>1</v>
      </c>
      <c r="L39" s="158"/>
      <c r="M39" s="158">
        <v>1</v>
      </c>
      <c r="N39" s="158"/>
      <c r="O39" s="158"/>
      <c r="P39" s="130">
        <f>K39</f>
        <v>1</v>
      </c>
      <c r="Q39" s="133"/>
    </row>
    <row r="40" spans="1:17" s="159" customFormat="1" ht="18" customHeight="1">
      <c r="A40" s="136">
        <v>2</v>
      </c>
      <c r="B40" s="148" t="s">
        <v>269</v>
      </c>
      <c r="C40" s="164">
        <v>28039</v>
      </c>
      <c r="D40" s="152"/>
      <c r="E40" s="136">
        <v>1</v>
      </c>
      <c r="F40" s="137" t="s">
        <v>339</v>
      </c>
      <c r="G40" s="178">
        <f>0.5+1.2</f>
        <v>1.7</v>
      </c>
      <c r="H40" s="158"/>
      <c r="I40" s="158">
        <v>1</v>
      </c>
      <c r="J40" s="158"/>
      <c r="K40" s="158"/>
      <c r="L40" s="158"/>
      <c r="M40" s="158">
        <v>1</v>
      </c>
      <c r="N40" s="158"/>
      <c r="O40" s="158"/>
      <c r="P40" s="130"/>
      <c r="Q40" s="133"/>
    </row>
    <row r="41" spans="1:17" s="159" customFormat="1" ht="16.899999999999999" customHeight="1">
      <c r="A41" s="136">
        <v>3</v>
      </c>
      <c r="B41" s="144" t="s">
        <v>270</v>
      </c>
      <c r="C41" s="160">
        <v>23134</v>
      </c>
      <c r="D41" s="158"/>
      <c r="E41" s="158"/>
      <c r="F41" s="137" t="s">
        <v>248</v>
      </c>
      <c r="G41" s="178">
        <v>1</v>
      </c>
      <c r="H41" s="158"/>
      <c r="I41" s="158"/>
      <c r="J41" s="158"/>
      <c r="K41" s="158">
        <v>1</v>
      </c>
      <c r="L41" s="158"/>
      <c r="M41" s="158"/>
      <c r="N41" s="158"/>
      <c r="O41" s="158">
        <v>1</v>
      </c>
      <c r="P41" s="130">
        <f>K41</f>
        <v>1</v>
      </c>
      <c r="Q41" s="133"/>
    </row>
    <row r="42" spans="1:17" s="159" customFormat="1" ht="16.899999999999999" customHeight="1">
      <c r="A42" s="136">
        <v>4</v>
      </c>
      <c r="B42" s="144" t="s">
        <v>271</v>
      </c>
      <c r="C42" s="160">
        <v>23660</v>
      </c>
      <c r="D42" s="158"/>
      <c r="E42" s="158"/>
      <c r="F42" s="137" t="s">
        <v>244</v>
      </c>
      <c r="G42" s="181">
        <v>0.8</v>
      </c>
      <c r="H42" s="158"/>
      <c r="I42" s="158"/>
      <c r="J42" s="158"/>
      <c r="K42" s="158">
        <v>1</v>
      </c>
      <c r="L42" s="158"/>
      <c r="M42" s="158"/>
      <c r="N42" s="158"/>
      <c r="O42" s="158">
        <v>1</v>
      </c>
      <c r="P42" s="130">
        <f>K42</f>
        <v>1</v>
      </c>
      <c r="Q42" s="133"/>
    </row>
    <row r="43" spans="1:17" s="159" customFormat="1" ht="28.9" customHeight="1">
      <c r="A43" s="142" t="s">
        <v>187</v>
      </c>
      <c r="B43" s="153" t="s">
        <v>136</v>
      </c>
      <c r="C43" s="158"/>
      <c r="D43" s="158"/>
      <c r="E43" s="158"/>
      <c r="F43" s="158"/>
      <c r="G43" s="182"/>
      <c r="H43" s="158"/>
      <c r="I43" s="158"/>
      <c r="J43" s="158"/>
      <c r="K43" s="158"/>
      <c r="L43" s="158"/>
      <c r="M43" s="158"/>
      <c r="N43" s="158"/>
      <c r="O43" s="158"/>
      <c r="P43" s="130"/>
      <c r="Q43" s="133"/>
    </row>
    <row r="44" spans="1:17" s="159" customFormat="1" ht="12" customHeight="1">
      <c r="A44" s="136">
        <v>1</v>
      </c>
      <c r="B44" s="144" t="s">
        <v>273</v>
      </c>
      <c r="C44" s="165" t="s">
        <v>274</v>
      </c>
      <c r="D44" s="158">
        <v>1</v>
      </c>
      <c r="E44" s="158"/>
      <c r="F44" s="130" t="s">
        <v>240</v>
      </c>
      <c r="G44" s="176">
        <v>1</v>
      </c>
      <c r="H44" s="158"/>
      <c r="I44" s="158"/>
      <c r="J44" s="158">
        <v>1</v>
      </c>
      <c r="K44" s="158"/>
      <c r="L44" s="158"/>
      <c r="M44" s="158"/>
      <c r="N44" s="158"/>
      <c r="O44" s="158">
        <v>1</v>
      </c>
      <c r="P44" s="130"/>
      <c r="Q44" s="133"/>
    </row>
    <row r="45" spans="1:17" s="159" customFormat="1" ht="21.6" customHeight="1">
      <c r="A45" s="136">
        <v>2</v>
      </c>
      <c r="B45" s="148" t="s">
        <v>275</v>
      </c>
      <c r="C45" s="141">
        <v>22747</v>
      </c>
      <c r="D45" s="136"/>
      <c r="E45" s="158"/>
      <c r="F45" s="137" t="s">
        <v>339</v>
      </c>
      <c r="G45" s="178">
        <f>0.5+1.2</f>
        <v>1.7</v>
      </c>
      <c r="H45" s="158"/>
      <c r="I45" s="158"/>
      <c r="J45" s="158"/>
      <c r="K45" s="158">
        <v>1</v>
      </c>
      <c r="L45" s="158"/>
      <c r="M45" s="158"/>
      <c r="N45" s="158"/>
      <c r="O45" s="158">
        <v>1</v>
      </c>
      <c r="P45" s="130">
        <f>K45</f>
        <v>1</v>
      </c>
      <c r="Q45" s="133"/>
    </row>
    <row r="46" spans="1:17" s="159" customFormat="1" ht="15.6" customHeight="1">
      <c r="A46" s="136">
        <v>3</v>
      </c>
      <c r="B46" s="134" t="s">
        <v>276</v>
      </c>
      <c r="C46" s="147">
        <v>24107</v>
      </c>
      <c r="D46" s="130"/>
      <c r="E46" s="130"/>
      <c r="F46" s="137" t="s">
        <v>248</v>
      </c>
      <c r="G46" s="178">
        <v>1</v>
      </c>
      <c r="H46" s="158"/>
      <c r="I46" s="158"/>
      <c r="J46" s="158"/>
      <c r="K46" s="158">
        <v>1</v>
      </c>
      <c r="L46" s="158"/>
      <c r="M46" s="158"/>
      <c r="N46" s="158"/>
      <c r="O46" s="158">
        <v>1</v>
      </c>
      <c r="P46" s="130">
        <f>K46</f>
        <v>1</v>
      </c>
      <c r="Q46" s="133"/>
    </row>
    <row r="47" spans="1:17" s="159" customFormat="1" ht="15.6" customHeight="1">
      <c r="A47" s="136">
        <v>4</v>
      </c>
      <c r="B47" s="134" t="s">
        <v>277</v>
      </c>
      <c r="C47" s="147">
        <v>21588</v>
      </c>
      <c r="D47" s="130"/>
      <c r="E47" s="130"/>
      <c r="F47" s="137" t="s">
        <v>244</v>
      </c>
      <c r="G47" s="181">
        <v>0.8</v>
      </c>
      <c r="H47" s="158"/>
      <c r="I47" s="158"/>
      <c r="J47" s="158"/>
      <c r="K47" s="158">
        <v>1</v>
      </c>
      <c r="L47" s="158"/>
      <c r="M47" s="158"/>
      <c r="N47" s="158"/>
      <c r="O47" s="158">
        <v>1</v>
      </c>
      <c r="P47" s="130">
        <f>K47</f>
        <v>1</v>
      </c>
      <c r="Q47" s="133"/>
    </row>
    <row r="48" spans="1:17" s="159" customFormat="1" ht="16.899999999999999" customHeight="1">
      <c r="A48" s="142" t="s">
        <v>190</v>
      </c>
      <c r="B48" s="153" t="s">
        <v>119</v>
      </c>
      <c r="C48" s="158"/>
      <c r="D48" s="158"/>
      <c r="E48" s="158"/>
      <c r="F48" s="158"/>
      <c r="G48" s="182"/>
      <c r="H48" s="158"/>
      <c r="I48" s="158"/>
      <c r="J48" s="158"/>
      <c r="K48" s="158"/>
      <c r="L48" s="158"/>
      <c r="M48" s="158"/>
      <c r="N48" s="158"/>
      <c r="O48" s="158"/>
      <c r="P48" s="130"/>
      <c r="Q48" s="133"/>
    </row>
    <row r="49" spans="1:17" s="159" customFormat="1" ht="16.899999999999999" customHeight="1">
      <c r="A49" s="136">
        <v>1</v>
      </c>
      <c r="B49" s="144" t="s">
        <v>278</v>
      </c>
      <c r="C49" s="166">
        <v>28744</v>
      </c>
      <c r="D49" s="158"/>
      <c r="E49" s="158"/>
      <c r="F49" s="193" t="s">
        <v>96</v>
      </c>
      <c r="G49" s="176">
        <v>0.5</v>
      </c>
      <c r="H49" s="158"/>
      <c r="I49" s="158">
        <v>1</v>
      </c>
      <c r="J49" s="158"/>
      <c r="K49" s="158"/>
      <c r="L49" s="158"/>
      <c r="M49" s="158"/>
      <c r="N49" s="158"/>
      <c r="O49" s="158">
        <v>1</v>
      </c>
      <c r="P49" s="130"/>
      <c r="Q49" s="133"/>
    </row>
    <row r="50" spans="1:17" s="159" customFormat="1" ht="16.899999999999999" customHeight="1">
      <c r="A50" s="136">
        <v>2</v>
      </c>
      <c r="B50" s="144" t="s">
        <v>279</v>
      </c>
      <c r="C50" s="160">
        <v>26012</v>
      </c>
      <c r="D50" s="158"/>
      <c r="E50" s="158">
        <v>1</v>
      </c>
      <c r="F50" s="137" t="s">
        <v>342</v>
      </c>
      <c r="G50" s="181">
        <v>1.2</v>
      </c>
      <c r="H50" s="158"/>
      <c r="I50" s="158"/>
      <c r="J50" s="158">
        <v>1</v>
      </c>
      <c r="K50" s="158"/>
      <c r="L50" s="158"/>
      <c r="M50" s="158"/>
      <c r="N50" s="158"/>
      <c r="O50" s="158">
        <v>1</v>
      </c>
      <c r="P50" s="130"/>
      <c r="Q50" s="133"/>
    </row>
    <row r="51" spans="1:17" s="159" customFormat="1" ht="16.899999999999999" customHeight="1">
      <c r="A51" s="136">
        <v>3</v>
      </c>
      <c r="B51" s="144" t="s">
        <v>280</v>
      </c>
      <c r="C51" s="160">
        <v>21820</v>
      </c>
      <c r="D51" s="158"/>
      <c r="E51" s="158">
        <v>1</v>
      </c>
      <c r="F51" s="137" t="s">
        <v>248</v>
      </c>
      <c r="G51" s="176">
        <v>1</v>
      </c>
      <c r="H51" s="158"/>
      <c r="I51" s="158"/>
      <c r="J51" s="158"/>
      <c r="K51" s="158">
        <v>1</v>
      </c>
      <c r="L51" s="158"/>
      <c r="M51" s="158"/>
      <c r="N51" s="158"/>
      <c r="O51" s="158">
        <v>1</v>
      </c>
      <c r="P51" s="130">
        <f>K51</f>
        <v>1</v>
      </c>
      <c r="Q51" s="133"/>
    </row>
    <row r="52" spans="1:17" s="159" customFormat="1" ht="16.899999999999999" customHeight="1">
      <c r="A52" s="136">
        <v>4</v>
      </c>
      <c r="B52" s="144" t="s">
        <v>281</v>
      </c>
      <c r="C52" s="160">
        <v>26080</v>
      </c>
      <c r="D52" s="158"/>
      <c r="E52" s="158"/>
      <c r="F52" s="137" t="s">
        <v>244</v>
      </c>
      <c r="G52" s="181">
        <v>0.8</v>
      </c>
      <c r="H52" s="158"/>
      <c r="I52" s="158"/>
      <c r="J52" s="158">
        <v>1</v>
      </c>
      <c r="K52" s="158"/>
      <c r="L52" s="158"/>
      <c r="M52" s="158"/>
      <c r="N52" s="158"/>
      <c r="O52" s="158">
        <v>1</v>
      </c>
      <c r="P52" s="130"/>
      <c r="Q52" s="133"/>
    </row>
    <row r="53" spans="1:17" s="159" customFormat="1" ht="16.899999999999999" customHeight="1">
      <c r="A53" s="142" t="s">
        <v>195</v>
      </c>
      <c r="B53" s="153" t="s">
        <v>121</v>
      </c>
      <c r="C53" s="158"/>
      <c r="D53" s="158"/>
      <c r="E53" s="158"/>
      <c r="F53" s="158"/>
      <c r="G53" s="182"/>
      <c r="H53" s="158"/>
      <c r="I53" s="158"/>
      <c r="J53" s="158"/>
      <c r="K53" s="158"/>
      <c r="L53" s="158"/>
      <c r="M53" s="158"/>
      <c r="N53" s="158"/>
      <c r="O53" s="158"/>
      <c r="P53" s="130"/>
      <c r="Q53" s="133"/>
    </row>
    <row r="54" spans="1:17" s="159" customFormat="1" ht="16.899999999999999" customHeight="1">
      <c r="A54" s="136">
        <v>1</v>
      </c>
      <c r="B54" s="144" t="s">
        <v>282</v>
      </c>
      <c r="C54" s="160">
        <v>22014</v>
      </c>
      <c r="D54" s="158"/>
      <c r="E54" s="158">
        <v>1</v>
      </c>
      <c r="F54" s="130" t="s">
        <v>240</v>
      </c>
      <c r="G54" s="176">
        <v>1</v>
      </c>
      <c r="H54" s="158"/>
      <c r="I54" s="158"/>
      <c r="J54" s="158"/>
      <c r="K54" s="158">
        <v>1</v>
      </c>
      <c r="L54" s="158"/>
      <c r="M54" s="158"/>
      <c r="N54" s="158">
        <v>1</v>
      </c>
      <c r="O54" s="158"/>
      <c r="P54" s="130">
        <f>K54</f>
        <v>1</v>
      </c>
      <c r="Q54" s="133"/>
    </row>
    <row r="55" spans="1:17" s="159" customFormat="1" ht="18.600000000000001" customHeight="1">
      <c r="A55" s="136">
        <v>2</v>
      </c>
      <c r="B55" s="148" t="s">
        <v>283</v>
      </c>
      <c r="C55" s="164">
        <v>26360</v>
      </c>
      <c r="D55" s="158"/>
      <c r="E55" s="158"/>
      <c r="F55" s="137" t="s">
        <v>339</v>
      </c>
      <c r="G55" s="181">
        <f>0.5+1.2</f>
        <v>1.7</v>
      </c>
      <c r="H55" s="158"/>
      <c r="I55" s="158"/>
      <c r="J55" s="158">
        <v>1</v>
      </c>
      <c r="K55" s="158"/>
      <c r="L55" s="158"/>
      <c r="M55" s="158"/>
      <c r="N55" s="158"/>
      <c r="O55" s="158">
        <v>1</v>
      </c>
      <c r="P55" s="130"/>
      <c r="Q55" s="133"/>
    </row>
    <row r="56" spans="1:17" s="159" customFormat="1" ht="16.899999999999999" customHeight="1">
      <c r="A56" s="136">
        <v>3</v>
      </c>
      <c r="B56" s="134" t="s">
        <v>284</v>
      </c>
      <c r="C56" s="150">
        <v>22925</v>
      </c>
      <c r="D56" s="136"/>
      <c r="E56" s="158"/>
      <c r="F56" s="137" t="s">
        <v>248</v>
      </c>
      <c r="G56" s="176">
        <v>1</v>
      </c>
      <c r="H56" s="158"/>
      <c r="I56" s="158"/>
      <c r="J56" s="158"/>
      <c r="K56" s="158">
        <v>1</v>
      </c>
      <c r="L56" s="158"/>
      <c r="M56" s="158"/>
      <c r="N56" s="158"/>
      <c r="O56" s="158">
        <v>1</v>
      </c>
      <c r="P56" s="130">
        <f>K56</f>
        <v>1</v>
      </c>
      <c r="Q56" s="133"/>
    </row>
    <row r="57" spans="1:17" s="159" customFormat="1" ht="16.899999999999999" customHeight="1">
      <c r="A57" s="136">
        <v>4</v>
      </c>
      <c r="B57" s="134" t="s">
        <v>285</v>
      </c>
      <c r="C57" s="150">
        <v>27677</v>
      </c>
      <c r="D57" s="136"/>
      <c r="E57" s="158"/>
      <c r="F57" s="137" t="s">
        <v>244</v>
      </c>
      <c r="G57" s="181">
        <v>0.8</v>
      </c>
      <c r="H57" s="158"/>
      <c r="I57" s="158"/>
      <c r="J57" s="158">
        <v>1</v>
      </c>
      <c r="K57" s="158"/>
      <c r="L57" s="158"/>
      <c r="M57" s="158"/>
      <c r="N57" s="158"/>
      <c r="O57" s="158">
        <v>1</v>
      </c>
      <c r="P57" s="130"/>
      <c r="Q57" s="133"/>
    </row>
    <row r="58" spans="1:17" s="159" customFormat="1" ht="16.899999999999999" customHeight="1">
      <c r="A58" s="142" t="s">
        <v>199</v>
      </c>
      <c r="B58" s="153" t="s">
        <v>137</v>
      </c>
      <c r="C58" s="158"/>
      <c r="D58" s="158"/>
      <c r="E58" s="158"/>
      <c r="F58" s="158"/>
      <c r="G58" s="182"/>
      <c r="H58" s="158"/>
      <c r="I58" s="158"/>
      <c r="J58" s="158"/>
      <c r="K58" s="158"/>
      <c r="L58" s="158"/>
      <c r="M58" s="158"/>
      <c r="N58" s="158"/>
      <c r="O58" s="158"/>
      <c r="P58" s="130"/>
      <c r="Q58" s="133"/>
    </row>
    <row r="59" spans="1:17" s="159" customFormat="1" ht="16.899999999999999" customHeight="1">
      <c r="A59" s="136">
        <v>1</v>
      </c>
      <c r="B59" s="134" t="s">
        <v>286</v>
      </c>
      <c r="C59" s="147">
        <v>20244</v>
      </c>
      <c r="D59" s="130"/>
      <c r="E59" s="130">
        <v>1</v>
      </c>
      <c r="F59" s="130" t="s">
        <v>240</v>
      </c>
      <c r="G59" s="176">
        <v>1</v>
      </c>
      <c r="H59" s="158"/>
      <c r="I59" s="158"/>
      <c r="J59" s="158"/>
      <c r="K59" s="158">
        <v>1</v>
      </c>
      <c r="L59" s="158"/>
      <c r="M59" s="158"/>
      <c r="N59" s="158"/>
      <c r="O59" s="158">
        <v>1</v>
      </c>
      <c r="P59" s="130">
        <f>K59</f>
        <v>1</v>
      </c>
      <c r="Q59" s="133"/>
    </row>
    <row r="60" spans="1:17" s="159" customFormat="1" ht="16.899999999999999" customHeight="1">
      <c r="A60" s="136">
        <v>2</v>
      </c>
      <c r="B60" s="144" t="s">
        <v>287</v>
      </c>
      <c r="C60" s="163">
        <v>24108</v>
      </c>
      <c r="D60" s="158"/>
      <c r="E60" s="158"/>
      <c r="F60" s="137" t="s">
        <v>342</v>
      </c>
      <c r="G60" s="181">
        <v>1.2</v>
      </c>
      <c r="H60" s="158"/>
      <c r="I60" s="158"/>
      <c r="J60" s="158"/>
      <c r="K60" s="158">
        <v>1</v>
      </c>
      <c r="L60" s="158"/>
      <c r="M60" s="158"/>
      <c r="N60" s="158"/>
      <c r="O60" s="158">
        <v>1</v>
      </c>
      <c r="P60" s="130">
        <f>K60</f>
        <v>1</v>
      </c>
      <c r="Q60" s="133"/>
    </row>
    <row r="61" spans="1:17" s="159" customFormat="1" ht="22.9" customHeight="1">
      <c r="A61" s="136">
        <v>3</v>
      </c>
      <c r="B61" s="148" t="s">
        <v>288</v>
      </c>
      <c r="C61" s="167" t="s">
        <v>289</v>
      </c>
      <c r="D61" s="136"/>
      <c r="E61" s="158"/>
      <c r="F61" s="137" t="s">
        <v>337</v>
      </c>
      <c r="G61" s="176">
        <f>0.5+1</f>
        <v>1.5</v>
      </c>
      <c r="H61" s="158"/>
      <c r="I61" s="158">
        <v>1</v>
      </c>
      <c r="J61" s="158"/>
      <c r="K61" s="158"/>
      <c r="L61" s="158"/>
      <c r="M61" s="158"/>
      <c r="N61" s="158"/>
      <c r="O61" s="158">
        <v>1</v>
      </c>
      <c r="P61" s="130"/>
      <c r="Q61" s="133"/>
    </row>
    <row r="62" spans="1:17" s="159" customFormat="1" ht="16.899999999999999" customHeight="1">
      <c r="A62" s="136">
        <v>4</v>
      </c>
      <c r="B62" s="144" t="s">
        <v>290</v>
      </c>
      <c r="C62" s="160">
        <v>23969</v>
      </c>
      <c r="D62" s="158"/>
      <c r="E62" s="158"/>
      <c r="F62" s="137" t="s">
        <v>244</v>
      </c>
      <c r="G62" s="181">
        <v>0.8</v>
      </c>
      <c r="H62" s="158"/>
      <c r="I62" s="158"/>
      <c r="J62" s="158"/>
      <c r="K62" s="158">
        <v>1</v>
      </c>
      <c r="L62" s="158"/>
      <c r="M62" s="158"/>
      <c r="N62" s="158"/>
      <c r="O62" s="158">
        <v>1</v>
      </c>
      <c r="P62" s="130">
        <f>K62</f>
        <v>1</v>
      </c>
      <c r="Q62" s="133"/>
    </row>
    <row r="63" spans="1:17" s="159" customFormat="1" ht="16.899999999999999" customHeight="1">
      <c r="A63" s="142" t="s">
        <v>203</v>
      </c>
      <c r="B63" s="153" t="s">
        <v>204</v>
      </c>
      <c r="C63" s="158"/>
      <c r="D63" s="158"/>
      <c r="E63" s="158"/>
      <c r="F63" s="158"/>
      <c r="G63" s="182"/>
      <c r="H63" s="158"/>
      <c r="I63" s="158"/>
      <c r="J63" s="158"/>
      <c r="K63" s="158"/>
      <c r="L63" s="158"/>
      <c r="M63" s="158"/>
      <c r="N63" s="158"/>
      <c r="O63" s="158"/>
      <c r="P63" s="130"/>
      <c r="Q63" s="133"/>
    </row>
    <row r="64" spans="1:17" s="159" customFormat="1" ht="23.45" customHeight="1">
      <c r="A64" s="136">
        <v>1</v>
      </c>
      <c r="B64" s="148" t="s">
        <v>291</v>
      </c>
      <c r="C64" s="168" t="s">
        <v>292</v>
      </c>
      <c r="D64" s="136"/>
      <c r="E64" s="135">
        <v>1</v>
      </c>
      <c r="F64" s="137" t="s">
        <v>339</v>
      </c>
      <c r="G64" s="178">
        <f>0.5+1.2</f>
        <v>1.7</v>
      </c>
      <c r="H64" s="158">
        <v>1</v>
      </c>
      <c r="I64" s="158"/>
      <c r="J64" s="158"/>
      <c r="K64" s="158"/>
      <c r="L64" s="158"/>
      <c r="M64" s="158">
        <v>1</v>
      </c>
      <c r="N64" s="158"/>
      <c r="O64" s="158"/>
      <c r="P64" s="130"/>
      <c r="Q64" s="133"/>
    </row>
    <row r="65" spans="1:17" s="159" customFormat="1" ht="21" customHeight="1">
      <c r="A65" s="136">
        <v>2</v>
      </c>
      <c r="B65" s="144" t="s">
        <v>293</v>
      </c>
      <c r="C65" s="162" t="s">
        <v>294</v>
      </c>
      <c r="D65" s="158"/>
      <c r="E65" s="158"/>
      <c r="F65" s="137" t="s">
        <v>248</v>
      </c>
      <c r="G65" s="176">
        <v>1</v>
      </c>
      <c r="H65" s="158"/>
      <c r="I65" s="158">
        <v>1</v>
      </c>
      <c r="J65" s="158"/>
      <c r="K65" s="158"/>
      <c r="L65" s="158"/>
      <c r="M65" s="158"/>
      <c r="N65" s="158"/>
      <c r="O65" s="158">
        <v>1</v>
      </c>
      <c r="P65" s="130"/>
      <c r="Q65" s="133"/>
    </row>
    <row r="66" spans="1:17" s="159" customFormat="1" ht="21" customHeight="1">
      <c r="A66" s="136">
        <v>3</v>
      </c>
      <c r="B66" s="144" t="s">
        <v>340</v>
      </c>
      <c r="C66" s="162" t="s">
        <v>341</v>
      </c>
      <c r="D66" s="158"/>
      <c r="E66" s="158"/>
      <c r="F66" s="137" t="s">
        <v>244</v>
      </c>
      <c r="G66" s="176">
        <v>0.8</v>
      </c>
      <c r="H66" s="158">
        <v>1</v>
      </c>
      <c r="I66" s="158"/>
      <c r="J66" s="158"/>
      <c r="K66" s="158"/>
      <c r="L66" s="158"/>
      <c r="M66" s="158"/>
      <c r="N66" s="158"/>
      <c r="O66" s="158">
        <v>1</v>
      </c>
      <c r="P66" s="130"/>
      <c r="Q66" s="133"/>
    </row>
    <row r="67" spans="1:17" s="159" customFormat="1" ht="16.899999999999999" customHeight="1">
      <c r="A67" s="142" t="s">
        <v>208</v>
      </c>
      <c r="B67" s="153" t="s">
        <v>126</v>
      </c>
      <c r="C67" s="158"/>
      <c r="D67" s="158"/>
      <c r="E67" s="158"/>
      <c r="F67" s="158"/>
      <c r="G67" s="182"/>
      <c r="H67" s="158"/>
      <c r="I67" s="158"/>
      <c r="J67" s="158"/>
      <c r="K67" s="158"/>
      <c r="L67" s="158"/>
      <c r="M67" s="158"/>
      <c r="N67" s="158"/>
      <c r="O67" s="158"/>
      <c r="P67" s="130"/>
      <c r="Q67" s="133"/>
    </row>
    <row r="68" spans="1:17" s="159" customFormat="1" ht="27.6" customHeight="1">
      <c r="A68" s="136">
        <v>1</v>
      </c>
      <c r="B68" s="148" t="s">
        <v>295</v>
      </c>
      <c r="C68" s="169">
        <v>27951</v>
      </c>
      <c r="D68" s="158"/>
      <c r="E68" s="158">
        <v>1</v>
      </c>
      <c r="F68" s="137" t="s">
        <v>339</v>
      </c>
      <c r="G68" s="181">
        <f>0.5+1.2</f>
        <v>1.7</v>
      </c>
      <c r="H68" s="158"/>
      <c r="I68" s="158">
        <v>1</v>
      </c>
      <c r="J68" s="158"/>
      <c r="K68" s="158"/>
      <c r="L68" s="158"/>
      <c r="M68" s="158"/>
      <c r="N68" s="158"/>
      <c r="O68" s="158">
        <v>1</v>
      </c>
      <c r="P68" s="130"/>
      <c r="Q68" s="133"/>
    </row>
    <row r="69" spans="1:17" s="159" customFormat="1" ht="16.899999999999999" customHeight="1">
      <c r="A69" s="136">
        <v>2</v>
      </c>
      <c r="B69" s="144" t="s">
        <v>296</v>
      </c>
      <c r="C69" s="160">
        <v>24361</v>
      </c>
      <c r="D69" s="158"/>
      <c r="E69" s="158">
        <v>1</v>
      </c>
      <c r="F69" s="137" t="s">
        <v>297</v>
      </c>
      <c r="G69" s="176">
        <v>1</v>
      </c>
      <c r="H69" s="158"/>
      <c r="I69" s="158"/>
      <c r="J69" s="158">
        <v>1</v>
      </c>
      <c r="K69" s="158"/>
      <c r="L69" s="158"/>
      <c r="M69" s="158"/>
      <c r="N69" s="158"/>
      <c r="O69" s="158">
        <v>1</v>
      </c>
      <c r="P69" s="130"/>
      <c r="Q69" s="133"/>
    </row>
    <row r="70" spans="1:17" s="159" customFormat="1" ht="16.899999999999999" customHeight="1">
      <c r="A70" s="136">
        <v>3</v>
      </c>
      <c r="B70" s="144" t="s">
        <v>298</v>
      </c>
      <c r="C70" s="160">
        <v>25054</v>
      </c>
      <c r="D70" s="158"/>
      <c r="E70" s="158"/>
      <c r="F70" s="137" t="s">
        <v>244</v>
      </c>
      <c r="G70" s="181">
        <v>0.8</v>
      </c>
      <c r="H70" s="158"/>
      <c r="I70" s="158"/>
      <c r="J70" s="158">
        <v>1</v>
      </c>
      <c r="K70" s="158"/>
      <c r="L70" s="158"/>
      <c r="M70" s="158"/>
      <c r="N70" s="158"/>
      <c r="O70" s="158">
        <v>1</v>
      </c>
      <c r="P70" s="130"/>
      <c r="Q70" s="133"/>
    </row>
    <row r="71" spans="1:17" s="159" customFormat="1" ht="16.899999999999999" customHeight="1">
      <c r="A71" s="142" t="s">
        <v>212</v>
      </c>
      <c r="B71" s="153" t="s">
        <v>125</v>
      </c>
      <c r="C71" s="158"/>
      <c r="D71" s="158"/>
      <c r="E71" s="158"/>
      <c r="F71" s="158"/>
      <c r="G71" s="182"/>
      <c r="H71" s="158"/>
      <c r="I71" s="158"/>
      <c r="J71" s="158"/>
      <c r="K71" s="158"/>
      <c r="L71" s="158"/>
      <c r="M71" s="158"/>
      <c r="N71" s="158"/>
      <c r="O71" s="158"/>
      <c r="P71" s="130"/>
      <c r="Q71" s="133"/>
    </row>
    <row r="72" spans="1:17" s="159" customFormat="1" ht="20.45" customHeight="1">
      <c r="A72" s="136">
        <v>1</v>
      </c>
      <c r="B72" s="148" t="s">
        <v>299</v>
      </c>
      <c r="C72" s="168" t="s">
        <v>300</v>
      </c>
      <c r="D72" s="158"/>
      <c r="E72" s="158"/>
      <c r="F72" s="137" t="s">
        <v>339</v>
      </c>
      <c r="G72" s="181">
        <f>0.5+1.2</f>
        <v>1.7</v>
      </c>
      <c r="H72" s="158"/>
      <c r="I72" s="158">
        <v>1</v>
      </c>
      <c r="J72" s="158"/>
      <c r="K72" s="158"/>
      <c r="L72" s="158"/>
      <c r="M72" s="158"/>
      <c r="N72" s="158"/>
      <c r="O72" s="158">
        <v>1</v>
      </c>
      <c r="P72" s="130"/>
      <c r="Q72" s="133"/>
    </row>
    <row r="73" spans="1:17" s="159" customFormat="1" ht="16.899999999999999" customHeight="1">
      <c r="A73" s="136">
        <v>2</v>
      </c>
      <c r="B73" s="148" t="s">
        <v>301</v>
      </c>
      <c r="C73" s="171">
        <v>25846</v>
      </c>
      <c r="D73" s="170"/>
      <c r="E73" s="158"/>
      <c r="F73" s="137" t="s">
        <v>297</v>
      </c>
      <c r="G73" s="176">
        <v>1</v>
      </c>
      <c r="H73" s="158"/>
      <c r="I73" s="158"/>
      <c r="J73" s="158">
        <v>1</v>
      </c>
      <c r="K73" s="158"/>
      <c r="L73" s="158"/>
      <c r="M73" s="158"/>
      <c r="N73" s="158"/>
      <c r="O73" s="158">
        <v>1</v>
      </c>
      <c r="P73" s="130"/>
      <c r="Q73" s="133"/>
    </row>
    <row r="74" spans="1:17" s="159" customFormat="1" ht="16.899999999999999" customHeight="1">
      <c r="A74" s="136">
        <v>3</v>
      </c>
      <c r="B74" s="134" t="s">
        <v>302</v>
      </c>
      <c r="C74" s="147">
        <v>22564</v>
      </c>
      <c r="D74" s="161"/>
      <c r="E74" s="158"/>
      <c r="F74" s="137" t="s">
        <v>244</v>
      </c>
      <c r="G74" s="181">
        <v>0.8</v>
      </c>
      <c r="H74" s="158"/>
      <c r="I74" s="158"/>
      <c r="J74" s="158"/>
      <c r="K74" s="158">
        <v>1</v>
      </c>
      <c r="L74" s="158"/>
      <c r="M74" s="158"/>
      <c r="N74" s="158"/>
      <c r="O74" s="158">
        <v>1</v>
      </c>
      <c r="P74" s="130">
        <f>K74</f>
        <v>1</v>
      </c>
      <c r="Q74" s="133"/>
    </row>
    <row r="75" spans="1:17" s="159" customFormat="1" ht="16.899999999999999" customHeight="1">
      <c r="A75" s="142" t="s">
        <v>214</v>
      </c>
      <c r="B75" s="172" t="s">
        <v>138</v>
      </c>
      <c r="C75" s="158"/>
      <c r="D75" s="158"/>
      <c r="E75" s="158"/>
      <c r="F75" s="137"/>
      <c r="G75" s="181"/>
      <c r="H75" s="158"/>
      <c r="I75" s="158"/>
      <c r="J75" s="158"/>
      <c r="K75" s="158"/>
      <c r="L75" s="158"/>
      <c r="M75" s="158"/>
      <c r="N75" s="158"/>
      <c r="O75" s="158"/>
      <c r="P75" s="130"/>
      <c r="Q75" s="133"/>
    </row>
    <row r="76" spans="1:17" s="159" customFormat="1" ht="16.899999999999999" customHeight="1">
      <c r="A76" s="136">
        <v>1</v>
      </c>
      <c r="B76" s="144" t="s">
        <v>303</v>
      </c>
      <c r="C76" s="152" t="s">
        <v>304</v>
      </c>
      <c r="D76" s="136"/>
      <c r="E76" s="136">
        <v>1</v>
      </c>
      <c r="F76" s="130" t="s">
        <v>338</v>
      </c>
      <c r="G76" s="176">
        <f>1+0.8</f>
        <v>1.8</v>
      </c>
      <c r="H76" s="158"/>
      <c r="I76" s="158">
        <v>1</v>
      </c>
      <c r="J76" s="158"/>
      <c r="K76" s="158"/>
      <c r="L76" s="158"/>
      <c r="M76" s="158"/>
      <c r="N76" s="158"/>
      <c r="O76" s="158">
        <v>1</v>
      </c>
      <c r="P76" s="130"/>
      <c r="Q76" s="133"/>
    </row>
    <row r="77" spans="1:17" s="159" customFormat="1" ht="16.899999999999999" customHeight="1">
      <c r="A77" s="136">
        <v>2</v>
      </c>
      <c r="B77" s="144" t="s">
        <v>305</v>
      </c>
      <c r="C77" s="183" t="s">
        <v>306</v>
      </c>
      <c r="D77" s="158"/>
      <c r="E77" s="158">
        <v>1</v>
      </c>
      <c r="F77" s="137" t="s">
        <v>96</v>
      </c>
      <c r="G77" s="178">
        <v>0.5</v>
      </c>
      <c r="H77" s="158"/>
      <c r="I77" s="158"/>
      <c r="J77" s="158">
        <v>1</v>
      </c>
      <c r="K77" s="158"/>
      <c r="L77" s="158"/>
      <c r="M77" s="158"/>
      <c r="N77" s="158"/>
      <c r="O77" s="158">
        <v>1</v>
      </c>
      <c r="P77" s="130"/>
      <c r="Q77" s="133"/>
    </row>
    <row r="78" spans="1:17" s="159" customFormat="1" ht="16.899999999999999" customHeight="1">
      <c r="A78" s="136">
        <v>3</v>
      </c>
      <c r="B78" s="144" t="s">
        <v>307</v>
      </c>
      <c r="C78" s="184">
        <v>23499</v>
      </c>
      <c r="D78" s="136"/>
      <c r="E78" s="136">
        <v>1</v>
      </c>
      <c r="F78" s="137" t="s">
        <v>342</v>
      </c>
      <c r="G78" s="181">
        <v>1.2</v>
      </c>
      <c r="H78" s="158"/>
      <c r="I78" s="158"/>
      <c r="J78" s="158"/>
      <c r="K78" s="158">
        <v>1</v>
      </c>
      <c r="L78" s="158"/>
      <c r="M78" s="158"/>
      <c r="N78" s="158"/>
      <c r="O78" s="158">
        <v>1</v>
      </c>
      <c r="P78" s="130">
        <f>K78</f>
        <v>1</v>
      </c>
      <c r="Q78" s="133"/>
    </row>
    <row r="79" spans="1:17" s="159" customFormat="1" ht="16.899999999999999" customHeight="1">
      <c r="A79" s="136">
        <v>4</v>
      </c>
      <c r="B79" s="144" t="s">
        <v>308</v>
      </c>
      <c r="C79" s="184">
        <v>31670</v>
      </c>
      <c r="D79" s="136"/>
      <c r="E79" s="136">
        <v>1</v>
      </c>
      <c r="F79" s="137" t="s">
        <v>297</v>
      </c>
      <c r="G79" s="176">
        <v>1</v>
      </c>
      <c r="H79" s="158">
        <v>1</v>
      </c>
      <c r="I79" s="158"/>
      <c r="J79" s="158"/>
      <c r="K79" s="158"/>
      <c r="L79" s="158"/>
      <c r="M79" s="158"/>
      <c r="N79" s="158">
        <v>1</v>
      </c>
      <c r="O79" s="158"/>
      <c r="P79" s="130"/>
      <c r="Q79" s="133"/>
    </row>
    <row r="80" spans="1:17" s="159" customFormat="1" ht="18.600000000000001" customHeight="1">
      <c r="A80" s="142" t="s">
        <v>218</v>
      </c>
      <c r="B80" s="172" t="s">
        <v>127</v>
      </c>
      <c r="C80" s="158"/>
      <c r="D80" s="158"/>
      <c r="E80" s="158"/>
      <c r="F80" s="158"/>
      <c r="G80" s="182"/>
      <c r="H80" s="158"/>
      <c r="I80" s="158"/>
      <c r="J80" s="158"/>
      <c r="K80" s="158"/>
      <c r="L80" s="158"/>
      <c r="M80" s="158"/>
      <c r="N80" s="158"/>
      <c r="O80" s="158"/>
      <c r="P80" s="130"/>
      <c r="Q80" s="133"/>
    </row>
    <row r="81" spans="1:17" s="159" customFormat="1" ht="16.899999999999999" customHeight="1">
      <c r="A81" s="136">
        <v>1</v>
      </c>
      <c r="B81" s="173" t="s">
        <v>309</v>
      </c>
      <c r="C81" s="160">
        <v>33861</v>
      </c>
      <c r="D81" s="158"/>
      <c r="E81" s="158">
        <v>1</v>
      </c>
      <c r="F81" s="130" t="s">
        <v>338</v>
      </c>
      <c r="G81" s="176">
        <v>1.8</v>
      </c>
      <c r="H81" s="158">
        <v>1</v>
      </c>
      <c r="I81" s="158"/>
      <c r="J81" s="158"/>
      <c r="K81" s="158"/>
      <c r="L81" s="158"/>
      <c r="M81" s="158"/>
      <c r="N81" s="158"/>
      <c r="O81" s="158">
        <v>1</v>
      </c>
      <c r="P81" s="130"/>
      <c r="Q81" s="133"/>
    </row>
    <row r="82" spans="1:17" s="159" customFormat="1" ht="19.899999999999999" customHeight="1">
      <c r="A82" s="136">
        <v>2</v>
      </c>
      <c r="B82" s="148" t="s">
        <v>310</v>
      </c>
      <c r="C82" s="168" t="s">
        <v>311</v>
      </c>
      <c r="D82" s="136"/>
      <c r="E82" s="158">
        <v>1</v>
      </c>
      <c r="F82" s="137" t="s">
        <v>339</v>
      </c>
      <c r="G82" s="178">
        <v>1.7</v>
      </c>
      <c r="H82" s="158"/>
      <c r="I82" s="158"/>
      <c r="J82" s="158">
        <v>1</v>
      </c>
      <c r="K82" s="158"/>
      <c r="L82" s="158"/>
      <c r="M82" s="158"/>
      <c r="N82" s="158"/>
      <c r="O82" s="158">
        <v>1</v>
      </c>
      <c r="P82" s="130"/>
      <c r="Q82" s="133"/>
    </row>
    <row r="83" spans="1:17" s="159" customFormat="1" ht="19.899999999999999" customHeight="1">
      <c r="A83" s="136">
        <v>3</v>
      </c>
      <c r="B83" s="148" t="s">
        <v>343</v>
      </c>
      <c r="C83" s="169">
        <v>28929</v>
      </c>
      <c r="D83" s="136"/>
      <c r="E83" s="158"/>
      <c r="F83" s="137" t="s">
        <v>248</v>
      </c>
      <c r="G83" s="178">
        <v>1</v>
      </c>
      <c r="H83" s="158"/>
      <c r="I83" s="158">
        <v>1</v>
      </c>
      <c r="J83" s="158"/>
      <c r="K83" s="158"/>
      <c r="L83" s="158"/>
      <c r="M83" s="158"/>
      <c r="N83" s="158"/>
      <c r="O83" s="158">
        <v>1</v>
      </c>
      <c r="P83" s="130"/>
      <c r="Q83" s="133"/>
    </row>
    <row r="84" spans="1:17" s="159" customFormat="1" ht="16.899999999999999" customHeight="1">
      <c r="A84" s="136"/>
      <c r="B84" s="172" t="s">
        <v>131</v>
      </c>
      <c r="C84" s="158"/>
      <c r="D84" s="158"/>
      <c r="E84" s="158"/>
      <c r="F84" s="158"/>
      <c r="G84" s="182"/>
      <c r="H84" s="158"/>
      <c r="I84" s="158"/>
      <c r="J84" s="158"/>
      <c r="K84" s="158"/>
      <c r="L84" s="158"/>
      <c r="M84" s="158"/>
      <c r="N84" s="158"/>
      <c r="O84" s="158"/>
      <c r="P84" s="130"/>
      <c r="Q84" s="133"/>
    </row>
    <row r="85" spans="1:17" s="159" customFormat="1" ht="16.899999999999999" customHeight="1">
      <c r="A85" s="136">
        <v>1</v>
      </c>
      <c r="B85" s="144" t="s">
        <v>312</v>
      </c>
      <c r="C85" s="174" t="s">
        <v>313</v>
      </c>
      <c r="D85" s="136"/>
      <c r="E85" s="136">
        <v>1</v>
      </c>
      <c r="F85" s="137" t="s">
        <v>240</v>
      </c>
      <c r="G85" s="176">
        <v>1</v>
      </c>
      <c r="H85" s="158"/>
      <c r="I85" s="158"/>
      <c r="J85" s="158">
        <v>1</v>
      </c>
      <c r="K85" s="158"/>
      <c r="L85" s="158"/>
      <c r="M85" s="158"/>
      <c r="N85" s="158"/>
      <c r="O85" s="158">
        <v>1</v>
      </c>
      <c r="P85" s="130"/>
      <c r="Q85" s="133"/>
    </row>
    <row r="86" spans="1:17" s="159" customFormat="1" ht="21.6" customHeight="1">
      <c r="A86" s="136">
        <v>2</v>
      </c>
      <c r="B86" s="134" t="s">
        <v>314</v>
      </c>
      <c r="C86" s="135" t="s">
        <v>315</v>
      </c>
      <c r="D86" s="136"/>
      <c r="E86" s="158"/>
      <c r="F86" s="137" t="s">
        <v>342</v>
      </c>
      <c r="G86" s="181">
        <v>1.2</v>
      </c>
      <c r="H86" s="158"/>
      <c r="I86" s="158"/>
      <c r="J86" s="158">
        <v>1</v>
      </c>
      <c r="K86" s="158"/>
      <c r="L86" s="158"/>
      <c r="M86" s="158"/>
      <c r="N86" s="158"/>
      <c r="O86" s="158">
        <v>1</v>
      </c>
      <c r="P86" s="130"/>
      <c r="Q86" s="133"/>
    </row>
    <row r="87" spans="1:17" s="159" customFormat="1" ht="21.6" customHeight="1">
      <c r="A87" s="136">
        <v>3</v>
      </c>
      <c r="B87" s="134" t="s">
        <v>316</v>
      </c>
      <c r="C87" s="135" t="s">
        <v>317</v>
      </c>
      <c r="D87" s="136"/>
      <c r="E87" s="158"/>
      <c r="F87" s="137" t="s">
        <v>272</v>
      </c>
      <c r="G87" s="176">
        <v>0.8</v>
      </c>
      <c r="H87" s="158">
        <v>1</v>
      </c>
      <c r="I87" s="158"/>
      <c r="J87" s="158"/>
      <c r="K87" s="158"/>
      <c r="L87" s="158"/>
      <c r="M87" s="158"/>
      <c r="N87" s="158"/>
      <c r="O87" s="158">
        <v>1</v>
      </c>
      <c r="P87" s="130"/>
      <c r="Q87" s="133"/>
    </row>
    <row r="88" spans="1:17" s="159" customFormat="1" ht="16.899999999999999" customHeight="1">
      <c r="A88" s="142" t="s">
        <v>226</v>
      </c>
      <c r="B88" s="172" t="s">
        <v>139</v>
      </c>
      <c r="C88" s="158"/>
      <c r="D88" s="158"/>
      <c r="E88" s="158"/>
      <c r="F88" s="158"/>
      <c r="G88" s="182"/>
      <c r="H88" s="158"/>
      <c r="I88" s="158"/>
      <c r="J88" s="158"/>
      <c r="K88" s="158"/>
      <c r="L88" s="158"/>
      <c r="M88" s="158"/>
      <c r="N88" s="158"/>
      <c r="O88" s="158"/>
      <c r="P88" s="130"/>
      <c r="Q88" s="133"/>
    </row>
    <row r="89" spans="1:17" s="159" customFormat="1" ht="16.899999999999999" customHeight="1">
      <c r="A89" s="136">
        <v>1</v>
      </c>
      <c r="B89" s="173" t="s">
        <v>318</v>
      </c>
      <c r="C89" s="160">
        <v>26361</v>
      </c>
      <c r="D89" s="158"/>
      <c r="E89" s="158">
        <v>1</v>
      </c>
      <c r="F89" s="130" t="s">
        <v>346</v>
      </c>
      <c r="G89" s="176">
        <v>1.8</v>
      </c>
      <c r="H89" s="158"/>
      <c r="I89" s="158"/>
      <c r="J89" s="158">
        <v>1</v>
      </c>
      <c r="K89" s="158"/>
      <c r="L89" s="158"/>
      <c r="M89" s="158"/>
      <c r="N89" s="158"/>
      <c r="O89" s="158">
        <v>1</v>
      </c>
      <c r="P89" s="130"/>
      <c r="Q89" s="133"/>
    </row>
    <row r="90" spans="1:17" s="159" customFormat="1" ht="18" customHeight="1">
      <c r="A90" s="136">
        <v>2</v>
      </c>
      <c r="B90" s="148" t="s">
        <v>319</v>
      </c>
      <c r="C90" s="169">
        <v>32326</v>
      </c>
      <c r="D90" s="158"/>
      <c r="E90" s="158"/>
      <c r="F90" s="137" t="s">
        <v>336</v>
      </c>
      <c r="G90" s="178">
        <v>1.3</v>
      </c>
      <c r="H90" s="158">
        <v>1</v>
      </c>
      <c r="I90" s="158"/>
      <c r="J90" s="158"/>
      <c r="K90" s="158"/>
      <c r="L90" s="158"/>
      <c r="M90" s="158"/>
      <c r="N90" s="158"/>
      <c r="O90" s="158">
        <v>1</v>
      </c>
      <c r="P90" s="130"/>
      <c r="Q90" s="133"/>
    </row>
    <row r="91" spans="1:17" s="159" customFormat="1" ht="16.899999999999999" customHeight="1">
      <c r="A91" s="136">
        <v>3</v>
      </c>
      <c r="B91" s="173" t="s">
        <v>320</v>
      </c>
      <c r="C91" s="160">
        <v>25605</v>
      </c>
      <c r="D91" s="158"/>
      <c r="E91" s="158">
        <v>1</v>
      </c>
      <c r="F91" s="137" t="s">
        <v>342</v>
      </c>
      <c r="G91" s="181">
        <v>1.2</v>
      </c>
      <c r="H91" s="158"/>
      <c r="I91" s="158"/>
      <c r="J91" s="158">
        <v>1</v>
      </c>
      <c r="K91" s="158"/>
      <c r="L91" s="158"/>
      <c r="M91" s="158"/>
      <c r="N91" s="158"/>
      <c r="O91" s="158">
        <v>1</v>
      </c>
      <c r="P91" s="130"/>
      <c r="Q91" s="133"/>
    </row>
    <row r="92" spans="1:17" s="159" customFormat="1" ht="16.899999999999999" customHeight="1">
      <c r="A92" s="136">
        <v>4</v>
      </c>
      <c r="B92" s="173" t="s">
        <v>321</v>
      </c>
      <c r="C92" s="160">
        <v>25215</v>
      </c>
      <c r="D92" s="158"/>
      <c r="E92" s="158">
        <v>1</v>
      </c>
      <c r="F92" s="137" t="s">
        <v>244</v>
      </c>
      <c r="G92" s="181">
        <v>0.8</v>
      </c>
      <c r="H92" s="158"/>
      <c r="I92" s="158"/>
      <c r="J92" s="158">
        <v>1</v>
      </c>
      <c r="K92" s="158"/>
      <c r="L92" s="158"/>
      <c r="M92" s="158">
        <v>1</v>
      </c>
      <c r="N92" s="158"/>
      <c r="O92" s="158"/>
      <c r="P92" s="130"/>
      <c r="Q92" s="133"/>
    </row>
    <row r="93" spans="1:17" s="159" customFormat="1" ht="16.899999999999999" customHeight="1">
      <c r="A93" s="142" t="s">
        <v>231</v>
      </c>
      <c r="B93" s="172" t="s">
        <v>140</v>
      </c>
      <c r="C93" s="158"/>
      <c r="D93" s="158"/>
      <c r="E93" s="158"/>
      <c r="F93" s="158"/>
      <c r="G93" s="182"/>
      <c r="H93" s="158"/>
      <c r="I93" s="158"/>
      <c r="J93" s="158"/>
      <c r="K93" s="158"/>
      <c r="L93" s="158"/>
      <c r="M93" s="158"/>
      <c r="N93" s="158"/>
      <c r="O93" s="158"/>
      <c r="P93" s="130"/>
      <c r="Q93" s="133"/>
    </row>
    <row r="94" spans="1:17" s="159" customFormat="1" ht="16.899999999999999" customHeight="1">
      <c r="A94" s="136">
        <v>1</v>
      </c>
      <c r="B94" s="134" t="s">
        <v>322</v>
      </c>
      <c r="C94" s="135" t="s">
        <v>323</v>
      </c>
      <c r="D94" s="158"/>
      <c r="E94" s="158">
        <v>1</v>
      </c>
      <c r="F94" s="130" t="s">
        <v>240</v>
      </c>
      <c r="G94" s="176">
        <v>1</v>
      </c>
      <c r="H94" s="158">
        <v>1</v>
      </c>
      <c r="I94" s="158"/>
      <c r="J94" s="158"/>
      <c r="K94" s="158"/>
      <c r="L94" s="158"/>
      <c r="M94" s="158"/>
      <c r="N94" s="158"/>
      <c r="O94" s="158">
        <v>1</v>
      </c>
      <c r="P94" s="130"/>
      <c r="Q94" s="133"/>
    </row>
    <row r="95" spans="1:17" s="159" customFormat="1" ht="22.15" customHeight="1">
      <c r="A95" s="136">
        <v>2</v>
      </c>
      <c r="B95" s="173" t="s">
        <v>324</v>
      </c>
      <c r="C95" s="160">
        <v>28743</v>
      </c>
      <c r="D95" s="158"/>
      <c r="E95" s="158">
        <v>1</v>
      </c>
      <c r="F95" s="137" t="s">
        <v>337</v>
      </c>
      <c r="G95" s="181">
        <f>0.5+1</f>
        <v>1.5</v>
      </c>
      <c r="H95" s="158"/>
      <c r="I95" s="158">
        <v>1</v>
      </c>
      <c r="J95" s="158"/>
      <c r="K95" s="158"/>
      <c r="L95" s="158"/>
      <c r="M95" s="158"/>
      <c r="N95" s="158"/>
      <c r="O95" s="158">
        <v>1</v>
      </c>
      <c r="P95" s="130"/>
      <c r="Q95" s="133"/>
    </row>
    <row r="96" spans="1:17" s="159" customFormat="1" ht="16.899999999999999" customHeight="1">
      <c r="A96" s="136">
        <v>3</v>
      </c>
      <c r="B96" s="144" t="s">
        <v>325</v>
      </c>
      <c r="C96" s="160">
        <v>25204</v>
      </c>
      <c r="D96" s="158"/>
      <c r="E96" s="158"/>
      <c r="F96" s="137" t="s">
        <v>342</v>
      </c>
      <c r="G96" s="181">
        <v>1.2</v>
      </c>
      <c r="H96" s="158"/>
      <c r="I96" s="158"/>
      <c r="J96" s="158">
        <v>1</v>
      </c>
      <c r="K96" s="158"/>
      <c r="L96" s="158"/>
      <c r="M96" s="158"/>
      <c r="N96" s="158"/>
      <c r="O96" s="158">
        <v>1</v>
      </c>
      <c r="P96" s="130"/>
      <c r="Q96" s="133"/>
    </row>
    <row r="97" spans="1:17" s="159" customFormat="1" ht="16.899999999999999" customHeight="1">
      <c r="A97" s="136">
        <v>4</v>
      </c>
      <c r="B97" s="144" t="s">
        <v>326</v>
      </c>
      <c r="C97" s="160">
        <v>32682</v>
      </c>
      <c r="D97" s="158"/>
      <c r="E97" s="158">
        <v>1</v>
      </c>
      <c r="F97" s="137" t="s">
        <v>244</v>
      </c>
      <c r="G97" s="181">
        <v>0.8</v>
      </c>
      <c r="H97" s="158">
        <v>1</v>
      </c>
      <c r="I97" s="158"/>
      <c r="J97" s="158"/>
      <c r="K97" s="158"/>
      <c r="L97" s="158"/>
      <c r="M97" s="158"/>
      <c r="N97" s="158"/>
      <c r="O97" s="158">
        <v>1</v>
      </c>
      <c r="P97" s="130"/>
      <c r="Q97" s="133"/>
    </row>
    <row r="98" spans="1:17" s="191" customFormat="1" ht="12">
      <c r="A98" s="186"/>
      <c r="B98" s="187" t="s">
        <v>2</v>
      </c>
      <c r="C98" s="188"/>
      <c r="D98" s="188">
        <f>SUM(D8:D97)</f>
        <v>5</v>
      </c>
      <c r="E98" s="188">
        <f>SUM(E8:E97)</f>
        <v>34</v>
      </c>
      <c r="F98" s="188"/>
      <c r="G98" s="189"/>
      <c r="H98" s="188">
        <f t="shared" ref="H98:O98" si="0">SUM(H8:H97)</f>
        <v>9</v>
      </c>
      <c r="I98" s="188">
        <f t="shared" si="0"/>
        <v>13</v>
      </c>
      <c r="J98" s="188">
        <f t="shared" si="0"/>
        <v>24</v>
      </c>
      <c r="K98" s="188">
        <f t="shared" si="0"/>
        <v>24</v>
      </c>
      <c r="L98" s="188">
        <f t="shared" si="0"/>
        <v>0</v>
      </c>
      <c r="M98" s="188">
        <f t="shared" si="0"/>
        <v>6</v>
      </c>
      <c r="N98" s="188">
        <f t="shared" si="0"/>
        <v>3</v>
      </c>
      <c r="O98" s="188">
        <f t="shared" si="0"/>
        <v>61</v>
      </c>
      <c r="P98" s="188">
        <f>SUM(P8:P97)</f>
        <v>24</v>
      </c>
      <c r="Q98" s="190"/>
    </row>
    <row r="99" spans="1:17">
      <c r="G99" s="185"/>
    </row>
  </sheetData>
  <autoFilter ref="A7:P98"/>
  <mergeCells count="13">
    <mergeCell ref="L4:O5"/>
    <mergeCell ref="P4:P6"/>
    <mergeCell ref="A1:D1"/>
    <mergeCell ref="A4:A6"/>
    <mergeCell ref="B4:B6"/>
    <mergeCell ref="C4:C6"/>
    <mergeCell ref="D4:D6"/>
    <mergeCell ref="F4:F6"/>
    <mergeCell ref="G4:G6"/>
    <mergeCell ref="E4:E6"/>
    <mergeCell ref="A2:P2"/>
    <mergeCell ref="A3:P3"/>
    <mergeCell ref="H4:K5"/>
  </mergeCells>
  <pageMargins left="0.5" right="7.874015748031496E-2" top="0.47244094488188981" bottom="0.6" header="0.31496062992125984" footer="0.5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4"/>
  <sheetViews>
    <sheetView topLeftCell="A29" zoomScaleNormal="100" workbookViewId="0">
      <selection activeCell="J6" sqref="J6:J7"/>
    </sheetView>
  </sheetViews>
  <sheetFormatPr defaultColWidth="9.140625" defaultRowHeight="18.75"/>
  <cols>
    <col min="1" max="1" width="6.28515625" style="2" customWidth="1"/>
    <col min="2" max="2" width="22" style="2" customWidth="1"/>
    <col min="3" max="3" width="8" style="2" customWidth="1"/>
    <col min="4" max="4" width="8.85546875" style="2" customWidth="1"/>
    <col min="5" max="5" width="8.85546875" style="81" customWidth="1"/>
    <col min="6" max="6" width="18.85546875" style="2" customWidth="1"/>
    <col min="7" max="7" width="7.28515625" style="2" customWidth="1"/>
    <col min="8" max="8" width="8.5703125" style="2" customWidth="1"/>
    <col min="9" max="9" width="8.140625" style="210" customWidth="1"/>
    <col min="10" max="10" width="14.42578125" style="2" customWidth="1"/>
    <col min="11" max="11" width="30.140625" style="2" customWidth="1"/>
    <col min="12" max="12" width="16.140625" style="2" customWidth="1"/>
    <col min="13" max="16384" width="9.140625" style="2"/>
  </cols>
  <sheetData>
    <row r="1" spans="1:12" ht="32.25" customHeight="1">
      <c r="A1" s="279" t="s">
        <v>141</v>
      </c>
      <c r="B1" s="279"/>
      <c r="C1" s="216"/>
      <c r="D1" s="216"/>
      <c r="E1" s="216"/>
      <c r="F1" s="216"/>
    </row>
    <row r="2" spans="1:12" ht="58.5" customHeight="1">
      <c r="A2" s="228" t="s">
        <v>355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ht="9" customHeight="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2" ht="8.25" hidden="1" customHeight="1"/>
    <row r="5" spans="1:12" s="3" customFormat="1" ht="25.5" customHeight="1">
      <c r="A5" s="281" t="s">
        <v>3</v>
      </c>
      <c r="B5" s="280" t="s">
        <v>29</v>
      </c>
      <c r="C5" s="225" t="s">
        <v>30</v>
      </c>
      <c r="D5" s="225" t="s">
        <v>31</v>
      </c>
      <c r="E5" s="283" t="s">
        <v>24</v>
      </c>
      <c r="F5" s="280" t="s">
        <v>47</v>
      </c>
      <c r="G5" s="280"/>
      <c r="H5" s="280"/>
      <c r="I5" s="280"/>
      <c r="J5" s="280"/>
      <c r="K5" s="280"/>
      <c r="L5" s="280" t="s">
        <v>44</v>
      </c>
    </row>
    <row r="6" spans="1:12" s="3" customFormat="1" ht="24.75" customHeight="1">
      <c r="A6" s="281"/>
      <c r="B6" s="280"/>
      <c r="C6" s="282"/>
      <c r="D6" s="282" t="s">
        <v>23</v>
      </c>
      <c r="E6" s="284" t="s">
        <v>24</v>
      </c>
      <c r="F6" s="280" t="s">
        <v>46</v>
      </c>
      <c r="G6" s="280" t="s">
        <v>32</v>
      </c>
      <c r="H6" s="280" t="s">
        <v>33</v>
      </c>
      <c r="I6" s="286" t="s">
        <v>34</v>
      </c>
      <c r="J6" s="280" t="s">
        <v>10</v>
      </c>
      <c r="K6" s="280" t="s">
        <v>9</v>
      </c>
      <c r="L6" s="280"/>
    </row>
    <row r="7" spans="1:12" s="6" customFormat="1" ht="42" customHeight="1">
      <c r="A7" s="281"/>
      <c r="B7" s="280"/>
      <c r="C7" s="226"/>
      <c r="D7" s="226" t="s">
        <v>23</v>
      </c>
      <c r="E7" s="285" t="s">
        <v>24</v>
      </c>
      <c r="F7" s="280"/>
      <c r="G7" s="280"/>
      <c r="H7" s="280"/>
      <c r="I7" s="286"/>
      <c r="J7" s="280"/>
      <c r="K7" s="280"/>
      <c r="L7" s="280"/>
    </row>
    <row r="8" spans="1:12" s="4" customFormat="1" ht="15" customHeight="1">
      <c r="A8" s="8">
        <v>1</v>
      </c>
      <c r="B8" s="8">
        <v>2</v>
      </c>
      <c r="C8" s="8">
        <v>3</v>
      </c>
      <c r="D8" s="8"/>
      <c r="E8" s="8">
        <v>4</v>
      </c>
      <c r="F8" s="8">
        <v>6</v>
      </c>
      <c r="G8" s="8">
        <v>7</v>
      </c>
      <c r="H8" s="8">
        <v>8</v>
      </c>
      <c r="I8" s="211">
        <v>9</v>
      </c>
      <c r="J8" s="8">
        <v>10</v>
      </c>
      <c r="K8" s="8">
        <v>11</v>
      </c>
      <c r="L8" s="8">
        <v>12</v>
      </c>
    </row>
    <row r="9" spans="1:12" s="4" customFormat="1" ht="39" customHeight="1">
      <c r="A9" s="291" t="s">
        <v>142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3"/>
    </row>
    <row r="10" spans="1:12" s="4" customFormat="1" ht="51" customHeight="1">
      <c r="A10" s="287">
        <v>1</v>
      </c>
      <c r="B10" s="9" t="s">
        <v>116</v>
      </c>
      <c r="C10" s="13">
        <v>342</v>
      </c>
      <c r="D10" s="13">
        <v>1167</v>
      </c>
      <c r="E10" s="34">
        <v>112.55</v>
      </c>
      <c r="F10" s="288" t="s">
        <v>117</v>
      </c>
      <c r="G10" s="289">
        <f>C10+C11</f>
        <v>635</v>
      </c>
      <c r="H10" s="290">
        <f>D10+D11</f>
        <v>2191</v>
      </c>
      <c r="I10" s="294">
        <f>E10+E11</f>
        <v>212.09</v>
      </c>
      <c r="J10" s="295" t="s">
        <v>43</v>
      </c>
      <c r="K10" s="295" t="s">
        <v>35</v>
      </c>
      <c r="L10" s="296">
        <f>G10/400*100</f>
        <v>158.75</v>
      </c>
    </row>
    <row r="11" spans="1:12" s="4" customFormat="1" ht="39" customHeight="1">
      <c r="A11" s="287"/>
      <c r="B11" s="9" t="s">
        <v>118</v>
      </c>
      <c r="C11" s="10">
        <v>293</v>
      </c>
      <c r="D11" s="11">
        <v>1024</v>
      </c>
      <c r="E11" s="33">
        <v>99.54</v>
      </c>
      <c r="F11" s="288"/>
      <c r="G11" s="289"/>
      <c r="H11" s="290"/>
      <c r="I11" s="294"/>
      <c r="J11" s="295"/>
      <c r="K11" s="295"/>
      <c r="L11" s="296"/>
    </row>
    <row r="12" spans="1:12" s="4" customFormat="1" ht="46.5" customHeight="1">
      <c r="A12" s="287">
        <v>2</v>
      </c>
      <c r="B12" s="9" t="s">
        <v>119</v>
      </c>
      <c r="C12" s="10">
        <v>218</v>
      </c>
      <c r="D12" s="11">
        <v>726</v>
      </c>
      <c r="E12" s="33">
        <v>123.47</v>
      </c>
      <c r="F12" s="288" t="s">
        <v>120</v>
      </c>
      <c r="G12" s="289">
        <f>C12+C13</f>
        <v>544</v>
      </c>
      <c r="H12" s="290">
        <f>D12+D13</f>
        <v>1868</v>
      </c>
      <c r="I12" s="294">
        <f>E12+E13</f>
        <v>242.9</v>
      </c>
      <c r="J12" s="295" t="s">
        <v>43</v>
      </c>
      <c r="K12" s="295" t="s">
        <v>35</v>
      </c>
      <c r="L12" s="296">
        <f>G12/400*100</f>
        <v>136</v>
      </c>
    </row>
    <row r="13" spans="1:12" s="4" customFormat="1" ht="40.5" customHeight="1">
      <c r="A13" s="287"/>
      <c r="B13" s="9" t="s">
        <v>121</v>
      </c>
      <c r="C13" s="10">
        <v>326</v>
      </c>
      <c r="D13" s="11">
        <v>1142</v>
      </c>
      <c r="E13" s="33">
        <v>119.43</v>
      </c>
      <c r="F13" s="288"/>
      <c r="G13" s="289"/>
      <c r="H13" s="290"/>
      <c r="I13" s="294"/>
      <c r="J13" s="295"/>
      <c r="K13" s="295"/>
      <c r="L13" s="296"/>
    </row>
    <row r="14" spans="1:12" s="4" customFormat="1" ht="33.75" customHeight="1">
      <c r="A14" s="287">
        <v>3</v>
      </c>
      <c r="B14" s="9" t="s">
        <v>122</v>
      </c>
      <c r="C14" s="10">
        <v>260</v>
      </c>
      <c r="D14" s="11">
        <v>960</v>
      </c>
      <c r="E14" s="33">
        <v>71.53</v>
      </c>
      <c r="F14" s="288" t="s">
        <v>123</v>
      </c>
      <c r="G14" s="289">
        <f>C14+C15+C16</f>
        <v>683</v>
      </c>
      <c r="H14" s="289">
        <f>D14+D15+D16</f>
        <v>2433</v>
      </c>
      <c r="I14" s="297">
        <f>E14+E15+E16</f>
        <v>215.78</v>
      </c>
      <c r="J14" s="295" t="s">
        <v>45</v>
      </c>
      <c r="K14" s="295" t="s">
        <v>124</v>
      </c>
      <c r="L14" s="296">
        <f>G14/400*100</f>
        <v>170.75</v>
      </c>
    </row>
    <row r="15" spans="1:12" s="4" customFormat="1" ht="27.75" customHeight="1">
      <c r="A15" s="287"/>
      <c r="B15" s="9" t="s">
        <v>125</v>
      </c>
      <c r="C15" s="10">
        <v>219</v>
      </c>
      <c r="D15" s="11">
        <v>816</v>
      </c>
      <c r="E15" s="33">
        <v>87.16</v>
      </c>
      <c r="F15" s="288"/>
      <c r="G15" s="289"/>
      <c r="H15" s="289"/>
      <c r="I15" s="297"/>
      <c r="J15" s="295"/>
      <c r="K15" s="295"/>
      <c r="L15" s="296"/>
    </row>
    <row r="16" spans="1:12" s="4" customFormat="1" ht="33.75" customHeight="1">
      <c r="A16" s="287"/>
      <c r="B16" s="9" t="s">
        <v>126</v>
      </c>
      <c r="C16" s="10">
        <v>204</v>
      </c>
      <c r="D16" s="11">
        <v>657</v>
      </c>
      <c r="E16" s="33">
        <v>57.09</v>
      </c>
      <c r="F16" s="288"/>
      <c r="G16" s="289"/>
      <c r="H16" s="289"/>
      <c r="I16" s="297"/>
      <c r="J16" s="295"/>
      <c r="K16" s="295"/>
      <c r="L16" s="296"/>
    </row>
    <row r="17" spans="1:12" s="4" customFormat="1" ht="48" customHeight="1">
      <c r="A17" s="287">
        <v>4</v>
      </c>
      <c r="B17" s="9" t="s">
        <v>127</v>
      </c>
      <c r="C17" s="10">
        <v>566</v>
      </c>
      <c r="D17" s="11">
        <v>2001</v>
      </c>
      <c r="E17" s="33">
        <v>172.75</v>
      </c>
      <c r="F17" s="288" t="s">
        <v>128</v>
      </c>
      <c r="G17" s="289">
        <f>C17+C18</f>
        <v>863</v>
      </c>
      <c r="H17" s="290">
        <f>D17+D18</f>
        <v>3008</v>
      </c>
      <c r="I17" s="294">
        <f>E17+E18</f>
        <v>245.20999999999998</v>
      </c>
      <c r="J17" s="295" t="s">
        <v>129</v>
      </c>
      <c r="K17" s="295" t="s">
        <v>130</v>
      </c>
      <c r="L17" s="296">
        <f>G17/400*100</f>
        <v>215.75000000000003</v>
      </c>
    </row>
    <row r="18" spans="1:12" s="4" customFormat="1" ht="56.25" customHeight="1">
      <c r="A18" s="287"/>
      <c r="B18" s="9" t="s">
        <v>131</v>
      </c>
      <c r="C18" s="10">
        <v>297</v>
      </c>
      <c r="D18" s="11">
        <v>1007</v>
      </c>
      <c r="E18" s="33">
        <v>72.459999999999994</v>
      </c>
      <c r="F18" s="288"/>
      <c r="G18" s="289"/>
      <c r="H18" s="290"/>
      <c r="I18" s="294"/>
      <c r="J18" s="295"/>
      <c r="K18" s="295"/>
      <c r="L18" s="296"/>
    </row>
    <row r="19" spans="1:12" s="4" customFormat="1" ht="30.75" customHeight="1">
      <c r="A19" s="76">
        <v>5</v>
      </c>
      <c r="B19" s="31" t="s">
        <v>99</v>
      </c>
      <c r="C19" s="32">
        <v>405</v>
      </c>
      <c r="D19" s="32">
        <v>1345</v>
      </c>
      <c r="E19" s="34">
        <v>121.1</v>
      </c>
      <c r="F19" s="74" t="s">
        <v>56</v>
      </c>
      <c r="G19" s="32">
        <v>405</v>
      </c>
      <c r="H19" s="32">
        <v>1345</v>
      </c>
      <c r="I19" s="212">
        <f>E19</f>
        <v>121.1</v>
      </c>
      <c r="J19" s="73" t="s">
        <v>143</v>
      </c>
      <c r="K19" s="73" t="s">
        <v>145</v>
      </c>
      <c r="L19" s="75">
        <f>C19/400*100</f>
        <v>101.25</v>
      </c>
    </row>
    <row r="20" spans="1:12" s="4" customFormat="1" ht="30.75" customHeight="1">
      <c r="A20" s="76">
        <v>6</v>
      </c>
      <c r="B20" s="31" t="s">
        <v>100</v>
      </c>
      <c r="C20" s="32">
        <v>462</v>
      </c>
      <c r="D20" s="32">
        <v>1721</v>
      </c>
      <c r="E20" s="34">
        <v>143.62</v>
      </c>
      <c r="F20" s="74" t="s">
        <v>56</v>
      </c>
      <c r="G20" s="32">
        <v>462</v>
      </c>
      <c r="H20" s="32">
        <v>1721</v>
      </c>
      <c r="I20" s="212">
        <f t="shared" ref="I20:I29" si="0">E20</f>
        <v>143.62</v>
      </c>
      <c r="J20" s="73" t="s">
        <v>143</v>
      </c>
      <c r="K20" s="73" t="s">
        <v>345</v>
      </c>
      <c r="L20" s="75">
        <f t="shared" ref="L20:L29" si="1">C20/400*100</f>
        <v>115.5</v>
      </c>
    </row>
    <row r="21" spans="1:12" s="4" customFormat="1" ht="30.75" customHeight="1">
      <c r="A21" s="76">
        <v>7</v>
      </c>
      <c r="B21" s="31" t="s">
        <v>132</v>
      </c>
      <c r="C21" s="32">
        <v>660</v>
      </c>
      <c r="D21" s="32">
        <v>2488</v>
      </c>
      <c r="E21" s="34">
        <v>168.62</v>
      </c>
      <c r="F21" s="74" t="s">
        <v>56</v>
      </c>
      <c r="G21" s="32">
        <v>660</v>
      </c>
      <c r="H21" s="32">
        <v>2488</v>
      </c>
      <c r="I21" s="212">
        <f t="shared" si="0"/>
        <v>168.62</v>
      </c>
      <c r="J21" s="73" t="s">
        <v>143</v>
      </c>
      <c r="K21" s="73" t="s">
        <v>345</v>
      </c>
      <c r="L21" s="75">
        <f t="shared" si="1"/>
        <v>165</v>
      </c>
    </row>
    <row r="22" spans="1:12" s="4" customFormat="1" ht="30.75" customHeight="1">
      <c r="A22" s="76">
        <v>8</v>
      </c>
      <c r="B22" s="31" t="s">
        <v>133</v>
      </c>
      <c r="C22" s="32">
        <v>677</v>
      </c>
      <c r="D22" s="32">
        <v>2278</v>
      </c>
      <c r="E22" s="34">
        <v>227.04</v>
      </c>
      <c r="F22" s="74" t="s">
        <v>56</v>
      </c>
      <c r="G22" s="32">
        <v>677</v>
      </c>
      <c r="H22" s="32">
        <v>2278</v>
      </c>
      <c r="I22" s="212">
        <f t="shared" si="0"/>
        <v>227.04</v>
      </c>
      <c r="J22" s="73" t="s">
        <v>143</v>
      </c>
      <c r="K22" s="73" t="s">
        <v>345</v>
      </c>
      <c r="L22" s="75">
        <f t="shared" si="1"/>
        <v>169.25</v>
      </c>
    </row>
    <row r="23" spans="1:12" s="4" customFormat="1" ht="30.75" customHeight="1">
      <c r="A23" s="76">
        <v>9</v>
      </c>
      <c r="B23" s="31" t="s">
        <v>134</v>
      </c>
      <c r="C23" s="40">
        <v>567</v>
      </c>
      <c r="D23" s="41">
        <v>2054</v>
      </c>
      <c r="E23" s="33">
        <v>202.17</v>
      </c>
      <c r="F23" s="74" t="s">
        <v>56</v>
      </c>
      <c r="G23" s="40">
        <v>567</v>
      </c>
      <c r="H23" s="41">
        <v>2054</v>
      </c>
      <c r="I23" s="212">
        <f t="shared" si="0"/>
        <v>202.17</v>
      </c>
      <c r="J23" s="73" t="s">
        <v>143</v>
      </c>
      <c r="K23" s="73" t="s">
        <v>345</v>
      </c>
      <c r="L23" s="75">
        <f t="shared" si="1"/>
        <v>141.75</v>
      </c>
    </row>
    <row r="24" spans="1:12" s="4" customFormat="1" ht="30.75" customHeight="1">
      <c r="A24" s="76">
        <v>10</v>
      </c>
      <c r="B24" s="31" t="s">
        <v>135</v>
      </c>
      <c r="C24" s="40">
        <v>686</v>
      </c>
      <c r="D24" s="41">
        <v>2323</v>
      </c>
      <c r="E24" s="33">
        <v>212.44</v>
      </c>
      <c r="F24" s="74" t="s">
        <v>56</v>
      </c>
      <c r="G24" s="40">
        <v>686</v>
      </c>
      <c r="H24" s="41">
        <v>2323</v>
      </c>
      <c r="I24" s="212">
        <f t="shared" si="0"/>
        <v>212.44</v>
      </c>
      <c r="J24" s="73" t="s">
        <v>144</v>
      </c>
      <c r="K24" s="73" t="s">
        <v>345</v>
      </c>
      <c r="L24" s="75">
        <f t="shared" si="1"/>
        <v>171.5</v>
      </c>
    </row>
    <row r="25" spans="1:12" s="4" customFormat="1" ht="30.75" customHeight="1">
      <c r="A25" s="76">
        <v>11</v>
      </c>
      <c r="B25" s="31" t="s">
        <v>136</v>
      </c>
      <c r="C25" s="40">
        <v>407</v>
      </c>
      <c r="D25" s="41">
        <v>1329</v>
      </c>
      <c r="E25" s="33">
        <v>145.68</v>
      </c>
      <c r="F25" s="74" t="s">
        <v>56</v>
      </c>
      <c r="G25" s="40">
        <v>407</v>
      </c>
      <c r="H25" s="41">
        <v>1329</v>
      </c>
      <c r="I25" s="212">
        <f t="shared" si="0"/>
        <v>145.68</v>
      </c>
      <c r="J25" s="73" t="s">
        <v>143</v>
      </c>
      <c r="K25" s="73" t="s">
        <v>345</v>
      </c>
      <c r="L25" s="75">
        <f t="shared" si="1"/>
        <v>101.75</v>
      </c>
    </row>
    <row r="26" spans="1:12" s="4" customFormat="1" ht="30.75" customHeight="1">
      <c r="A26" s="76">
        <v>12</v>
      </c>
      <c r="B26" s="31" t="s">
        <v>137</v>
      </c>
      <c r="C26" s="40">
        <v>684</v>
      </c>
      <c r="D26" s="41">
        <v>2496</v>
      </c>
      <c r="E26" s="33">
        <v>214.44</v>
      </c>
      <c r="F26" s="74" t="s">
        <v>56</v>
      </c>
      <c r="G26" s="40">
        <v>684</v>
      </c>
      <c r="H26" s="41">
        <v>2496</v>
      </c>
      <c r="I26" s="212">
        <f t="shared" si="0"/>
        <v>214.44</v>
      </c>
      <c r="J26" s="73" t="s">
        <v>143</v>
      </c>
      <c r="K26" s="73" t="s">
        <v>345</v>
      </c>
      <c r="L26" s="75">
        <f t="shared" si="1"/>
        <v>171</v>
      </c>
    </row>
    <row r="27" spans="1:12" s="4" customFormat="1" ht="30.75" customHeight="1">
      <c r="A27" s="76">
        <v>13</v>
      </c>
      <c r="B27" s="31" t="s">
        <v>138</v>
      </c>
      <c r="C27" s="40">
        <v>410</v>
      </c>
      <c r="D27" s="41">
        <v>1378</v>
      </c>
      <c r="E27" s="33">
        <v>166.33</v>
      </c>
      <c r="F27" s="74" t="s">
        <v>56</v>
      </c>
      <c r="G27" s="40">
        <v>410</v>
      </c>
      <c r="H27" s="41">
        <v>1378</v>
      </c>
      <c r="I27" s="212">
        <f t="shared" si="0"/>
        <v>166.33</v>
      </c>
      <c r="J27" s="73" t="s">
        <v>143</v>
      </c>
      <c r="K27" s="73" t="s">
        <v>345</v>
      </c>
      <c r="L27" s="75">
        <f t="shared" si="1"/>
        <v>102.49999999999999</v>
      </c>
    </row>
    <row r="28" spans="1:12" s="4" customFormat="1" ht="30.75" customHeight="1">
      <c r="A28" s="76">
        <v>14</v>
      </c>
      <c r="B28" s="31" t="s">
        <v>139</v>
      </c>
      <c r="C28" s="40">
        <v>884</v>
      </c>
      <c r="D28" s="41">
        <v>3499</v>
      </c>
      <c r="E28" s="33">
        <v>255.44</v>
      </c>
      <c r="F28" s="74" t="s">
        <v>56</v>
      </c>
      <c r="G28" s="40">
        <v>884</v>
      </c>
      <c r="H28" s="41">
        <v>3499</v>
      </c>
      <c r="I28" s="212">
        <f t="shared" si="0"/>
        <v>255.44</v>
      </c>
      <c r="J28" s="73" t="s">
        <v>143</v>
      </c>
      <c r="K28" s="73" t="s">
        <v>345</v>
      </c>
      <c r="L28" s="75">
        <f t="shared" si="1"/>
        <v>221</v>
      </c>
    </row>
    <row r="29" spans="1:12" s="4" customFormat="1" ht="30.75" customHeight="1">
      <c r="A29" s="76">
        <v>15</v>
      </c>
      <c r="B29" s="31" t="s">
        <v>140</v>
      </c>
      <c r="C29" s="30">
        <v>562</v>
      </c>
      <c r="D29" s="41">
        <v>2010</v>
      </c>
      <c r="E29" s="33">
        <v>183.17</v>
      </c>
      <c r="F29" s="74" t="s">
        <v>56</v>
      </c>
      <c r="G29" s="30">
        <v>562</v>
      </c>
      <c r="H29" s="41">
        <v>2010</v>
      </c>
      <c r="I29" s="212">
        <f t="shared" si="0"/>
        <v>183.17</v>
      </c>
      <c r="J29" s="73" t="s">
        <v>143</v>
      </c>
      <c r="K29" s="73" t="s">
        <v>345</v>
      </c>
      <c r="L29" s="75">
        <f t="shared" si="1"/>
        <v>140.5</v>
      </c>
    </row>
    <row r="30" spans="1:12" s="80" customFormat="1" ht="24.75" customHeight="1">
      <c r="A30" s="298" t="s">
        <v>2</v>
      </c>
      <c r="B30" s="299"/>
      <c r="C30" s="79">
        <f>SUM(C10:C29)</f>
        <v>9129</v>
      </c>
      <c r="D30" s="79">
        <f t="shared" ref="D30:I30" si="2">SUM(D10:D29)</f>
        <v>32421</v>
      </c>
      <c r="E30" s="209">
        <f t="shared" si="2"/>
        <v>2956.0299999999997</v>
      </c>
      <c r="F30" s="79"/>
      <c r="G30" s="79">
        <f t="shared" si="2"/>
        <v>9129</v>
      </c>
      <c r="H30" s="79">
        <f t="shared" si="2"/>
        <v>32421</v>
      </c>
      <c r="I30" s="213">
        <f t="shared" si="2"/>
        <v>2956.0299999999997</v>
      </c>
      <c r="J30" s="79"/>
      <c r="K30" s="79"/>
      <c r="L30" s="79"/>
    </row>
    <row r="31" spans="1:12" ht="31.5" customHeight="1">
      <c r="B31" s="2" t="s">
        <v>103</v>
      </c>
    </row>
    <row r="32" spans="1:1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  <row r="190" ht="45" customHeight="1"/>
    <row r="191" ht="45" customHeight="1"/>
    <row r="192" ht="45" customHeight="1"/>
    <row r="193" ht="45" customHeight="1"/>
    <row r="194" ht="45" customHeight="1"/>
    <row r="195" ht="45" customHeight="1"/>
    <row r="196" ht="45" customHeight="1"/>
    <row r="197" ht="45" customHeight="1"/>
    <row r="198" ht="45" customHeight="1"/>
    <row r="199" ht="45" customHeight="1"/>
    <row r="200" ht="45" customHeight="1"/>
    <row r="201" ht="45" customHeight="1"/>
    <row r="202" ht="45" customHeight="1"/>
    <row r="203" ht="45" customHeight="1"/>
    <row r="204" ht="45" customHeight="1"/>
    <row r="205" ht="45" customHeight="1"/>
    <row r="206" ht="45" customHeight="1"/>
    <row r="207" ht="45" customHeight="1"/>
    <row r="208" ht="45" customHeight="1"/>
    <row r="209" ht="45" customHeight="1"/>
    <row r="210" ht="45" customHeight="1"/>
    <row r="211" ht="45" customHeight="1"/>
    <row r="212" ht="45" customHeight="1"/>
    <row r="213" ht="45" customHeight="1"/>
    <row r="214" ht="45" customHeight="1"/>
    <row r="215" ht="45" customHeight="1"/>
    <row r="216" ht="45" customHeight="1"/>
    <row r="217" ht="45" customHeight="1"/>
    <row r="218" ht="45" customHeight="1"/>
    <row r="219" ht="45" customHeight="1"/>
    <row r="220" ht="45" customHeight="1"/>
    <row r="221" ht="45" customHeight="1"/>
    <row r="222" ht="45" customHeight="1"/>
    <row r="223" ht="45" customHeight="1"/>
    <row r="224" ht="45" customHeight="1"/>
    <row r="225" ht="45" customHeight="1"/>
    <row r="226" ht="45" customHeight="1"/>
    <row r="227" ht="45" customHeight="1"/>
    <row r="228" ht="45" customHeight="1"/>
    <row r="229" ht="45" customHeight="1"/>
    <row r="230" ht="45" customHeight="1"/>
    <row r="231" ht="45" customHeight="1"/>
    <row r="232" ht="45" customHeight="1"/>
    <row r="233" ht="45" customHeight="1"/>
    <row r="234" ht="45" customHeight="1"/>
    <row r="235" ht="45" customHeight="1"/>
    <row r="236" ht="45" customHeight="1"/>
    <row r="237" ht="45" customHeight="1"/>
    <row r="238" ht="45" customHeight="1"/>
    <row r="239" ht="45" customHeight="1"/>
    <row r="240" ht="45" customHeight="1"/>
    <row r="241" ht="45" customHeight="1"/>
    <row r="242" ht="45" customHeight="1"/>
    <row r="243" ht="45" customHeight="1"/>
    <row r="244" ht="45" customHeight="1"/>
    <row r="245" ht="45" customHeight="1"/>
    <row r="246" ht="45" customHeight="1"/>
    <row r="247" ht="45" customHeight="1"/>
    <row r="248" ht="45" customHeight="1"/>
    <row r="249" ht="45" customHeight="1"/>
    <row r="250" ht="45" customHeight="1"/>
    <row r="251" ht="45" customHeight="1"/>
    <row r="252" ht="45" customHeight="1"/>
    <row r="253" ht="45" customHeight="1"/>
    <row r="254" ht="45" customHeight="1"/>
    <row r="255" ht="45" customHeight="1"/>
    <row r="256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ht="45" customHeight="1"/>
    <row r="274" ht="45" customHeight="1"/>
    <row r="275" ht="45" customHeight="1"/>
    <row r="276" ht="45" customHeight="1"/>
    <row r="277" ht="45" customHeight="1"/>
    <row r="278" ht="45" customHeight="1"/>
    <row r="279" ht="45" customHeight="1"/>
    <row r="280" ht="45" customHeight="1"/>
    <row r="281" ht="45" customHeight="1"/>
    <row r="282" ht="45" customHeight="1"/>
    <row r="283" ht="45" customHeight="1"/>
    <row r="284" ht="45" customHeight="1"/>
    <row r="285" ht="45" customHeight="1"/>
    <row r="286" ht="45" customHeight="1"/>
    <row r="287" ht="45" customHeight="1"/>
    <row r="288" ht="45" customHeight="1"/>
    <row r="289" ht="45" customHeight="1"/>
    <row r="290" ht="45" customHeight="1"/>
    <row r="291" ht="45" customHeight="1"/>
    <row r="292" ht="45" customHeight="1"/>
    <row r="293" ht="45" customHeight="1"/>
    <row r="294" ht="45" customHeight="1"/>
    <row r="295" ht="45" customHeight="1"/>
    <row r="296" ht="45" customHeight="1"/>
    <row r="297" ht="45" customHeight="1"/>
    <row r="298" ht="45" customHeight="1"/>
    <row r="299" ht="45" customHeight="1"/>
    <row r="300" ht="45" customHeight="1"/>
    <row r="301" ht="45" customHeight="1"/>
    <row r="302" ht="45" customHeight="1"/>
    <row r="303" ht="45" customHeight="1"/>
    <row r="304" ht="45" customHeight="1"/>
    <row r="305" ht="45" customHeight="1"/>
    <row r="306" ht="45" customHeight="1"/>
    <row r="307" ht="45" customHeight="1"/>
    <row r="308" ht="45" customHeight="1"/>
    <row r="309" ht="45" customHeight="1"/>
    <row r="310" ht="45" customHeight="1"/>
    <row r="311" ht="45" customHeight="1"/>
    <row r="312" ht="45" customHeight="1"/>
    <row r="313" ht="45" customHeight="1"/>
    <row r="314" ht="45" customHeight="1"/>
    <row r="315" ht="45" customHeight="1"/>
    <row r="316" ht="45" customHeight="1"/>
    <row r="317" ht="45" customHeight="1"/>
    <row r="318" ht="45" customHeight="1"/>
    <row r="319" ht="45" customHeight="1"/>
    <row r="320" ht="45" customHeight="1"/>
    <row r="321" ht="45" customHeight="1"/>
    <row r="322" ht="45" customHeight="1"/>
    <row r="323" ht="45" customHeight="1"/>
    <row r="324" ht="45" customHeight="1"/>
    <row r="325" ht="45" customHeight="1"/>
    <row r="326" ht="45" customHeight="1"/>
    <row r="327" ht="45" customHeight="1"/>
    <row r="328" ht="45" customHeight="1"/>
    <row r="329" ht="45" customHeight="1"/>
    <row r="330" ht="45" customHeight="1"/>
    <row r="331" ht="45" customHeight="1"/>
    <row r="332" ht="45" customHeight="1"/>
    <row r="333" ht="45" customHeight="1"/>
    <row r="334" ht="45" customHeight="1"/>
    <row r="335" ht="45" customHeight="1"/>
    <row r="336" ht="45" customHeight="1"/>
    <row r="337" ht="45" customHeight="1"/>
    <row r="338" ht="45" customHeight="1"/>
    <row r="339" ht="45" customHeight="1"/>
    <row r="340" ht="45" customHeight="1"/>
    <row r="341" ht="45" customHeight="1"/>
    <row r="342" ht="45" customHeight="1"/>
    <row r="343" ht="45" customHeight="1"/>
    <row r="344" ht="45" customHeight="1"/>
    <row r="345" ht="45" customHeight="1"/>
    <row r="346" ht="45" customHeight="1"/>
    <row r="347" ht="45" customHeight="1"/>
    <row r="348" ht="45" customHeight="1"/>
    <row r="349" ht="45" customHeight="1"/>
    <row r="350" ht="45" customHeight="1"/>
    <row r="351" ht="45" customHeight="1"/>
    <row r="352" ht="45" customHeight="1"/>
    <row r="353" ht="45" customHeight="1"/>
    <row r="354" ht="45" customHeight="1"/>
    <row r="355" ht="45" customHeight="1"/>
    <row r="356" ht="45" customHeight="1"/>
    <row r="357" ht="45" customHeight="1"/>
    <row r="358" ht="45" customHeight="1"/>
    <row r="359" ht="45" customHeight="1"/>
    <row r="360" ht="45" customHeight="1"/>
    <row r="361" ht="45" customHeight="1"/>
    <row r="362" ht="45" customHeight="1"/>
    <row r="363" ht="45" customHeight="1"/>
    <row r="364" ht="45" customHeight="1"/>
    <row r="365" ht="45" customHeight="1"/>
    <row r="366" ht="45" customHeight="1"/>
    <row r="367" ht="45" customHeight="1"/>
    <row r="368" ht="45" customHeight="1"/>
    <row r="369" ht="45" customHeight="1"/>
    <row r="370" ht="45" customHeight="1"/>
    <row r="371" ht="45" customHeight="1"/>
    <row r="372" ht="45" customHeight="1"/>
    <row r="373" ht="45" customHeight="1"/>
    <row r="374" ht="45" customHeight="1"/>
    <row r="375" ht="45" customHeight="1"/>
    <row r="376" ht="45" customHeight="1"/>
    <row r="377" ht="45" customHeight="1"/>
    <row r="378" ht="45" customHeight="1"/>
    <row r="379" ht="45" customHeight="1"/>
    <row r="380" ht="45" customHeight="1"/>
    <row r="381" ht="45" customHeight="1"/>
    <row r="382" ht="45" customHeight="1"/>
    <row r="383" ht="45" customHeight="1"/>
    <row r="384" ht="45" customHeight="1"/>
    <row r="385" ht="45" customHeight="1"/>
    <row r="386" ht="45" customHeight="1"/>
    <row r="387" ht="45" customHeight="1"/>
    <row r="388" ht="45" customHeight="1"/>
    <row r="389" ht="45" customHeight="1"/>
    <row r="390" ht="45" customHeight="1"/>
    <row r="391" ht="45" customHeight="1"/>
    <row r="392" ht="45" customHeight="1"/>
    <row r="393" ht="45" customHeight="1"/>
    <row r="394" ht="45" customHeight="1"/>
    <row r="395" ht="45" customHeight="1"/>
    <row r="396" ht="45" customHeight="1"/>
    <row r="397" ht="45" customHeight="1"/>
    <row r="398" ht="45" customHeight="1"/>
    <row r="399" ht="45" customHeight="1"/>
    <row r="400" ht="45" customHeight="1"/>
    <row r="401" ht="45" customHeight="1"/>
    <row r="402" ht="45" customHeight="1"/>
    <row r="403" ht="45" customHeight="1"/>
    <row r="404" ht="45" customHeight="1"/>
    <row r="405" ht="45" customHeight="1"/>
    <row r="406" ht="45" customHeight="1"/>
    <row r="407" ht="45" customHeight="1"/>
    <row r="408" ht="45" customHeight="1"/>
    <row r="409" ht="45" customHeight="1"/>
    <row r="410" ht="45" customHeight="1"/>
    <row r="411" ht="45" customHeight="1"/>
    <row r="412" ht="45" customHeight="1"/>
    <row r="413" ht="45" customHeight="1"/>
    <row r="414" ht="45" customHeight="1"/>
    <row r="415" ht="45" customHeight="1"/>
    <row r="416" ht="45" customHeight="1"/>
    <row r="417" ht="45" customHeight="1"/>
    <row r="418" ht="45" customHeight="1"/>
    <row r="419" ht="45" customHeight="1"/>
    <row r="420" ht="45" customHeight="1"/>
    <row r="421" ht="45" customHeight="1"/>
    <row r="422" ht="45" customHeight="1"/>
    <row r="423" ht="45" customHeight="1"/>
    <row r="424" ht="45" customHeight="1"/>
    <row r="425" ht="45" customHeight="1"/>
    <row r="426" ht="45" customHeight="1"/>
    <row r="427" ht="45" customHeight="1"/>
    <row r="428" ht="45" customHeight="1"/>
    <row r="429" ht="45" customHeight="1"/>
    <row r="430" ht="45" customHeight="1"/>
    <row r="431" ht="45" customHeight="1"/>
    <row r="432" ht="45" customHeight="1"/>
    <row r="433" ht="45" customHeight="1"/>
    <row r="434" ht="45" customHeight="1"/>
    <row r="435" ht="45" customHeight="1"/>
    <row r="436" ht="45" customHeight="1"/>
    <row r="437" ht="45" customHeight="1"/>
    <row r="438" ht="45" customHeight="1"/>
    <row r="439" ht="45" customHeight="1"/>
    <row r="440" ht="45" customHeight="1"/>
    <row r="441" ht="45" customHeight="1"/>
    <row r="442" ht="45" customHeight="1"/>
    <row r="443" ht="45" customHeight="1"/>
    <row r="444" ht="45" customHeight="1"/>
    <row r="445" ht="45" customHeight="1"/>
    <row r="446" ht="45" customHeight="1"/>
    <row r="447" ht="45" customHeight="1"/>
    <row r="448" ht="45" customHeight="1"/>
    <row r="449" ht="45" customHeight="1"/>
    <row r="450" ht="45" customHeight="1"/>
    <row r="451" ht="45" customHeight="1"/>
    <row r="452" ht="45" customHeight="1"/>
    <row r="453" ht="45" customHeight="1"/>
    <row r="454" ht="45" customHeight="1"/>
    <row r="455" ht="45" customHeight="1"/>
    <row r="456" ht="45" customHeight="1"/>
    <row r="457" ht="45" customHeight="1"/>
    <row r="458" ht="45" customHeight="1"/>
    <row r="459" ht="45" customHeight="1"/>
    <row r="460" ht="45" customHeight="1"/>
    <row r="461" ht="45" customHeight="1"/>
    <row r="462" ht="45" customHeight="1"/>
    <row r="463" ht="45" customHeight="1"/>
    <row r="464" ht="45" customHeight="1"/>
    <row r="465" ht="45" customHeight="1"/>
    <row r="466" ht="45" customHeight="1"/>
    <row r="467" ht="45" customHeight="1"/>
    <row r="468" ht="45" customHeight="1"/>
    <row r="469" ht="45" customHeight="1"/>
    <row r="470" ht="45" customHeight="1"/>
    <row r="471" ht="45" customHeight="1"/>
    <row r="472" ht="45" customHeight="1"/>
    <row r="473" ht="45" customHeight="1"/>
    <row r="474" ht="45" customHeight="1"/>
    <row r="475" ht="45" customHeight="1"/>
    <row r="476" ht="45" customHeight="1"/>
    <row r="477" ht="45" customHeight="1"/>
    <row r="478" ht="45" customHeight="1"/>
    <row r="479" ht="45" customHeight="1"/>
    <row r="480" ht="45" customHeight="1"/>
    <row r="481" ht="45" customHeight="1"/>
    <row r="482" ht="45" customHeight="1"/>
    <row r="483" ht="45" customHeight="1"/>
    <row r="484" ht="45" customHeight="1"/>
    <row r="485" ht="45" customHeight="1"/>
    <row r="486" ht="45" customHeight="1"/>
    <row r="487" ht="45" customHeight="1"/>
    <row r="488" ht="45" customHeight="1"/>
    <row r="489" ht="45" customHeight="1"/>
    <row r="490" ht="45" customHeight="1"/>
    <row r="491" ht="45" customHeight="1"/>
    <row r="492" ht="45" customHeight="1"/>
    <row r="493" ht="45" customHeight="1"/>
    <row r="494" ht="45" customHeight="1"/>
    <row r="495" ht="45" customHeight="1"/>
    <row r="496" ht="45" customHeight="1"/>
    <row r="497" ht="45" customHeight="1"/>
    <row r="498" ht="45" customHeight="1"/>
    <row r="499" ht="45" customHeight="1"/>
    <row r="500" ht="45" customHeight="1"/>
    <row r="501" ht="45" customHeight="1"/>
    <row r="502" ht="45" customHeight="1"/>
    <row r="503" ht="45" customHeight="1"/>
    <row r="504" ht="45" customHeight="1"/>
    <row r="505" ht="45" customHeight="1"/>
    <row r="506" ht="45" customHeight="1"/>
    <row r="507" ht="45" customHeight="1"/>
    <row r="508" ht="45" customHeight="1"/>
    <row r="509" ht="45" customHeight="1"/>
    <row r="510" ht="45" customHeight="1"/>
    <row r="511" ht="45" customHeight="1"/>
    <row r="512" ht="45" customHeight="1"/>
    <row r="513" ht="45" customHeight="1"/>
    <row r="514" ht="45" customHeight="1"/>
    <row r="515" ht="45" customHeight="1"/>
    <row r="516" ht="45" customHeight="1"/>
    <row r="517" ht="45" customHeight="1"/>
    <row r="518" ht="45" customHeight="1"/>
    <row r="519" ht="45" customHeight="1"/>
    <row r="520" ht="45" customHeight="1"/>
    <row r="521" ht="45" customHeight="1"/>
    <row r="522" ht="45" customHeight="1"/>
    <row r="523" ht="45" customHeight="1"/>
    <row r="524" ht="45" customHeight="1"/>
    <row r="525" ht="45" customHeight="1"/>
    <row r="526" ht="45" customHeight="1"/>
    <row r="527" ht="45" customHeight="1"/>
    <row r="528" ht="45" customHeight="1"/>
    <row r="529" ht="45" customHeight="1"/>
    <row r="530" ht="45" customHeight="1"/>
    <row r="531" ht="45" customHeight="1"/>
    <row r="532" ht="45" customHeight="1"/>
    <row r="533" ht="45" customHeight="1"/>
    <row r="534" ht="45" customHeight="1"/>
    <row r="535" ht="45" customHeight="1"/>
    <row r="536" ht="45" customHeight="1"/>
    <row r="537" ht="45" customHeight="1"/>
    <row r="538" ht="45" customHeight="1"/>
    <row r="539" ht="45" customHeight="1"/>
    <row r="540" ht="45" customHeight="1"/>
    <row r="541" ht="45" customHeight="1"/>
    <row r="542" ht="45" customHeight="1"/>
    <row r="543" ht="45" customHeight="1"/>
    <row r="544" ht="45" customHeight="1"/>
    <row r="545" ht="45" customHeight="1"/>
    <row r="546" ht="45" customHeight="1"/>
    <row r="547" ht="45" customHeight="1"/>
    <row r="548" ht="45" customHeight="1"/>
    <row r="549" ht="45" customHeight="1"/>
    <row r="550" ht="45" customHeight="1"/>
    <row r="551" ht="45" customHeight="1"/>
    <row r="552" ht="45" customHeight="1"/>
    <row r="553" ht="45" customHeight="1"/>
    <row r="554" ht="45" customHeight="1"/>
    <row r="555" ht="45" customHeight="1"/>
    <row r="556" ht="45" customHeight="1"/>
    <row r="557" ht="45" customHeight="1"/>
    <row r="558" ht="45" customHeight="1"/>
    <row r="559" ht="45" customHeight="1"/>
    <row r="560" ht="45" customHeight="1"/>
    <row r="561" ht="45" customHeight="1"/>
    <row r="562" ht="45" customHeight="1"/>
    <row r="563" ht="45" customHeight="1"/>
    <row r="564" ht="45" customHeight="1"/>
    <row r="565" ht="45" customHeight="1"/>
    <row r="566" ht="45" customHeight="1"/>
    <row r="567" ht="45" customHeight="1"/>
    <row r="568" ht="45" customHeight="1"/>
    <row r="569" ht="45" customHeight="1"/>
    <row r="570" ht="45" customHeight="1"/>
    <row r="571" ht="45" customHeight="1"/>
    <row r="572" ht="45" customHeight="1"/>
    <row r="573" ht="45" customHeight="1"/>
    <row r="574" ht="45" customHeight="1"/>
    <row r="575" ht="45" customHeight="1"/>
    <row r="576" ht="45" customHeight="1"/>
    <row r="577" ht="45" customHeight="1"/>
    <row r="578" ht="45" customHeight="1"/>
    <row r="579" ht="45" customHeight="1"/>
    <row r="580" ht="45" customHeight="1"/>
    <row r="581" ht="45" customHeight="1"/>
    <row r="582" ht="45" customHeight="1"/>
    <row r="583" ht="45" customHeight="1"/>
    <row r="584" ht="45" customHeight="1"/>
    <row r="585" ht="45" customHeight="1"/>
    <row r="586" ht="45" customHeight="1"/>
    <row r="587" ht="45" customHeight="1"/>
    <row r="588" ht="45" customHeight="1"/>
    <row r="589" ht="45" customHeight="1"/>
    <row r="590" ht="45" customHeight="1"/>
    <row r="591" ht="45" customHeight="1"/>
    <row r="592" ht="45" customHeight="1"/>
    <row r="593" ht="45" customHeight="1"/>
    <row r="594" ht="45" customHeight="1"/>
    <row r="595" ht="45" customHeight="1"/>
    <row r="596" ht="45" customHeight="1"/>
    <row r="597" ht="45" customHeight="1"/>
    <row r="598" ht="45" customHeight="1"/>
    <row r="599" ht="45" customHeight="1"/>
    <row r="600" ht="45" customHeight="1"/>
    <row r="601" ht="45" customHeight="1"/>
    <row r="602" ht="45" customHeight="1"/>
    <row r="603" ht="45" customHeight="1"/>
    <row r="604" ht="45" customHeight="1"/>
    <row r="605" ht="45" customHeight="1"/>
    <row r="606" ht="45" customHeight="1"/>
    <row r="607" ht="45" customHeight="1"/>
    <row r="608" ht="45" customHeight="1"/>
    <row r="609" ht="45" customHeight="1"/>
    <row r="610" ht="45" customHeight="1"/>
    <row r="611" ht="45" customHeight="1"/>
    <row r="612" ht="45" customHeight="1"/>
    <row r="613" ht="45" customHeight="1"/>
    <row r="614" ht="45" customHeight="1"/>
    <row r="615" ht="45" customHeight="1"/>
    <row r="616" ht="45" customHeight="1"/>
    <row r="617" ht="45" customHeight="1"/>
    <row r="618" ht="45" customHeight="1"/>
    <row r="619" ht="45" customHeight="1"/>
    <row r="620" ht="45" customHeight="1"/>
    <row r="621" ht="45" customHeight="1"/>
    <row r="622" ht="45" customHeight="1"/>
    <row r="623" ht="45" customHeight="1"/>
    <row r="624" ht="45" customHeight="1"/>
    <row r="625" ht="45" customHeight="1"/>
    <row r="626" ht="45" customHeight="1"/>
    <row r="627" ht="45" customHeight="1"/>
    <row r="628" ht="45" customHeight="1"/>
    <row r="629" ht="45" customHeight="1"/>
    <row r="630" ht="45" customHeight="1"/>
    <row r="631" ht="45" customHeight="1"/>
    <row r="632" ht="45" customHeight="1"/>
    <row r="633" ht="45" customHeight="1"/>
    <row r="634" ht="45" customHeight="1"/>
    <row r="635" ht="45" customHeight="1"/>
    <row r="636" ht="45" customHeight="1"/>
    <row r="637" ht="45" customHeight="1"/>
    <row r="638" ht="45" customHeight="1"/>
    <row r="639" ht="45" customHeight="1"/>
    <row r="640" ht="45" customHeight="1"/>
    <row r="641" ht="45" customHeight="1"/>
    <row r="642" ht="45" customHeight="1"/>
    <row r="643" ht="45" customHeight="1"/>
    <row r="644" ht="45" customHeight="1"/>
    <row r="645" ht="45" customHeight="1"/>
    <row r="646" ht="45" customHeight="1"/>
    <row r="647" ht="45" customHeight="1"/>
    <row r="648" ht="45" customHeight="1"/>
    <row r="649" ht="45" customHeight="1"/>
    <row r="650" ht="45" customHeight="1"/>
    <row r="651" ht="45" customHeight="1"/>
    <row r="652" ht="45" customHeight="1"/>
    <row r="653" ht="45" customHeight="1"/>
    <row r="654" ht="45" customHeight="1"/>
    <row r="655" ht="45" customHeight="1"/>
    <row r="656" ht="45" customHeight="1"/>
    <row r="657" ht="45" customHeight="1"/>
    <row r="658" ht="45" customHeight="1"/>
    <row r="659" ht="45" customHeight="1"/>
    <row r="660" ht="45" customHeight="1"/>
    <row r="661" ht="45" customHeight="1"/>
    <row r="662" ht="45" customHeight="1"/>
    <row r="663" ht="45" customHeight="1"/>
    <row r="664" ht="45" customHeight="1"/>
    <row r="665" ht="45" customHeight="1"/>
    <row r="666" ht="45" customHeight="1"/>
    <row r="667" ht="45" customHeight="1"/>
    <row r="668" ht="45" customHeight="1"/>
    <row r="669" ht="45" customHeight="1"/>
    <row r="670" ht="45" customHeight="1"/>
    <row r="671" ht="45" customHeight="1"/>
    <row r="672" ht="45" customHeight="1"/>
    <row r="673" ht="45" customHeight="1"/>
    <row r="674" ht="45" customHeight="1"/>
    <row r="675" ht="45" customHeight="1"/>
    <row r="676" ht="45" customHeight="1"/>
    <row r="677" ht="45" customHeight="1"/>
    <row r="678" ht="45" customHeight="1"/>
    <row r="679" ht="45" customHeight="1"/>
    <row r="680" ht="45" customHeight="1"/>
    <row r="681" ht="45" customHeight="1"/>
    <row r="682" ht="45" customHeight="1"/>
    <row r="683" ht="45" customHeight="1"/>
    <row r="684" ht="45" customHeight="1"/>
    <row r="685" ht="45" customHeight="1"/>
    <row r="686" ht="45" customHeight="1"/>
    <row r="687" ht="45" customHeight="1"/>
    <row r="688" ht="45" customHeight="1"/>
    <row r="689" ht="45" customHeight="1"/>
    <row r="690" ht="45" customHeight="1"/>
    <row r="691" ht="45" customHeight="1"/>
    <row r="692" ht="45" customHeight="1"/>
    <row r="693" ht="45" customHeight="1"/>
    <row r="694" ht="45" customHeight="1"/>
    <row r="695" ht="45" customHeight="1"/>
    <row r="696" ht="45" customHeight="1"/>
    <row r="697" ht="45" customHeight="1"/>
    <row r="698" ht="45" customHeight="1"/>
    <row r="699" ht="45" customHeight="1"/>
    <row r="700" ht="45" customHeight="1"/>
    <row r="701" ht="45" customHeight="1"/>
    <row r="702" ht="45" customHeight="1"/>
    <row r="703" ht="45" customHeight="1"/>
    <row r="704" ht="45" customHeight="1"/>
    <row r="705" ht="45" customHeight="1"/>
    <row r="706" ht="45" customHeight="1"/>
    <row r="707" ht="45" customHeight="1"/>
    <row r="708" ht="45" customHeight="1"/>
    <row r="709" ht="45" customHeight="1"/>
    <row r="710" ht="45" customHeight="1"/>
    <row r="711" ht="45" customHeight="1"/>
    <row r="712" ht="45" customHeight="1"/>
    <row r="713" ht="45" customHeight="1"/>
    <row r="714" ht="45" customHeight="1"/>
    <row r="715" ht="45" customHeight="1"/>
    <row r="716" ht="45" customHeight="1"/>
    <row r="717" ht="45" customHeight="1"/>
    <row r="718" ht="45" customHeight="1"/>
    <row r="719" ht="45" customHeight="1"/>
    <row r="720" ht="45" customHeight="1"/>
    <row r="721" ht="45" customHeight="1"/>
    <row r="722" ht="45" customHeight="1"/>
    <row r="723" ht="45" customHeight="1"/>
    <row r="724" ht="45" customHeight="1"/>
    <row r="725" ht="45" customHeight="1"/>
    <row r="726" ht="45" customHeight="1"/>
    <row r="727" ht="45" customHeight="1"/>
    <row r="728" ht="45" customHeight="1"/>
    <row r="729" ht="45" customHeight="1"/>
    <row r="730" ht="45" customHeight="1"/>
    <row r="731" ht="45" customHeight="1"/>
    <row r="732" ht="45" customHeight="1"/>
    <row r="733" ht="45" customHeight="1"/>
    <row r="734" ht="45" customHeight="1"/>
    <row r="735" ht="45" customHeight="1"/>
    <row r="736" ht="45" customHeight="1"/>
    <row r="737" ht="45" customHeight="1"/>
    <row r="738" ht="45" customHeight="1"/>
    <row r="739" ht="45" customHeight="1"/>
    <row r="740" ht="45" customHeight="1"/>
    <row r="741" ht="45" customHeight="1"/>
    <row r="742" ht="45" customHeight="1"/>
    <row r="743" ht="45" customHeight="1"/>
    <row r="744" ht="45" customHeight="1"/>
    <row r="745" ht="45" customHeight="1"/>
    <row r="746" ht="45" customHeight="1"/>
    <row r="747" ht="45" customHeight="1"/>
    <row r="748" ht="45" customHeight="1"/>
    <row r="749" ht="45" customHeight="1"/>
    <row r="750" ht="45" customHeight="1"/>
    <row r="751" ht="45" customHeight="1"/>
    <row r="752" ht="45" customHeight="1"/>
    <row r="753" spans="5:9" ht="45" customHeight="1"/>
    <row r="754" spans="5:9" ht="45" customHeight="1"/>
    <row r="755" spans="5:9" ht="45" customHeight="1"/>
    <row r="756" spans="5:9" ht="45" customHeight="1"/>
    <row r="757" spans="5:9" ht="45" customHeight="1"/>
    <row r="758" spans="5:9" ht="45" customHeight="1"/>
    <row r="759" spans="5:9" ht="45" customHeight="1"/>
    <row r="760" spans="5:9" ht="45" customHeight="1"/>
    <row r="761" spans="5:9" ht="45" customHeight="1"/>
    <row r="762" spans="5:9" s="5" customFormat="1" ht="45" customHeight="1">
      <c r="E762" s="82"/>
      <c r="I762" s="214"/>
    </row>
    <row r="763" spans="5:9" ht="45" customHeight="1"/>
    <row r="764" spans="5:9" ht="45" customHeight="1"/>
  </sheetData>
  <mergeCells count="50">
    <mergeCell ref="J17:J18"/>
    <mergeCell ref="K17:K18"/>
    <mergeCell ref="L17:L18"/>
    <mergeCell ref="A30:B30"/>
    <mergeCell ref="A17:A18"/>
    <mergeCell ref="F17:F18"/>
    <mergeCell ref="G17:G18"/>
    <mergeCell ref="H17:H18"/>
    <mergeCell ref="I17:I18"/>
    <mergeCell ref="I12:I13"/>
    <mergeCell ref="J12:J13"/>
    <mergeCell ref="K12:K13"/>
    <mergeCell ref="L12:L13"/>
    <mergeCell ref="A14:A16"/>
    <mergeCell ref="F14:F16"/>
    <mergeCell ref="G14:G16"/>
    <mergeCell ref="H14:H16"/>
    <mergeCell ref="I14:I16"/>
    <mergeCell ref="J14:J16"/>
    <mergeCell ref="K14:K16"/>
    <mergeCell ref="L14:L16"/>
    <mergeCell ref="A12:A13"/>
    <mergeCell ref="F12:F13"/>
    <mergeCell ref="G12:G13"/>
    <mergeCell ref="H12:H13"/>
    <mergeCell ref="A10:A11"/>
    <mergeCell ref="F10:F11"/>
    <mergeCell ref="G10:G11"/>
    <mergeCell ref="H10:H11"/>
    <mergeCell ref="A9:L9"/>
    <mergeCell ref="I10:I11"/>
    <mergeCell ref="J10:J11"/>
    <mergeCell ref="K10:K11"/>
    <mergeCell ref="L10:L11"/>
    <mergeCell ref="A1:B1"/>
    <mergeCell ref="K6:K7"/>
    <mergeCell ref="A3:L3"/>
    <mergeCell ref="F5:K5"/>
    <mergeCell ref="L5:L7"/>
    <mergeCell ref="A5:A7"/>
    <mergeCell ref="B5:B7"/>
    <mergeCell ref="C5:C7"/>
    <mergeCell ref="E5:E7"/>
    <mergeCell ref="D5:D7"/>
    <mergeCell ref="A2:L2"/>
    <mergeCell ref="F6:F7"/>
    <mergeCell ref="G6:G7"/>
    <mergeCell ref="H6:H7"/>
    <mergeCell ref="I6:I7"/>
    <mergeCell ref="J6:J7"/>
  </mergeCells>
  <phoneticPr fontId="20" type="noConversion"/>
  <printOptions horizontalCentered="1"/>
  <pageMargins left="0" right="0" top="0.10433070899999999" bottom="0.15748031496063" header="0.31496062992126" footer="0.31496062992126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4" workbookViewId="0">
      <selection activeCell="J8" sqref="J8"/>
    </sheetView>
  </sheetViews>
  <sheetFormatPr defaultColWidth="9.140625" defaultRowHeight="33" customHeight="1"/>
  <cols>
    <col min="1" max="1" width="6.28515625" style="62" customWidth="1"/>
    <col min="2" max="2" width="23.85546875" style="62" customWidth="1"/>
    <col min="3" max="4" width="10.85546875" style="62" customWidth="1"/>
    <col min="5" max="5" width="9" style="62" customWidth="1"/>
    <col min="6" max="6" width="10" style="62" customWidth="1"/>
    <col min="7" max="7" width="21.140625" style="61" customWidth="1"/>
    <col min="8" max="8" width="47.140625" style="62" customWidth="1"/>
    <col min="9" max="16384" width="9.140625" style="62"/>
  </cols>
  <sheetData>
    <row r="1" spans="1:9" ht="44.25" customHeight="1">
      <c r="A1" s="227" t="s">
        <v>141</v>
      </c>
      <c r="B1" s="227"/>
      <c r="C1" s="227"/>
      <c r="D1" s="227"/>
      <c r="E1" s="60"/>
      <c r="F1" s="60"/>
    </row>
    <row r="2" spans="1:9" ht="81.75" customHeight="1">
      <c r="A2" s="255" t="s">
        <v>330</v>
      </c>
      <c r="B2" s="300"/>
      <c r="C2" s="300"/>
      <c r="D2" s="300"/>
      <c r="E2" s="300"/>
      <c r="F2" s="300"/>
      <c r="G2" s="300"/>
      <c r="H2" s="300"/>
      <c r="I2" s="59"/>
    </row>
    <row r="3" spans="1:9" ht="33" customHeight="1">
      <c r="A3" s="221" t="s">
        <v>22</v>
      </c>
      <c r="B3" s="221" t="s">
        <v>26</v>
      </c>
      <c r="C3" s="221" t="s">
        <v>28</v>
      </c>
      <c r="D3" s="221"/>
      <c r="E3" s="221"/>
      <c r="F3" s="221"/>
      <c r="G3" s="221"/>
      <c r="H3" s="221" t="s">
        <v>98</v>
      </c>
    </row>
    <row r="4" spans="1:9" ht="54" customHeight="1">
      <c r="A4" s="221"/>
      <c r="B4" s="221"/>
      <c r="C4" s="78" t="s">
        <v>8</v>
      </c>
      <c r="D4" s="78" t="s">
        <v>41</v>
      </c>
      <c r="E4" s="78" t="s">
        <v>23</v>
      </c>
      <c r="F4" s="78" t="s">
        <v>24</v>
      </c>
      <c r="G4" s="78" t="s">
        <v>25</v>
      </c>
      <c r="H4" s="221"/>
    </row>
    <row r="5" spans="1:9" ht="33" customHeight="1">
      <c r="A5" s="63" t="s">
        <v>4</v>
      </c>
      <c r="B5" s="63">
        <v>1</v>
      </c>
      <c r="C5" s="63">
        <v>2</v>
      </c>
      <c r="D5" s="63">
        <v>3</v>
      </c>
      <c r="E5" s="63">
        <v>4</v>
      </c>
      <c r="F5" s="63">
        <v>5</v>
      </c>
      <c r="G5" s="63">
        <v>6</v>
      </c>
      <c r="H5" s="63">
        <v>9</v>
      </c>
    </row>
    <row r="6" spans="1:9" ht="33" customHeight="1">
      <c r="A6" s="64">
        <v>1</v>
      </c>
      <c r="B6" s="192">
        <v>0</v>
      </c>
      <c r="C6" s="66">
        <v>0</v>
      </c>
      <c r="D6" s="66">
        <v>0</v>
      </c>
      <c r="E6" s="66">
        <v>0</v>
      </c>
      <c r="F6" s="66">
        <v>0</v>
      </c>
      <c r="G6" s="66">
        <v>0</v>
      </c>
      <c r="H6" s="66">
        <v>0</v>
      </c>
    </row>
    <row r="7" spans="1:9" s="68" customFormat="1" ht="33" customHeight="1">
      <c r="B7" s="68" t="s">
        <v>331</v>
      </c>
      <c r="G7" s="69"/>
    </row>
  </sheetData>
  <mergeCells count="6">
    <mergeCell ref="A1:D1"/>
    <mergeCell ref="A2:H2"/>
    <mergeCell ref="A3:A4"/>
    <mergeCell ref="B3:B4"/>
    <mergeCell ref="C3:G3"/>
    <mergeCell ref="H3:H4"/>
  </mergeCells>
  <pageMargins left="0.7" right="0.37" top="0.5" bottom="0.75" header="0.3" footer="0.3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opLeftCell="A7" zoomScaleNormal="100" workbookViewId="0">
      <selection activeCell="D8" sqref="D8"/>
    </sheetView>
  </sheetViews>
  <sheetFormatPr defaultRowHeight="15"/>
  <cols>
    <col min="1" max="1" width="4.85546875" customWidth="1"/>
    <col min="2" max="2" width="10.28515625" customWidth="1"/>
    <col min="3" max="3" width="7.28515625" style="21" customWidth="1"/>
    <col min="4" max="4" width="6.7109375" customWidth="1"/>
    <col min="5" max="5" width="6.5703125" customWidth="1"/>
    <col min="6" max="6" width="6.42578125" customWidth="1"/>
    <col min="7" max="7" width="6.7109375" customWidth="1"/>
    <col min="8" max="8" width="6.140625" customWidth="1"/>
    <col min="9" max="10" width="6.5703125" customWidth="1"/>
    <col min="11" max="11" width="7.140625" customWidth="1"/>
    <col min="12" max="12" width="6.5703125" customWidth="1"/>
    <col min="13" max="13" width="5.7109375" customWidth="1"/>
    <col min="14" max="14" width="8" customWidth="1"/>
    <col min="15" max="15" width="8.42578125" customWidth="1"/>
    <col min="16" max="16" width="10" customWidth="1"/>
    <col min="17" max="17" width="11.42578125" customWidth="1"/>
    <col min="21" max="21" width="15.42578125" customWidth="1"/>
    <col min="22" max="22" width="10.28515625" customWidth="1"/>
  </cols>
  <sheetData>
    <row r="1" spans="1:22" ht="31.5" customHeight="1">
      <c r="A1" s="305" t="s">
        <v>141</v>
      </c>
      <c r="B1" s="306"/>
      <c r="C1" s="306"/>
      <c r="D1" s="306"/>
      <c r="E1" s="306"/>
      <c r="F1" s="306"/>
    </row>
    <row r="2" spans="1:22" ht="47.45" customHeight="1">
      <c r="A2" s="218" t="s">
        <v>344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3" spans="1:22" ht="18.75">
      <c r="A3" s="1"/>
      <c r="B3" s="1"/>
      <c r="C3" s="1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6" customHeight="1">
      <c r="A4" s="313" t="s">
        <v>3</v>
      </c>
      <c r="B4" s="301" t="s">
        <v>36</v>
      </c>
      <c r="C4" s="302" t="s">
        <v>21</v>
      </c>
      <c r="D4" s="314" t="s">
        <v>37</v>
      </c>
      <c r="E4" s="315"/>
      <c r="F4" s="315"/>
      <c r="G4" s="315"/>
      <c r="H4" s="316"/>
      <c r="I4" s="313" t="s">
        <v>38</v>
      </c>
      <c r="J4" s="313"/>
      <c r="K4" s="313"/>
      <c r="L4" s="313"/>
      <c r="M4" s="313"/>
      <c r="N4" s="307" t="s">
        <v>50</v>
      </c>
      <c r="O4" s="308"/>
      <c r="P4" s="309"/>
      <c r="Q4" s="302" t="s">
        <v>55</v>
      </c>
      <c r="R4" s="301" t="s">
        <v>20</v>
      </c>
      <c r="S4" s="301" t="s">
        <v>12</v>
      </c>
      <c r="T4" s="302" t="s">
        <v>42</v>
      </c>
      <c r="U4" s="302" t="s">
        <v>48</v>
      </c>
      <c r="V4" s="313" t="s">
        <v>0</v>
      </c>
    </row>
    <row r="5" spans="1:22" ht="21" customHeight="1">
      <c r="A5" s="313"/>
      <c r="B5" s="313"/>
      <c r="C5" s="303"/>
      <c r="D5" s="302" t="s">
        <v>2</v>
      </c>
      <c r="E5" s="301" t="s">
        <v>11</v>
      </c>
      <c r="F5" s="301"/>
      <c r="G5" s="301"/>
      <c r="H5" s="301"/>
      <c r="I5" s="301" t="s">
        <v>1</v>
      </c>
      <c r="J5" s="301" t="s">
        <v>11</v>
      </c>
      <c r="K5" s="301"/>
      <c r="L5" s="301"/>
      <c r="M5" s="301"/>
      <c r="N5" s="310"/>
      <c r="O5" s="311"/>
      <c r="P5" s="312"/>
      <c r="Q5" s="303"/>
      <c r="R5" s="301"/>
      <c r="S5" s="301"/>
      <c r="T5" s="303"/>
      <c r="U5" s="303"/>
      <c r="V5" s="313"/>
    </row>
    <row r="6" spans="1:22" ht="82.5" customHeight="1">
      <c r="A6" s="313"/>
      <c r="B6" s="313"/>
      <c r="C6" s="304"/>
      <c r="D6" s="304"/>
      <c r="E6" s="20" t="s">
        <v>13</v>
      </c>
      <c r="F6" s="20" t="s">
        <v>14</v>
      </c>
      <c r="G6" s="20" t="s">
        <v>15</v>
      </c>
      <c r="H6" s="20" t="s">
        <v>16</v>
      </c>
      <c r="I6" s="313"/>
      <c r="J6" s="20" t="s">
        <v>17</v>
      </c>
      <c r="K6" s="20" t="s">
        <v>18</v>
      </c>
      <c r="L6" s="20" t="s">
        <v>19</v>
      </c>
      <c r="M6" s="20" t="s">
        <v>54</v>
      </c>
      <c r="N6" s="20" t="s">
        <v>51</v>
      </c>
      <c r="O6" s="20" t="s">
        <v>52</v>
      </c>
      <c r="P6" s="20" t="s">
        <v>53</v>
      </c>
      <c r="Q6" s="304"/>
      <c r="R6" s="301"/>
      <c r="S6" s="301"/>
      <c r="T6" s="304"/>
      <c r="U6" s="304"/>
      <c r="V6" s="313"/>
    </row>
    <row r="7" spans="1:22">
      <c r="A7" s="7" t="s">
        <v>4</v>
      </c>
      <c r="B7" s="7" t="s">
        <v>7</v>
      </c>
      <c r="C7" s="20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7">
        <v>20</v>
      </c>
    </row>
    <row r="8" spans="1:22" ht="90" customHeight="1">
      <c r="A8" s="15">
        <v>1</v>
      </c>
      <c r="B8" s="16" t="s">
        <v>146</v>
      </c>
      <c r="C8" s="18">
        <v>20</v>
      </c>
      <c r="D8" s="23">
        <v>9</v>
      </c>
      <c r="E8" s="17">
        <v>0</v>
      </c>
      <c r="F8" s="17">
        <v>4</v>
      </c>
      <c r="G8" s="17">
        <v>4</v>
      </c>
      <c r="H8" s="17">
        <v>1</v>
      </c>
      <c r="I8" s="12">
        <v>15</v>
      </c>
      <c r="J8" s="15">
        <v>0</v>
      </c>
      <c r="K8" s="15">
        <v>0</v>
      </c>
      <c r="L8" s="15">
        <v>0</v>
      </c>
      <c r="M8" s="15">
        <v>15</v>
      </c>
      <c r="N8" s="15">
        <v>3</v>
      </c>
      <c r="O8" s="15">
        <v>1</v>
      </c>
      <c r="P8" s="15">
        <v>0</v>
      </c>
      <c r="Q8" s="15">
        <v>0</v>
      </c>
      <c r="R8" s="17">
        <v>5</v>
      </c>
      <c r="S8" s="17">
        <v>5</v>
      </c>
      <c r="T8" s="17">
        <v>11</v>
      </c>
      <c r="U8" s="22" t="s">
        <v>49</v>
      </c>
      <c r="V8" s="14"/>
    </row>
  </sheetData>
  <mergeCells count="18">
    <mergeCell ref="J5:M5"/>
    <mergeCell ref="R4:R6"/>
    <mergeCell ref="S4:S6"/>
    <mergeCell ref="T4:T6"/>
    <mergeCell ref="Q4:Q6"/>
    <mergeCell ref="U4:U6"/>
    <mergeCell ref="A1:F1"/>
    <mergeCell ref="N4:P5"/>
    <mergeCell ref="A2:V2"/>
    <mergeCell ref="A4:A6"/>
    <mergeCell ref="B4:B6"/>
    <mergeCell ref="C4:C6"/>
    <mergeCell ref="D4:H4"/>
    <mergeCell ref="I4:M4"/>
    <mergeCell ref="V4:V6"/>
    <mergeCell ref="D5:D6"/>
    <mergeCell ref="E5:H5"/>
    <mergeCell ref="I5:I6"/>
  </mergeCells>
  <printOptions horizontalCentered="1"/>
  <pageMargins left="0" right="0" top="0.5" bottom="0.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1A</vt:lpstr>
      <vt:lpstr>1b</vt:lpstr>
      <vt:lpstr>2</vt:lpstr>
      <vt:lpstr>3A</vt:lpstr>
      <vt:lpstr>3B</vt:lpstr>
      <vt:lpstr>4</vt:lpstr>
      <vt:lpstr>5</vt:lpstr>
      <vt:lpstr>6A</vt:lpstr>
      <vt:lpstr>6B</vt:lpstr>
      <vt:lpstr>7</vt:lpstr>
      <vt:lpstr>'1A'!Print_Titles</vt:lpstr>
      <vt:lpstr>'1b'!Print_Titles</vt:lpstr>
      <vt:lpstr>'3A'!Print_Titles</vt:lpstr>
      <vt:lpstr>'4'!Print_Titles</vt:lpstr>
    </vt:vector>
  </TitlesOfParts>
  <Company>QuangNam IT Forum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John Scott</cp:lastModifiedBy>
  <cp:lastPrinted>2026-06-01T00:51:45Z</cp:lastPrinted>
  <dcterms:created xsi:type="dcterms:W3CDTF">2010-09-10T02:37:28Z</dcterms:created>
  <dcterms:modified xsi:type="dcterms:W3CDTF">2026-06-01T09:31:59Z</dcterms:modified>
</cp:coreProperties>
</file>