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esktop\P. KINH TE HA TANG\"/>
    </mc:Choice>
  </mc:AlternateContent>
  <bookViews>
    <workbookView xWindow="-108" yWindow="-108" windowWidth="23256" windowHeight="12456" tabRatio="928"/>
  </bookViews>
  <sheets>
    <sheet name="TC" sheetId="47" r:id="rId1"/>
    <sheet name="Sheet1" sheetId="48" r:id="rId2"/>
    <sheet name="goc" sheetId="46" state="hidden" r:id="rId3"/>
  </sheets>
  <externalReferences>
    <externalReference r:id="rId4"/>
    <externalReference r:id="rId5"/>
    <externalReference r:id="rId6"/>
    <externalReference r:id="rId7"/>
    <externalReference r:id="rId8"/>
    <externalReference r:id="rId9"/>
  </externalReferences>
  <definedNames>
    <definedName name="\0" localSheetId="2">'[1]PNT-QUOT-#3'!#REF!</definedName>
    <definedName name="\0" localSheetId="0">'[1]PNT-QUOT-#3'!#REF!</definedName>
    <definedName name="\0">'[1]PNT-QUOT-#3'!#REF!</definedName>
    <definedName name="\z" localSheetId="2">'[1]COAT&amp;WRAP-QIOT-#3'!#REF!</definedName>
    <definedName name="\z" localSheetId="0">'[1]COAT&amp;WRAP-QIOT-#3'!#REF!</definedName>
    <definedName name="\z">'[1]COAT&amp;WRAP-QIOT-#3'!#REF!</definedName>
    <definedName name="_Fill" localSheetId="2">#REF!</definedName>
    <definedName name="_Fill" localSheetId="0">#REF!</definedName>
    <definedName name="_Fill">#REF!</definedName>
    <definedName name="A" localSheetId="2">'[1]PNT-QUOT-#3'!#REF!</definedName>
    <definedName name="A" localSheetId="0">'[1]PNT-QUOT-#3'!#REF!</definedName>
    <definedName name="A">'[1]PNT-QUOT-#3'!#REF!</definedName>
    <definedName name="AAA" localSheetId="2">'[2]MTL$-INTER'!#REF!</definedName>
    <definedName name="AAA" localSheetId="0">'[2]MTL$-INTER'!#REF!</definedName>
    <definedName name="AAA">'[2]MTL$-INTER'!#REF!</definedName>
    <definedName name="B" localSheetId="2">'[1]PNT-QUOT-#3'!#REF!</definedName>
    <definedName name="B" localSheetId="0">'[1]PNT-QUOT-#3'!#REF!</definedName>
    <definedName name="B">'[1]PNT-QUOT-#3'!#REF!</definedName>
    <definedName name="COAT" localSheetId="2">'[1]PNT-QUOT-#3'!#REF!</definedName>
    <definedName name="COAT" localSheetId="0">'[1]PNT-QUOT-#3'!#REF!</definedName>
    <definedName name="COAT">'[1]PNT-QUOT-#3'!#REF!</definedName>
    <definedName name="CS_10" localSheetId="2">#REF!</definedName>
    <definedName name="CS_10" localSheetId="0">#REF!</definedName>
    <definedName name="CS_10">#REF!</definedName>
    <definedName name="CS_100" localSheetId="2">#REF!</definedName>
    <definedName name="CS_100" localSheetId="0">#REF!</definedName>
    <definedName name="CS_100">#REF!</definedName>
    <definedName name="CS_10S" localSheetId="2">#REF!</definedName>
    <definedName name="CS_10S" localSheetId="0">#REF!</definedName>
    <definedName name="CS_10S">#REF!</definedName>
    <definedName name="CS_120" localSheetId="2">#REF!</definedName>
    <definedName name="CS_120" localSheetId="0">#REF!</definedName>
    <definedName name="CS_120">#REF!</definedName>
    <definedName name="CS_140" localSheetId="2">#REF!</definedName>
    <definedName name="CS_140" localSheetId="0">#REF!</definedName>
    <definedName name="CS_140">#REF!</definedName>
    <definedName name="CS_160" localSheetId="2">#REF!</definedName>
    <definedName name="CS_160" localSheetId="0">#REF!</definedName>
    <definedName name="CS_160">#REF!</definedName>
    <definedName name="CS_20" localSheetId="2">#REF!</definedName>
    <definedName name="CS_20" localSheetId="0">#REF!</definedName>
    <definedName name="CS_20">#REF!</definedName>
    <definedName name="CS_30" localSheetId="2">#REF!</definedName>
    <definedName name="CS_30" localSheetId="0">#REF!</definedName>
    <definedName name="CS_30">#REF!</definedName>
    <definedName name="CS_40" localSheetId="2">#REF!</definedName>
    <definedName name="CS_40" localSheetId="0">#REF!</definedName>
    <definedName name="CS_40">#REF!</definedName>
    <definedName name="CS_40S" localSheetId="2">#REF!</definedName>
    <definedName name="CS_40S" localSheetId="0">#REF!</definedName>
    <definedName name="CS_40S">#REF!</definedName>
    <definedName name="CS_5S" localSheetId="2">#REF!</definedName>
    <definedName name="CS_5S" localSheetId="0">#REF!</definedName>
    <definedName name="CS_5S">#REF!</definedName>
    <definedName name="CS_60" localSheetId="2">#REF!</definedName>
    <definedName name="CS_60" localSheetId="0">#REF!</definedName>
    <definedName name="CS_60">#REF!</definedName>
    <definedName name="CS_80" localSheetId="2">#REF!</definedName>
    <definedName name="CS_80" localSheetId="0">#REF!</definedName>
    <definedName name="CS_80">#REF!</definedName>
    <definedName name="CS_80S" localSheetId="2">#REF!</definedName>
    <definedName name="CS_80S" localSheetId="0">#REF!</definedName>
    <definedName name="CS_80S">#REF!</definedName>
    <definedName name="CS_STD" localSheetId="2">#REF!</definedName>
    <definedName name="CS_STD" localSheetId="0">#REF!</definedName>
    <definedName name="CS_STD">#REF!</definedName>
    <definedName name="CS_XS" localSheetId="2">#REF!</definedName>
    <definedName name="CS_XS" localSheetId="0">#REF!</definedName>
    <definedName name="CS_XS">#REF!</definedName>
    <definedName name="CS_XXS" localSheetId="2">#REF!</definedName>
    <definedName name="CS_XXS" localSheetId="0">#REF!</definedName>
    <definedName name="CS_XXS">#REF!</definedName>
    <definedName name="cv">[3]gvl!$N$17</definedName>
    <definedName name="dd1x2">[3]gvl!$N$9</definedName>
    <definedName name="DGCTI592" localSheetId="2">[4]DTXL!#REF!</definedName>
    <definedName name="DGCTI592" localSheetId="0">[4]DTXL!#REF!</definedName>
    <definedName name="DGCTI592">[4]DTXL!#REF!</definedName>
    <definedName name="Document_array">{"Book1"}</definedName>
    <definedName name="FP" localSheetId="2">'[1]COAT&amp;WRAP-QIOT-#3'!#REF!</definedName>
    <definedName name="FP" localSheetId="0">'[1]COAT&amp;WRAP-QIOT-#3'!#REF!</definedName>
    <definedName name="FP">'[1]COAT&amp;WRAP-QIOT-#3'!#REF!</definedName>
    <definedName name="IO" localSheetId="2">'[1]COAT&amp;WRAP-QIOT-#3'!#REF!</definedName>
    <definedName name="IO" localSheetId="0">'[1]COAT&amp;WRAP-QIOT-#3'!#REF!</definedName>
    <definedName name="IO">'[1]COAT&amp;WRAP-QIOT-#3'!#REF!</definedName>
    <definedName name="MAT" localSheetId="2">'[1]COAT&amp;WRAP-QIOT-#3'!#REF!</definedName>
    <definedName name="MAT" localSheetId="0">'[1]COAT&amp;WRAP-QIOT-#3'!#REF!</definedName>
    <definedName name="MAT">'[1]COAT&amp;WRAP-QIOT-#3'!#REF!</definedName>
    <definedName name="MF" localSheetId="2">'[1]COAT&amp;WRAP-QIOT-#3'!#REF!</definedName>
    <definedName name="MF" localSheetId="0">'[1]COAT&amp;WRAP-QIOT-#3'!#REF!</definedName>
    <definedName name="MF">'[1]COAT&amp;WRAP-QIOT-#3'!#REF!</definedName>
    <definedName name="nuoc">[3]gvl!$N$38</definedName>
    <definedName name="P" localSheetId="2">'[1]PNT-QUOT-#3'!#REF!</definedName>
    <definedName name="P" localSheetId="0">'[1]PNT-QUOT-#3'!#REF!</definedName>
    <definedName name="P">'[1]PNT-QUOT-#3'!#REF!</definedName>
    <definedName name="PEJM" localSheetId="2">'[1]COAT&amp;WRAP-QIOT-#3'!#REF!</definedName>
    <definedName name="PEJM" localSheetId="0">'[1]COAT&amp;WRAP-QIOT-#3'!#REF!</definedName>
    <definedName name="PEJM">'[1]COAT&amp;WRAP-QIOT-#3'!#REF!</definedName>
    <definedName name="PF" localSheetId="2">'[1]PNT-QUOT-#3'!#REF!</definedName>
    <definedName name="PF" localSheetId="0">'[1]PNT-QUOT-#3'!#REF!</definedName>
    <definedName name="PF">'[1]PNT-QUOT-#3'!#REF!</definedName>
    <definedName name="PM">[5]IBASE!$AH$16:$AV$110</definedName>
    <definedName name="Print_Area_MI">[6]ESTI.!$A$1:$U$52</definedName>
    <definedName name="_xlnm.Print_Titles" localSheetId="0">TC!$7:$7</definedName>
    <definedName name="_xlnm.Print_Titles">#N/A</definedName>
    <definedName name="RT" localSheetId="2">'[1]COAT&amp;WRAP-QIOT-#3'!#REF!</definedName>
    <definedName name="RT" localSheetId="0">'[1]COAT&amp;WRAP-QIOT-#3'!#REF!</definedName>
    <definedName name="RT">'[1]COAT&amp;WRAP-QIOT-#3'!#REF!</definedName>
    <definedName name="SB">[5]IBASE!$AH$7:$AL$14</definedName>
    <definedName name="SORT" localSheetId="2">#REF!</definedName>
    <definedName name="SORT" localSheetId="0">#REF!</definedName>
    <definedName name="SORT">#REF!</definedName>
    <definedName name="SORT_AREA">'[6]DI-ESTI'!$A$8:$R$489</definedName>
    <definedName name="SP" localSheetId="2">'[1]PNT-QUOT-#3'!#REF!</definedName>
    <definedName name="SP" localSheetId="0">'[1]PNT-QUOT-#3'!#REF!</definedName>
    <definedName name="SP">'[1]PNT-QUOT-#3'!#REF!</definedName>
    <definedName name="THK" localSheetId="2">'[1]COAT&amp;WRAP-QIOT-#3'!#REF!</definedName>
    <definedName name="THK" localSheetId="0">'[1]COAT&amp;WRAP-QIOT-#3'!#REF!</definedName>
    <definedName name="THK">'[1]COAT&amp;WRAP-QIOT-#3'!#REF!</definedName>
    <definedName name="xm">[3]gvl!$N$16</definedName>
    <definedName name="ZYX" localSheetId="2">#REF!</definedName>
    <definedName name="ZYX" localSheetId="0">#REF!</definedName>
    <definedName name="ZYX">#REF!</definedName>
    <definedName name="ZZZ" localSheetId="2">#REF!</definedName>
    <definedName name="ZZZ" localSheetId="0">#REF!</definedName>
    <definedName name="ZZZ">#REF!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47" l="1"/>
  <c r="C13" i="47"/>
  <c r="C14" i="47"/>
  <c r="C12" i="47"/>
  <c r="C10" i="47" s="1"/>
  <c r="X24" i="48"/>
  <c r="Z24" i="48"/>
  <c r="W9" i="48"/>
  <c r="X8" i="48"/>
  <c r="C8" i="48"/>
  <c r="J30" i="48"/>
  <c r="J29" i="48"/>
  <c r="J28" i="48"/>
  <c r="Q30" i="48"/>
  <c r="Q29" i="48"/>
  <c r="V23" i="48"/>
  <c r="H23" i="48"/>
  <c r="E23" i="48"/>
  <c r="AA23" i="48" s="1"/>
  <c r="Y22" i="48"/>
  <c r="V22" i="48"/>
  <c r="O22" i="48"/>
  <c r="H22" i="48"/>
  <c r="E22" i="48"/>
  <c r="AA22" i="48" s="1"/>
  <c r="Y21" i="48"/>
  <c r="V21" i="48"/>
  <c r="E21" i="48"/>
  <c r="AA21" i="48" s="1"/>
  <c r="V20" i="48"/>
  <c r="E20" i="48"/>
  <c r="AA20" i="48" s="1"/>
  <c r="V19" i="48"/>
  <c r="E19" i="48"/>
  <c r="AA19" i="48" s="1"/>
  <c r="V18" i="48"/>
  <c r="E18" i="48"/>
  <c r="AA18" i="48" s="1"/>
  <c r="V17" i="48"/>
  <c r="E17" i="48"/>
  <c r="AA17" i="48" s="1"/>
  <c r="V16" i="48"/>
  <c r="E16" i="48"/>
  <c r="Y15" i="48"/>
  <c r="V15" i="48"/>
  <c r="E15" i="48"/>
  <c r="O15" i="48" s="1"/>
  <c r="H15" i="48" s="1"/>
  <c r="V14" i="48"/>
  <c r="E14" i="48"/>
  <c r="V13" i="48"/>
  <c r="E13" i="48"/>
  <c r="Y12" i="48"/>
  <c r="V12" i="48"/>
  <c r="E12" i="48"/>
  <c r="V11" i="48"/>
  <c r="E11" i="48"/>
  <c r="AA11" i="48" s="1"/>
  <c r="V10" i="48"/>
  <c r="E10" i="48"/>
  <c r="AA10" i="48" s="1"/>
  <c r="V9" i="48"/>
  <c r="E9" i="48"/>
  <c r="AA9" i="48" s="1"/>
  <c r="U8" i="48"/>
  <c r="T8" i="48"/>
  <c r="S8" i="48"/>
  <c r="R8" i="48"/>
  <c r="Q8" i="48"/>
  <c r="P8" i="48"/>
  <c r="N8" i="48"/>
  <c r="M8" i="48"/>
  <c r="L8" i="48"/>
  <c r="K8" i="48"/>
  <c r="J8" i="48"/>
  <c r="I8" i="48"/>
  <c r="G8" i="48"/>
  <c r="F8" i="48"/>
  <c r="O17" i="48" l="1"/>
  <c r="H17" i="48" s="1"/>
  <c r="D17" i="48" s="1"/>
  <c r="W17" i="48" s="1"/>
  <c r="X17" i="48" s="1"/>
  <c r="Z17" i="48" s="1"/>
  <c r="D23" i="48"/>
  <c r="W23" i="48" s="1"/>
  <c r="X23" i="48" s="1"/>
  <c r="Z23" i="48" s="1"/>
  <c r="O18" i="48"/>
  <c r="H18" i="48" s="1"/>
  <c r="D18" i="48" s="1"/>
  <c r="W18" i="48" s="1"/>
  <c r="X18" i="48" s="1"/>
  <c r="Z18" i="48" s="1"/>
  <c r="O10" i="48"/>
  <c r="H10" i="48" s="1"/>
  <c r="D10" i="48" s="1"/>
  <c r="W10" i="48" s="1"/>
  <c r="X10" i="48" s="1"/>
  <c r="Z10" i="48" s="1"/>
  <c r="O11" i="48"/>
  <c r="H11" i="48" s="1"/>
  <c r="D11" i="48" s="1"/>
  <c r="W11" i="48" s="1"/>
  <c r="X11" i="48" s="1"/>
  <c r="Z11" i="48" s="1"/>
  <c r="D22" i="48"/>
  <c r="W22" i="48" s="1"/>
  <c r="X22" i="48" s="1"/>
  <c r="Z22" i="48" s="1"/>
  <c r="O14" i="48"/>
  <c r="H14" i="48" s="1"/>
  <c r="D14" i="48" s="1"/>
  <c r="W14" i="48" s="1"/>
  <c r="X14" i="48" s="1"/>
  <c r="Z14" i="48" s="1"/>
  <c r="AA14" i="48"/>
  <c r="O12" i="48"/>
  <c r="H12" i="48" s="1"/>
  <c r="D12" i="48" s="1"/>
  <c r="W12" i="48" s="1"/>
  <c r="X12" i="48" s="1"/>
  <c r="Z12" i="48" s="1"/>
  <c r="AA12" i="48"/>
  <c r="AA16" i="48"/>
  <c r="O16" i="48"/>
  <c r="H16" i="48" s="1"/>
  <c r="D16" i="48" s="1"/>
  <c r="W16" i="48" s="1"/>
  <c r="X16" i="48" s="1"/>
  <c r="Z16" i="48" s="1"/>
  <c r="Y8" i="48"/>
  <c r="E8" i="48"/>
  <c r="AA8" i="48" s="1"/>
  <c r="O9" i="48"/>
  <c r="O13" i="48"/>
  <c r="H13" i="48" s="1"/>
  <c r="D13" i="48" s="1"/>
  <c r="W13" i="48" s="1"/>
  <c r="X13" i="48" s="1"/>
  <c r="Z13" i="48" s="1"/>
  <c r="AA13" i="48"/>
  <c r="D15" i="48"/>
  <c r="W15" i="48" s="1"/>
  <c r="X15" i="48" s="1"/>
  <c r="Z15" i="48" s="1"/>
  <c r="AA15" i="48"/>
  <c r="Q28" i="48"/>
  <c r="V8" i="48"/>
  <c r="O21" i="48"/>
  <c r="H21" i="48" s="1"/>
  <c r="D21" i="48" s="1"/>
  <c r="W21" i="48" s="1"/>
  <c r="X21" i="48" s="1"/>
  <c r="Z21" i="48" s="1"/>
  <c r="O20" i="48"/>
  <c r="H20" i="48" s="1"/>
  <c r="D20" i="48" s="1"/>
  <c r="W20" i="48" s="1"/>
  <c r="X20" i="48" s="1"/>
  <c r="Z20" i="48" s="1"/>
  <c r="O19" i="48"/>
  <c r="H19" i="48" s="1"/>
  <c r="D19" i="48" s="1"/>
  <c r="W19" i="48" s="1"/>
  <c r="X19" i="48" s="1"/>
  <c r="Z19" i="48" s="1"/>
  <c r="H9" i="48" l="1"/>
  <c r="O8" i="48"/>
  <c r="H8" i="48" l="1"/>
  <c r="D9" i="48"/>
  <c r="D8" i="48" l="1"/>
  <c r="X9" i="48" l="1"/>
  <c r="W8" i="48"/>
  <c r="Z9" i="48" l="1"/>
  <c r="Z8" i="48"/>
  <c r="C62" i="47" l="1"/>
  <c r="C53" i="47"/>
  <c r="C46" i="47"/>
  <c r="C18" i="47"/>
  <c r="C71" i="47" l="1"/>
  <c r="C67" i="47"/>
  <c r="C45" i="47"/>
  <c r="C44" i="47" s="1"/>
  <c r="C41" i="47"/>
  <c r="C9" i="47" l="1"/>
  <c r="D96" i="46" l="1"/>
  <c r="D95" i="46"/>
  <c r="D94" i="46"/>
  <c r="H93" i="46"/>
  <c r="G93" i="46"/>
  <c r="D93" i="46" s="1"/>
  <c r="H92" i="46"/>
  <c r="G92" i="46"/>
  <c r="D92" i="46"/>
  <c r="H91" i="46"/>
  <c r="H89" i="46" s="1"/>
  <c r="G91" i="46"/>
  <c r="D91" i="46" s="1"/>
  <c r="D90" i="46"/>
  <c r="F89" i="46"/>
  <c r="E89" i="46"/>
  <c r="D88" i="46"/>
  <c r="D87" i="46"/>
  <c r="H86" i="46"/>
  <c r="G86" i="46"/>
  <c r="F86" i="46"/>
  <c r="E86" i="46"/>
  <c r="D86" i="46"/>
  <c r="D85" i="46"/>
  <c r="D84" i="46" s="1"/>
  <c r="H84" i="46"/>
  <c r="G84" i="46"/>
  <c r="F84" i="46"/>
  <c r="E84" i="46"/>
  <c r="D83" i="46"/>
  <c r="D82" i="46"/>
  <c r="D81" i="46"/>
  <c r="H80" i="46"/>
  <c r="G80" i="46"/>
  <c r="F80" i="46"/>
  <c r="E80" i="46"/>
  <c r="D78" i="46"/>
  <c r="D77" i="46"/>
  <c r="D76" i="46"/>
  <c r="H75" i="46"/>
  <c r="G75" i="46"/>
  <c r="F75" i="46"/>
  <c r="E75" i="46"/>
  <c r="D74" i="46"/>
  <c r="D73" i="46"/>
  <c r="H72" i="46"/>
  <c r="G72" i="46"/>
  <c r="F72" i="46"/>
  <c r="E72" i="46"/>
  <c r="D71" i="46"/>
  <c r="D70" i="46"/>
  <c r="D69" i="46" s="1"/>
  <c r="H69" i="46"/>
  <c r="G69" i="46"/>
  <c r="F69" i="46"/>
  <c r="E69" i="46"/>
  <c r="D68" i="46"/>
  <c r="D67" i="46"/>
  <c r="H66" i="46"/>
  <c r="G66" i="46"/>
  <c r="F66" i="46"/>
  <c r="E66" i="46"/>
  <c r="D65" i="46"/>
  <c r="D64" i="46" s="1"/>
  <c r="H64" i="46"/>
  <c r="G64" i="46"/>
  <c r="F64" i="46"/>
  <c r="E64" i="46"/>
  <c r="D63" i="46"/>
  <c r="D62" i="46"/>
  <c r="D61" i="46"/>
  <c r="H60" i="46"/>
  <c r="G60" i="46"/>
  <c r="G59" i="46" s="1"/>
  <c r="G35" i="46" s="1"/>
  <c r="F60" i="46"/>
  <c r="F59" i="46" s="1"/>
  <c r="E60" i="46"/>
  <c r="D58" i="46"/>
  <c r="D57" i="46"/>
  <c r="D55" i="46" s="1"/>
  <c r="D56" i="46"/>
  <c r="H55" i="46"/>
  <c r="G55" i="46"/>
  <c r="F55" i="46"/>
  <c r="E55" i="46"/>
  <c r="D54" i="46"/>
  <c r="D48" i="46"/>
  <c r="D47" i="46"/>
  <c r="D46" i="46"/>
  <c r="D45" i="46"/>
  <c r="D44" i="46"/>
  <c r="D40" i="46"/>
  <c r="D38" i="46"/>
  <c r="G37" i="46"/>
  <c r="D37" i="46" s="1"/>
  <c r="H36" i="46"/>
  <c r="G36" i="46"/>
  <c r="F36" i="46"/>
  <c r="E36" i="46"/>
  <c r="D34" i="46"/>
  <c r="D33" i="46"/>
  <c r="D32" i="46"/>
  <c r="D31" i="46"/>
  <c r="D30" i="46"/>
  <c r="D29" i="46"/>
  <c r="D28" i="46"/>
  <c r="H27" i="46"/>
  <c r="G27" i="46"/>
  <c r="F27" i="46"/>
  <c r="E27" i="46"/>
  <c r="D25" i="46"/>
  <c r="D24" i="46" s="1"/>
  <c r="H24" i="46"/>
  <c r="G24" i="46"/>
  <c r="F24" i="46"/>
  <c r="E24" i="46"/>
  <c r="H23" i="46"/>
  <c r="G23" i="46"/>
  <c r="D23" i="46"/>
  <c r="H22" i="46"/>
  <c r="G22" i="46"/>
  <c r="F22" i="46"/>
  <c r="E22" i="46"/>
  <c r="D22" i="46"/>
  <c r="F21" i="46"/>
  <c r="E21" i="46"/>
  <c r="F20" i="46"/>
  <c r="E20" i="46"/>
  <c r="F19" i="46"/>
  <c r="E19" i="46"/>
  <c r="D17" i="46"/>
  <c r="H16" i="46"/>
  <c r="D16" i="46" s="1"/>
  <c r="G16" i="46"/>
  <c r="H15" i="46"/>
  <c r="G15" i="46"/>
  <c r="D15" i="46" s="1"/>
  <c r="H14" i="46"/>
  <c r="G14" i="46"/>
  <c r="F14" i="46"/>
  <c r="F12" i="46" s="1"/>
  <c r="E14" i="46"/>
  <c r="H13" i="46"/>
  <c r="H21" i="46" s="1"/>
  <c r="G13" i="46"/>
  <c r="D13" i="46" s="1"/>
  <c r="E12" i="46"/>
  <c r="D11" i="46"/>
  <c r="D10" i="46"/>
  <c r="H9" i="46"/>
  <c r="H8" i="46" s="1"/>
  <c r="G9" i="46"/>
  <c r="G8" i="46" s="1"/>
  <c r="F8" i="46"/>
  <c r="E8" i="46"/>
  <c r="D80" i="46" l="1"/>
  <c r="H59" i="46"/>
  <c r="G89" i="46"/>
  <c r="D9" i="46"/>
  <c r="D8" i="46" s="1"/>
  <c r="D89" i="46"/>
  <c r="D36" i="46"/>
  <c r="D72" i="46"/>
  <c r="H19" i="46"/>
  <c r="D19" i="46" s="1"/>
  <c r="F18" i="46"/>
  <c r="F7" i="46" s="1"/>
  <c r="D66" i="46"/>
  <c r="E59" i="46"/>
  <c r="E35" i="46" s="1"/>
  <c r="E26" i="46" s="1"/>
  <c r="D14" i="46"/>
  <c r="D75" i="46"/>
  <c r="D27" i="46"/>
  <c r="D60" i="46"/>
  <c r="D59" i="46" s="1"/>
  <c r="D35" i="46" s="1"/>
  <c r="D26" i="46" s="1"/>
  <c r="F35" i="46"/>
  <c r="F26" i="46" s="1"/>
  <c r="G26" i="46"/>
  <c r="H35" i="46"/>
  <c r="H26" i="46" s="1"/>
  <c r="D12" i="46"/>
  <c r="H20" i="46"/>
  <c r="E18" i="46"/>
  <c r="E7" i="46" s="1"/>
  <c r="G20" i="46"/>
  <c r="G21" i="46"/>
  <c r="D21" i="46" s="1"/>
  <c r="G12" i="46"/>
  <c r="H12" i="46"/>
  <c r="G19" i="46"/>
  <c r="H18" i="46" l="1"/>
  <c r="H7" i="46" s="1"/>
  <c r="D20" i="46"/>
  <c r="E6" i="46"/>
  <c r="D7" i="46"/>
  <c r="D6" i="46" s="1"/>
  <c r="F6" i="46"/>
  <c r="G18" i="46"/>
  <c r="G7" i="46" s="1"/>
  <c r="G6" i="46" s="1"/>
  <c r="H6" i="46"/>
  <c r="D18" i="46"/>
  <c r="K6" i="46" l="1"/>
</calcChain>
</file>

<file path=xl/sharedStrings.xml><?xml version="1.0" encoding="utf-8"?>
<sst xmlns="http://schemas.openxmlformats.org/spreadsheetml/2006/main" count="245" uniqueCount="226">
  <si>
    <t>STT</t>
  </si>
  <si>
    <t>A</t>
  </si>
  <si>
    <t>I</t>
  </si>
  <si>
    <t>II</t>
  </si>
  <si>
    <t>a</t>
  </si>
  <si>
    <t>b</t>
  </si>
  <si>
    <t>c</t>
  </si>
  <si>
    <t>UBND PHƯỜNG HẢI DƯƠNG</t>
  </si>
  <si>
    <t>GHI CHÚ</t>
  </si>
  <si>
    <t>Chi đảm bảo vệ sinh môi trường cơ quan</t>
  </si>
  <si>
    <t>Chi tiền nước uống các buổi họp giao ban hàng tháng, tổng kết cuối năm (50.000đ/ng/buổi) 11 ng x 7 buổi</t>
  </si>
  <si>
    <t>Mã QHNS: 1144778</t>
  </si>
  <si>
    <t>NỘI DUNG</t>
  </si>
  <si>
    <t>Ghi chú</t>
  </si>
  <si>
    <t>1</t>
  </si>
  <si>
    <t>2</t>
  </si>
  <si>
    <t>Phụ cấp cán bộ không chuyên trách</t>
  </si>
  <si>
    <t>Chi phô tô tài liệu</t>
  </si>
  <si>
    <t>Chi bồi dưỡng lực lượng tiêm phòng chống dịch bệnh trên gia súc, gia cầm</t>
  </si>
  <si>
    <t>Chi bồi dưỡng lực lượng kiểm tra trật tự đô thị (50.000đ/ng/công)</t>
  </si>
  <si>
    <t>Chi kinh phí kiểm kê đất đai tài sản công (30 triệu/đơn vị)</t>
  </si>
  <si>
    <t>Chi bồi dưỡng lực lượng kiểm tra giám công trình xây dựng, thẩm định hồ sơ cấp phép</t>
  </si>
  <si>
    <t>Chi sự nghiệp kinh tế khác</t>
  </si>
  <si>
    <t>Chi thuê đơn vị số hóa dữ liệu</t>
  </si>
  <si>
    <t>Chi mua văn phòng phẩm phục vụ khảo sát giá lúa</t>
  </si>
  <si>
    <t>Chi phô tô tài liệu phục vụ hoạt động khảo sát giá lúa</t>
  </si>
  <si>
    <t>Chi mua VPP phục vụ hoạt động khảo sát giá đất</t>
  </si>
  <si>
    <t>Chi phô tô tài liệu phục vụ hoạt động khảo sát giá đất</t>
  </si>
  <si>
    <t>Chi mua VPP phục vụ hội đồng thẩm định giá</t>
  </si>
  <si>
    <t>Chi mua VPP, phô tô tài liệu, họp hội đồng thẩm định giá</t>
  </si>
  <si>
    <t>Chi  mua VPP, phô tô tài liệu phục vụ khảo sát giá đất năm 2025</t>
  </si>
  <si>
    <t>Chi  mua VPP, phô tô tài liệu phục vụ khảo sát giá lúa năm 2025</t>
  </si>
  <si>
    <t>Chi phô tô tài liệu phục vụ hội đồng thẩm định giá</t>
  </si>
  <si>
    <t>Chi nước uống họp hội đồng thẩm định giá (50.000đ/ng/buổi)</t>
  </si>
  <si>
    <t>Chi mua VPP, phô tô tài liệu, mua phôi giấy đăng ký kinh doanh năm 2025</t>
  </si>
  <si>
    <t>Chi mua VPP phục vụ hoạt động đăng ký kinh doanh</t>
  </si>
  <si>
    <t>Chi phô tô tài liệu phục vụ hoạt động đăng ký kinh doanh</t>
  </si>
  <si>
    <t>Chi mua phôi đăng ký hộ kinh doanh</t>
  </si>
  <si>
    <t>Chi bồi dưỡng điều tra viên đi rà soát hộ nghèo, hộ cận nghèo, hộ thoát nghèo năm 2025</t>
  </si>
  <si>
    <t>Chi bù tiền ăn đại biểu không hưởng lương dự hội nghị bình xét hộ nghèo, hộ cận nghèo, hộ thoát nghèo năm 2025 (1 ngày x 80 người x 150.000đ/ng/ngày)</t>
  </si>
  <si>
    <t>Chi kinh phí tổ chức đại hội chi bộ (10 ng x 234.000đ/ng)</t>
  </si>
  <si>
    <t>Chi mua VPP phục vụ hoạt động phòng</t>
  </si>
  <si>
    <t>Chi mua sắm công cụ, dụng cụ văn phòng</t>
  </si>
  <si>
    <t>Chi sửa chữa máy tính, máy in các phòng làm việc</t>
  </si>
  <si>
    <t>Chi tiền cước điện thoại</t>
  </si>
  <si>
    <t>Chi cước internet</t>
  </si>
  <si>
    <t>Chi tiền nước uống các phòng làm việc</t>
  </si>
  <si>
    <t>Chi tiền khoán công tác phí (11 ng x 700.000đ/tháng x 6 tháng)</t>
  </si>
  <si>
    <t xml:space="preserve">Chi tiền thuê phòng nghỉ tại nơi đến công tác, tập huấn (600.000đ/ng/ngày) 11 người x 10 ngày </t>
  </si>
  <si>
    <t>Chi phụ cấp lưu trú cán bộ đi công tác, tập huấn (300.000đ/ng/ngày) 11 người x 10 ngày</t>
  </si>
  <si>
    <t>Chi quà cán bộ công chức ngày lễ tết theo quy chế chi tiêu nội bộ</t>
  </si>
  <si>
    <t>TỔNG CHI</t>
  </si>
  <si>
    <t>Chi nghiệp vụ</t>
  </si>
  <si>
    <t>Chi hoạt động chuyên môn</t>
  </si>
  <si>
    <t>Chi kinh phí tiền điện hộ nghèo và bảo trợ xã hội</t>
  </si>
  <si>
    <t>Chi công tác phân loại và xử lý rác tại nguồn xử lý ô nhiễm môi trường</t>
  </si>
  <si>
    <t>Chi tiền nước uống hội nghị bình xét hộ nghèo, hộ cận nghèo, hộ thoát nghèo năm 2025 (2 buổi x 100 người/buổi x 50.000đ/ng/buổi)</t>
  </si>
  <si>
    <t>Chi nước uống các hội nghị tuyên truyền về công tác bảo vệ mội trường (dự kiến 200 ng x 1 buổi x 50.000đ/ng/buổi)</t>
  </si>
  <si>
    <t>Chi lĩnh vực quản lý, đô thị, công thương</t>
  </si>
  <si>
    <t>Chi lĩnh vực tài chính - kế hoạch</t>
  </si>
  <si>
    <t>Chi bồi dưỡng lực lượng đi kiểm tra, kiểm soát thị trường phòng chống buôn lậu và gian lận thương mại</t>
  </si>
  <si>
    <t xml:space="preserve"> - KP VPP, photo TL, tem thư phong bì</t>
  </si>
  <si>
    <t xml:space="preserve"> - KP tập huấn xây dựng quy chế, kế hoạch chi tiêu từ nguồn NS cấp, nguồn thu của đơn vị</t>
  </si>
  <si>
    <t xml:space="preserve"> - KP tập huấn chế độ công tác kế toán mới</t>
  </si>
  <si>
    <t>Kinh Phí quản lý giáo dục</t>
  </si>
  <si>
    <t>Kinh phí hỗ trợ nghiệp vụ thẩm định ngân sách</t>
  </si>
  <si>
    <t xml:space="preserve">Kinh phí thẩm định </t>
  </si>
  <si>
    <t>Kinh phí tập huấn nghiệp vụ</t>
  </si>
  <si>
    <t>Chi KP mua VPP, photo TL</t>
  </si>
  <si>
    <t xml:space="preserve"> Chi tiền nước uống phục vụ các hội nghị tập huấn nghiệp vụ tài chính, giao dự toán</t>
  </si>
  <si>
    <t>Chi lĩnh vực nông nghiệp và môi trường</t>
  </si>
  <si>
    <t>Chi bồi dưỡng lực lượng thống kê đàn gia súc, gia cầm, đất nông nghiệp trên địa bàn phường</t>
  </si>
  <si>
    <t>PHÒNG KINH TẾ - HẠ TẦNG &amp; ĐÔ THỊ</t>
  </si>
  <si>
    <t>DỰ TOÁN KINH PHÍ NĂM 2025 (6 THÁNG CUỐI NĂM)</t>
  </si>
  <si>
    <t>TIỂU MỤC</t>
  </si>
  <si>
    <t>SỐ TIỀN</t>
  </si>
  <si>
    <t>Quý I</t>
  </si>
  <si>
    <t>Quý II</t>
  </si>
  <si>
    <t>Quý III</t>
  </si>
  <si>
    <t>Quý IV</t>
  </si>
  <si>
    <t>THANH TOÁN CHO CÁ NHÂN</t>
  </si>
  <si>
    <t>Tiền lương</t>
  </si>
  <si>
    <t xml:space="preserve"> - KP tiền lương ( 41,02 x 2.340.000 x 6T)</t>
  </si>
  <si>
    <t xml:space="preserve"> - Dự kiến tăng lương ( 0.33 *2.340.000* Số tháng * số người)</t>
  </si>
  <si>
    <t xml:space="preserve"> - Dự kiến PC thâm niên vượt khung</t>
  </si>
  <si>
    <t>Phụ cấp lương</t>
  </si>
  <si>
    <t xml:space="preserve"> - PCCV (0,3 x 2.340.000 x số tháng x số người)</t>
  </si>
  <si>
    <t xml:space="preserve"> - KP phụ cấp công vụ</t>
  </si>
  <si>
    <t xml:space="preserve"> - Phụ cấp thâm niên vượt khung</t>
  </si>
  <si>
    <t xml:space="preserve"> - Phụ cấp trách nhiệm, phụ cấp khác (3 ng)</t>
  </si>
  <si>
    <t xml:space="preserve"> - Chi kinh phí làm thêm giờ</t>
  </si>
  <si>
    <t>Các khoản đóng góp</t>
  </si>
  <si>
    <t xml:space="preserve"> - Bảo hiểm xã hội 17,5% ( Lương chính + PCCV) x 6T</t>
  </si>
  <si>
    <t xml:space="preserve"> - Bảo hiểm y tế 3% ( Lương chính + PCCV) x 6T</t>
  </si>
  <si>
    <t xml:space="preserve"> - KP Công đoàn 2% ( Lương chính + PCCV) x 6T</t>
  </si>
  <si>
    <t>Phụ cấp cán bộ thú y (01 người)</t>
  </si>
  <si>
    <t>Tiền thưởng</t>
  </si>
  <si>
    <t>Chi tiền thưởng theo Nghị định 73 (Hệ số 41,02)</t>
  </si>
  <si>
    <t>CHI THƯỜNG XUYÊN</t>
  </si>
  <si>
    <t>2.1</t>
  </si>
  <si>
    <t>2.2</t>
  </si>
  <si>
    <t>2.3</t>
  </si>
  <si>
    <t>Chi hoạt động nông nghiệp</t>
  </si>
  <si>
    <t>Chi sự nghiệp giao thông</t>
  </si>
  <si>
    <t>ĐVT: Đồng</t>
  </si>
  <si>
    <t>đ/c lại cho phù hợp</t>
  </si>
  <si>
    <t>cụ thể làm gì</t>
  </si>
  <si>
    <t>Hội nghị tuyên truyền về bảo vệ môi trường</t>
  </si>
  <si>
    <t>Chi photo tài liệu</t>
  </si>
  <si>
    <t>Chi kinh phí hoạt động Ban chỉ huy phòng chống thiên tai, tìm cứu nạn và phòng thủ dân sự phường</t>
  </si>
  <si>
    <t>Mua vật tư</t>
  </si>
  <si>
    <t>Photo tài liệu</t>
  </si>
  <si>
    <t>Tem thư gửi thu quỹ PCTT</t>
  </si>
  <si>
    <t>Làm thêm giờ trực PCTT</t>
  </si>
  <si>
    <t>Băng zôn, khẩu hiệu tuyên truyền về công tác bảo vệ môi trường (20 cái x 850.000 đ/ cái)</t>
  </si>
  <si>
    <t>Chi công tác đo đạc, cấp giấy chứng nhận quyền sử dụng đất</t>
  </si>
  <si>
    <t>Cấp giấy phép xây dựng</t>
  </si>
  <si>
    <t>Thẩm định báo cáo kinh tế kỹ thuật</t>
  </si>
  <si>
    <t>Hội nghị tập huấn về công tác PCTT năm 2025</t>
  </si>
  <si>
    <t>Mua vật tư phục vụ công tác PCTT (ủng, áo mưa, đèn pin, mũ cối, xẻng …)</t>
  </si>
  <si>
    <t>Tem thư, phong bì gửi thu quỹ PCTT</t>
  </si>
  <si>
    <t xml:space="preserve">Chi công tác kiểm tra trật tự đô thị </t>
  </si>
  <si>
    <t>d</t>
  </si>
  <si>
    <t>e</t>
  </si>
  <si>
    <t>DỰ TOÁN THU, CHI NGÂN SÁCH NHÀ NƯỚC NĂM 2026</t>
  </si>
  <si>
    <t>Chi thường xuyên (Chi lương, phụ cấp) - 341</t>
  </si>
  <si>
    <t>KP thực hiện chế độ tiền thưởng theo nghị định 73 (Hệ số 41,02) - 341</t>
  </si>
  <si>
    <t>Chi nghiệp vụ - 341</t>
  </si>
  <si>
    <t>Chi hoạt động chuyên môn - 341</t>
  </si>
  <si>
    <t>Chi số hoá dữ liệu</t>
  </si>
  <si>
    <t>Cấp giấy phép ĐKKD</t>
  </si>
  <si>
    <t>Kinh phí nghiệp vụ quản lý giáo dục - 341</t>
  </si>
  <si>
    <t>Chi sự nghiệp kinh tế khác - 338</t>
  </si>
  <si>
    <t>Chi kinh phí đảm bảo xã hội - 398</t>
  </si>
  <si>
    <t>Kinh phí tiền điện hộ nghèo, hộ bảo trợ XH</t>
  </si>
  <si>
    <t>Kinh phí hỗ trợ hộ nghèo theo NQ 37/2024/NQ-HĐND ngày 11/12/2024 của HĐND tỉnh HD (cũ)</t>
  </si>
  <si>
    <t>7.1</t>
  </si>
  <si>
    <t>Chi sự nghiệp nông nghiệp - 281</t>
  </si>
  <si>
    <t>Chi hỗ trợ hoạt động sản xuất nông nghiệp</t>
  </si>
  <si>
    <t>Kinh phí thuỷ lợi phí ngoài lưu vực</t>
  </si>
  <si>
    <t>7.2</t>
  </si>
  <si>
    <t>Chi kiểm kê đất đai</t>
  </si>
  <si>
    <t>Chi xác định giá đất cụ thể</t>
  </si>
  <si>
    <t>Chi họp thẩm định giá đất, phê duyệt phương án giá</t>
  </si>
  <si>
    <t>Chi làm thêm giờ phục vụ công tác xác định giá đất</t>
  </si>
  <si>
    <t>Chi lập KH sử dụng đất giai đoạn 2026-2030, quy hoạch sử dụng đất</t>
  </si>
  <si>
    <t>Tuyên truyền, phổ biến, giáo dục, đào tạo, nghiên cứu khoa học, phát triển công nghệ trong quản lý, sử dụng đất đai</t>
  </si>
  <si>
    <t>Chi số hoá, đo đạc, chỉnh lý, lập bản đồ địa chính, bản đồ hiện trạng sử dụng đất, bản đồ quy hoạch sử dụng đất và các bản đồ chuyên ngành về quản lý, sử dụng đất</t>
  </si>
  <si>
    <t>Chi lập quy hoạch</t>
  </si>
  <si>
    <t>Chi lập quy hoạch phân khu</t>
  </si>
  <si>
    <t>Dự toán năm 2026</t>
  </si>
  <si>
    <t>Tăng lương thường xuyên</t>
  </si>
  <si>
    <t xml:space="preserve">Tiền lương cán bộ công chức </t>
  </si>
  <si>
    <t>Chi hoạt động lĩnh vực công thương</t>
  </si>
  <si>
    <t>Chi hoạt động lĩnh vực đô thị</t>
  </si>
  <si>
    <t>Chi hoạt động lĩnh vực xây dựng</t>
  </si>
  <si>
    <t>Chi phô tô, scan tài liệu</t>
  </si>
  <si>
    <t>Chi khảo sát giá lúa, giá đất...</t>
  </si>
  <si>
    <t>Công tác quyết toán, khoá sổ ngân sách</t>
  </si>
  <si>
    <t>Chữ ký số, phần mềm kế toán, quản lý tài sản công…</t>
  </si>
  <si>
    <t>Chi sửa chữa máy tính, máy in, máy móc thiết bị khác…</t>
  </si>
  <si>
    <t>Chi tiền nước uống các phòng làm việc, nước uống các hội nghị</t>
  </si>
  <si>
    <t>Chi công tác phí, chi phụ cấp lưu trú và tiền thuê phòng nghỉ theo hình thức khoán</t>
  </si>
  <si>
    <t>Mua phôi cấp giấy phép ĐKKD</t>
  </si>
  <si>
    <t>Chi công tác quản lý tài sản công</t>
  </si>
  <si>
    <t>Chi hỗ trợ khác phục vụ hoạt động sản xuất nông nghiệp</t>
  </si>
  <si>
    <t>Mua thuốc trừ chuột bảo vệ sản xuất nông nghiệp</t>
  </si>
  <si>
    <t>Hội nghị bình xét hộ nghèo, hộ cận nghèo, hộ thoát nghèo năm 2026</t>
  </si>
  <si>
    <t>Chi hoạt động Tết trồng cây mùa xuân</t>
  </si>
  <si>
    <t>Hỗ trợ sản xuất vụ Chiêm, vụ Mùa, công tác thú y, chăn nuôi và nuôi trồng thủy sản…</t>
  </si>
  <si>
    <t>Chi các hội nghị tuyên truyền về công tác bảo vệ môi trường, phân loại rác thải…</t>
  </si>
  <si>
    <t>Chi các hoạt động khắc phục quả thiên tai, mưa lũ…</t>
  </si>
  <si>
    <t>Chi kinh phí kiểm kê đất đai, số hóa hồ sơ đất đai</t>
  </si>
  <si>
    <t>Chi làm thêm giờ</t>
  </si>
  <si>
    <t>Nghiệp vụ thẩm định ngân sách, tập huấn nghiệp vụ tài chính, kế toán</t>
  </si>
  <si>
    <t>Đơn vị: nghìn đồng</t>
  </si>
  <si>
    <t>TT</t>
  </si>
  <si>
    <t>Đơn vị</t>
  </si>
  <si>
    <t>Hệ số lương, phụ cấp và các khoản đóng góp tháng 9/2025</t>
  </si>
  <si>
    <t>Tổng hệ số lương và các khoản đóng góp 1năm</t>
  </si>
  <si>
    <t>Tiền lương 1 năm</t>
  </si>
  <si>
    <t>Dự kiến nâng lương</t>
  </si>
  <si>
    <t>Tổng chi lương 1 năm</t>
  </si>
  <si>
    <t>Quỹ tiền thưởng theo NĐ 73</t>
  </si>
  <si>
    <t>Tổng cộng lương, PC, các khoản đóng góp</t>
  </si>
  <si>
    <t>Tổng HSL theo ngạch, bậc</t>
  </si>
  <si>
    <t>Trong đó</t>
  </si>
  <si>
    <t>Tổng số các khoản phụ cấp</t>
  </si>
  <si>
    <t>Trong đó:</t>
  </si>
  <si>
    <t>Các khoản đóng BHXH, BHYT, KPCĐ</t>
  </si>
  <si>
    <t>Biên chế</t>
  </si>
  <si>
    <t>Hợp đồng</t>
  </si>
  <si>
    <t>Phụ cấp khu vực</t>
  </si>
  <si>
    <t>Phụ cấp chức vụ</t>
  </si>
  <si>
    <t>Phụ cấp thâm niên vượt khung</t>
  </si>
  <si>
    <t>Phụ cấp ưu đãi ngành</t>
  </si>
  <si>
    <t>Phụ cấp thu hút</t>
  </si>
  <si>
    <t>Phụ cấp công tác lâu năm</t>
  </si>
  <si>
    <t>Phụ cấp công vụ</t>
  </si>
  <si>
    <t>Phụ cấp công tác đảng</t>
  </si>
  <si>
    <t>Phụ cấp thâm niên nghề</t>
  </si>
  <si>
    <t>Phụ cấp trách nhiệm</t>
  </si>
  <si>
    <t>Phụ cấp độc hại, nguy hiểm</t>
  </si>
  <si>
    <t>Phụ cấp lưu động</t>
  </si>
  <si>
    <t>Phụ cấp khác</t>
  </si>
  <si>
    <t>Phòng Kinh tế, Hạ tầng và Đô thị</t>
  </si>
  <si>
    <t>Lê Thanh Tùng</t>
  </si>
  <si>
    <t>Quang Văn Quyết</t>
  </si>
  <si>
    <t>Phạm Thu Hương</t>
  </si>
  <si>
    <t>Nguyễn Nghĩa</t>
  </si>
  <si>
    <t>Tăng Tự Tiến</t>
  </si>
  <si>
    <t>Nguyễn Tuấn Hùng</t>
  </si>
  <si>
    <t>Đinh Thị Ngát Hương</t>
  </si>
  <si>
    <t>Bùi Đức Trung</t>
  </si>
  <si>
    <t>Nguyễn Thị Quỳnh</t>
  </si>
  <si>
    <t>Nguyễn Đức Chính</t>
  </si>
  <si>
    <t>Nguyễn Thị Thu Hà</t>
  </si>
  <si>
    <t>Nông Văn Thùy</t>
  </si>
  <si>
    <t>Thắng</t>
  </si>
  <si>
    <t>Tăng Thị Thu Trang</t>
  </si>
  <si>
    <t>Nguyễn Thị Đông</t>
  </si>
  <si>
    <t>BC</t>
  </si>
  <si>
    <r>
      <t>Phụ cấp công vụ</t>
    </r>
    <r>
      <rPr>
        <i/>
        <sz val="11"/>
        <color rgb="FFFF0000"/>
        <rFont val="Times New Roman"/>
        <family val="1"/>
      </rPr>
      <t/>
    </r>
  </si>
  <si>
    <t>Các khoản đóng góp BHXH, BHYT….</t>
  </si>
  <si>
    <t>Tên đơn vị: Phòng Kinh tế, Hạ tầng &amp; Đô thị</t>
  </si>
  <si>
    <t>Nội dung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</si>
</sst>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 _₫_-;\-* #,##0.00\ _₫_-;_-* &quot;-&quot;??\ _₫_-;_-@_-"/>
    <numFmt numFmtId="164" formatCode="_(* #,##0.00_);_(* \(#,##0.00\);_(* &quot;-&quot;??_);_(@_)"/>
    <numFmt numFmtId="165" formatCode="_(* #,##0_);_(* \(#,##0\);_(* &quot;-&quot;??_);_(@_)"/>
    <numFmt numFmtId="166" formatCode="#\ ###\ ##0.00"/>
    <numFmt numFmtId="167" formatCode="#\ ###\ ###"/>
    <numFmt numFmtId="168" formatCode=".\ ##\ ;"/>
    <numFmt numFmtId="169" formatCode="#.00\ ###\ ###"/>
    <numFmt numFmtId="170" formatCode=".\ #\ ;"/>
  </numFmts>
  <fonts count="30">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2"/>
      <name val=".VnTime"/>
      <family val="2"/>
    </font>
    <font>
      <i/>
      <sz val="11"/>
      <color theme="1"/>
      <name val="Times New Roman"/>
      <family val="1"/>
    </font>
    <font>
      <sz val="11"/>
      <name val=".VnTime"/>
      <family val="2"/>
    </font>
    <font>
      <sz val="12"/>
      <color theme="1"/>
      <name val="Times New Roman"/>
      <family val="2"/>
    </font>
    <font>
      <sz val="11"/>
      <color indexed="8"/>
      <name val="Calibri"/>
      <family val="2"/>
    </font>
    <font>
      <b/>
      <sz val="10"/>
      <name val="Times New Roman"/>
      <family val="1"/>
    </font>
    <font>
      <sz val="10"/>
      <name val="Times New Roman"/>
      <family val="1"/>
    </font>
    <font>
      <sz val="12"/>
      <name val=".VnTime"/>
      <family val="2"/>
    </font>
    <font>
      <b/>
      <sz val="10"/>
      <color theme="1"/>
      <name val="Times New Roman"/>
      <family val="1"/>
    </font>
    <font>
      <b/>
      <sz val="12"/>
      <color theme="1"/>
      <name val="Times New Roman"/>
      <family val="1"/>
    </font>
    <font>
      <sz val="12"/>
      <color theme="1"/>
      <name val="Times New Roman"/>
      <family val="1"/>
    </font>
    <font>
      <b/>
      <sz val="18"/>
      <color theme="1"/>
      <name val="Times New Roman"/>
      <family val="1"/>
    </font>
    <font>
      <sz val="10"/>
      <color theme="1"/>
      <name val="Times New Roman"/>
      <family val="1"/>
    </font>
    <font>
      <b/>
      <sz val="16"/>
      <color theme="1"/>
      <name val="Times New Roman"/>
      <family val="1"/>
    </font>
    <font>
      <b/>
      <sz val="10"/>
      <color rgb="FFFF0000"/>
      <name val="Times New Roman"/>
      <family val="1"/>
    </font>
    <font>
      <sz val="10"/>
      <color rgb="FFFF0000"/>
      <name val="Times New Roman"/>
      <family val="1"/>
    </font>
    <font>
      <sz val="11"/>
      <color rgb="FFFF0000"/>
      <name val="Times New Roman"/>
      <family val="1"/>
    </font>
    <font>
      <b/>
      <i/>
      <sz val="10"/>
      <color theme="1"/>
      <name val="Times New Roman"/>
      <family val="1"/>
    </font>
    <font>
      <b/>
      <i/>
      <sz val="10"/>
      <name val="Times New Roman"/>
      <family val="1"/>
    </font>
    <font>
      <b/>
      <i/>
      <sz val="11"/>
      <color theme="1"/>
      <name val="Times New Roman"/>
      <family val="1"/>
    </font>
    <font>
      <sz val="9"/>
      <color theme="1"/>
      <name val="Times New Roman"/>
      <family val="1"/>
    </font>
    <font>
      <sz val="11"/>
      <name val="Times New Roman"/>
      <family val="1"/>
    </font>
    <font>
      <i/>
      <sz val="10"/>
      <name val="Times New Roman"/>
      <family val="1"/>
    </font>
    <font>
      <b/>
      <sz val="8"/>
      <name val="Times New Roman"/>
      <family val="1"/>
    </font>
    <font>
      <sz val="8"/>
      <name val="Times New Roman"/>
      <family val="1"/>
    </font>
    <font>
      <i/>
      <sz val="11"/>
      <color rgb="FFFF0000"/>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3">
    <xf numFmtId="0" fontId="0" fillId="0" borderId="0"/>
    <xf numFmtId="0" fontId="4" fillId="0" borderId="0"/>
    <xf numFmtId="0" fontId="6" fillId="0" borderId="0"/>
    <xf numFmtId="0" fontId="1" fillId="0" borderId="0"/>
    <xf numFmtId="0" fontId="7" fillId="0" borderId="0"/>
    <xf numFmtId="16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0" fontId="11" fillId="0" borderId="0"/>
    <xf numFmtId="0" fontId="4" fillId="0" borderId="0"/>
    <xf numFmtId="164" fontId="1" fillId="0" borderId="0" applyFont="0" applyFill="0" applyBorder="0" applyAlignment="0" applyProtection="0"/>
  </cellStyleXfs>
  <cellXfs count="179">
    <xf numFmtId="0" fontId="0" fillId="0" borderId="0" xfId="0"/>
    <xf numFmtId="0" fontId="9" fillId="0" borderId="2" xfId="3" applyFont="1" applyBorder="1" applyAlignment="1">
      <alignment horizontal="left" vertical="center" wrapText="1"/>
    </xf>
    <xf numFmtId="0" fontId="10" fillId="0" borderId="2" xfId="3" applyFont="1" applyBorder="1" applyAlignment="1">
      <alignment horizontal="left" vertical="center" wrapText="1"/>
    </xf>
    <xf numFmtId="0" fontId="14" fillId="0" borderId="2" xfId="0" applyFont="1" applyBorder="1" applyAlignment="1">
      <alignment horizontal="left" vertical="center" wrapText="1"/>
    </xf>
    <xf numFmtId="0" fontId="12" fillId="0" borderId="2" xfId="10" applyFont="1" applyBorder="1" applyAlignment="1">
      <alignment horizontal="left" vertical="center" wrapText="1"/>
    </xf>
    <xf numFmtId="0" fontId="15" fillId="0" borderId="0" xfId="0" applyFont="1" applyAlignment="1">
      <alignment horizontal="center" vertical="center" wrapText="1"/>
    </xf>
    <xf numFmtId="3" fontId="12" fillId="0" borderId="2" xfId="0" applyNumberFormat="1" applyFont="1" applyBorder="1" applyAlignment="1">
      <alignment horizontal="center" vertical="center" wrapText="1"/>
    </xf>
    <xf numFmtId="0" fontId="12" fillId="0" borderId="2" xfId="10" applyFont="1" applyBorder="1" applyAlignment="1">
      <alignment horizontal="center" vertical="center" wrapText="1"/>
    </xf>
    <xf numFmtId="3" fontId="13" fillId="0" borderId="2" xfId="0" applyNumberFormat="1" applyFont="1" applyBorder="1" applyAlignment="1">
      <alignment horizontal="right" vertical="center" wrapText="1"/>
    </xf>
    <xf numFmtId="3" fontId="14" fillId="0" borderId="2" xfId="0" applyNumberFormat="1" applyFont="1" applyBorder="1" applyAlignment="1">
      <alignment horizontal="right" vertical="center" wrapText="1"/>
    </xf>
    <xf numFmtId="0" fontId="2" fillId="0" borderId="0" xfId="0" applyFont="1" applyAlignment="1">
      <alignment horizontal="left" vertical="center" wrapText="1"/>
    </xf>
    <xf numFmtId="0" fontId="12" fillId="0" borderId="6" xfId="10" applyFont="1" applyBorder="1" applyAlignment="1">
      <alignment horizontal="left" vertical="center" wrapText="1"/>
    </xf>
    <xf numFmtId="3" fontId="12" fillId="0" borderId="2" xfId="0" applyNumberFormat="1" applyFont="1" applyBorder="1" applyAlignment="1">
      <alignment horizontal="right"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shrinkToFit="1"/>
    </xf>
    <xf numFmtId="0" fontId="16" fillId="0" borderId="2" xfId="0" applyFont="1" applyBorder="1" applyAlignment="1">
      <alignment horizontal="left" vertical="center" wrapText="1"/>
    </xf>
    <xf numFmtId="3" fontId="16" fillId="0" borderId="2" xfId="0" applyNumberFormat="1" applyFont="1" applyBorder="1" applyAlignment="1">
      <alignment horizontal="right" vertical="center" wrapText="1"/>
    </xf>
    <xf numFmtId="0" fontId="12" fillId="0" borderId="2" xfId="0" applyFont="1" applyBorder="1" applyAlignment="1">
      <alignment horizontal="left" vertical="center" wrapText="1"/>
    </xf>
    <xf numFmtId="0" fontId="16" fillId="0" borderId="6" xfId="3" applyFont="1" applyBorder="1" applyAlignment="1">
      <alignment horizontal="left" vertical="center" wrapText="1"/>
    </xf>
    <xf numFmtId="0" fontId="16" fillId="0" borderId="2" xfId="3" applyFont="1" applyBorder="1" applyAlignment="1">
      <alignment horizontal="left" vertical="center" wrapText="1"/>
    </xf>
    <xf numFmtId="0" fontId="16" fillId="0" borderId="4" xfId="3" applyFont="1" applyBorder="1" applyAlignment="1">
      <alignment horizontal="left" vertical="center" wrapText="1"/>
    </xf>
    <xf numFmtId="0" fontId="10" fillId="0" borderId="4" xfId="3" applyFont="1" applyBorder="1" applyAlignment="1">
      <alignment horizontal="left" vertical="center" wrapText="1"/>
    </xf>
    <xf numFmtId="0" fontId="10" fillId="2" borderId="5" xfId="3" applyFont="1" applyFill="1" applyBorder="1" applyAlignment="1">
      <alignment horizontal="left" vertical="center" wrapText="1"/>
    </xf>
    <xf numFmtId="0" fontId="10" fillId="0" borderId="6" xfId="3" applyFont="1" applyBorder="1" applyAlignment="1">
      <alignment horizontal="left" vertical="center" wrapText="1"/>
    </xf>
    <xf numFmtId="0" fontId="16"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9" fillId="0" borderId="2" xfId="3" applyFont="1" applyBorder="1" applyAlignment="1">
      <alignment horizontal="left" vertical="center" wrapText="1"/>
    </xf>
    <xf numFmtId="3" fontId="19" fillId="0" borderId="2" xfId="0" applyNumberFormat="1" applyFont="1" applyBorder="1" applyAlignment="1">
      <alignment horizontal="right" vertical="center" wrapText="1"/>
    </xf>
    <xf numFmtId="3" fontId="18" fillId="0" borderId="2" xfId="0" applyNumberFormat="1" applyFont="1" applyBorder="1" applyAlignment="1">
      <alignment horizontal="right" vertical="center" wrapText="1"/>
    </xf>
    <xf numFmtId="3" fontId="14" fillId="0" borderId="0" xfId="0" applyNumberFormat="1" applyFont="1"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0" fontId="12" fillId="0" borderId="2" xfId="0" applyFont="1" applyBorder="1" applyAlignment="1">
      <alignment horizontal="center" vertical="center"/>
    </xf>
    <xf numFmtId="3" fontId="12" fillId="0" borderId="2" xfId="0" applyNumberFormat="1" applyFont="1" applyBorder="1" applyAlignment="1">
      <alignment horizontal="right" vertical="center"/>
    </xf>
    <xf numFmtId="0" fontId="16" fillId="0" borderId="2" xfId="0" applyFont="1" applyBorder="1" applyAlignment="1">
      <alignment horizontal="center" vertical="center"/>
    </xf>
    <xf numFmtId="0" fontId="3" fillId="0" borderId="0" xfId="0" applyFont="1" applyAlignment="1">
      <alignment horizontal="center" vertical="center"/>
    </xf>
    <xf numFmtId="3" fontId="16" fillId="0" borderId="2" xfId="0" applyNumberFormat="1" applyFont="1" applyBorder="1" applyAlignment="1">
      <alignment horizontal="right" vertical="center"/>
    </xf>
    <xf numFmtId="3" fontId="18" fillId="0" borderId="2" xfId="0" applyNumberFormat="1" applyFont="1" applyBorder="1" applyAlignment="1">
      <alignment horizontal="right" vertical="center"/>
    </xf>
    <xf numFmtId="3" fontId="20" fillId="0" borderId="0" xfId="0" applyNumberFormat="1" applyFont="1" applyAlignment="1">
      <alignment horizontal="center" vertical="center"/>
    </xf>
    <xf numFmtId="0" fontId="20" fillId="0" borderId="0" xfId="0" applyFont="1" applyAlignment="1">
      <alignment horizontal="center" vertical="center"/>
    </xf>
    <xf numFmtId="0" fontId="10" fillId="0" borderId="6" xfId="0" applyFont="1" applyBorder="1" applyAlignment="1">
      <alignment vertical="center" wrapText="1"/>
    </xf>
    <xf numFmtId="165" fontId="10" fillId="0" borderId="6" xfId="12" applyNumberFormat="1" applyFont="1" applyBorder="1" applyAlignment="1">
      <alignment vertical="center"/>
    </xf>
    <xf numFmtId="0" fontId="10" fillId="0" borderId="2" xfId="0" applyFont="1" applyBorder="1" applyAlignment="1">
      <alignment vertical="center" wrapText="1"/>
    </xf>
    <xf numFmtId="165" fontId="10" fillId="0" borderId="2" xfId="12" applyNumberFormat="1" applyFont="1" applyBorder="1" applyAlignment="1">
      <alignment vertical="center"/>
    </xf>
    <xf numFmtId="0" fontId="10" fillId="0" borderId="4" xfId="0" applyFont="1" applyBorder="1" applyAlignment="1">
      <alignment vertical="center" wrapText="1"/>
    </xf>
    <xf numFmtId="165" fontId="12" fillId="0" borderId="6" xfId="12" applyNumberFormat="1" applyFont="1" applyBorder="1" applyAlignment="1">
      <alignment vertical="center"/>
    </xf>
    <xf numFmtId="165" fontId="16" fillId="0" borderId="2" xfId="12" applyNumberFormat="1" applyFont="1" applyBorder="1" applyAlignment="1">
      <alignment vertical="center"/>
    </xf>
    <xf numFmtId="165" fontId="12" fillId="0" borderId="2" xfId="12" applyNumberFormat="1" applyFont="1" applyBorder="1" applyAlignment="1">
      <alignment vertical="center"/>
    </xf>
    <xf numFmtId="165" fontId="9" fillId="0" borderId="2" xfId="12" applyNumberFormat="1" applyFont="1" applyBorder="1" applyAlignment="1">
      <alignment vertical="center"/>
    </xf>
    <xf numFmtId="0" fontId="3" fillId="0" borderId="2" xfId="0" applyFont="1" applyBorder="1" applyAlignment="1">
      <alignment horizontal="center" vertical="center"/>
    </xf>
    <xf numFmtId="3" fontId="13" fillId="0" borderId="2" xfId="0" applyNumberFormat="1" applyFont="1" applyBorder="1" applyAlignment="1">
      <alignment horizontal="right" vertical="center"/>
    </xf>
    <xf numFmtId="0" fontId="21" fillId="0" borderId="2" xfId="0" applyFont="1" applyBorder="1" applyAlignment="1">
      <alignment horizontal="center" vertical="center" wrapText="1"/>
    </xf>
    <xf numFmtId="0" fontId="22" fillId="0" borderId="2" xfId="0" applyFont="1" applyBorder="1" applyAlignment="1">
      <alignment vertical="center" wrapText="1"/>
    </xf>
    <xf numFmtId="165" fontId="22" fillId="0" borderId="2" xfId="12" applyNumberFormat="1" applyFont="1" applyBorder="1" applyAlignment="1">
      <alignment vertical="center"/>
    </xf>
    <xf numFmtId="3" fontId="21" fillId="0" borderId="2" xfId="0" applyNumberFormat="1" applyFont="1" applyBorder="1" applyAlignment="1">
      <alignment horizontal="right" vertical="center" wrapText="1"/>
    </xf>
    <xf numFmtId="3" fontId="21" fillId="0" borderId="2" xfId="0" applyNumberFormat="1" applyFont="1" applyBorder="1" applyAlignment="1">
      <alignment horizontal="right" vertical="center"/>
    </xf>
    <xf numFmtId="3" fontId="23" fillId="0" borderId="0" xfId="0" applyNumberFormat="1" applyFont="1" applyAlignment="1">
      <alignment horizontal="center" vertical="center"/>
    </xf>
    <xf numFmtId="0" fontId="23" fillId="0" borderId="0" xfId="0" applyFont="1" applyAlignment="1">
      <alignment horizontal="center" vertical="center"/>
    </xf>
    <xf numFmtId="0" fontId="18" fillId="0" borderId="2" xfId="0" applyFont="1" applyBorder="1" applyAlignment="1">
      <alignment vertical="center" wrapText="1"/>
    </xf>
    <xf numFmtId="165" fontId="18" fillId="0" borderId="2" xfId="12" applyNumberFormat="1" applyFont="1" applyBorder="1" applyAlignment="1">
      <alignment vertical="center"/>
    </xf>
    <xf numFmtId="3" fontId="20" fillId="0" borderId="0" xfId="0" applyNumberFormat="1" applyFont="1" applyAlignment="1">
      <alignment horizontal="left" vertical="center"/>
    </xf>
    <xf numFmtId="3" fontId="2" fillId="0" borderId="0" xfId="0" applyNumberFormat="1" applyFont="1" applyAlignment="1">
      <alignment horizontal="left" vertical="center"/>
    </xf>
    <xf numFmtId="0" fontId="2" fillId="0" borderId="0" xfId="0" applyFont="1" applyFill="1"/>
    <xf numFmtId="0" fontId="12" fillId="0" borderId="0" xfId="0" applyFont="1" applyFill="1" applyAlignment="1">
      <alignment horizontal="right"/>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xf>
    <xf numFmtId="0" fontId="16" fillId="0" borderId="0" xfId="0" applyFont="1" applyFill="1"/>
    <xf numFmtId="165" fontId="16" fillId="0" borderId="0" xfId="0" applyNumberFormat="1" applyFont="1" applyFill="1"/>
    <xf numFmtId="165" fontId="16" fillId="0" borderId="0" xfId="12" applyNumberFormat="1" applyFont="1" applyFill="1"/>
    <xf numFmtId="0" fontId="16" fillId="0" borderId="0" xfId="0" applyFont="1" applyFill="1" applyAlignment="1">
      <alignment wrapText="1"/>
    </xf>
    <xf numFmtId="165" fontId="16" fillId="0" borderId="0" xfId="12" applyNumberFormat="1" applyFont="1" applyFill="1" applyBorder="1"/>
    <xf numFmtId="0" fontId="12" fillId="0" borderId="0" xfId="0" applyFont="1" applyFill="1"/>
    <xf numFmtId="0" fontId="12" fillId="0" borderId="0" xfId="0" applyFont="1" applyFill="1" applyAlignment="1">
      <alignment wrapText="1"/>
    </xf>
    <xf numFmtId="165" fontId="12" fillId="0" borderId="0" xfId="12" applyNumberFormat="1" applyFont="1" applyFill="1" applyBorder="1"/>
    <xf numFmtId="0" fontId="24" fillId="0" borderId="0" xfId="0" applyFont="1" applyFill="1"/>
    <xf numFmtId="0" fontId="2" fillId="0" borderId="2" xfId="0" applyFont="1" applyFill="1" applyBorder="1" applyAlignment="1">
      <alignment horizontal="center" vertical="center"/>
    </xf>
    <xf numFmtId="0" fontId="2" fillId="0" borderId="2" xfId="0" applyFont="1" applyFill="1" applyBorder="1" applyAlignment="1">
      <alignment vertical="center"/>
    </xf>
    <xf numFmtId="165" fontId="3" fillId="0" borderId="6" xfId="12" applyNumberFormat="1" applyFont="1" applyFill="1" applyBorder="1" applyAlignment="1">
      <alignment horizontal="center" vertical="center"/>
    </xf>
    <xf numFmtId="0" fontId="2" fillId="0" borderId="6" xfId="0" applyFont="1" applyFill="1" applyBorder="1" applyAlignment="1">
      <alignment horizontal="center" vertical="center"/>
    </xf>
    <xf numFmtId="165" fontId="3" fillId="0" borderId="2" xfId="12" applyNumberFormat="1" applyFont="1" applyFill="1" applyBorder="1" applyAlignment="1">
      <alignment horizontal="center" vertical="center"/>
    </xf>
    <xf numFmtId="0" fontId="2" fillId="0" borderId="2" xfId="0" applyFont="1" applyFill="1" applyBorder="1" applyAlignment="1">
      <alignment vertical="center" wrapText="1"/>
    </xf>
    <xf numFmtId="165" fontId="2" fillId="0" borderId="2" xfId="12" applyNumberFormat="1" applyFont="1" applyFill="1" applyBorder="1" applyAlignment="1">
      <alignment vertical="center"/>
    </xf>
    <xf numFmtId="0" fontId="3" fillId="0" borderId="2" xfId="0" applyFont="1" applyFill="1" applyBorder="1" applyAlignment="1">
      <alignment vertical="center" wrapText="1"/>
    </xf>
    <xf numFmtId="165" fontId="3" fillId="0" borderId="2" xfId="12" applyNumberFormat="1" applyFont="1" applyFill="1" applyBorder="1" applyAlignment="1">
      <alignment vertical="center"/>
    </xf>
    <xf numFmtId="0" fontId="3" fillId="0" borderId="2" xfId="0" applyFont="1" applyFill="1" applyBorder="1"/>
    <xf numFmtId="0" fontId="3" fillId="0" borderId="2" xfId="0" applyFont="1" applyFill="1" applyBorder="1" applyAlignment="1">
      <alignment vertical="center"/>
    </xf>
    <xf numFmtId="0" fontId="2" fillId="0" borderId="2" xfId="3" applyFont="1" applyFill="1" applyBorder="1" applyAlignment="1">
      <alignment horizontal="left" vertical="center" wrapText="1"/>
    </xf>
    <xf numFmtId="0" fontId="3"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165" fontId="3" fillId="0" borderId="2" xfId="12" applyNumberFormat="1" applyFont="1" applyFill="1" applyBorder="1" applyAlignment="1">
      <alignment horizontal="left" vertical="center"/>
    </xf>
    <xf numFmtId="0" fontId="3" fillId="0" borderId="2" xfId="0" applyFont="1" applyFill="1" applyBorder="1" applyAlignment="1">
      <alignment horizontal="left" vertical="center"/>
    </xf>
    <xf numFmtId="0" fontId="2" fillId="0" borderId="2" xfId="1" applyFont="1" applyFill="1" applyBorder="1" applyAlignment="1">
      <alignment horizontal="left" vertical="center" wrapText="1"/>
    </xf>
    <xf numFmtId="0" fontId="3" fillId="0" borderId="2" xfId="0" applyFont="1" applyFill="1" applyBorder="1" applyAlignment="1">
      <alignment horizontal="left" vertical="center" wrapText="1" shrinkToFit="1"/>
    </xf>
    <xf numFmtId="0" fontId="2" fillId="0" borderId="2" xfId="0" applyFont="1" applyFill="1" applyBorder="1" applyAlignment="1">
      <alignment horizontal="left" vertical="center" wrapText="1" shrinkToFit="1"/>
    </xf>
    <xf numFmtId="0" fontId="5" fillId="0" borderId="0" xfId="0" applyFont="1" applyFill="1" applyAlignment="1">
      <alignment horizontal="center"/>
    </xf>
    <xf numFmtId="0" fontId="3" fillId="0" borderId="0" xfId="0" applyFont="1" applyFill="1" applyAlignment="1">
      <alignment horizontal="center"/>
    </xf>
    <xf numFmtId="0" fontId="5" fillId="0" borderId="1" xfId="0" applyFont="1" applyFill="1" applyBorder="1" applyAlignment="1">
      <alignment horizontal="right" vertical="center"/>
    </xf>
    <xf numFmtId="0" fontId="5" fillId="0" borderId="0" xfId="0" applyFont="1" applyFill="1" applyAlignment="1"/>
    <xf numFmtId="0" fontId="3" fillId="0" borderId="0" xfId="0" applyFont="1" applyFill="1" applyAlignment="1"/>
    <xf numFmtId="0" fontId="3" fillId="2" borderId="2" xfId="0" applyFont="1" applyFill="1" applyBorder="1" applyAlignment="1">
      <alignment vertical="center" wrapText="1"/>
    </xf>
    <xf numFmtId="165" fontId="3" fillId="2" borderId="2" xfId="12" applyNumberFormat="1" applyFont="1" applyFill="1" applyBorder="1" applyAlignment="1">
      <alignment vertical="center"/>
    </xf>
    <xf numFmtId="0" fontId="3" fillId="2" borderId="2" xfId="0" applyFont="1" applyFill="1" applyBorder="1" applyAlignment="1">
      <alignment vertical="center"/>
    </xf>
    <xf numFmtId="0" fontId="2" fillId="2" borderId="2" xfId="0" applyFont="1" applyFill="1" applyBorder="1" applyAlignment="1">
      <alignment vertical="center" wrapText="1"/>
    </xf>
    <xf numFmtId="165" fontId="2" fillId="2" borderId="2" xfId="12" applyNumberFormat="1" applyFont="1" applyFill="1" applyBorder="1" applyAlignment="1">
      <alignment vertical="center"/>
    </xf>
    <xf numFmtId="0" fontId="2" fillId="2" borderId="2" xfId="0" applyFont="1" applyFill="1" applyBorder="1" applyAlignment="1">
      <alignment vertical="center"/>
    </xf>
    <xf numFmtId="0" fontId="2" fillId="2" borderId="2" xfId="3" applyFont="1" applyFill="1" applyBorder="1" applyAlignment="1">
      <alignment horizontal="left" vertical="center" wrapText="1"/>
    </xf>
    <xf numFmtId="0" fontId="25" fillId="2" borderId="2" xfId="3" applyFont="1" applyFill="1" applyBorder="1" applyAlignment="1">
      <alignment horizontal="left" vertical="center" wrapText="1"/>
    </xf>
    <xf numFmtId="0" fontId="2" fillId="2" borderId="2" xfId="0" applyFont="1" applyFill="1" applyBorder="1" applyAlignment="1">
      <alignment horizontal="left" vertical="center" wrapText="1" shrinkToFit="1"/>
    </xf>
    <xf numFmtId="0" fontId="9" fillId="2" borderId="0" xfId="0" applyFont="1" applyFill="1" applyAlignment="1">
      <alignment vertical="center"/>
    </xf>
    <xf numFmtId="0" fontId="9" fillId="2" borderId="0" xfId="0" applyFont="1" applyFill="1" applyAlignment="1">
      <alignment horizontal="center" vertical="center"/>
    </xf>
    <xf numFmtId="0" fontId="10" fillId="2" borderId="0" xfId="0" applyFont="1" applyFill="1" applyAlignment="1">
      <alignment vertical="center"/>
    </xf>
    <xf numFmtId="165" fontId="9" fillId="2" borderId="0" xfId="12" applyNumberFormat="1" applyFont="1" applyFill="1" applyAlignment="1">
      <alignment vertical="center"/>
    </xf>
    <xf numFmtId="0" fontId="10" fillId="2" borderId="0" xfId="0" applyFont="1" applyFill="1" applyAlignment="1">
      <alignment horizontal="center" vertical="center"/>
    </xf>
    <xf numFmtId="0" fontId="26" fillId="2" borderId="0" xfId="0" applyFont="1" applyFill="1" applyAlignment="1">
      <alignment vertical="center"/>
    </xf>
    <xf numFmtId="165" fontId="10" fillId="2" borderId="0" xfId="12" applyNumberFormat="1" applyFont="1" applyFill="1" applyAlignment="1">
      <alignment vertical="center"/>
    </xf>
    <xf numFmtId="0" fontId="28" fillId="2" borderId="0" xfId="0" applyFont="1" applyFill="1" applyAlignment="1">
      <alignment vertical="center"/>
    </xf>
    <xf numFmtId="0" fontId="10" fillId="2" borderId="2" xfId="0" applyFont="1" applyFill="1" applyBorder="1" applyAlignment="1">
      <alignment horizontal="center" vertical="center" wrapText="1"/>
    </xf>
    <xf numFmtId="0" fontId="10" fillId="2" borderId="2" xfId="0" applyFont="1" applyFill="1" applyBorder="1" applyAlignment="1">
      <alignment horizontal="left" vertical="center"/>
    </xf>
    <xf numFmtId="167" fontId="10" fillId="2" borderId="2" xfId="5" applyNumberFormat="1" applyFont="1" applyFill="1" applyBorder="1" applyAlignment="1">
      <alignment horizontal="right" vertical="center" wrapText="1"/>
    </xf>
    <xf numFmtId="166" fontId="10" fillId="2" borderId="2" xfId="5" applyNumberFormat="1" applyFont="1" applyFill="1" applyBorder="1" applyAlignment="1">
      <alignment horizontal="right" vertical="center" wrapText="1"/>
    </xf>
    <xf numFmtId="166" fontId="26" fillId="2" borderId="2" xfId="5" applyNumberFormat="1" applyFont="1" applyFill="1" applyBorder="1" applyAlignment="1">
      <alignment horizontal="right" vertical="center" wrapText="1"/>
    </xf>
    <xf numFmtId="166" fontId="26" fillId="2" borderId="2" xfId="5" applyNumberFormat="1" applyFont="1" applyFill="1" applyBorder="1" applyAlignment="1">
      <alignment horizontal="right" vertical="center"/>
    </xf>
    <xf numFmtId="165" fontId="10" fillId="2" borderId="2" xfId="12" applyNumberFormat="1" applyFont="1" applyFill="1" applyBorder="1" applyAlignment="1">
      <alignment horizontal="right" vertical="center" wrapText="1"/>
    </xf>
    <xf numFmtId="0" fontId="26" fillId="2" borderId="2" xfId="0" applyFont="1" applyFill="1" applyBorder="1" applyAlignment="1">
      <alignment vertical="center"/>
    </xf>
    <xf numFmtId="0" fontId="10" fillId="2" borderId="0" xfId="0" applyFont="1" applyFill="1" applyBorder="1" applyAlignment="1">
      <alignment vertical="center"/>
    </xf>
    <xf numFmtId="0" fontId="10" fillId="2" borderId="2" xfId="0" applyFont="1" applyFill="1" applyBorder="1" applyAlignment="1">
      <alignment vertical="center"/>
    </xf>
    <xf numFmtId="0" fontId="10" fillId="2" borderId="0" xfId="0" applyFont="1" applyFill="1" applyBorder="1" applyAlignment="1">
      <alignment horizontal="center" vertical="center"/>
    </xf>
    <xf numFmtId="167" fontId="10" fillId="2" borderId="0" xfId="5" applyNumberFormat="1" applyFont="1" applyFill="1" applyBorder="1" applyAlignment="1">
      <alignment horizontal="right" vertical="center" wrapText="1"/>
    </xf>
    <xf numFmtId="166" fontId="10" fillId="2" borderId="0" xfId="5" applyNumberFormat="1" applyFont="1" applyFill="1" applyBorder="1" applyAlignment="1">
      <alignment horizontal="right" vertical="center" wrapText="1"/>
    </xf>
    <xf numFmtId="2" fontId="10" fillId="2" borderId="0" xfId="0" applyNumberFormat="1" applyFont="1" applyFill="1" applyBorder="1" applyAlignment="1">
      <alignment vertical="center"/>
    </xf>
    <xf numFmtId="165" fontId="10" fillId="2" borderId="0" xfId="12" applyNumberFormat="1" applyFont="1" applyFill="1" applyBorder="1" applyAlignment="1">
      <alignment horizontal="right" vertical="center" wrapText="1"/>
    </xf>
    <xf numFmtId="164" fontId="10" fillId="2" borderId="0" xfId="12" applyFont="1" applyFill="1" applyBorder="1" applyAlignment="1">
      <alignment vertical="center"/>
    </xf>
    <xf numFmtId="0" fontId="26" fillId="2" borderId="0" xfId="0" applyFont="1" applyFill="1" applyBorder="1" applyAlignment="1">
      <alignment vertical="center"/>
    </xf>
    <xf numFmtId="164" fontId="10" fillId="2" borderId="0" xfId="12" applyFont="1" applyFill="1" applyAlignment="1">
      <alignment vertical="center"/>
    </xf>
    <xf numFmtId="0" fontId="25" fillId="0" borderId="2" xfId="0" applyFont="1" applyFill="1" applyBorder="1" applyAlignment="1">
      <alignment vertical="center"/>
    </xf>
    <xf numFmtId="0" fontId="25" fillId="0" borderId="2" xfId="0" applyFont="1" applyFill="1" applyBorder="1" applyAlignment="1">
      <alignment vertical="center" wrapText="1"/>
    </xf>
    <xf numFmtId="165" fontId="25" fillId="0" borderId="2" xfId="12" applyNumberFormat="1" applyFont="1" applyFill="1" applyBorder="1" applyAlignment="1">
      <alignment vertical="center"/>
    </xf>
    <xf numFmtId="165" fontId="10" fillId="0" borderId="0" xfId="12" applyNumberFormat="1" applyFont="1" applyFill="1"/>
    <xf numFmtId="0" fontId="10" fillId="0" borderId="0" xfId="0" applyFont="1" applyFill="1"/>
    <xf numFmtId="165" fontId="10" fillId="2" borderId="0" xfId="12" applyNumberFormat="1" applyFont="1" applyFill="1" applyAlignment="1">
      <alignment horizontal="center" vertical="center"/>
    </xf>
    <xf numFmtId="0" fontId="27" fillId="2" borderId="12"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49" fontId="9" fillId="2" borderId="2" xfId="0" applyNumberFormat="1" applyFont="1" applyFill="1" applyBorder="1" applyAlignment="1">
      <alignment vertical="center" wrapText="1"/>
    </xf>
    <xf numFmtId="170" fontId="9" fillId="2" borderId="2" xfId="5" applyNumberFormat="1" applyFont="1" applyFill="1" applyBorder="1" applyAlignment="1">
      <alignment horizontal="right" vertical="center" wrapText="1"/>
    </xf>
    <xf numFmtId="168" fontId="9" fillId="2" borderId="2" xfId="5" applyNumberFormat="1" applyFont="1" applyFill="1" applyBorder="1" applyAlignment="1">
      <alignment horizontal="right" vertical="center" wrapText="1"/>
    </xf>
    <xf numFmtId="169" fontId="9" fillId="2" borderId="2" xfId="5" applyNumberFormat="1" applyFont="1" applyFill="1" applyBorder="1" applyAlignment="1">
      <alignment horizontal="right" vertical="center" wrapText="1"/>
    </xf>
    <xf numFmtId="164" fontId="9" fillId="2" borderId="2" xfId="12" applyNumberFormat="1" applyFont="1" applyFill="1" applyBorder="1" applyAlignment="1">
      <alignment horizontal="right" vertical="center" wrapText="1"/>
    </xf>
    <xf numFmtId="165" fontId="9" fillId="2" borderId="2" xfId="12" applyNumberFormat="1" applyFont="1" applyFill="1" applyBorder="1" applyAlignment="1">
      <alignment horizontal="right" vertical="center" wrapText="1"/>
    </xf>
    <xf numFmtId="165" fontId="10" fillId="2" borderId="2" xfId="0" applyNumberFormat="1" applyFont="1" applyFill="1" applyBorder="1" applyAlignment="1">
      <alignment vertical="center"/>
    </xf>
    <xf numFmtId="0" fontId="10" fillId="2" borderId="2" xfId="0" applyFont="1" applyFill="1" applyBorder="1" applyAlignment="1">
      <alignment horizontal="right" vertical="center" wrapText="1"/>
    </xf>
    <xf numFmtId="164" fontId="10" fillId="2" borderId="2" xfId="12" applyNumberFormat="1" applyFont="1" applyFill="1" applyBorder="1" applyAlignment="1">
      <alignment horizontal="right" vertical="center" wrapText="1"/>
    </xf>
    <xf numFmtId="0" fontId="10" fillId="2" borderId="2" xfId="0" applyFont="1" applyFill="1" applyBorder="1" applyAlignment="1">
      <alignment horizontal="right" vertical="center"/>
    </xf>
    <xf numFmtId="49" fontId="10" fillId="2" borderId="2" xfId="0" applyNumberFormat="1" applyFont="1" applyFill="1" applyBorder="1" applyAlignment="1">
      <alignment horizontal="left" vertical="center" shrinkToFit="1"/>
    </xf>
    <xf numFmtId="0" fontId="3" fillId="0" borderId="0" xfId="0" applyFont="1" applyFill="1"/>
    <xf numFmtId="0" fontId="13" fillId="0" borderId="0" xfId="0" applyFont="1" applyFill="1" applyAlignment="1">
      <alignment horizontal="center"/>
    </xf>
    <xf numFmtId="0" fontId="9" fillId="2" borderId="7"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27" fillId="2" borderId="10" xfId="0" applyFont="1" applyFill="1" applyBorder="1" applyAlignment="1">
      <alignment horizontal="center" vertical="center" wrapText="1"/>
    </xf>
    <xf numFmtId="165" fontId="9" fillId="2" borderId="7" xfId="12" applyNumberFormat="1" applyFont="1" applyFill="1" applyBorder="1" applyAlignment="1">
      <alignment horizontal="center" vertical="center" wrapText="1"/>
    </xf>
    <xf numFmtId="165" fontId="9" fillId="2" borderId="11" xfId="12" applyNumberFormat="1" applyFont="1" applyFill="1" applyBorder="1" applyAlignment="1">
      <alignment horizontal="center" vertical="center" wrapText="1"/>
    </xf>
    <xf numFmtId="165" fontId="9" fillId="2" borderId="12" xfId="12" applyNumberFormat="1" applyFont="1" applyFill="1" applyBorder="1" applyAlignment="1">
      <alignment horizontal="center" vertical="center" wrapText="1"/>
    </xf>
    <xf numFmtId="0" fontId="9" fillId="2" borderId="0" xfId="0" applyFont="1" applyFill="1" applyAlignment="1">
      <alignment horizontal="center" vertical="center"/>
    </xf>
    <xf numFmtId="0" fontId="9" fillId="2" borderId="0" xfId="0" applyFont="1" applyFill="1" applyBorder="1" applyAlignment="1">
      <alignment horizontal="center" vertical="center" wrapText="1"/>
    </xf>
    <xf numFmtId="0" fontId="26" fillId="2" borderId="1"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17" fillId="0" borderId="0" xfId="0" applyFont="1" applyAlignment="1">
      <alignment horizontal="center" vertical="center" wrapText="1"/>
    </xf>
    <xf numFmtId="0" fontId="14" fillId="0" borderId="1" xfId="0" applyFont="1" applyBorder="1" applyAlignment="1">
      <alignment horizontal="center" vertical="center" wrapText="1"/>
    </xf>
    <xf numFmtId="0" fontId="12" fillId="0" borderId="3" xfId="0" applyFont="1" applyBorder="1" applyAlignment="1">
      <alignment horizontal="center" vertical="center"/>
    </xf>
    <xf numFmtId="3" fontId="13" fillId="0" borderId="0" xfId="0" applyNumberFormat="1" applyFont="1" applyAlignment="1">
      <alignment horizontal="center" vertical="center"/>
    </xf>
  </cellXfs>
  <cellStyles count="13">
    <cellStyle name="Comma" xfId="12" builtinId="3"/>
    <cellStyle name="Comma 10 10 2" xfId="5"/>
    <cellStyle name="Comma 10 10 2 2" xfId="8"/>
    <cellStyle name="Comma 2" xfId="7"/>
    <cellStyle name="Comma 2 17" xfId="6"/>
    <cellStyle name="Comma 2 17 2" xfId="9"/>
    <cellStyle name="Normal" xfId="0" builtinId="0"/>
    <cellStyle name="Normal 11" xfId="3"/>
    <cellStyle name="Normal 16 2" xfId="4"/>
    <cellStyle name="Normal 2" xfId="10"/>
    <cellStyle name="Normal 2 19" xfId="1"/>
    <cellStyle name="Normal 2 2" xfId="11"/>
    <cellStyle name="Normal 2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Dung%20Quat\Goi3\PNT-P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PHUONG\BC2002\DOCUMENT\DAUTHAU\Dungquat\GOI3\DUNGQUAT-6.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BONGLA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WINDOWS\TEMP\IBASE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PHUONG\BC2002\CS3408\Standard\RP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NT-QUOT-#3"/>
      <sheetName val="COAT&amp;WRAP-QIOT-#3"/>
      <sheetName val="XL4Poppy"/>
      <sheetName val="So Do"/>
      <sheetName val="KTTSCD - DLNA"/>
      <sheetName val="Sheet1"/>
      <sheetName val="quÝ1"/>
      <sheetName val="00000000"/>
      <sheetName val="10000000"/>
      <sheetName val="20000000"/>
      <sheetName val="30000000"/>
      <sheetName val="40000000"/>
      <sheetName val="50000000"/>
      <sheetName val="60000000"/>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T4"/>
      <sheetName val="T5"/>
      <sheetName val="T6"/>
      <sheetName val="T.7"/>
      <sheetName val="T.8"/>
      <sheetName val="T8 (2)"/>
      <sheetName val="T.9"/>
      <sheetName val="T.10"/>
      <sheetName val="T.11"/>
      <sheetName val="T.12"/>
      <sheetName val="T10"/>
      <sheetName val="T11 "/>
      <sheetName val="Sheet2"/>
      <sheetName val="Sheet3"/>
      <sheetName val="Bao cao KQTH quy hoach 135"/>
      <sheetName val="Sheet4"/>
      <sheetName val="Sheet5"/>
      <sheetName val="Sheet6"/>
      <sheetName val="Sheet7"/>
      <sheetName val="Sheet8"/>
      <sheetName val="Sheet9"/>
      <sheetName val="Sheet10"/>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5 nam (tach)"/>
      <sheetName val="5 nam (tach) (2)"/>
      <sheetName val="KH 2003"/>
      <sheetName val="Tuongchan"/>
      <sheetName val="Matduong"/>
      <sheetName val="Km274"/>
      <sheetName val="Km275"/>
      <sheetName val="Km276"/>
      <sheetName val="Km277 "/>
      <sheetName val="Km278"/>
      <sheetName val="Km279"/>
      <sheetName val="Km280"/>
      <sheetName val="Km281"/>
      <sheetName val="Km282"/>
      <sheetName val="Km283"/>
      <sheetName val="Km284"/>
      <sheetName val="Op mai 274"/>
      <sheetName val="Op mai 275"/>
      <sheetName val="Op mai 276"/>
      <sheetName val="Op mai 277"/>
      <sheetName val="Op mai 278"/>
      <sheetName val="Op mai 279"/>
      <sheetName val="Op mai 280"/>
      <sheetName val="Op mai 281"/>
      <sheetName val="Op mai 282"/>
      <sheetName val="Op mai 283"/>
      <sheetName val="Op mai 284"/>
      <sheetName val="Op mai"/>
      <sheetName val="XXXXXXXX"/>
      <sheetName val="tong hop"/>
      <sheetName val="phan tich DG"/>
      <sheetName val="gia vat lieu"/>
      <sheetName val="gia xe may"/>
      <sheetName val="gia nhan cong"/>
      <sheetName val="XL4Test5"/>
      <sheetName val="tæng hîp"/>
      <sheetName val="GS01-chi TM"/>
      <sheetName val="GS02-thu TM"/>
      <sheetName val="GS03-thu TGNH"/>
      <sheetName val="GS04-chi TGNH"/>
      <sheetName val="GS05-l­¬ng"/>
      <sheetName val="GS06-X.kho"/>
      <sheetName val="06"/>
      <sheetName val="GS08-B.hµng"/>
      <sheetName val="GS09-k.c VAT DV"/>
      <sheetName val="GS10-lai tien vay"/>
      <sheetName val="GS11- tÝnh KHTSC§"/>
      <sheetName val="Sheet16"/>
      <sheetName val="PTH"/>
      <sheetName val="Bia"/>
      <sheetName val="Tm"/>
      <sheetName val="THKP"/>
      <sheetName val="DGi"/>
      <sheetName val="TH Ky Anh"/>
      <sheetName val="Sheet2 (2)"/>
      <sheetName val="LuongT1"/>
      <sheetName val="LuongT2"/>
      <sheetName val="luongthang12"/>
      <sheetName val="LuongT11"/>
      <sheetName val="thang5"/>
      <sheetName val="T7"/>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TK 154"/>
      <sheetName val="TK 632"/>
      <sheetName val="TH  goi 4-x"/>
      <sheetName val="Macro1"/>
      <sheetName val="Macro2"/>
      <sheetName val="Macro3"/>
      <sheetName val="tmt4"/>
      <sheetName val="t3-01"/>
      <sheetName val="t4-01"/>
      <sheetName val="t5-01"/>
      <sheetName val="t6-01"/>
      <sheetName val="t7-01"/>
      <sheetName val="t8-01"/>
      <sheetName val="t9-01"/>
      <sheetName val="t10-01"/>
      <sheetName val="t11-01"/>
      <sheetName val="t12-"/>
      <sheetName val="t1"/>
      <sheetName val="t2"/>
      <sheetName val="t3"/>
      <sheetName val="t06"/>
      <sheetName val="t07"/>
      <sheetName val="t08"/>
      <sheetName val="t09"/>
      <sheetName val="t11"/>
      <sheetName val="t12"/>
      <sheetName val="0103"/>
      <sheetName val="0203"/>
      <sheetName val="th-nop"/>
      <sheetName val="th"/>
      <sheetName val="fOOD"/>
      <sheetName val="FORM hc"/>
      <sheetName val="FORM pc"/>
      <sheetName val="CamPha"/>
      <sheetName val="MongCai"/>
      <sheetName val="70000000"/>
      <sheetName val="Cong"/>
      <sheetName val="Cong cu"/>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Dinhhinh"/>
      <sheetName val="Cot thep"/>
      <sheetName val="Tong hop (2)"/>
      <sheetName val="Km274 - Km275"/>
      <sheetName val="Km275 - Km276"/>
      <sheetName val="Km276 - Km277"/>
      <sheetName val="Km277 - Km278"/>
      <sheetName val="Km278 - Km279"/>
      <sheetName val="Km279 - Km280"/>
      <sheetName val="Km280 - Km281"/>
      <sheetName val="Km281 - Km282"/>
      <sheetName val="Km282 - Km283"/>
      <sheetName val="Km283 - Km284"/>
      <sheetName val="Km284 - Km285"/>
      <sheetName val="Tong hop Op mai"/>
      <sheetName val="Km277 - Km278 "/>
      <sheetName val="Tong hop Matduong"/>
      <sheetName val="Kluong phu"/>
      <sheetName val="Lan can"/>
      <sheetName val="Ho lan"/>
      <sheetName val="Coc tieu"/>
      <sheetName val="Bien bao"/>
      <sheetName val="Ranh"/>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kl m m d"/>
      <sheetName val="kl vt tho"/>
      <sheetName val="kl dat"/>
      <sheetName val="xin kinh phi"/>
      <sheetName val="lan trai"/>
      <sheetName val="thuoc no"/>
      <sheetName val="so thuc pham"/>
      <sheetName val="CV den trong to聮g"/>
      <sheetName val="PNT_QUOT__3"/>
      <sheetName val="COAT_WRAP_QIOT__3"/>
      <sheetName val="Oð mai 279"/>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PNT-QUOT-D150#3"/>
      <sheetName val="PNT-QUOT-H153#3"/>
      <sheetName val="PNT-QUOT-K152#3"/>
      <sheetName val="PNT-QUOT-H146#3"/>
      <sheetName val="Km283 - Jm284"/>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mau kiem ke"/>
      <sheetName val="quyet toan HD 2000"/>
      <sheetName val="quyet toan hoa don 2001"/>
      <sheetName val="kiem ke hoa don 2001"/>
      <sheetName val="QUY III 02"/>
      <sheetName val="QUY IV 02"/>
      <sheetName val="QUYET TOAN 02"/>
      <sheetName val="Sheet15"/>
      <sheetName val="Km27' - Km278"/>
      <sheetName val="XNT1MC"/>
      <sheetName val="XNT2MC"/>
      <sheetName val="XNT3MC"/>
      <sheetName val="XNT4MC"/>
      <sheetName val="xnt 1 CP"/>
      <sheetName val="xnt 2 cp"/>
      <sheetName val="xnt 3 CP"/>
      <sheetName val="xnt 4 CP"/>
      <sheetName val="BC tuan1"/>
      <sheetName val="BC tuan2"/>
      <sheetName val="BC tuan3"/>
      <sheetName val="BC tuan4"/>
      <sheetName val="DSo NVBH"/>
      <sheetName val="ȴ0000000"/>
      <sheetName val="BangTH"/>
      <sheetName val="Xaylap "/>
      <sheetName val="Nhan cong"/>
      <sheetName val="Thietbi"/>
      <sheetName val="Diengiai"/>
      <sheetName val="Vanchuyen"/>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SOLIEU"/>
      <sheetName val="TINHTOAN"/>
      <sheetName val="DGTL"/>
      <sheetName val="XN 1"/>
      <sheetName val="CT.XN1"/>
      <sheetName val="XCK"/>
      <sheetName val="CT.XNCK"/>
      <sheetName val="Hoasen"/>
      <sheetName val="S.hai"/>
      <sheetName val="HPC1"/>
      <sheetName val="No2"/>
      <sheetName val="CT N02"/>
      <sheetName val="C.Sap CT3"/>
      <sheetName val="CT.Csap.CT3"/>
      <sheetName val="CTVPCP"/>
      <sheetName val="Quan trac"/>
      <sheetName val="CS LB"/>
      <sheetName val="88 HBT"/>
      <sheetName val="69II"/>
      <sheetName val="CT 69II"/>
      <sheetName val="37 HV"/>
      <sheetName val="VPCP"/>
      <sheetName val="CT VPCP 6tang"/>
      <sheetName val="Son nha kinh VPCP"/>
      <sheetName val="CT VPCP son"/>
      <sheetName val="HMVPCP"/>
      <sheetName val="CT.HMVPCP"/>
      <sheetName val="Thang06-2002"/>
      <sheetName val="Thang07-2002"/>
      <sheetName val="Thang08-2002"/>
      <sheetName val="Thang09-2002"/>
      <sheetName val="Thang10-2002 "/>
      <sheetName val="Thang11-2002"/>
      <sheetName val="Thang12-2002"/>
      <sheetName val="Sheet1 (3)"/>
      <sheetName val="XLÇ_x0015_oppy"/>
      <sheetName val="Song ban 0,7x0,7"/>
      <sheetName val="Cong ban 0,8x ,8"/>
      <sheetName val="cocB40 5B"/>
      <sheetName val="cocD50 9A"/>
      <sheetName val="cocD75 16"/>
      <sheetName val="coc B80 TD25"/>
      <sheetName val="P27 B80"/>
      <sheetName val="Coc23 B80"/>
      <sheetName val="cong B80 C4"/>
      <sheetName val="Shedt1"/>
      <sheetName val="_x0012_0000000"/>
      <sheetName val="T_x000b_331"/>
      <sheetName val="p0000000"/>
      <sheetName val="DŃ02"/>
      <sheetName val=""/>
      <sheetName val="Cong ban 1,5_x0013__x0000_"/>
      <sheetName val="xdcb 01-2003"/>
      <sheetName val="BKLBD"/>
      <sheetName val="PTDG"/>
      <sheetName val="DTCT"/>
      <sheetName val="vlct"/>
      <sheetName val="Sheet11"/>
      <sheetName val="Sheet12"/>
      <sheetName val="Sheet13"/>
      <sheetName val="Sheet14"/>
      <sheetName val="Baocao"/>
      <sheetName val="UT"/>
      <sheetName val="TongHopHD"/>
      <sheetName val="XXXXX\XX"/>
      <sheetName val="Áo"/>
      <sheetName val="Kѭ284"/>
      <sheetName val="0304"/>
      <sheetName val="0904"/>
      <sheetName val="1204"/>
      <sheetName val="80000000"/>
      <sheetName val="90000000"/>
      <sheetName val="a0000000"/>
      <sheetName val="b0000000"/>
      <sheetName val="c0000000"/>
      <sheetName val="ADKT"/>
      <sheetName val="TNghiªm T_x0002_ "/>
      <sheetName val="tt-_x0014_BA"/>
      <sheetName val="TD_x0014_"/>
      <sheetName val="_x0014_.12"/>
      <sheetName val="QD c5a HDQT (2)"/>
      <sheetName val="_x0003_hart1"/>
      <sheetName val="K43"/>
      <sheetName val="THKL"/>
      <sheetName val="PL43"/>
      <sheetName val="K43+0.00 - 338 Trai"/>
      <sheetName val="Mix-Tarpaulin"/>
      <sheetName val="Tarpaulin"/>
      <sheetName val="Pric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Monthly"/>
      <sheetName val="For Summary"/>
      <sheetName val="For Summary(KG)"/>
      <sheetName val="PP Cloth"/>
      <sheetName val="Mix-PP Cloth"/>
      <sheetName val="Material Price-PP"/>
      <sheetName val="Km&quot;80"/>
      <sheetName val="Lap ®at ®hÖn"/>
      <sheetName val="mua vao"/>
      <sheetName val="chi phi "/>
      <sheetName val="ban ra 10%"/>
      <sheetName val="ct luong "/>
      <sheetName val="Nhap 6T"/>
      <sheetName val="baocaochinh(qui1.05) (DC)"/>
      <sheetName val="Ctuluongq.1.05"/>
      <sheetName val="BANG PHAN BO qui1.05(DC)"/>
      <sheetName val="BANG PHAN BO quiII.05"/>
      <sheetName val="bao cac cinh Qui II-2005"/>
      <sheetName val="gVL"/>
      <sheetName val="XNxlva sxthanKCIÉ"/>
      <sheetName val="Khac DP"/>
      <sheetName val="Khoi than "/>
      <sheetName val="B3_208_than"/>
      <sheetName val="B3_208_TU"/>
      <sheetName val="B3_208_TW"/>
      <sheetName val="B3_208_DP"/>
      <sheetName val="B3_208_khac"/>
      <sheetName val="Dong$bac"/>
      <sheetName val="Thang8-02"/>
      <sheetName val="Thang9-02"/>
      <sheetName val="Thang10-02"/>
      <sheetName val="Thang11-02"/>
      <sheetName val="Thang12-02"/>
      <sheetName val="Thang01-03"/>
      <sheetName val="Thang02-03"/>
      <sheetName val="30100000"/>
      <sheetName val="Ton 31.1"/>
      <sheetName val="NhapT.2"/>
      <sheetName val="Xuat T.2"/>
      <sheetName val="Ton 28.2"/>
      <sheetName val="H.Tra"/>
      <sheetName val="Hang CTY TRA LAI"/>
      <sheetName val="Hang NV Tra Lai"/>
      <sheetName val="GS02-thu0TM"/>
      <sheetName val="TAU"/>
      <sheetName val="KHACH"/>
      <sheetName val="BC1"/>
      <sheetName val="BC2"/>
      <sheetName val="BAO CAO AN"/>
      <sheetName val="BANGKEKHACH"/>
      <sheetName val="gìIÏÝ_x001c_Ã_x0008_ç¾{è"/>
      <sheetName val="Du tnan chi tiet coc nuoc"/>
      <sheetName val="Package1"/>
      <sheetName val="Don gia"/>
      <sheetName val="Nhap du lieu"/>
      <sheetName val="gìIÏÝ_x001c_齘_x0013_龜_x0013_ꗃ〒"/>
      <sheetName val="bc"/>
      <sheetName val="K.O"/>
      <sheetName val="xang _clc"/>
      <sheetName val="X¡NG_td"/>
      <sheetName val="MaZUT"/>
      <sheetName val="DIESEL"/>
      <sheetName val="CV den trong to?g"/>
      <sheetName val="?0000000"/>
      <sheetName val="7000 000"/>
      <sheetName val="Tong (op"/>
      <sheetName val="Coc 4ieu"/>
      <sheetName val="32"/>
      <sheetName val="33"/>
      <sheetName val="34"/>
      <sheetName val="35"/>
      <sheetName val="36"/>
      <sheetName val="37"/>
      <sheetName val="38"/>
      <sheetName val="PN1"/>
      <sheetName val="PN2"/>
      <sheetName val="PG1"/>
      <sheetName val="PG2"/>
      <sheetName val="TT"/>
      <sheetName val="HFO"/>
      <sheetName val="HFA"/>
      <sheetName val="FA2"/>
      <sheetName val="T_pn1"/>
      <sheetName val="T_pn2"/>
      <sheetName val="T_pg1"/>
      <sheetName val="T_pg2"/>
      <sheetName val="T_tt"/>
      <sheetName val="T_hfo"/>
      <sheetName val="T_p2"/>
      <sheetName val="T_hfa"/>
      <sheetName val="tong"/>
      <sheetName val="dt1,2,10"/>
      <sheetName val="13b"/>
      <sheetName val="pn1_TT"/>
      <sheetName val="pn2_TT"/>
      <sheetName val="PG1_TT"/>
      <sheetName val="PG2_TT"/>
      <sheetName val="tuathang"/>
      <sheetName val="hpho_TT"/>
      <sheetName val="Ban pha 2"/>
      <sheetName val="Huoipha"/>
      <sheetName val="[PNT-P3.xlsUTong hop (2)"/>
      <sheetName val="Km276 - Ke277"/>
      <sheetName val="[PNT-P3.xlsUKm279 - Km280"/>
      <sheetName val="Dimu"/>
      <sheetName val="Klct"/>
      <sheetName val="Covi"/>
      <sheetName val="Nlvt"/>
      <sheetName val="Innl"/>
      <sheetName val="Invt"/>
      <sheetName val="Chon"/>
      <sheetName val="Qtnv"/>
      <sheetName val="Bqtn"/>
      <sheetName val="Bqtv"/>
      <sheetName val="Giao"/>
      <sheetName val="Dcap"/>
      <sheetName val="Nlie"/>
      <sheetName val="Mnli"/>
      <sheetName val="BCDSPS"/>
      <sheetName val="BCDKT"/>
      <sheetName val="ESTI."/>
      <sheetName val="DI-ESTI"/>
      <sheetName val="TL33-13.14"/>
      <sheetName val="tlđm190337,8"/>
      <sheetName val="GC190337,8"/>
      <sheetName val="033,7,8"/>
      <sheetName val="TL033 ,2,4"/>
      <sheetName val="TL 0331,2"/>
      <sheetName val="033-1,4"/>
      <sheetName val="TL033,19,5"/>
      <sheetName val="TDT-TBࡁ"/>
      <sheetName val="ၔong hop QL48 - 2"/>
      <sheetName val="Km266"/>
      <sheetName val="Shaet13"/>
      <sheetName val="Op mai 2_x000c__x0000_"/>
      <sheetName val="_x0000_bÑi_x0003__x0000__x0000__x0000__x0000_²r_x0013__x0000_"/>
      <sheetName val="Km_x0012_77 "/>
      <sheetName val="k, vt tho"/>
      <sheetName val="Km280 ࠭ Km281"/>
      <sheetName val="_x000b_luong phu"/>
      <sheetName val="So TSCD"/>
      <sheetName val="Bang phan bo KH TSCD"/>
      <sheetName val="The TSCD"/>
      <sheetName val="BTH- P.Chi "/>
      <sheetName val="BTH NVL"/>
      <sheetName val="NK-SC"/>
      <sheetName val="NK SO CAI"/>
      <sheetName val="The tinh Z"/>
      <sheetName val="So CFSXKD"/>
      <sheetName val="So TGNH 2002"/>
      <sheetName val="So quy TM 2002"/>
      <sheetName val="SCT NVL"/>
      <sheetName val="SCT TK 131"/>
      <sheetName val="So theo doi thue GTGT 2002"/>
      <sheetName val="BTH- P.Thu"/>
      <sheetName val="Diem mon hoc"/>
      <sheetName val="Tong hop diem"/>
      <sheetName val="HoTen-khong duoc xoa"/>
      <sheetName val="Mp mai 275"/>
      <sheetName val="gia x_x0000_ may"/>
      <sheetName val="Sÿÿÿÿ"/>
      <sheetName val="quÿÿ"/>
      <sheetName val="??-BLDG"/>
      <sheetName val="_x0003_har"/>
      <sheetName val="_x0000__x000d__x0000__x0000__x0000_âO"/>
      <sheetName val="_x0000__x000f__x0000__x0000__x0000_½"/>
      <sheetName val="_x0000__x0000_²r"/>
      <sheetName val="_x0000__x0000__x0000__x0000__x0000_M pc_x0006__x0000__x0000_CamPh_x0000__x0000_"/>
      <sheetName val="Cong ban 1,5„—_x0013__x0000_"/>
      <sheetName val="K-280 - Km281"/>
      <sheetName val="Thang 07"/>
      <sheetName val="T10-05"/>
      <sheetName val="T9-05"/>
      <sheetName val="t805"/>
      <sheetName val="11T"/>
      <sheetName val="9T"/>
      <sheetName val="thaß26"/>
      <sheetName val="ADKTKT02"/>
      <sheetName val="VÃt liÖu"/>
      <sheetName val="120"/>
      <sheetName val="IFAD"/>
      <sheetName val="CVHN"/>
      <sheetName val="TCVM"/>
      <sheetName val="RIDP"/>
      <sheetName val="LDNN"/>
      <sheetName val="Thue NK"/>
      <sheetName val="Hang NK"/>
      <sheetName val="Jet1- CP 32"/>
      <sheetName val="Jet2- Binh Minh 01"/>
      <sheetName val="Jet3"/>
      <sheetName val="Jet4"/>
      <sheetName val="Jet5"/>
      <sheetName val="Jet6"/>
      <sheetName val="Jet7"/>
      <sheetName val="Jet8"/>
      <sheetName val="Jet9"/>
      <sheetName val="Jet10"/>
      <sheetName val="Jet11"/>
      <sheetName val="Diesel1"/>
      <sheetName val="Diesel2"/>
      <sheetName val="Diezel3"/>
      <sheetName val="Mogas1"/>
      <sheetName val="Mogas2"/>
      <sheetName val="Mogas3"/>
      <sheetName val="K?284"/>
      <sheetName val="Km27%"/>
      <sheetName val="O0 mai 279"/>
      <sheetName val="Op_x0000_mai 280"/>
      <sheetName val="Op mai 28_x0011_"/>
      <sheetName val="5 nam (tac`) (2)"/>
      <sheetName val="D%o nai"/>
      <sheetName val="CTT cao so."/>
      <sheetName val="XNxlva sxdhanKCII"/>
      <sheetName val="CTxay lap mo C_x0010_"/>
      <sheetName val="Xa9lap "/>
      <sheetName val="Cac cang UT mua thal Dong bac"/>
      <sheetName val="chie԰_x0000__x0000__x0000_Ȁ_x0000_"/>
      <sheetName val="CVden nw8ai TCT (1)"/>
      <sheetName val="_x000c__x0000__x0000__x0000__x0000__x0000__x0000__x0000__x000d__x0000__x0000__x0000_"/>
      <sheetName val="_x0000__x000f__x0000__x0000__x0000_‚ž½"/>
      <sheetName val="_x0000__x000d__x0000__x0000__x0000_âOŽ"/>
      <sheetName val="QD cua HDQ²_x0000__x0000_)"/>
      <sheetName val="P210-TP20"/>
      <sheetName val="CB32"/>
      <sheetName val="CTT NuiC_x000f_eo"/>
      <sheetName val="TDT-TB?"/>
      <sheetName val="Km280 ? Km281"/>
      <sheetName val="Kluo-_x0008_ phu"/>
      <sheetName val="QD cua HDQ²_x0000__x0000_€)"/>
      <sheetName val="_x0000__x000a__x0000__x0000__x0000_âO"/>
      <sheetName val="_x000c__x0000__x0000__x0000__x0000__x0000__x0000__x0000__x000a__x0000__x0000__x0000_"/>
      <sheetName val="_x0000__x000a__x0000__x0000__x0000_âOŽ"/>
      <sheetName val="HNI"/>
      <sheetName val="bÑi_x0003_"/>
      <sheetName val="DC2@ï4"/>
      <sheetName val="QD cua "/>
      <sheetName val="Cong ban 0,7p0,7"/>
      <sheetName val="Km275 - Ke276"/>
      <sheetName val="Km280 - Km2(1"/>
      <sheetName val="Km282 - Kl283"/>
      <sheetName val="Tong hop Op m!i"/>
      <sheetName val="Khach iang le "/>
      <sheetName val="Giao nhiem fu"/>
      <sheetName val="QDcea TGD (2)"/>
      <sheetName val="PNT-P3"/>
      <sheetName val="DG "/>
      <sheetName val="[PNT-P3.xls][PNT-P3.xls][PNT-P3"/>
      <sheetName val="tt chu don"/>
      <sheetName val="Giao nhÿÿÿÿvu"/>
      <sheetName val="⁋㌱Ա_x0000_䭔㌱س_x0000_䭔ㄠㄴ_x0006_牴湯⁧琠湯౧_x0000_杮楨搠湩⵨偃_x0006_匀敨瑥"/>
      <sheetName val="nam2004"/>
      <sheetName val="AA"/>
      <sheetName val="Tong hop ၑL48 - 2"/>
      <sheetName val="TH Ky Afh"/>
      <sheetName val="tldm190337,8"/>
      <sheetName val="?ong hop QL48 - 2"/>
      <sheetName val="Cong ban 1,5_x0013_?"/>
      <sheetName val="FUONDER TAN UYEN T12"/>
      <sheetName val=" CHIEU XA  T01"/>
      <sheetName val="ANH KHANH DONG NAI T12 (2)"/>
      <sheetName val="XANG DAU K5"/>
      <sheetName val="ANH HAI T01"/>
      <sheetName val="NAVITRAN T1"/>
      <sheetName val="VAN PHU T01"/>
      <sheetName val="DUONG BDT 11  823282ms Hao"/>
      <sheetName val="CKTANDINHT1 782346 Huong (2)"/>
      <sheetName val="UNZAT01743972- Phuong(vp) (2)"/>
      <sheetName val="LONGVANT12 759469 Ms Van (2)"/>
      <sheetName val="GO THUAN AN T 01 784026 (2)"/>
      <sheetName val="COMPOSIITE SAI SON T 1(2)"/>
      <sheetName val="PEMARAT01 (2)"/>
      <sheetName val="T[ 131"/>
      <sheetName val="Bang VL"/>
      <sheetName val="CDKTJT03"/>
      <sheetName val="Tong hnp QL47"/>
      <sheetName val="t01.06"/>
      <sheetName val="MTL$-INTER"/>
      <sheetName val="TNghiÖ- VL"/>
      <sheetName val="tuong"/>
      <sheetName val="Giao nhie- vu"/>
      <sheetName val="Ho la "/>
      <sheetName val="VL(No V-c)"/>
      <sheetName val="He so"/>
      <sheetName val="K,uon' ph5"/>
      <sheetName val="Tong hop xuat kho nvl"/>
      <sheetName val="Xuat kho"/>
      <sheetName val="Tong hop so lieu tai nhap kho"/>
      <sheetName val="tai nhap kho"/>
      <sheetName val="Nhap kho"/>
      <sheetName val="Tong ket nhap kho"/>
      <sheetName val="Tong ket"/>
      <sheetName val="cac ma can huy"/>
      <sheetName val="Hang hong"/>
      <sheetName val="Tham khao"/>
      <sheetName val="hang khong co packing"/>
      <sheetName val="01"/>
      <sheetName val="02"/>
      <sheetName val="03"/>
      <sheetName val="04"/>
      <sheetName val="05"/>
      <sheetName val="07"/>
      <sheetName val="08"/>
      <sheetName val="09"/>
      <sheetName val="PHEPNAM"/>
      <sheetName val="KHONGLUONG"/>
      <sheetName val="d0000000"/>
      <sheetName val="e0000000"/>
      <sheetName val="f0000000"/>
      <sheetName val="g0000000"/>
      <sheetName val="h0000000"/>
      <sheetName val="i0000000"/>
      <sheetName val="XXXXXXX0"/>
      <sheetName val="XXXXXXX1"/>
      <sheetName val="XXXXXXX2"/>
      <sheetName val="XXXXXXX3"/>
      <sheetName val="XXXXXXX4"/>
      <sheetName val="XXXXXXX5"/>
      <sheetName val="XXXXXXX6"/>
      <sheetName val="XXXXXXX7"/>
      <sheetName val="XXXXXXX8"/>
      <sheetName val="XXXXXXX9"/>
      <sheetName val="XXXXXXXA"/>
      <sheetName val="XXXXXXXB"/>
      <sheetName val="XXXXXXXC"/>
      <sheetName val="XXXXXXXD"/>
      <sheetName val="XXXXXXXE"/>
      <sheetName val="XXXXXXXF"/>
      <sheetName val="XXXXXXXG"/>
      <sheetName val="XXXXXXXH"/>
      <sheetName val="XXXXXXXI"/>
      <sheetName val="XXXXXXXJ"/>
      <sheetName val="XXXXXXXK"/>
      <sheetName val="XXXXXXXL"/>
      <sheetName val="XXXXXXXM"/>
      <sheetName val="XXXXXXXN"/>
      <sheetName val="XXXXXXXO"/>
      <sheetName val="XXXXXXXP"/>
      <sheetName val="XXXXXXXQ"/>
      <sheetName val="XXXXXXXR"/>
      <sheetName val="XXXXXXXS"/>
      <sheetName val="XXXXXXXT"/>
      <sheetName val="XXXXXXXU"/>
      <sheetName val="XXXXXXXV"/>
      <sheetName val="XXXXXXXW"/>
      <sheetName val="XXXXXXXY"/>
      <sheetName val="XXXXXXXZ"/>
      <sheetName val="XXXXXX0X"/>
      <sheetName val="XXXXXX00"/>
      <sheetName val="XXXXXX01"/>
      <sheetName val="XXXXXX02"/>
      <sheetName val="XXXXXX03"/>
      <sheetName val="XXXXXX04"/>
      <sheetName val="XXXXXX05"/>
      <sheetName val="XXXXXX06"/>
      <sheetName val="XXXXXX07"/>
      <sheetName val="Du lich"/>
      <sheetName val="XXXXXX08"/>
      <sheetName val="XXXXXX09"/>
      <sheetName val="XXXXXX0A"/>
      <sheetName val="XXXXXX0B"/>
      <sheetName val="XXXXXX0C"/>
      <sheetName val="XXXXXX0D"/>
      <sheetName val="XXXXXX0E"/>
      <sheetName val="XXXXXX0F"/>
      <sheetName val="XXXXXX0G"/>
      <sheetName val="CV di ngoai to~g"/>
      <sheetName val="nghi dinhmCP"/>
      <sheetName val="CVpden trong tong"/>
      <sheetName val="5 nam (tach) x2)"/>
      <sheetName val="PL Vua"/>
      <sheetName val="Chitieu-dam cac loai"/>
      <sheetName val="DG Dam"/>
      <sheetName val="DG chung"/>
      <sheetName val="DGdg"/>
      <sheetName val="VL-dac chung"/>
      <sheetName val="CocKN1m"/>
      <sheetName val="FORM jc"/>
      <sheetName val="Coc40x40cm"/>
      <sheetName val="CT 1md &amp; dau cong"/>
      <sheetName val="CT cong"/>
      <sheetName val="dg cong"/>
      <sheetName val="CDPS3"/>
      <sheetName val="L_x0010_V ®at ®iÖn"/>
      <sheetName val="S2_x0000__x0000_1"/>
      <sheetName val="GS08)B.hµng"/>
      <sheetName val="chieud_x0005__x0000__x0000__x0000_"/>
      <sheetName val="chieud"/>
      <sheetName val="CDÕTKT2002"/>
      <sheetName val="Cong baj 2x1,5"/>
      <sheetName val="_x0014_M01"/>
      <sheetName val="I"/>
      <sheetName val="I_x0005__x0000__x0000_"/>
      <sheetName val="PNT_QUO"/>
      <sheetName val="PNghiÖm VL"/>
      <sheetName val="1uÝ1"/>
      <sheetName val="[PNT-P3.xlsѝKQKDKT'04-1"/>
      <sheetName val="Tong hopQ48­1"/>
      <sheetName val="411"/>
      <sheetName val="632"/>
      <sheetName val="333"/>
      <sheetName val="Ther cao "/>
      <sheetName val="152"/>
      <sheetName val="111"/>
      <sheetName val="156"/>
      <sheetName val="So NVL"/>
      <sheetName val="511"/>
      <sheetName val="Nhat ký chung"/>
      <sheetName val="So 131"/>
      <sheetName val="So 331"/>
      <sheetName val="So 133"/>
      <sheetName val="So 3331"/>
      <sheetName val="So 334"/>
      <sheetName val="So 911"/>
      <sheetName val="So 421"/>
      <sheetName val="241"/>
      <sheetName val="642"/>
      <sheetName val="Cong ɢan 0,7x0,7"/>
      <sheetName val="P201-TP20"/>
      <sheetName val="XXXXX_XX"/>
      <sheetName val="CV den trong to_g"/>
      <sheetName val="_0000000"/>
      <sheetName val="_PNT-P3.xlsUTong hop (2)"/>
      <sheetName val="_PNT-P3.xlsUKm279 - Km280"/>
      <sheetName val="gia x"/>
      <sheetName val="__-BLDG"/>
      <sheetName val="K_284"/>
      <sheetName val="Op"/>
      <sheetName val="chie԰"/>
      <sheetName val="_x000c_"/>
      <sheetName val="QD cua HDQ²"/>
      <sheetName val="TDT-TB_"/>
      <sheetName val="Km280 _ Km281"/>
      <sheetName val="tÿ-01"/>
      <sheetName val="SoCaiT_x0000_"/>
      <sheetName val="_x0000__x000f__x0000__x0000__x0000__x0005__x0000__x0000_"/>
      <sheetName val="Tong hop$Op mai"/>
      <sheetName val="CT.XF1"/>
      <sheetName val="DGþ"/>
      <sheetName val="GS11- tÝnh KH_x0014_SC§"/>
      <sheetName val="Dhp+d"/>
      <sheetName val="DC0#"/>
      <sheetName val="_x000f_p m!i 284"/>
      <sheetName val="_x0000_۸ܪ࢈ܪ_x0000_"/>
      <sheetName val="Chi tiet"/>
      <sheetName val="HHQ2"/>
      <sheetName val="Quy I"/>
      <sheetName val="PTPQIII"/>
      <sheetName val="QuyIII"/>
      <sheetName val="Quy II"/>
      <sheetName val="Q.IV"/>
      <sheetName val="PTPQIV"/>
      <sheetName val="6TDN"/>
      <sheetName val="PTP"/>
      <sheetName val="PTPQII"/>
      <sheetName val="DGh"/>
      <sheetName val="???????-BLDG"/>
      <sheetName val="tra-vat-lieu"/>
      <sheetName val="XL4Toppy"/>
      <sheetName val="TO 141"/>
      <sheetName val="Op?mai 280"/>
      <sheetName val="chieud_x0005_???"/>
      <sheetName val="Op mai 2_x000c_?"/>
      <sheetName val="?bÑi_x0003_????²r_x0013_?"/>
      <sheetName val="?_x000f_???½"/>
      <sheetName val="??²r"/>
      <sheetName val="?????M pc_x0006_??CamPh??"/>
      <sheetName val="?_x000d_???âO"/>
      <sheetName val="Cong ban 1,5„—_x0013_?"/>
      <sheetName val="??"/>
      <sheetName val="gia x? may"/>
      <sheetName val="⁋㌱Ա?䭔㌱س?䭔ㄠㄴ_x0006_牴湯⁧琠湯౧?杮楨搠湩⵨偃_x0006_匀敨瑥"/>
      <sheetName val="_x000c_an #an"/>
      <sheetName val="C/c t)eu"/>
      <sheetName val="Bi%n bao"/>
      <sheetName val="Ran("/>
      <sheetName val="_x0014_ong hop_x0011_48-1"/>
      <sheetName val="Cong &quot;an 0,7x0,7"/>
      <sheetName val="Co.g b!n 0,8x0,8"/>
      <sheetName val="Con' ba. 1x1"/>
      <sheetName val="_x0003_ong ban 1x1,2"/>
      <sheetName val="baocaochi.h(q5i1.05) (DC)"/>
      <sheetName val="C4ulu/ngq.1.05"/>
      <sheetName val="_x0002_ANG PHA_x000e_ BO qui1.05(DC)"/>
      <sheetName val="B_x0001_NG PHAN BO quiII.05"/>
      <sheetName val="⁋㌱Ա_x0000_䭔㌱س_x0000_䭔ㄠㄴ_x0006_牴湯⁧琠湯౧_x0000_杮楨搠湩⵨偃_x0006_匀頀ᎆ"/>
      <sheetName val="_x000d_â_x0005__x0000_"/>
      <sheetName val="⁋㌱Ա_x0000_䭔㌱س_x0000_䭔ㄠㄴ_x0006_牴湯⁧琠湯౧_x0000_杮楨搠湩⵨偃_x0006_匀䈀ᅪ"/>
      <sheetName val="Temp"/>
      <sheetName val="⁋㌱Ա_x0000_䭔㌱س_x0000_䭔ㄠㄴ_x0006_牴湯⁧琠湯౧_x0000_杮楨搠湩⵨偃_x0006_匀렀቟"/>
      <sheetName val="⁋㌱Ա_x0000_䭔㌱س_x0000_䭔ㄠㄴ_x0006_牴湯⁧琠湯౧_x0000_杮楨搠湩⵨偃_x0006_匀︀ᇕ"/>
      <sheetName val="DG("/>
      <sheetName val="bÑi_x0003_?²r_x0013_?"/>
      <sheetName val="KHTS_x0000__x000d_2"/>
      <sheetName val="_x0000__x000f__x0000__x0000__x0000_‚竈_x0013_"/>
      <sheetName val="⁋㌱Ա_x0000_䭔㌱س_x0000_䭔ㄠㄴ_x0006_牴湯⁧琠湯౧_x0000_杮楨搠湩⵨偃_x0006_匀저፺"/>
      <sheetName val="⁋㌱Ա_x0000_䭔㌱س_x0000_䭔ㄠㄴ_x0006_牴湯⁧琠湯౧_x0000_杮楨搠湩⵨偃_x0006_匀㠀ᎍ"/>
      <sheetName val="_x0000__x000f__x0000__x0000__x0000_‚헾】"/>
      <sheetName val="⁋㌱Ա_x0000_䭔㌱س_x0000_䭔ㄠㄴ_x0006_牴湯⁧琠湯౧_x0000_杮楨搠湩⵨偃_x0006_匀栀▆"/>
      <sheetName val="⁋㌱Ա_x0000_䭔㌱س_x0000_䭔ㄠㄴ_x0006_牴湯⁧琠湯౧_x0000_杮楨搠湩⵨偃_x0006_匀╿"/>
      <sheetName val="bÑi_x0003__x0000_²r_x0013_"/>
      <sheetName val="bÑi_x0003__x0000_²r_x0013_("/>
      <sheetName val="_x0000__x000f__x0000__x0000__x0000_‚眨,"/>
      <sheetName val="_x0000__x000f__x0000__x0000__x0000_‚禈."/>
      <sheetName val="bÑi_x0003__x0000_²r_x0013_"/>
      <sheetName val="gìIÏÝ_x001c_齘_x0013_龜저ងఀ"/>
      <sheetName val="_x0000__x000f__x0000__x0000__x0000_‚稸1"/>
      <sheetName val="gìIÏÝ_x001c_齘_x0013_龜저ᥲఀ"/>
      <sheetName val="⁋㌱Ա_x0000_䭔㌱س_x0000_䭔ㄠㄴ_x0006_牴湯⁧琠湯౧_x0000_杮楨搠湩⵨偃_x0006_匀԰_x0000_"/>
      <sheetName val="⁋㌱Ա_x0000_䭔㌱س_x0000_䭔ㄠㄴ_x0006_牴湯⁧琠湯౧_x0000_杮楨搠湩⵨偃_x0006_匀ࠀ╵"/>
      <sheetName val="⁋㌱Ա_x0000_䭔㌱س_x0000_䭔ㄠㄴ_x0006_牴湯⁧琠湯౧_x0000_杮楨搠湩⵨偃_x0006_匀렀፶"/>
      <sheetName val="⁋㌱Ա_x0000_䭔㌱س_x0000_䭔ㄠㄴ_x0006_牴湯⁧琠湯౧_x0000_杮楨搠湩⵨偃_x0006_匀㠀Ẅ"/>
      <sheetName val="⁋㌱Ա_x0000_䭔㌱س_x0000_䭔ㄠㄴ_x0006_牴湯⁧琠湯౧_x0000_杮楨搠湩⵨偃_x0006_匀᥸"/>
      <sheetName val="⁋㌱Ա_x0000_䭔㌱س_x0000_䭔ㄠㄴ_x0006_牴湯⁧琠湯౧_x0000_杮楨搠湩⵨偃_x0006_匀栀ṵ"/>
      <sheetName val="⁋㌱Ա_x0000_䭔㌱س_x0000_䭔ㄠㄴ_x0006_牴湯⁧琠湯౧_x0000_杮楨搠湩⵨偃_x0006_匀︀㗕"/>
      <sheetName val="⁋㌱Ա_x0000_䭔㌱س_x0000_䭔ㄠㄴ_x0006_牴湯⁧琠湯౧_x0000_杮楨搠湩⵨偃_x0006_匀렀⪈"/>
      <sheetName val="⁋㌱Ա_x0000_䭔㌱س_x0000_䭔ㄠㄴ_x0006_牴湯⁧琠湯౧_x0000_杮楨搠湩⵨偃_x0006_匀⠀⩶"/>
      <sheetName val="⁋㌱Ա_x0000_䭔㌱س_x0000_䭔ㄠㄴ_x0006_牴湯⁧琠湯౧_x0000_杮楨搠湩⵨偃_x0006_匀⎅"/>
      <sheetName val="⁋㌱Ա_x0000_䭔㌱س_x0000_䭔ㄠㄴ_x0006_牴湯⁧琠湯౧_x0000_杮楨搠湩⵨偃_x0006_匀᠀⍺"/>
      <sheetName val="⁋㌱Ա_x0000_䭔㌱س_x0000_䭔ㄠㄴ_x0006_牴湯⁧琠湯౧_x0000_杮楨搠湩⵨偃_x0006_匀ࠀ⩷"/>
      <sheetName val="[PNT-P3.xls]XXXXX\XX"/>
      <sheetName val="[PNT-P3.xls]C/c t)eu"/>
      <sheetName val="[PNT-P3.xls]C4ulu/ngq.1.05"/>
      <sheetName val="T±1 "/>
      <sheetName val="LuÞ_x0016_gT2"/>
      <sheetName val="luongt_x0000_ang12"/>
      <sheetName val="FORM (c"/>
      <sheetName val="02.05.07"/>
      <sheetName val="03.05.07"/>
      <sheetName val="04.05.07"/>
      <sheetName val="05.05.07"/>
      <sheetName val="06.05.07"/>
      <sheetName val="07.05.07"/>
      <sheetName val="08.05.07"/>
      <sheetName val="09.05.07"/>
      <sheetName val="[PNT-P3.xls?KQKDKT'04-1"/>
      <sheetName val="CV di ngoai tone (2)"/>
      <sheetName val="[PNT-P3.xlsMMatduong"/>
      <sheetName val="???_x0000_???_x0000_???_x0006_??????_x0000_??????_x0006_???"/>
      <sheetName val="_x0000__x000f__x0000_︀ᇕ԰_x0000_缀"/>
      <sheetName val="[PNT-P3.xlsѝKQKDKTﴀ셅u淪洂"/>
      <sheetName val="GS09-chi TM"/>
      <sheetName val="TK33313"/>
      <sheetName val="UK 911"/>
      <sheetName val="CEPS1"/>
      <sheetName val="Km285"/>
      <sheetName val="p"/>
      <sheetName val="KHTS"/>
      <sheetName val="co_x0005__x0000__x0000__x0000_"/>
      <sheetName val="Tong hop Mctduong"/>
      <sheetName val="KHTS?_x000d_2"/>
      <sheetName val="TH  goi _x0014_-x"/>
      <sheetName val="_x0000__x0000_di trong  tong"/>
      <sheetName val="QUY IV _x0005__x0000_"/>
      <sheetName val="_x000c__x0000__x0000__x0000__x0000__x0000__x0000__x0000__x000d__x0000__x0000_Õ"/>
      <sheetName val="⁋㌱Ա_x0000_䭔㌱س_x0000_䭔ㄠㄴ_x0006_牴湯⁧琠湯౧_x0000_杮楨搠湩⵨偃_x0006_匀㠀䂅"/>
      <sheetName val="_x0000__x000f__x0000_䠀᡿谀᡿︀"/>
      <sheetName val="chie԰???Ȁ?"/>
      <sheetName val="_x000c_???????_x000d_???"/>
      <sheetName val="?_x000f_???‚ž½"/>
      <sheetName val="?_x000d_???âOŽ"/>
      <sheetName val="I_x0005_??"/>
      <sheetName val="S2??1"/>
      <sheetName val="Monthly production actual"/>
      <sheetName val="[PNT-P3.xls][PNT-P3.xls]XXXXX\X"/>
      <sheetName val="Tkng hop QL48 - 2"/>
      <sheetName val="SYSTEMT1 780851-Ms thao (2)"/>
      <sheetName val="PUKYONG T1"/>
      <sheetName val="ASIAPAINT T11"/>
      <sheetName val="SEUNGBO T11 782173 Ms Suong (2)"/>
      <sheetName val="KONICAT12(2)"/>
      <sheetName val=" CHAN NUOIT12750622 Ms Tinh (2)"/>
      <sheetName val="NS t01784465 Ms quyen (2)"/>
      <sheetName val="POMINAT01  (2)"/>
      <sheetName val="COTTOT01 711018 Ms nuong (2)"/>
      <sheetName val="SuBINHDUONGT 01 "/>
      <sheetName val="MHET1 784028 lan anh (2)"/>
      <sheetName val="t_x0000_1-01"/>
      <sheetName val="So_Do"/>
      <sheetName val="KTTSCD_-_DLNA"/>
      <sheetName val="lapdat_TB_"/>
      <sheetName val="TNghiªm_TB_"/>
      <sheetName val="VËt_liÖu"/>
      <sheetName val="Lap_®at_®iÖn"/>
      <sheetName val="TNghiÖm_VL"/>
      <sheetName val="th_"/>
      <sheetName val="tien_luong"/>
      <sheetName val="T_7"/>
      <sheetName val="T_8"/>
      <sheetName val="T8_(2)"/>
      <sheetName val="T_9"/>
      <sheetName val="T_10"/>
      <sheetName val="T_11"/>
      <sheetName val="T_12"/>
      <sheetName val="T11_"/>
      <sheetName val="CVden_ngoai_TCT_(1)"/>
      <sheetName val="CV_den_ngoai_TCT_(2)"/>
      <sheetName val="CV_den_ngoai_TCT_(3)"/>
      <sheetName val="QDcua_TGD"/>
      <sheetName val="QD_cua_HDQT"/>
      <sheetName val="QD_cua_HDQT_(2)"/>
      <sheetName val="CV_di_ngoai_tong"/>
      <sheetName val="CV_di_ngoai_tong_(2)"/>
      <sheetName val="To_trinh"/>
      <sheetName val="Giao_nhiem_vu"/>
      <sheetName val="QDcua_TGD_(2)"/>
      <sheetName val="Thong_tu"/>
      <sheetName val="CV_di_trong__tong"/>
      <sheetName val="nghi_dinh-CP"/>
      <sheetName val="CV_den_trong_tong"/>
      <sheetName val="TK_112"/>
      <sheetName val="TK_131"/>
      <sheetName val="TK_141"/>
      <sheetName val="TK_153"/>
      <sheetName val="TK_211"/>
      <sheetName val="TK_242"/>
      <sheetName val="TK_334"/>
      <sheetName val="TK_511"/>
      <sheetName val="TK_515"/>
      <sheetName val="TK_911"/>
      <sheetName val="TK_154"/>
      <sheetName val="TK_632"/>
      <sheetName val="5_nam_(tach)"/>
      <sheetName val="5_nam_(tach)_(2)"/>
      <sheetName val="KH_2003"/>
      <sheetName val="Km277_"/>
      <sheetName val="Op_mai_274"/>
      <sheetName val="Op_mai_275"/>
      <sheetName val="Op_mai_276"/>
      <sheetName val="Op_mai_277"/>
      <sheetName val="Op_mai_278"/>
      <sheetName val="Op_mai_279"/>
      <sheetName val="Op_mai_280"/>
      <sheetName val="Op_mai_281"/>
      <sheetName val="Op_mai_282"/>
      <sheetName val="Op_mai_283"/>
      <sheetName val="Op_mai_284"/>
      <sheetName val="Op_mai"/>
      <sheetName val="TH_Ky_Anh"/>
      <sheetName val="Sheet2_(2)"/>
      <sheetName val="TH__goi_4-x"/>
      <sheetName val="tæng_hîp"/>
      <sheetName val="GS01-chi_TM"/>
      <sheetName val="GS02-thu_TM"/>
      <sheetName val="PFT_QUOT__3"/>
      <sheetName val="khung ten TD"/>
      <sheetName val="\NT1MC"/>
      <sheetName val="GS10-lai t)en vay"/>
      <sheetName val="Km278 - Jm279"/>
      <sheetName val="Chi tiet don 'ia khoi phuc"/>
      <sheetName val="XNT2_x000d_C"/>
      <sheetName val="Shee46"/>
      <sheetName val="X_x000c_4Poppy"/>
      <sheetName val="CV den ng/ai TCT (3)"/>
      <sheetName val="DS"/>
      <sheetName val="_x000f_?½"/>
      <sheetName val="M pc_x0006_?CamPh?"/>
      <sheetName val="⁋㌱Ա_x0000_䭔㌱س_x0000_䭔ㄠㄴ_x0006_牴湯⁧琠湯౧_x0000_杮楨搠湩_x0005__x0000__x0000__x0000__x0000_"/>
      <sheetName val="_PNT-P3.xlsѝKQKDKT'04-1"/>
      <sheetName val="_ong hop QL48 - 2"/>
      <sheetName val="⁋㌱Ա"/>
      <sheetName val="Toan tinh"/>
      <sheetName val="phan loai"/>
      <sheetName val="ty le"/>
      <sheetName val="DBP"/>
      <sheetName val="DB"/>
      <sheetName val="LC"/>
      <sheetName val="TG"/>
      <sheetName val="PT"/>
      <sheetName val="MT"/>
      <sheetName val="DBD"/>
      <sheetName val="SH"/>
      <sheetName val="ML"/>
      <sheetName val="TC"/>
      <sheetName val="Tinh khac"/>
      <sheetName val="Phan theo huyen"/>
      <sheetName val="Sheet17"/>
      <sheetName val="Sheet18"/>
      <sheetName val="Sheet19"/>
      <sheetName val="Sheet20"/>
      <sheetName val="Sheet21"/>
      <sheetName val="Sheet22"/>
      <sheetName val="PDcua TGD"/>
      <sheetName val="CV di ngoai tnng (2)"/>
      <sheetName val="Tk triNh"/>
      <sheetName val="Gian nhiem vu"/>
      <sheetName val="QD!ua TGD (2)"/>
      <sheetName val="CV den_x0000_trong tong"/>
      <sheetName val="Tuongcha."/>
      <sheetName val="Km27_x0015_"/>
      <sheetName val="5 lam (tach) (2)"/>
      <sheetName val="TK 134"/>
      <sheetName val="KHTSBD2"/>
      <sheetName val="CDKTKD03"/>
      <sheetName val="KPKDKT'03-1"/>
      <sheetName val="_x0000__x000a__x0000__x0000__x0000_âO԰"/>
      <sheetName val="S2"/>
      <sheetName val="_x000f_"/>
      <sheetName val="M pc_x0006_"/>
      <sheetName val="luongt"/>
      <sheetName val="???"/>
      <sheetName val="Cong ban_x0009__x0000__x0009__x0000__x0004__x0000__x0003_"/>
      <sheetName val="Cong ban _x0000_ _x0000__x0004__x0000__x0003_"/>
      <sheetName val="Èoasen"/>
      <sheetName val="_x0005_"/>
      <sheetName val="chieuda"/>
      <sheetName val="⁋㌱Ա_x0000_䭔㌱س_x0000_䭔ㄠㄴ_x0006_牴湯⁧琠湯౧_x0000_杮楨搠湩⵨偃_x0006_匀뀀콙"/>
      <sheetName val="7 nam (tach)"/>
      <sheetName val="KQKD02-0 (2)"/>
      <sheetName val="KH&quot;2003"/>
      <sheetName val="Tuongchah"/>
      <sheetName val="Km2:4"/>
      <sheetName val="TK 931"/>
      <sheetName val="CDKP"/>
      <sheetName val="T_ 131"/>
      <sheetName val="Cong ban 1,5_x0013__"/>
      <sheetName val="_______-BLDG"/>
      <sheetName val="Op_mai 280"/>
      <sheetName val="chieud_x0005____"/>
      <sheetName val="Op mai 2_x000c__"/>
      <sheetName val="_bÑi_x0003_____²r_x0013__"/>
      <sheetName val="__x000f____½"/>
      <sheetName val="__²r"/>
      <sheetName val="_____M pc_x0006___CamPh__"/>
      <sheetName val="__x000d____âO"/>
      <sheetName val="Cong ban 1,5„—_x0013__"/>
      <sheetName val="__"/>
      <sheetName val="gia x_ may"/>
      <sheetName val="⁋㌱Ա_䭔㌱س_䭔ㄠㄴ_x0006_牴湯⁧琠湯౧_杮楨搠湩⵨偃_x0006_匀敨瑥"/>
      <sheetName val="C_c t)eu"/>
      <sheetName val="C4ulu_ngq.1.05"/>
      <sheetName val="_âO"/>
      <sheetName val="_âOŽ"/>
      <sheetName val="luongt?ang12"/>
      <sheetName val="?_x000a_???âO"/>
      <sheetName val="_x000c_???????_x000a_???"/>
      <sheetName val="QD cua HDQ²??)"/>
      <sheetName val="?_x000a_???âOŽ"/>
      <sheetName val="QD cua HDQ²??€)"/>
      <sheetName val="_x0000__x000f__x0000__x0000__x0000_‚嫌_x001a_"/>
      <sheetName val="41¹"/>
      <sheetName val="Cong ban`1,5x1,5"/>
      <sheetName val="gia!he1"/>
      <sheetName val="k angluc"/>
      <sheetName val="giai he  "/>
      <sheetName val="IBASE"/>
      <sheetName val="_x000f_?‚ž½"/>
      <sheetName val="_x000c_?_x000d_"/>
      <sheetName val="_x000c_?_x000a_"/>
      <sheetName val="CC@S03"/>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refreshError="1"/>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sheetData sheetId="261"/>
      <sheetData sheetId="262"/>
      <sheetData sheetId="263"/>
      <sheetData sheetId="264"/>
      <sheetData sheetId="265"/>
      <sheetData sheetId="266"/>
      <sheetData sheetId="267"/>
      <sheetData sheetId="268" refreshError="1"/>
      <sheetData sheetId="269"/>
      <sheetData sheetId="270"/>
      <sheetData sheetId="271"/>
      <sheetData sheetId="272"/>
      <sheetData sheetId="273"/>
      <sheetData sheetId="274"/>
      <sheetData sheetId="275"/>
      <sheetData sheetId="276"/>
      <sheetData sheetId="277"/>
      <sheetData sheetId="278"/>
      <sheetData sheetId="279"/>
      <sheetData sheetId="280" refreshError="1"/>
      <sheetData sheetId="281" refreshError="1"/>
      <sheetData sheetId="282" refreshError="1"/>
      <sheetData sheetId="283" refreshError="1"/>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sheetData sheetId="363"/>
      <sheetData sheetId="364"/>
      <sheetData sheetId="365"/>
      <sheetData sheetId="366"/>
      <sheetData sheetId="367"/>
      <sheetData sheetId="368"/>
      <sheetData sheetId="369"/>
      <sheetData sheetId="370" refreshError="1"/>
      <sheetData sheetId="371"/>
      <sheetData sheetId="372"/>
      <sheetData sheetId="373" refreshError="1"/>
      <sheetData sheetId="374" refreshError="1"/>
      <sheetData sheetId="375"/>
      <sheetData sheetId="376"/>
      <sheetData sheetId="377"/>
      <sheetData sheetId="378"/>
      <sheetData sheetId="379"/>
      <sheetData sheetId="380"/>
      <sheetData sheetId="381"/>
      <sheetData sheetId="382"/>
      <sheetData sheetId="383" refreshError="1"/>
      <sheetData sheetId="384" refreshError="1"/>
      <sheetData sheetId="385"/>
      <sheetData sheetId="386"/>
      <sheetData sheetId="387" refreshError="1"/>
      <sheetData sheetId="388"/>
      <sheetData sheetId="389"/>
      <sheetData sheetId="390"/>
      <sheetData sheetId="391"/>
      <sheetData sheetId="392"/>
      <sheetData sheetId="393"/>
      <sheetData sheetId="394"/>
      <sheetData sheetId="395"/>
      <sheetData sheetId="396" refreshError="1"/>
      <sheetData sheetId="397" refreshError="1"/>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efreshError="1"/>
      <sheetData sheetId="414" refreshError="1"/>
      <sheetData sheetId="415" refreshError="1"/>
      <sheetData sheetId="416"/>
      <sheetData sheetId="417"/>
      <sheetData sheetId="418" refreshError="1"/>
      <sheetData sheetId="419" refreshError="1"/>
      <sheetData sheetId="420"/>
      <sheetData sheetId="421" refreshError="1"/>
      <sheetData sheetId="422" refreshError="1"/>
      <sheetData sheetId="423" refreshError="1"/>
      <sheetData sheetId="424" refreshError="1"/>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refreshError="1"/>
      <sheetData sheetId="456" refreshError="1"/>
      <sheetData sheetId="457" refreshError="1"/>
      <sheetData sheetId="458"/>
      <sheetData sheetId="459"/>
      <sheetData sheetId="460"/>
      <sheetData sheetId="461" refreshError="1"/>
      <sheetData sheetId="462" refreshError="1"/>
      <sheetData sheetId="463"/>
      <sheetData sheetId="464" refreshError="1"/>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refreshError="1"/>
      <sheetData sheetId="484" refreshError="1"/>
      <sheetData sheetId="485"/>
      <sheetData sheetId="486" refreshError="1"/>
      <sheetData sheetId="487" refreshError="1"/>
      <sheetData sheetId="488" refreshError="1"/>
      <sheetData sheetId="489"/>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sheetData sheetId="514"/>
      <sheetData sheetId="515"/>
      <sheetData sheetId="516" refreshError="1"/>
      <sheetData sheetId="517" refreshError="1"/>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sheetData sheetId="602" refreshError="1"/>
      <sheetData sheetId="603" refreshError="1"/>
      <sheetData sheetId="604" refreshError="1"/>
      <sheetData sheetId="605" refreshError="1"/>
      <sheetData sheetId="606"/>
      <sheetData sheetId="607"/>
      <sheetData sheetId="608"/>
      <sheetData sheetId="609"/>
      <sheetData sheetId="610"/>
      <sheetData sheetId="611"/>
      <sheetData sheetId="612"/>
      <sheetData sheetId="613" refreshError="1"/>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sheetData sheetId="630"/>
      <sheetData sheetId="631" refreshError="1"/>
      <sheetData sheetId="632" refreshError="1"/>
      <sheetData sheetId="633"/>
      <sheetData sheetId="634" refreshError="1"/>
      <sheetData sheetId="635" refreshError="1"/>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refreshError="1"/>
      <sheetData sheetId="671" refreshError="1"/>
      <sheetData sheetId="672" refreshError="1"/>
      <sheetData sheetId="673" refreshError="1"/>
      <sheetData sheetId="674" refreshError="1"/>
      <sheetData sheetId="675"/>
      <sheetData sheetId="676" refreshError="1"/>
      <sheetData sheetId="677" refreshError="1"/>
      <sheetData sheetId="678" refreshError="1"/>
      <sheetData sheetId="679" refreshError="1"/>
      <sheetData sheetId="680"/>
      <sheetData sheetId="681" refreshError="1"/>
      <sheetData sheetId="682"/>
      <sheetData sheetId="683"/>
      <sheetData sheetId="684" refreshError="1"/>
      <sheetData sheetId="685" refreshError="1"/>
      <sheetData sheetId="686" refreshError="1"/>
      <sheetData sheetId="687"/>
      <sheetData sheetId="688" refreshError="1"/>
      <sheetData sheetId="689" refreshError="1"/>
      <sheetData sheetId="690" refreshError="1"/>
      <sheetData sheetId="691" refreshError="1"/>
      <sheetData sheetId="692" refreshError="1"/>
      <sheetData sheetId="693" refreshError="1"/>
      <sheetData sheetId="694"/>
      <sheetData sheetId="695" refreshError="1"/>
      <sheetData sheetId="696"/>
      <sheetData sheetId="697" refreshError="1"/>
      <sheetData sheetId="698" refreshError="1"/>
      <sheetData sheetId="699" refreshError="1"/>
      <sheetData sheetId="700" refreshError="1"/>
      <sheetData sheetId="701"/>
      <sheetData sheetId="702"/>
      <sheetData sheetId="703" refreshError="1"/>
      <sheetData sheetId="704" refreshError="1"/>
      <sheetData sheetId="705"/>
      <sheetData sheetId="706"/>
      <sheetData sheetId="707" refreshError="1"/>
      <sheetData sheetId="708" refreshError="1"/>
      <sheetData sheetId="709" refreshError="1"/>
      <sheetData sheetId="710" refreshError="1"/>
      <sheetData sheetId="711" refreshError="1"/>
      <sheetData sheetId="712"/>
      <sheetData sheetId="713" refreshError="1"/>
      <sheetData sheetId="714" refreshError="1"/>
      <sheetData sheetId="715" refreshError="1"/>
      <sheetData sheetId="716" refreshError="1"/>
      <sheetData sheetId="717" refreshError="1"/>
      <sheetData sheetId="718"/>
      <sheetData sheetId="719" refreshError="1"/>
      <sheetData sheetId="720" refreshError="1"/>
      <sheetData sheetId="721" refreshError="1"/>
      <sheetData sheetId="722"/>
      <sheetData sheetId="723"/>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sheetData sheetId="778" refreshError="1"/>
      <sheetData sheetId="779" refreshError="1"/>
      <sheetData sheetId="780" refreshError="1"/>
      <sheetData sheetId="781"/>
      <sheetData sheetId="782" refreshError="1"/>
      <sheetData sheetId="783" refreshError="1"/>
      <sheetData sheetId="784" refreshError="1"/>
      <sheetData sheetId="785"/>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sheetData sheetId="1040"/>
      <sheetData sheetId="1041"/>
      <sheetData sheetId="1042" refreshError="1"/>
      <sheetData sheetId="1043" refreshError="1"/>
      <sheetData sheetId="1044" refreshError="1"/>
      <sheetData sheetId="1045"/>
      <sheetData sheetId="1046"/>
      <sheetData sheetId="1047"/>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sheetData sheetId="1108"/>
      <sheetData sheetId="1109" refreshError="1"/>
      <sheetData sheetId="1110" refreshError="1"/>
      <sheetData sheetId="1111" refreshError="1"/>
      <sheetData sheetId="1112" refreshError="1"/>
      <sheetData sheetId="1113"/>
      <sheetData sheetId="1114"/>
      <sheetData sheetId="1115"/>
      <sheetData sheetId="1116"/>
      <sheetData sheetId="1117"/>
      <sheetData sheetId="1118" refreshError="1"/>
      <sheetData sheetId="1119" refreshError="1"/>
      <sheetData sheetId="1120" refreshError="1"/>
      <sheetData sheetId="1121" refreshError="1"/>
      <sheetData sheetId="1122"/>
      <sheetData sheetId="1123" refreshError="1"/>
      <sheetData sheetId="1124" refreshError="1"/>
      <sheetData sheetId="1125" refreshError="1"/>
      <sheetData sheetId="1126" refreshError="1"/>
      <sheetData sheetId="1127"/>
      <sheetData sheetId="1128" refreshError="1"/>
      <sheetData sheetId="1129"/>
      <sheetData sheetId="1130" refreshError="1"/>
      <sheetData sheetId="1131"/>
      <sheetData sheetId="1132"/>
      <sheetData sheetId="1133"/>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sheetData sheetId="1154" refreshError="1"/>
      <sheetData sheetId="1155"/>
      <sheetData sheetId="1156" refreshError="1"/>
      <sheetData sheetId="1157" refreshError="1"/>
      <sheetData sheetId="1158" refreshError="1"/>
      <sheetData sheetId="1159" refreshError="1"/>
      <sheetData sheetId="1160"/>
      <sheetData sheetId="1161"/>
      <sheetData sheetId="1162"/>
      <sheetData sheetId="1163"/>
      <sheetData sheetId="1164"/>
      <sheetData sheetId="1165" refreshError="1"/>
      <sheetData sheetId="1166" refreshError="1"/>
      <sheetData sheetId="1167" refreshError="1"/>
      <sheetData sheetId="1168"/>
      <sheetData sheetId="1169" refreshError="1"/>
      <sheetData sheetId="1170" refreshError="1"/>
      <sheetData sheetId="1171" refreshError="1"/>
      <sheetData sheetId="1172" refreshError="1"/>
      <sheetData sheetId="1173"/>
      <sheetData sheetId="1174" refreshError="1"/>
      <sheetData sheetId="1175"/>
      <sheetData sheetId="1176" refreshError="1"/>
      <sheetData sheetId="1177"/>
      <sheetData sheetId="1178"/>
      <sheetData sheetId="1179"/>
      <sheetData sheetId="1180" refreshError="1"/>
      <sheetData sheetId="1181" refreshError="1"/>
      <sheetData sheetId="1182" refreshError="1"/>
      <sheetData sheetId="1183" refreshError="1"/>
      <sheetData sheetId="1184"/>
      <sheetData sheetId="1185"/>
      <sheetData sheetId="1186"/>
      <sheetData sheetId="1187"/>
      <sheetData sheetId="1188"/>
      <sheetData sheetId="1189" refreshError="1"/>
      <sheetData sheetId="1190" refreshError="1"/>
      <sheetData sheetId="1191"/>
      <sheetData sheetId="1192"/>
      <sheetData sheetId="1193"/>
      <sheetData sheetId="1194"/>
      <sheetData sheetId="1195"/>
      <sheetData sheetId="1196" refreshError="1"/>
      <sheetData sheetId="1197" refreshError="1"/>
      <sheetData sheetId="1198"/>
      <sheetData sheetId="1199"/>
      <sheetData sheetId="1200"/>
      <sheetData sheetId="1201" refreshError="1"/>
      <sheetData sheetId="1202"/>
      <sheetData sheetId="1203"/>
      <sheetData sheetId="1204" refreshError="1"/>
      <sheetData sheetId="1205"/>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L$-INTER"/>
      <sheetName val="MTL$-TRUNCK-AG"/>
      <sheetName val="MTL$-PRODTANK-UG"/>
      <sheetName val="MTL$-PRODTANK-AG"/>
      <sheetName val="MTL$-JETTY"/>
      <sheetName val="MTL$-TRUNCK-UG"/>
      <sheetName val="XL4Poppy"/>
      <sheetName val="PNT-QUOT-#3"/>
      <sheetName val="COAT&amp;WRAP-QIOT-#3"/>
      <sheetName val="NC10"/>
      <sheetName val="VL10"/>
      <sheetName val="CFmay10"/>
      <sheetName val="627(10)"/>
      <sheetName val="T1"/>
      <sheetName val="Sheet2"/>
      <sheetName val="Sheet3"/>
      <sheetName val="Cong cu dung cu"/>
      <sheetName val="Kiem ke Quy"/>
      <sheetName val="Kiem ke TSCD"/>
      <sheetName val="vat tu"/>
      <sheetName val="Cong trinh do dang 2002"/>
      <sheetName val="Sheet6"/>
      <sheetName val="Sheet7"/>
      <sheetName val="Sheet8"/>
      <sheetName val="Sheet9"/>
      <sheetName val="Sheet10"/>
      <sheetName val="Sheet1"/>
      <sheetName val="Sheet4"/>
      <sheetName val="Sheet5"/>
      <sheetName val="Gia VL"/>
      <sheetName val="Bang gia ca may"/>
      <sheetName val="Bang luong CB"/>
      <sheetName val="Bang P.tich CT"/>
      <sheetName val="D.toan chi tiet"/>
      <sheetName val="Bang TH Dtoan"/>
      <sheetName val="XXXXXXXX"/>
      <sheetName val="CN"/>
      <sheetName val="Capphoivua"/>
      <sheetName val="cau"/>
      <sheetName val="cong"/>
      <sheetName val="nhua"/>
      <sheetName val="chitiet"/>
      <sheetName val="DuThauSuaLoi"/>
      <sheetName val="TongHopSuaLoi"/>
      <sheetName val="GT"/>
      <sheetName val="TH"/>
      <sheetName val="tienluong"/>
      <sheetName val="0000000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hop -T1"/>
      <sheetName val="T.Hop-T2"/>
      <sheetName val="T.Hop-T3"/>
      <sheetName val="SD1"/>
      <sheetName val="SD2"/>
      <sheetName val="SD7"/>
      <sheetName val="SD8"/>
      <sheetName val="SD9"/>
      <sheetName val="SD11"/>
      <sheetName val="SD12"/>
      <sheetName val="TVSD"/>
      <sheetName val="KM"/>
      <sheetName val="KHOANMUC"/>
      <sheetName val="QTNC"/>
      <sheetName val="CPQL"/>
      <sheetName val="SANLUONG"/>
      <sheetName val="SSCP-SL"/>
      <sheetName val="CPSX"/>
      <sheetName val="KQKD"/>
      <sheetName val="CDSL (2)"/>
      <sheetName val="tong hop"/>
      <sheetName val="phan tich DG"/>
      <sheetName val="gia vat lieu"/>
      <sheetName val="gia xe may"/>
      <sheetName val="gia nhan cong"/>
      <sheetName val="XL4Test5"/>
      <sheetName val="KLMAY"/>
      <sheetName val="long-xe"/>
      <sheetName val="hoa"/>
      <sheetName val="viet"/>
      <sheetName val="hung"/>
      <sheetName val="tuan"/>
      <sheetName val="dai"/>
      <sheetName val="truong"/>
      <sheetName val="cuong"/>
      <sheetName val="thanh-bx"/>
      <sheetName val="minh-bl"/>
      <sheetName val="kh-hd"/>
      <sheetName val="binh"/>
      <sheetName val="cung"/>
      <sheetName val="chien"/>
      <sheetName val="chien (2)"/>
      <sheetName val="chien (3)"/>
      <sheetName val="xa"/>
      <sheetName val="huy"/>
      <sheetName val="thuan"/>
      <sheetName val="thang"/>
      <sheetName val="dong"/>
      <sheetName val="thai"/>
      <sheetName val="ngoc"/>
      <sheetName val="hien"/>
      <sheetName val="long"/>
      <sheetName val="phuong"/>
      <sheetName val="kieu"/>
      <sheetName val="thucong1"/>
      <sheetName val="Thucong2"/>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KL DUONG DC L = 90m"/>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Sua (2)"/>
      <sheetName val="Sua"/>
      <sheetName val="DGKSDA"/>
      <sheetName val="TH_BVTC"/>
      <sheetName val="BVTC"/>
      <sheetName val="TH theo tinh"/>
      <sheetName val="TH theo hang muc"/>
      <sheetName val="Quang Tri"/>
      <sheetName val="TTHue"/>
      <sheetName val="Da Nang"/>
      <sheetName val="Quang Nam"/>
      <sheetName val="Quang Ngai"/>
      <sheetName val="TH DH-QN"/>
      <sheetName val="KP HD"/>
      <sheetName val="DB HD"/>
      <sheetName val="TH du toan "/>
      <sheetName val="Du toan "/>
      <sheetName val="C.Tinh"/>
      <sheetName val="TK_cap"/>
      <sheetName val="MTL__INTER"/>
      <sheetName val="QTNC-2002"/>
      <sheetName val="QTNC2003"/>
      <sheetName val="QTNC-Tong hop"/>
      <sheetName val="QTVT-Tong hop"/>
      <sheetName val="GTQT-Tong hop"/>
      <sheetName val="QT - Duet"/>
      <sheetName val="Sheet11"/>
      <sheetName val="Sheet12"/>
      <sheetName val="Sheet13"/>
      <sheetName val="Sheet14"/>
      <sheetName val="Sheet15"/>
      <sheetName val="Sheet16"/>
      <sheetName val="T9-2004"/>
      <sheetName val="T9-MD1"/>
      <sheetName val="T10-2004"/>
      <sheetName val="T10-MD1"/>
      <sheetName val="T11-2004"/>
      <sheetName val="T11-MD1"/>
      <sheetName val="T12-2004"/>
      <sheetName val="T12-MD1"/>
      <sheetName val="HDGK-02"/>
      <sheetName val="HDGK-03"/>
      <sheetName val="HDGK-06"/>
      <sheetName val="Cover"/>
      <sheetName val="Explain"/>
      <sheetName val="General"/>
      <sheetName val="General (2)"/>
      <sheetName val="Detail price"/>
      <sheetName val="Material"/>
      <sheetName val="Machinery"/>
      <sheetName val="Material (2)"/>
      <sheetName val="Machinery (2)"/>
      <sheetName val="HDGK-D3"/>
      <sheetName val="TLGK-D3"/>
      <sheetName val="TLSon"/>
      <sheetName val="HDGK"/>
      <sheetName val="DTTC"/>
      <sheetName val="Xuong KCT"/>
      <sheetName val="HDGK-Xuong KCT (2)"/>
      <sheetName val="Doi CTlap"/>
      <sheetName val="Doi PCS"/>
      <sheetName val="Xuong DT"/>
      <sheetName val="PC"/>
      <sheetName val="Ph-Thu"/>
      <sheetName val="Ph-Thu (2)"/>
      <sheetName val="PC (2)"/>
      <sheetName val="Chart2"/>
      <sheetName val="Chart1"/>
      <sheetName val="PC (3)"/>
      <sheetName val="ptvl0-1"/>
      <sheetName val="0-1"/>
      <sheetName val="ptvl4-5"/>
      <sheetName val="4-5"/>
      <sheetName val="ptvl3-4"/>
      <sheetName val="3-4"/>
      <sheetName val="ptvl2-3"/>
      <sheetName val="2-3"/>
      <sheetName val="vlcong"/>
      <sheetName val="ptvl1-2"/>
      <sheetName val="1-2"/>
      <sheetName val="20% BHXH"/>
      <sheetName val="TrÝch 2%KPC§"/>
      <sheetName val="TrÝch 3% BHYT"/>
      <sheetName val="SD cac TK"/>
      <sheetName val="TK336"/>
      <sheetName val="chi tiet 131"/>
      <sheetName val="Ke chi"/>
      <sheetName val="Bang ke chi tiet "/>
      <sheetName val=""/>
      <sheetName val="Bang TH Dtman"/>
      <sheetName val="DTCT"/>
      <sheetName val="PTVT"/>
      <sheetName val="THDT"/>
      <sheetName val="THVT"/>
      <sheetName val="THGT"/>
      <sheetName val="thong bao"/>
      <sheetName val="duyet gia"/>
      <sheetName val="so do"/>
      <sheetName val="KTQT-AFC"/>
      <sheetName val="KTQT-KH"/>
      <sheetName val="CLDG"/>
      <sheetName val="CLKL"/>
      <sheetName val="Bang du toan"/>
      <sheetName val="Tonghop"/>
      <sheetName val="Bu gia"/>
      <sheetName val="PT vat tu"/>
      <sheetName val="Du toan"/>
      <sheetName val="Phan tich vat tu"/>
      <sheetName val="Tong hop vat tu"/>
      <sheetName val="Tong hop gia"/>
      <sheetName val="Tro giup"/>
      <sheetName val="Nhan cong"/>
      <sheetName val="May thi cong"/>
      <sheetName val="Chi phi chung"/>
      <sheetName val="Config"/>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TongHopSuaLoé"/>
      <sheetName val="DT"/>
      <sheetName val="CP"/>
      <sheetName val="BCT6"/>
      <sheetName val="bk1"/>
      <sheetName val="nk1"/>
      <sheetName val="TK133"/>
      <sheetName val="TK 136"/>
      <sheetName val="TK 138"/>
      <sheetName val="TK141"/>
      <sheetName val="TK142"/>
      <sheetName val="BK3"/>
      <sheetName val="BPBNVL"/>
      <sheetName val="TK 155"/>
      <sheetName val="TK211"/>
      <sheetName val="TK214"/>
      <sheetName val="BPBKH"/>
      <sheetName val="TK 331"/>
      <sheetName val="BPBTL"/>
      <sheetName val="TK335"/>
      <sheetName val="TK 336"/>
      <sheetName val="TK 338"/>
      <sheetName val="BK4"/>
      <sheetName val="BK5"/>
      <sheetName val="NK7 P1"/>
      <sheetName val="NK7 P2"/>
      <sheetName val="NK7 P3"/>
      <sheetName val="NKCT 8"/>
      <sheetName val="BCDPS"/>
      <sheetName val="BKXN"/>
      <sheetName val="Tokhai"/>
      <sheetName val="Tokhai (2)"/>
      <sheetName val="BKHT"/>
      <sheetName val="HT"/>
      <sheetName val="giait"/>
      <sheetName val="PLbkhh"/>
      <sheetName val="TKDC11"/>
      <sheetName val="giait (2)"/>
      <sheetName val="TH thue"/>
      <sheetName val="XN Thue"/>
      <sheetName val="BH"/>
      <sheetName val="BH (2)"/>
      <sheetName val="BTH -L"/>
      <sheetName val="SLQ3"/>
      <sheetName val="QTD1"/>
      <sheetName val="THQT"/>
      <sheetName val="THQT (2)"/>
      <sheetName val="ms2"/>
      <sheetName val="TKSDD"/>
      <sheetName val="XNthue"/>
      <sheetName val="TR"/>
      <sheetName val="KTVT"/>
      <sheetName val="ktvt2"/>
      <sheetName val="TB-D2"/>
      <sheetName val="TB-D4"/>
      <sheetName val="TB-D5"/>
      <sheetName val="QT-TSCD"/>
      <sheetName val="MTB"/>
      <sheetName val="XN CUC THUE"/>
      <sheetName val="TT-THUE"/>
      <sheetName val="GXN"/>
      <sheetName val="Gthue"/>
      <sheetName val="T.TRI"/>
      <sheetName val="thkk"/>
      <sheetName val="GTr"/>
      <sheetName val="TK01 (2)"/>
      <sheetName val="M02B"/>
      <sheetName val="TK01"/>
      <sheetName val="bk mua"/>
      <sheetName val="bk ban"/>
      <sheetName val="moi11"/>
      <sheetName val="bk moi 02"/>
      <sheetName val="bk DC"/>
      <sheetName val="bk moi03"/>
      <sheetName val="bcn (2)"/>
      <sheetName val="bcn (3)"/>
      <sheetName val="bcn T3"/>
      <sheetName val="bcnM"/>
      <sheetName val="4b-TC"/>
      <sheetName val="03-TC"/>
      <sheetName val="06-TC"/>
      <sheetName val="01-TC"/>
      <sheetName val="KHVLD"/>
      <sheetName val="11TC"/>
      <sheetName val="01-KHTC"/>
      <sheetName val="06 -TC"/>
      <sheetName val="06 -TC (2)"/>
      <sheetName val="PPLN 05-tc"/>
      <sheetName val="PPLN 05-tc (3)"/>
      <sheetName val="TH ghi so"/>
      <sheetName val="dieu chinh"/>
      <sheetName val="PPLN Q4"/>
      <sheetName val="kk"/>
      <sheetName val="PPLN 05-tc (2)"/>
      <sheetName val="01-KH"/>
      <sheetName val="PPLN Q1-04"/>
      <sheetName val="PPLN Q1-04 (2)"/>
      <sheetName val="ptgt"/>
      <sheetName val="ptgt (2)"/>
      <sheetName val="th thue dt"/>
      <sheetName val="QT SDV"/>
      <sheetName val="QTTHUE TNDN"/>
      <sheetName val="qt thue gtgt"/>
      <sheetName val="th thue gtgt"/>
      <sheetName val="TK-TDT-CP-TN"/>
      <sheetName val="pl thue"/>
      <sheetName val="QTCBH-YT"/>
      <sheetName val="BCTHXDCB"/>
      <sheetName val="DTXDCB"/>
      <sheetName val="qt chi snyt"/>
      <sheetName val="BCKPCD"/>
      <sheetName val="BCthunop BHXH"/>
      <sheetName val="BCthunop BHYT"/>
      <sheetName val="BCTH-BHXH-YT"/>
      <sheetName val="BTH TTT"/>
      <sheetName val="khai thue tndn"/>
      <sheetName val="khai thue tndn (2)"/>
      <sheetName val="sdt1"/>
      <sheetName val="dc sdu thue"/>
      <sheetName val="cac CT (2)"/>
      <sheetName val="nv"/>
      <sheetName val="m.cdkt-ts"/>
      <sheetName val="m.nv"/>
      <sheetName val="m.cac CT"/>
      <sheetName val="BC KHDT"/>
      <sheetName val="III - NV"/>
      <sheetName val="BC-SDNVKH"/>
      <sheetName val="bc nam"/>
      <sheetName val="KH TSCD"/>
      <sheetName val="KE LV"/>
      <sheetName val="KH6TH"/>
      <sheetName val="KH KHCB-QI"/>
      <sheetName val="M.QII"/>
      <sheetName val="TH2XE"/>
      <sheetName val="bcKH-SC Q3"/>
      <sheetName val="bcKH-SC Q4"/>
      <sheetName val="bcKH-SC (3)"/>
      <sheetName val="bcKK TS"/>
      <sheetName val="bcKK 2003"/>
      <sheetName val="bcKK 2004 (2)"/>
      <sheetName val="bcKK T9"/>
      <sheetName val="TKHtruoc"/>
      <sheetName val="bc SCL"/>
      <sheetName val="KHCB2003"/>
      <sheetName val="m.BC kh KhH (2)"/>
      <sheetName val="KH KHCB"/>
      <sheetName val="mKH KHCB"/>
      <sheetName val="01qtdn"/>
      <sheetName val="03"/>
      <sheetName val="04"/>
      <sheetName val="05"/>
      <sheetName val="08"/>
      <sheetName val="scl-1"/>
      <sheetName val="scl-2"/>
      <sheetName val="bc mua ts"/>
      <sheetName val="(2)"/>
      <sheetName val="bbkk"/>
      <sheetName val="131"/>
      <sheetName val="331"/>
      <sheetName val="131-2 (2)"/>
      <sheetName val="ke muaTB"/>
      <sheetName val="THCP-HD4"/>
      <sheetName val="bcqt"/>
      <sheetName val="10000000"/>
      <sheetName val="Phieu cao do K95"/>
      <sheetName val="Lop 1 K98"/>
      <sheetName val="MTO REV.2(ARMOR)"/>
      <sheetName val="km345+400-km345+500 (6'-"/>
      <sheetName val="mau c47"/>
      <sheetName val="Thang 1"/>
      <sheetName val="Thang 10"/>
      <sheetName val="tuၡn"/>
      <sheetName val="T9"/>
      <sheetName val="T6"/>
      <sheetName val="T3"/>
      <sheetName val="T10"/>
      <sheetName val="T2"/>
      <sheetName val="km337+136-ki337-350"/>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km345+661-kms45+000 (2)"/>
      <sheetName val="km338+1w6-km338+230"/>
      <sheetName val="km338+439-km388+571.x9"/>
      <sheetName val="km337+u33.60-km338 (2)"/>
      <sheetName val="km345+400-km345+5 0 (3) (2)"/>
      <sheetName val="km342+500-km342+690 (2)"/>
      <sheetName val="Thong so chinh"/>
      <sheetName val="44"/>
      <sheetName val="43"/>
      <sheetName val="42"/>
      <sheetName val="41"/>
      <sheetName val="40"/>
      <sheetName val="39"/>
      <sheetName val="38"/>
      <sheetName val="37"/>
      <sheetName val="36"/>
      <sheetName val="35"/>
      <sheetName val="34"/>
      <sheetName val="33"/>
      <sheetName val="32"/>
      <sheetName val="31"/>
      <sheetName val="30"/>
      <sheetName val="29"/>
      <sheetName val="28"/>
      <sheetName val="27"/>
      <sheetName val="26"/>
      <sheetName val="25"/>
      <sheetName val="24"/>
      <sheetName val="23"/>
      <sheetName val="22"/>
      <sheetName val="21"/>
      <sheetName val="20"/>
      <sheetName val="19"/>
      <sheetName val="18"/>
      <sheetName val="17"/>
      <sheetName val="16"/>
      <sheetName val="15"/>
      <sheetName val="14"/>
      <sheetName val="13"/>
      <sheetName val="12"/>
      <sheetName val="11"/>
      <sheetName val="10"/>
      <sheetName val="9"/>
      <sheetName val="8"/>
      <sheetName val="7"/>
      <sheetName val="6"/>
      <sheetName val="5"/>
      <sheetName val="4"/>
      <sheetName val="3"/>
      <sheetName val="2"/>
      <sheetName val="1"/>
      <sheetName val="SD0"/>
      <sheetName val="km346+00-k_x000d_346+240 (2)"/>
      <sheetName val="k_x000d_338+60-km338+130"/>
      <sheetName val="km342+376.41- km342+52_x0010_.29"/>
      <sheetName val="km33_x0018_+571.89-km338+652"/>
      <sheetName val="km341+275-km341+35_x0010_"/>
      <sheetName val="KS"/>
      <sheetName val="DG"/>
      <sheetName val="CPTV"/>
      <sheetName val="TM"/>
      <sheetName val="Duong"/>
      <sheetName val="VLHT"/>
      <sheetName val="LT sua"/>
      <sheetName val="20000000"/>
      <sheetName val="30000000"/>
      <sheetName val="40000000"/>
      <sheetName val="VC-bocdo"/>
      <sheetName val="Chiettinh"/>
      <sheetName val="Chiphi"/>
      <sheetName val="T-nghiem"/>
      <sheetName val="T.hop-TN"/>
      <sheetName val="TH-DIEN"/>
      <sheetName val="KS-Thietke"/>
      <sheetName val="Vattu-tuphan"/>
      <sheetName val="Pbtru-trungthe"/>
      <sheetName val="PBcapABC"/>
      <sheetName val="vtthop"/>
      <sheetName val="bang tinh chi phi KSSB"/>
      <sheetName val="bang ke khoi luong"/>
      <sheetName val="bang tinh don gia khao sat"/>
      <sheetName val="bu nha cong"/>
      <sheetName val="phu cap"/>
      <sheetName val="bang luong"/>
      <sheetName val="bangtinhchiphi"/>
      <sheetName val="Thau"/>
      <sheetName val="Mong"/>
      <sheetName val="CT-BT"/>
      <sheetName val="KHTT"/>
      <sheetName val="KHCBthan"/>
      <sheetName val="KHTTthan"/>
      <sheetName val="KHPC"/>
      <sheetName val="KHPCthan"/>
      <sheetName val="BC tån kho than"/>
      <sheetName val="KHPCthan2002"/>
      <sheetName val="VCTT"/>
      <sheetName val="VCTh"/>
      <sheetName val="bao ve"/>
      <sheetName val="doi xe"/>
      <sheetName val="lap may"/>
      <sheetName val="Co quan"/>
      <sheetName val="Xay dung"/>
      <sheetName val="ket cau"/>
      <sheetName val="luong le"/>
      <sheetName val="co khi"/>
      <sheetName val="BangTTKLQIV2000"/>
      <sheetName val="THTKnam 2000"/>
      <sheetName val="Kho than 9 thang"/>
      <sheetName val="KLQIII"/>
      <sheetName val="KL6thang"/>
      <sheetName val="KLQIV"/>
      <sheetName val="KL2000"/>
      <sheetName val="Kho gach 9 thang"/>
      <sheetName val="Kho gach2000"/>
      <sheetName val="BM moiBC2000"/>
      <sheetName val="KLQI2001"/>
      <sheetName val="KLQII2001"/>
      <sheetName val="BC ton kho than QI2001"/>
      <sheetName val="TonkhoQII"/>
      <sheetName val="THTon khoQ1&amp;GC"/>
      <sheetName val="TH ton kho 6 thang"/>
      <sheetName val="KL6 thang"/>
      <sheetName val="TKho QIV2000"/>
      <sheetName val="Ton kho 6 thang 2001"/>
      <sheetName val="KL QIV2001"/>
      <sheetName val="KL QI 2002"/>
      <sheetName val="KLQII02"/>
      <sheetName val="KL QIII02"/>
      <sheetName val="KL ca nam"/>
      <sheetName val="Bieu M4"/>
      <sheetName val="KLQ III2003"/>
      <sheetName val="KLQI2004"/>
      <sheetName val="TK 6&amp;ca nam 03"/>
      <sheetName val="Bieu M5"/>
      <sheetName val="TKQ3-04-m3a"/>
      <sheetName val="TK-Q3-04-M2A-dc,td"/>
      <sheetName val=" 2"/>
      <sheetName val="8+9"/>
      <sheetName val="15+16"/>
      <sheetName val=" 20"/>
      <sheetName val=" 21"/>
      <sheetName val=" 22+23"/>
      <sheetName val="KH23"/>
      <sheetName val=" 27"/>
      <sheetName val=" 28"/>
      <sheetName val=" "/>
      <sheetName val="TL"/>
      <sheetName val="CT"/>
      <sheetName val="GK"/>
      <sheetName val="917"/>
      <sheetName val="CB"/>
      <sheetName val="VP"/>
      <sheetName val="DATA"/>
      <sheetName val="CH"/>
      <sheetName val="LN"/>
      <sheetName val="GHI CHU"/>
      <sheetName val="Macro1"/>
      <sheetName val="Macro2"/>
      <sheetName val="Macro3"/>
      <sheetName val="dap dat bo phai"/>
      <sheetName val="dap btrai 3-4"/>
      <sheetName val="dap bo trai tang 1-2"/>
      <sheetName val="thep cs+dtc"/>
      <sheetName val="ha luu"/>
      <sheetName val="mai kenh(bo xung)"/>
      <sheetName val="dtran 1-2"/>
      <sheetName val="be tieu nang"/>
      <sheetName val="san sau"/>
      <sheetName val="dam chan de thuoc dap tran"/>
      <sheetName val="dtran3,7"/>
      <sheetName val="KI£M K£"/>
      <sheetName val="dt 8-12"/>
      <sheetName val="M KENH(dk)"/>
      <sheetName val="t chan"/>
      <sheetName val="cp cong va thep bp tang2-7"/>
      <sheetName val="thep cxdtran"/>
      <sheetName val="dtran13-15"/>
      <sheetName val="mtran tang 8-12"/>
      <sheetName val="cgt-bai sua chua"/>
      <sheetName val="CGT nm+dbp"/>
      <sheetName val="DC GIAO THONG DC4-DC8 "/>
      <sheetName val="CGT DTRAN DC1-3 "/>
      <sheetName val="dbtrai tang v-xi "/>
      <sheetName val="dbo trai tang12-15"/>
      <sheetName val="DT KENH DAN RA TC-GCMK"/>
      <sheetName val="T3-99"/>
      <sheetName val="T4-99"/>
      <sheetName val="T5-99"/>
      <sheetName val="T6-99"/>
      <sheetName val="T7-99"/>
      <sheetName val="T8-99"/>
      <sheetName val="T9-99"/>
      <sheetName val="T10-99"/>
      <sheetName val="T11-99"/>
      <sheetName val="T12-99"/>
      <sheetName val="Giao"/>
      <sheetName val="CHIET TINH"/>
      <sheetName val="Bang Gia VL"/>
      <sheetName val="Tong Hop KP"/>
      <sheetName val=" DON GIA"/>
      <sheetName val="CHIET TINH THEO KH.SAT"/>
      <sheetName val="1380"/>
      <sheetName val="1381"/>
      <sheetName val="1382"/>
      <sheetName val="1383"/>
      <sheetName val="1384"/>
      <sheetName val="1385"/>
      <sheetName val="1387"/>
      <sheetName val="138"/>
      <sheetName val="141"/>
      <sheetName val="311-1"/>
      <sheetName val="3112"/>
      <sheetName val="3113"/>
      <sheetName val="3881-dl"/>
      <sheetName val="3882"/>
      <sheetName val="3881"/>
      <sheetName val="131-2"/>
      <sheetName val="1386"/>
      <sheetName val="131-1"/>
      <sheetName val="3882-l"/>
      <sheetName val="5 nam (tach)"/>
      <sheetName val="5 nam (tach) (2)"/>
      <sheetName val="KH 2003"/>
      <sheetName val="Hon cut"/>
      <sheetName val="Hon Soi"/>
      <sheetName val="HACHTOAN VAT DAU VAO CUA DOI"/>
      <sheetName val="DOICHIEU VAT DAU VAO"/>
      <sheetName val="LAITIENVAY"/>
      <sheetName val="LAITIENGOI"/>
      <sheetName val="SODU 3118"/>
      <sheetName val="SODU 3111"/>
      <sheetName val="SODU 141"/>
      <sheetName val="SODU3312 BUTRU"/>
      <sheetName val="SODU3312 VAT"/>
      <sheetName val="SODU 3312"/>
      <sheetName val="SODU 3311"/>
      <sheetName val="SODU 131"/>
      <sheetName val="KKQUY"/>
      <sheetName val="CONGCU DUNGCU VP"/>
      <sheetName val="DOANHTHU"/>
      <sheetName val="CANDOIKETOAN"/>
      <sheetName val="CANDOI"/>
      <sheetName val="CANDOI (2)"/>
      <sheetName val="CANDOI(3)"/>
      <sheetName val="00000001"/>
      <sheetName val="00000002"/>
      <sheetName val="00000003"/>
      <sheetName val="00000004"/>
      <sheetName val="kinhphi"/>
      <sheetName val="CPXL-DIEN"/>
      <sheetName val="THCPXAYLAP-XL"/>
      <sheetName val="chikhac"/>
      <sheetName val="CHENH LECH-XL"/>
      <sheetName val="KHOI LUONG-XL"/>
      <sheetName val="VLNCM-DIEN"/>
      <sheetName val="VLNCM-XL"/>
      <sheetName val="XXXXXXX0"/>
      <sheetName val="XXXXXXX1"/>
      <sheetName val="TL10PH"/>
      <sheetName val="bth "/>
      <sheetName val="Khoan"/>
      <sheetName val="cvc"/>
      <sheetName val="bcl "/>
      <sheetName val="TQT"/>
      <sheetName val="VC"/>
      <sheetName val="THVL-NC-M"/>
      <sheetName val="TH KSTK"/>
      <sheetName val="chi tiet KSTK"/>
      <sheetName val="Gia thanh"/>
      <sheetName val="Vinhi-Cbi"/>
      <sheetName val="Binh-R6"/>
      <sheetName val="Binh-CBi"/>
      <sheetName val="Thu-R6"/>
      <sheetName val="To4-Thang"/>
      <sheetName val="CB,DCTN"/>
      <sheetName val="CBCNV"/>
      <sheetName val="LamThemCBCNV "/>
      <sheetName val="UL"/>
      <sheetName val="MV06"/>
      <sheetName val="BR06"/>
      <sheetName val="TH06"/>
      <sheetName val="Thuc thanh"/>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refreshError="1"/>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refreshError="1"/>
      <sheetData sheetId="596" refreshError="1"/>
      <sheetData sheetId="597" refreshError="1"/>
      <sheetData sheetId="598" refreshError="1"/>
      <sheetData sheetId="599" refreshError="1"/>
      <sheetData sheetId="600" refreshError="1"/>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refreshError="1"/>
      <sheetData sheetId="647"/>
      <sheetData sheetId="648"/>
      <sheetData sheetId="649"/>
      <sheetData sheetId="650"/>
      <sheetData sheetId="65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sheetData sheetId="865"/>
      <sheetData sheetId="866" refreshError="1"/>
      <sheetData sheetId="867" refreshError="1"/>
      <sheetData sheetId="868" refreshError="1"/>
      <sheetData sheetId="869" refreshError="1"/>
      <sheetData sheetId="870" refreshError="1"/>
      <sheetData sheetId="871" refreshError="1"/>
      <sheetData sheetId="872"/>
      <sheetData sheetId="873"/>
      <sheetData sheetId="874"/>
      <sheetData sheetId="875"/>
      <sheetData sheetId="87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ct"/>
      <sheetName val="dtct"/>
      <sheetName val="gvl"/>
      <sheetName val="Sheet10"/>
      <sheetName val="Sheet11"/>
      <sheetName val="Sheet12"/>
      <sheetName val="Sheet13"/>
      <sheetName val="Sheet14"/>
      <sheetName val="Sheet15"/>
      <sheetName val="Sheet16"/>
      <sheetName val="CUOC"/>
      <sheetName val="Congty"/>
      <sheetName val="VPPN"/>
      <sheetName val="XN74"/>
      <sheetName val="XN54"/>
      <sheetName val="XN33"/>
      <sheetName val="NK96"/>
      <sheetName val="XL4Test5"/>
      <sheetName val="Dinh muc du toan"/>
      <sheetName val="Config"/>
      <sheetName val="AutoClose"/>
      <sheetName val="total"/>
      <sheetName val="(viet)"/>
      <sheetName val="dictionary"/>
      <sheetName val="New(eng)"/>
      <sheetName val="RFI(eng)SW-sun"/>
      <sheetName val="RFI(eng)HVP-sun"/>
      <sheetName val="RFI(eng)SW"/>
      <sheetName val="RFI(eng)SW (2)"/>
      <sheetName val="RFI(eng)HVP"/>
      <sheetName val="RFI(eng)Lab."/>
      <sheetName val="RFI -add"/>
      <sheetName val="TSCD DUNG CHUNG "/>
      <sheetName val="KHKHAUHAOTSCHUNG"/>
      <sheetName val="TSCDTOAN NHA MAY"/>
      <sheetName val="CPSXTOAN BO SP"/>
      <sheetName val="PBCPCHUNG CHO CAC DTUONG"/>
      <sheetName val="XL4Poppy"/>
      <sheetName val="VLieu"/>
      <sheetName val="CT"/>
      <sheetName val="DToan"/>
      <sheetName val="TH"/>
      <sheetName val="Tong hop"/>
      <sheetName val="Cuoc V.chuyen"/>
      <sheetName val="Sheet7"/>
      <sheetName val="Sheet8"/>
      <sheetName val="Sheet9"/>
      <sheetName val="TH An ca"/>
      <sheetName val="XN SL An ca"/>
      <sheetName val="Dang ky an ca"/>
      <sheetName val="Dang ky an ca T2"/>
      <sheetName val="Sheet2"/>
      <sheetName val="Sheet3"/>
      <sheetName val="vatlieu"/>
      <sheetName val="vattu"/>
      <sheetName val="CHITIET"/>
      <sheetName val="DONGIA"/>
      <sheetName val="DT02"/>
      <sheetName val="DTgoi1"/>
      <sheetName val="DTgoi2"/>
      <sheetName val="DTgoi3"/>
      <sheetName val="DTgoi4"/>
      <sheetName val="DTgoi5"/>
      <sheetName val="DTgoi6"/>
      <sheetName val="Tong hop goi thau"/>
      <sheetName val="DT-tn"/>
      <sheetName val="TH02"/>
      <sheetName val="THgoi1"/>
      <sheetName val="THgoi2"/>
      <sheetName val="THgoi3"/>
      <sheetName val="KLgoi11"/>
      <sheetName val="THgoi4"/>
      <sheetName val="THgoi5"/>
      <sheetName val="THgoi6"/>
      <sheetName val="chitiet02"/>
      <sheetName val="THKL1"/>
      <sheetName val="chitiet1"/>
      <sheetName val="TH-KL"/>
      <sheetName val="kl-chitiet"/>
      <sheetName val="Sheet1"/>
      <sheetName val="1"/>
      <sheetName val="00000000"/>
      <sheetName val="DTduong"/>
      <sheetName val="Nhahat"/>
      <sheetName val="Sheet4"/>
      <sheetName val="Sheet5"/>
      <sheetName val="Sheet6"/>
      <sheetName val="NC"/>
      <sheetName val="M"/>
      <sheetName val="TSo"/>
      <sheetName val="PC"/>
      <sheetName val="Vua"/>
      <sheetName val="KL"/>
      <sheetName val="VC"/>
      <sheetName val="DGduong"/>
      <sheetName val="DT"/>
      <sheetName val="Thu"/>
      <sheetName val="XXXXXXXX"/>
      <sheetName val="bg+th45"/>
      <sheetName val="4-5"/>
      <sheetName val="bg+th34"/>
      <sheetName val="3-4"/>
      <sheetName val="bg+th23"/>
      <sheetName val="2-3"/>
      <sheetName val="bg+th12"/>
      <sheetName val="1-2"/>
      <sheetName val="bg+th"/>
      <sheetName val="ptvl"/>
      <sheetName val="0-1"/>
      <sheetName val="DT-THL7"/>
      <sheetName val="C47-456"/>
      <sheetName val="C46"/>
      <sheetName val="C47-PII"/>
      <sheetName val="glv"/>
      <sheetName val="T2"/>
      <sheetName val="T3"/>
      <sheetName val="T4"/>
      <sheetName val="T5"/>
      <sheetName val="THop"/>
      <sheetName val="THKD"/>
      <sheetName val="10000000"/>
      <sheetName val="20000000"/>
      <sheetName val="30000000"/>
      <sheetName val="40000000"/>
      <sheetName val="50000000"/>
      <sheetName val="60000000"/>
      <sheetName val="XL4Uest5"/>
      <sheetName val="Gia"/>
      <sheetName val="phan tich DG"/>
      <sheetName val="gia vat lieu"/>
      <sheetName val="gia xe may"/>
      <sheetName val="gia nhan cong"/>
      <sheetName val="THCT"/>
      <sheetName val="THDZ0,4"/>
      <sheetName val="TH DZ35"/>
      <sheetName val="dam"/>
      <sheetName val="Mocantho"/>
      <sheetName val="MoQL91"/>
      <sheetName val="tru"/>
      <sheetName val="dg"/>
      <sheetName val="10mduongsaumo"/>
      <sheetName val="ctt"/>
      <sheetName val="thanmkhao"/>
      <sheetName val="monho"/>
      <sheetName val="ktduong"/>
      <sheetName val="vl"/>
      <sheetName val="cu"/>
      <sheetName val="KTcau2004"/>
      <sheetName val="KT2004XL#moi"/>
      <sheetName val="denbu"/>
      <sheetName val="gvt"/>
      <sheetName val="dgth"/>
      <sheetName val="thkl"/>
      <sheetName val="thkl (2)"/>
      <sheetName val="LK2"/>
      <sheetName val="He so"/>
      <sheetName val="PL Vua"/>
      <sheetName val="DPD"/>
      <sheetName val="dgmo-tru"/>
      <sheetName val="dgdam"/>
      <sheetName val="Dam-Mo-Tru"/>
      <sheetName val="GTXLc"/>
      <sheetName val="CPXLk"/>
      <sheetName val="KPTH"/>
      <sheetName val="Bang KL ket cau"/>
      <sheetName val="tra-vat-lieu"/>
      <sheetName val="Ky thu , Ky tho"/>
      <sheetName val="ThCtiet Hanh Lang  KG, KT, KP"/>
      <sheetName val="TH Hanh Lang  KG, KT, KP "/>
      <sheetName val="ThCtiet lap dung cot KG,KT, KP"/>
      <sheetName val="TH Ky Anh"/>
      <sheetName val="Th Ct iet KL,KH,KT,Kvan"/>
      <sheetName val=" THop  KL,KH,KT,Kvan "/>
      <sheetName val=" THop  KL,KH,KT,Kvan  (2)"/>
      <sheetName val="Lap dung cot, san bai"/>
      <sheetName val="00000001"/>
      <sheetName val="00000002"/>
      <sheetName val="Thdien"/>
      <sheetName val="DTdien"/>
      <sheetName val="Lç khoan LK1"/>
      <sheetName val="klmchitiet"/>
      <sheetName val="IBASE"/>
      <sheetName val="DGXDCB_DD"/>
      <sheetName val="Tinh Qmax (Xoko)"/>
      <sheetName val="Hinh thai"/>
      <sheetName val="Khau do Kasin"/>
      <sheetName val="Khau do cau nho"/>
      <sheetName val="Tinh Qmax"/>
      <sheetName val="H2%"/>
      <sheetName val="H~Q~V"/>
      <sheetName val="Tra K"/>
      <sheetName val="b_ tra"/>
      <sheetName val="10.1.20"/>
      <sheetName val="10.2.20"/>
      <sheetName val="11.7.30"/>
      <sheetName val="Nhan cong KS"/>
      <sheetName val="01.2.20"/>
      <sheetName val="01.2.30"/>
      <sheetName val="08.6.00"/>
      <sheetName val="12.1.30"/>
      <sheetName val="12.1.70"/>
      <sheetName val="12.1.50"/>
      <sheetName val="17.1.30"/>
      <sheetName val="17.1.20"/>
      <sheetName val="07.3.10"/>
      <sheetName val="03.1.00"/>
      <sheetName val="09.3.00"/>
      <sheetName val="PBCPCHUNG CHO CAC ETUONG"/>
      <sheetName val="_x0001__x0008_䂀_x0004_"/>
      <sheetName val="QTQLXNCBG07"/>
      <sheetName val="ÑMCPB"/>
      <sheetName val="DADTBD"/>
      <sheetName val="DUANDTUNMCSU"/>
      <sheetName val="THKK31032007"/>
      <sheetName val="PAQTXNCBG2007"/>
      <sheetName val="KHNLIEÄU 0906"/>
      <sheetName val="BAOCAOTHANG2006"/>
      <sheetName val="baobi06"/>
      <sheetName val="THÑHPETITUC06"/>
      <sheetName val="TTCHIPHI"/>
      <sheetName val="CÑSXEHMIKE06"/>
      <sheetName val="KH06"/>
      <sheetName val="triniti2"/>
      <sheetName val="KHTHTRINÍTPOON"/>
      <sheetName val="THDHMIKE06"/>
      <sheetName val="THDHY06"/>
      <sheetName val="cdcontainer"/>
      <sheetName val="ÑCHHCMHOA"/>
      <sheetName val="QCCDGOÕ06"/>
      <sheetName val="KHSX1006"/>
      <sheetName val="CDXEGO06"/>
      <sheetName val="CDGOÕ06"/>
      <sheetName val="DMSOÛNTANGGAZE"/>
      <sheetName val="CDPHOILAPRAPS"/>
      <sheetName val="QCXDGOSX07"/>
      <sheetName val="GTXK06"/>
      <sheetName val="BANG GIA GO MUØA0607"/>
      <sheetName val="GTVILADUCLONG"/>
      <sheetName val="GTDuanCAOSU"/>
      <sheetName val="GT2006M"/>
      <sheetName val="KHHCDUBAI"/>
      <sheetName val="TTND2006"/>
      <sheetName val="BANGGIANOITHAT1006"/>
      <sheetName val="HDKT06"/>
      <sheetName val="VATTUSX06"/>
      <sheetName val="BBNTHU"/>
      <sheetName val="BGND06"/>
      <sheetName val="Chart1"/>
      <sheetName val="bgxk06"/>
      <sheetName val="TH VL, NC, DDHT Thanhphuoc"/>
      <sheetName val="S`eet12"/>
      <sheetName val="THTram"/>
      <sheetName val="Bcaonhanh"/>
      <sheetName val="Tonghop"/>
      <sheetName val="chitieth.chinh"/>
      <sheetName val="trinhEVN29.8"/>
      <sheetName val="hieuchinh30.11"/>
      <sheetName val="Khoi luong TBA"/>
      <sheetName val="Khoi luong"/>
      <sheetName val="Chung"/>
      <sheetName val="TH tong du toan"/>
      <sheetName val="TH Chi phi XD"/>
      <sheetName val="TH chi phi T. Bi"/>
      <sheetName val="TH Thi nghiem"/>
      <sheetName val="TH Lap TB TBA"/>
      <sheetName val="Dz0,4kV"/>
      <sheetName val="VL,NC,MTC-DZ"/>
      <sheetName val="CHIET TINH 35KV (chuan)"/>
      <sheetName val="C Tinh 1m3 BT"/>
      <sheetName val="GiaVL Q4-2008"/>
      <sheetName val="Dao dat1"/>
      <sheetName val="Thep t9-2008"/>
      <sheetName val="TONG KE 35kV"/>
      <sheetName val="VL,NC-TBA"/>
      <sheetName val="Chiet tinh TBA"/>
      <sheetName val="Thi nghiem"/>
      <sheetName val="Thu hoi"/>
      <sheetName val="KS"/>
      <sheetName val="Tu TK"/>
      <sheetName val="Tu QT"/>
      <sheetName val="Thep ma kem-DT"/>
      <sheetName val="Thep ma kem"/>
      <sheetName val="chiet tinh"/>
      <sheetName val="TSCD DUNE CHUNG "/>
      <sheetName val="KHKHAUHAOTSCHUNE"/>
      <sheetName val="Dinh_x0000_mub du poan"/>
      <sheetName val="AutgClose"/>
      <sheetName val="tatlieu"/>
      <sheetName val="CHIT ET"/>
      <sheetName val="_x0014_Hgoi2"/>
      <sheetName val="THgoi_x0013_"/>
      <sheetName val="RBI(eng)SW"/>
      <sheetName val="VLiau"/>
      <sheetName val="KLCT"/>
      <sheetName val="TT35"/>
      <sheetName val="DG "/>
      <sheetName val="TNHCHINH"/>
      <sheetName val="SILICATE"/>
      <sheetName val="TH-XL"/>
      <sheetName val="Phuong an"/>
      <sheetName val="Phuong an NS"/>
      <sheetName val="Tong hop NS"/>
      <sheetName val="Du_lie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TXL"/>
      <sheetName val="Tonghop"/>
      <sheetName val="Denbu "/>
      <sheetName val="TDT- DuAn"/>
      <sheetName val="DTXL-ST"/>
      <sheetName val="DGCT"/>
      <sheetName val="GIa"/>
      <sheetName val="NC"/>
      <sheetName val="M"/>
      <sheetName val="vln"/>
      <sheetName val="XL4Poppy"/>
    </sheetNames>
    <sheetDataSet>
      <sheetData sheetId="0" refreshError="1"/>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BASE"/>
      <sheetName val="Sheet1"/>
      <sheetName val="TBA"/>
      <sheetName val="Netbook"/>
      <sheetName val="DZ"/>
      <sheetName val="XL4Poppy"/>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00000000"/>
      <sheetName val="T3-99"/>
      <sheetName val="T4-99"/>
      <sheetName val="T5-99"/>
      <sheetName val="T6-99"/>
      <sheetName val="T7-99"/>
      <sheetName val="T8-99"/>
      <sheetName val="T9-99"/>
      <sheetName val="T10-99"/>
      <sheetName val="T11-99"/>
      <sheetName val="T12-99"/>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2"/>
      <sheetName val="KHQ2"/>
      <sheetName val="KHT4,5-02"/>
      <sheetName val="KHVt "/>
      <sheetName val="KHVtt4"/>
      <sheetName val="KHVt XL"/>
      <sheetName val="KHVt XLT4"/>
      <sheetName val="TNHNoi"/>
      <sheetName val="Sheet3"/>
      <sheetName val="PA_coso"/>
      <sheetName val="PA_von"/>
      <sheetName val="PA_nhucau"/>
      <sheetName val="PA_TH"/>
      <sheetName val="THDT"/>
      <sheetName val="XL35"/>
      <sheetName val="DZ-35"/>
      <sheetName val="TN_35"/>
      <sheetName val="CT-DZ"/>
      <sheetName val="VC"/>
      <sheetName val="TC"/>
      <sheetName val="TH_BA"/>
      <sheetName val="TNT"/>
      <sheetName val="CT_TBA"/>
      <sheetName val="KB"/>
      <sheetName val="CT_BT"/>
      <sheetName val="KS"/>
      <sheetName val="BT"/>
      <sheetName val="CP_BT"/>
      <sheetName val="Sheet4"/>
      <sheetName val="Sheet5"/>
      <sheetName val="DB"/>
      <sheetName val="XXXXXXXX"/>
      <sheetName val=" KQTH quy hoach 135"/>
      <sheetName val="Sheet6"/>
      <sheetName val="Sheet7"/>
      <sheetName val="Sheet8"/>
      <sheetName val="Sheet9"/>
      <sheetName val="Sheet10"/>
      <sheetName val="Bao cao KQTH quy hoach 135"/>
      <sheetName val="Kluong phu"/>
      <sheetName val="Lan can"/>
      <sheetName val="Ho lan"/>
      <sheetName val="Coc tieu"/>
      <sheetName val="Bien bao"/>
      <sheetName val="Ranh"/>
      <sheetName val="Tuongchan"/>
      <sheetName val="Op mai 274"/>
      <sheetName val="Op mai 275"/>
      <sheetName val="Op mai 276"/>
      <sheetName val="Op mai 277"/>
      <sheetName val="Op mai 278"/>
      <sheetName val="Op mai 279"/>
      <sheetName val="Op mai 280"/>
      <sheetName val="Op mai 281"/>
      <sheetName val="Op mai 282"/>
      <sheetName val="Op mai 283"/>
      <sheetName val="Km274-Km275"/>
      <sheetName val="Km275-Km276"/>
      <sheetName val="Km276-Km277"/>
      <sheetName val="Km277-Km278"/>
      <sheetName val="Km278-Km279"/>
      <sheetName val="Km279-Km280"/>
      <sheetName val="Km280-Km281"/>
      <sheetName val="Km281-Km282"/>
      <sheetName val="Km282-Km283"/>
      <sheetName val="Km283-Km284"/>
      <sheetName val="Km284-Km285"/>
      <sheetName val="Nenduong"/>
      <sheetName val="Op mai 284"/>
      <sheetName val="Op mai"/>
      <sheetName val="Thep be"/>
      <sheetName val="Thep than"/>
      <sheetName val="Thep xa mu"/>
      <sheetName val="142201-T1-th"/>
      <sheetName val="142201-T1 "/>
      <sheetName val="142201-T2-th "/>
      <sheetName val="142201-T2"/>
      <sheetName val="142201-T3-th "/>
      <sheetName val="142201-T3"/>
      <sheetName val="142201-T4-th  "/>
      <sheetName val="142201-T4"/>
      <sheetName val="142201-T6"/>
      <sheetName val="142201-T10"/>
      <sheetName val="km248"/>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H"/>
      <sheetName val="Don gia CPM"/>
      <sheetName val="Tong Thieu HD cac CT-2001"/>
      <sheetName val="VL thieu HD - 2001"/>
      <sheetName val="Tong thieu HD cac CT - 2002"/>
      <sheetName val="Lan trai"/>
      <sheetName val="Van chuyen"/>
      <sheetName val="Vchuyen(C)"/>
      <sheetName val="HDong VC"/>
      <sheetName val="ThieuHD nam 2001"/>
      <sheetName val="CPChung"/>
      <sheetName val="Bang TH"/>
      <sheetName val="Tong Chinh"/>
      <sheetName val="000000000000"/>
      <sheetName val="100000000000"/>
      <sheetName val="200000000000"/>
      <sheetName val="300000000000"/>
      <sheetName val="10000000"/>
      <sheetName val="20000000"/>
      <sheetName val="t1"/>
      <sheetName val=" t5"/>
      <sheetName val="t.4"/>
      <sheetName val=" t3 "/>
      <sheetName val="T2"/>
      <sheetName val="t"/>
      <sheetName val=" TH331"/>
      <sheetName val=" Minh ha"/>
      <sheetName val="HTay03"/>
      <sheetName val=" Ha Tay"/>
      <sheetName val="tw2"/>
      <sheetName val=" Vinhphuc"/>
      <sheetName val=" Nbinh"/>
      <sheetName val=" QVinh"/>
      <sheetName val=" TW1"/>
      <sheetName val="VtuHaTheSauTramBT3"/>
      <sheetName val="VtuHaTheSauTRamBT9"/>
      <sheetName val="VtuHaTheSautramLienThang"/>
      <sheetName val="VTuHaTheSautramBT5"/>
      <sheetName val="VTuHaTheSautramBT2"/>
      <sheetName val="VtuHaTheSautramTTCocSoi"/>
      <sheetName val="VtuHaTheSauTBAKhoi13"/>
      <sheetName val="VtuHaTheSauTBAKhoi12"/>
      <sheetName val="VtuHaTheSauTBANgDu4"/>
      <sheetName val="VtuHaTheSauTBAHungThuy"/>
      <sheetName val="VtuHaTheSauTBAHaiSan"/>
      <sheetName val="VtuHaTheSauTBANgVanTroi1"/>
      <sheetName val="VtuHaTheSauTBANgVanTroi2"/>
      <sheetName val="VtuHaTheSauTBANguyenDu2"/>
      <sheetName val="VtuHaTheSauTBANguyenDu6"/>
      <sheetName val="VtuHaTheSauTBABenThuy1"/>
      <sheetName val="VatTuThuHoi"/>
      <sheetName val="VtuHaTheSauTBABenThuy1 (2)"/>
      <sheetName val="Ctieucnghe(12-03"/>
      <sheetName val="DmdbTVN"/>
      <sheetName val="Hsdancach"/>
      <sheetName val="TanLap"/>
      <sheetName val="CaoThang"/>
      <sheetName val="GiapKhau"/>
      <sheetName val="917"/>
      <sheetName val="CBTT"/>
      <sheetName val="TramKCS"/>
      <sheetName val="Tohop1(LD"/>
      <sheetName val="Tohop2(QL&amp;an"/>
      <sheetName val="ThunhapBQ"/>
      <sheetName val="QDgiao1"/>
      <sheetName val="So sanh"/>
      <sheetName val="NCxdcb"/>
      <sheetName val="[IBASE2.XLSѝTNHNoi"/>
      <sheetName val="Song trai"/>
      <sheetName val="Dinh+ha nha"/>
      <sheetName val="PTLK"/>
      <sheetName val="NG k"/>
      <sheetName val="THcong"/>
      <sheetName val="BHXH"/>
      <sheetName val="BHXH12"/>
      <sheetName val="T.so thay doi"/>
      <sheetName val="BTHDT_DZcaothe"/>
      <sheetName val="BTHDT_TBA"/>
      <sheetName val="THXL_DZcaothe"/>
      <sheetName val="TN_DZcaothe"/>
      <sheetName val="b.THchitietDZCT"/>
      <sheetName val="tr_tinhDZcaothe"/>
      <sheetName val="THXL_TBA"/>
      <sheetName val="TN_TBA"/>
      <sheetName val="b.THchitietTBA"/>
      <sheetName val="tr_tinhTBA"/>
      <sheetName val="Khao sat"/>
      <sheetName val="TT khao sat"/>
      <sheetName val="tb1"/>
      <sheetName val="KM"/>
      <sheetName val="KHOANMUC"/>
      <sheetName val="QTNC"/>
      <sheetName val="CPQL"/>
      <sheetName val="SANLUONG"/>
      <sheetName val="SSCP-SL"/>
      <sheetName val="CPSX"/>
      <sheetName val="KQKD"/>
      <sheetName val="CDSL (2)"/>
      <sheetName val="socai2003-6tc"/>
      <sheetName val="SCT Cong trinh"/>
      <sheetName val="06-2003 (2)"/>
      <sheetName val="CDPS 6tc"/>
      <sheetName val="SCT Nha thau"/>
      <sheetName val="socai2003 (6tc)dp"/>
      <sheetName val="socai2003 (6tc)"/>
      <sheetName val="CDPS 6tc (2)"/>
      <sheetName val="BangTH"/>
      <sheetName val="Xaylap "/>
      <sheetName val="Nhan cong"/>
      <sheetName val="Thietbi"/>
      <sheetName val="Diengiai"/>
      <sheetName val="Vanchuyen"/>
      <sheetName val="Congty"/>
      <sheetName val="VPPN"/>
      <sheetName val="XN74"/>
      <sheetName val="XN54"/>
      <sheetName val="XN33"/>
      <sheetName val="NK96"/>
      <sheetName val="XL4Test5"/>
      <sheetName val="thkl"/>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Km274 - Km275"/>
      <sheetName val="Km275 - Km276"/>
      <sheetName val="Km276 - Km277"/>
      <sheetName val="Km277 - Km278 "/>
      <sheetName val="Km278 - Km279"/>
      <sheetName val="Km279 - Km280"/>
      <sheetName val="Km280 - Km281"/>
      <sheetName val="Km281 - Km282"/>
      <sheetName val="Km282 - Km283"/>
      <sheetName val="Km283 - Km284"/>
      <sheetName val="Km284 - Km285"/>
      <sheetName val="Tong hop Matduong"/>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Tong hop"/>
      <sheetName val="Tong hop (2)"/>
      <sheetName val="Cong"/>
      <sheetName val="Cong cu"/>
      <sheetName val="Dinhhinh"/>
      <sheetName val="Cot thep"/>
      <sheetName val="Cong tron D75"/>
      <sheetName val="Cong tron D100"/>
      <sheetName val="Cong tron D150"/>
      <sheetName val="Cong tron 2D150"/>
      <sheetName val="Cong ban 1,0x1,0"/>
      <sheetName val="Cong ban 1,0x1,2"/>
      <sheetName val="Cong hop 1,5x1,5"/>
      <sheetName val="Cong hop 2,0x1,5"/>
      <sheetName val="Cong hop 2,0x2,0"/>
      <sheetName val="THVDT"/>
      <sheetName val="NCLD"/>
      <sheetName val="MMTB"/>
      <sheetName val="CFSX"/>
      <sheetName val="KQ"/>
      <sheetName val="DTSL"/>
      <sheetName val="XDCBK"/>
      <sheetName val="KHTSCD"/>
      <sheetName val="XDCB"/>
      <sheetName val="Trich Ngang"/>
      <sheetName val="Danh sach Rieng"/>
      <sheetName val="Dia Diem Thuc Tap"/>
      <sheetName val="De Tai Thuc Tap"/>
      <sheetName val="LuongT1"/>
      <sheetName val="LuongT2"/>
      <sheetName val="luongthang12"/>
      <sheetName val="LuongT11"/>
      <sheetName val="thang5"/>
      <sheetName val="T7"/>
      <sheetName val="T10"/>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HTSCD1"/>
      <sheetName val="KHTSCD2"/>
      <sheetName val="SoCaiTM"/>
      <sheetName val="NK"/>
      <sheetName val="PhieuKT"/>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XXXXXX_xda24_X"/>
      <sheetName val="HHVt "/>
      <sheetName val="Tonghop"/>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F ThanhTri"/>
      <sheetName val="F Gialam"/>
      <sheetName val="DG"/>
      <sheetName val="TH dam"/>
      <sheetName val="SX dam"/>
      <sheetName val="LD dam"/>
      <sheetName val="Bang gia VL"/>
      <sheetName val="Gia NC"/>
      <sheetName val="Gia may"/>
      <sheetName val="phan tich DG"/>
      <sheetName val="gia vat lieu"/>
      <sheetName val="gia xe may"/>
      <sheetName val="gia nhan cong"/>
      <sheetName val="Khac DP"/>
      <sheetName val="Khoi than "/>
      <sheetName val="B3_208_than"/>
      <sheetName val="B3_208_TU"/>
      <sheetName val="B3_208_TW"/>
      <sheetName val="B3_208_DP"/>
      <sheetName val="B3_208_khac"/>
      <sheetName val="Sheet11"/>
      <sheetName val="Sheet12"/>
      <sheetName val="Sheet13"/>
      <sheetName val="Sheet14"/>
      <sheetName val="Sheet15"/>
      <sheetName val="Sheet16"/>
      <sheetName val="Napheo-SPP"/>
      <sheetName val="VPLaichau"/>
      <sheetName val="VPTruongson"/>
      <sheetName val="D9"/>
      <sheetName val="TLNamChim"/>
      <sheetName val="Dancau-Q.Ninh"/>
      <sheetName val="D91"/>
      <sheetName val="Kenhta-himlam"/>
      <sheetName val="TCQ5-"/>
      <sheetName val="HDkhoanduoc"/>
      <sheetName val="TCQ1-4"/>
      <sheetName val="Khac"/>
      <sheetName val="BaTrieu-L.son"/>
      <sheetName val="SBayDBien"/>
      <sheetName val="QL32YB(12)"/>
      <sheetName val="QL32AYB"/>
      <sheetName val="THSonNam"/>
      <sheetName val="Coquan"/>
      <sheetName val="Quoclo6mchau"/>
      <sheetName val="QLo4B-LS"/>
      <sheetName val="Phanthiet"/>
      <sheetName val="Muongnhe"/>
      <sheetName val="GVL"/>
      <sheetName val="giai thich"/>
      <sheetName val="Heso"/>
      <sheetName val="CTDG"/>
      <sheetName val="DT - Ro"/>
      <sheetName val="TH - Ro "/>
      <sheetName val="GDT - Ro"/>
      <sheetName val="DT - TB"/>
      <sheetName val="TH - TB"/>
      <sheetName val="GDT - TB"/>
      <sheetName val="DT - NT"/>
      <sheetName val="TH - NT"/>
      <sheetName val="GDT - NT"/>
      <sheetName val="THGT"/>
      <sheetName val="D1"/>
      <sheetName val="D2"/>
      <sheetName val="D3"/>
      <sheetName val="D4"/>
      <sheetName val="D5"/>
      <sheetName val="D6"/>
      <sheetName val="Tay ninh"/>
      <sheetName val="A.Duc"/>
      <sheetName val="TH2003"/>
      <sheetName val="GIA NUOC"/>
      <sheetName val="GIA DIEN THOAI"/>
      <sheetName val="GIA DIEN"/>
      <sheetName val="chiet tinh XD"/>
      <sheetName val="Triet T"/>
      <sheetName val="Phan tich gia"/>
      <sheetName val="pHAN CONG"/>
      <sheetName val="GIA XD"/>
      <sheetName val="CV di trong  dong"/>
      <sheetName val="T03 - 03"/>
      <sheetName val="AncaT03"/>
      <sheetName val="THL T03"/>
      <sheetName val="TTBC T03"/>
      <sheetName val="Luong noi Bo - T3"/>
      <sheetName val="Tong hop - T3"/>
      <sheetName val="Thuong Quy 3"/>
      <sheetName val="LBS"/>
      <sheetName val="Phu cap trach nhiem"/>
      <sheetName val="tmt4"/>
      <sheetName val="t3-01"/>
      <sheetName val="t4-01"/>
      <sheetName val="t5-01"/>
      <sheetName val="t6-01"/>
      <sheetName val="t7-01"/>
      <sheetName val="t8-01"/>
      <sheetName val="t9-01"/>
      <sheetName val="t10-01"/>
      <sheetName val="t11-01"/>
      <sheetName val="t12-"/>
      <sheetName val="t3"/>
      <sheetName val="t4"/>
      <sheetName val="t5"/>
      <sheetName val="t06"/>
      <sheetName val="t07"/>
      <sheetName val="t08"/>
      <sheetName val="t09"/>
      <sheetName val="t11"/>
      <sheetName val="t12"/>
      <sheetName val="0103"/>
      <sheetName val="0203"/>
      <sheetName val="th-nop"/>
      <sheetName val="CamPha"/>
      <sheetName val="MongCai"/>
      <sheetName val="30000000"/>
      <sheetName val="40000000"/>
      <sheetName val="50000000"/>
      <sheetName val="60000000"/>
      <sheetName val="70000000"/>
      <sheetName val="L-THANG03"/>
      <sheetName val="L-THANG04"/>
      <sheetName val="luongthuong"/>
      <sheetName val="tkcb-cnv"/>
      <sheetName val="KETQUAHOC"/>
      <sheetName val="KHACHSAN"/>
      <sheetName val="THANHTOAN"/>
      <sheetName val="BC-BANHANG"/>
      <sheetName val="DOANH SO"/>
      <sheetName val="BD-SINH VIEN"/>
      <sheetName val="luongsanpham"/>
      <sheetName val="TUYENSINH02"/>
      <sheetName val="cuocphi"/>
      <sheetName val="banhang"/>
      <sheetName val="bh-thang4"/>
      <sheetName val="Thau"/>
      <sheetName val="CT-BT"/>
      <sheetName val="Xa"/>
      <sheetName val="BC TH CK (2)"/>
      <sheetName val="BC TH CK"/>
      <sheetName val="BC6tT19 food"/>
      <sheetName val="BC6tT19"/>
      <sheetName val="BC6tT18"/>
      <sheetName val="BC6tT18 - Food"/>
      <sheetName val="CTTH"/>
      <sheetName val="BC6tT17"/>
      <sheetName val="BCCK 4"/>
      <sheetName val="BCFood- T16"/>
      <sheetName val="BC6tT16"/>
      <sheetName val="BCFood- T15"/>
      <sheetName val="BC6tT15"/>
      <sheetName val="BCFood- T14"/>
      <sheetName val="BC6tT14"/>
      <sheetName val="BCFood- T13"/>
      <sheetName val="BC6tT13"/>
      <sheetName val="THCK3"/>
      <sheetName val="BC6tT12"/>
      <sheetName val="BC6tT11"/>
      <sheetName val="BC6tT10"/>
      <sheetName val="BC6tT9"/>
      <sheetName val="TH CK2"/>
      <sheetName val="BC6tT8"/>
      <sheetName val="BC6tT7"/>
      <sheetName val="BC6tT5"/>
      <sheetName val="BC6tT52 (3)"/>
      <sheetName val="BCTH"/>
      <sheetName val="BC6tT4"/>
      <sheetName val="BC6tT3"/>
      <sheetName val="BC6tT2"/>
      <sheetName val="BC6tT1"/>
      <sheetName val="BC6tT52 (2)"/>
      <sheetName val="BC6tT52"/>
      <sheetName val="BC6tT51"/>
      <sheetName val="BC6tT50"/>
      <sheetName val="BC6tT49"/>
      <sheetName val="TCK 12"/>
      <sheetName val="BC6tT48"/>
      <sheetName val="BC6tT47"/>
      <sheetName val="BC6tT46"/>
      <sheetName val="BC6tT45"/>
      <sheetName val="Tong CK"/>
      <sheetName val="BC6tT44"/>
      <sheetName val="BC6tT43"/>
      <sheetName val="BC6t"/>
      <sheetName val="T42"/>
      <sheetName val="T41"/>
      <sheetName val="T40"/>
      <sheetName val="Nhap lieu"/>
      <sheetName val="PGT"/>
      <sheetName val="Tien dien"/>
      <sheetName val="Thue GTGT"/>
      <sheetName val="Co~g hop 1,5x1,5"/>
      <sheetName val="Km282-Km_x0003__x0000_3"/>
      <sheetName val="TH du toan "/>
      <sheetName val="Du toan "/>
      <sheetName val="C.Tinh"/>
      <sheetName val="TK_cap"/>
      <sheetName val="TH_BQ"/>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Heso 3-2004 (3)"/>
      <sheetName val="Luong (2)"/>
      <sheetName val="heso T3"/>
      <sheetName val="heso T4"/>
      <sheetName val="heso T5"/>
      <sheetName val="Heso T6"/>
      <sheetName val="Heso T7"/>
      <sheetName val="Heso T8"/>
      <sheetName val="Heso T9"/>
      <sheetName val="Heso 2-2004"/>
      <sheetName val="Heso 3-2004"/>
      <sheetName val="chamcong"/>
      <sheetName val="Baocao"/>
      <sheetName val="Heso 3-2004 (2)"/>
      <sheetName val="T.K H.T.T5"/>
      <sheetName val="T.K T7"/>
      <sheetName val="TK T6"/>
      <sheetName val="T.K T5"/>
      <sheetName val="Bang thong ke hang ton"/>
      <sheetName val="thong ke "/>
      <sheetName val="T.KT04"/>
      <sheetName val="HD1"/>
      <sheetName val="HD4"/>
      <sheetName val="HD3"/>
      <sheetName val="HD5"/>
      <sheetName val="HD7"/>
      <sheetName val="HD6"/>
      <sheetName val="HD2"/>
      <sheetName val="CT 03"/>
      <sheetName val="TH 03"/>
      <sheetName val="T8-9)"/>
      <sheetName val="chieudayvo"/>
      <sheetName val="So lieu"/>
      <sheetName val="Input"/>
      <sheetName val="tt chu dong"/>
      <sheetName val="Tinh j+cvi"/>
      <sheetName val="Tinh MoP"/>
      <sheetName val="giaihe1"/>
      <sheetName val="Mp,Np"/>
      <sheetName val="khangluc"/>
      <sheetName val="Ms,Ns"/>
      <sheetName val="MoS"/>
      <sheetName val="Thi_sinh"/>
      <sheetName val="cn"/>
      <sheetName val="ct"/>
      <sheetName val="Nc"/>
      <sheetName val="DATA"/>
      <sheetName val="pt"/>
      <sheetName val="ql"/>
      <sheetName val="ql (2)"/>
      <sheetName val="4"/>
      <sheetName val=".tuanM"/>
      <sheetName val="20+590"/>
      <sheetName val="20+1218"/>
      <sheetName val="22+456"/>
      <sheetName val="23+200"/>
      <sheetName val="23+327"/>
      <sheetName val="23+468"/>
      <sheetName val="23+563"/>
      <sheetName val="24+520"/>
      <sheetName val="25"/>
      <sheetName val="Luu goc"/>
      <sheetName val="km22+93.86-km22+121.86"/>
      <sheetName val="km22+177.14-km22+205.64"/>
      <sheetName val="Bang 20-25"/>
      <sheetName val="km22+267.96-km22+283.96"/>
      <sheetName val="km22+304.31-km22+344.31"/>
      <sheetName val="km22+460.92-km22+614.57"/>
      <sheetName val="km22+671.78-km22+713.32"/>
      <sheetName val="Sheed5"/>
      <sheetName val="TL"/>
      <sheetName val="GK"/>
      <sheetName val="CB"/>
      <sheetName val="VP"/>
      <sheetName val="Km274-Km274"/>
      <sheetName val="Km27'-Km278"/>
      <sheetName val="[IBASE2.XLS_Tong hop Matduong"/>
      <sheetName val="Tkedotuoi"/>
      <sheetName val="Nhap_lieu"/>
      <sheetName val="Khoiluong"/>
      <sheetName val="Vattu"/>
      <sheetName val="Trungchuyen"/>
      <sheetName val="Bu"/>
      <sheetName val="Chitiet"/>
      <sheetName val="Tkebactho"/>
      <sheetName val="nhan su"/>
      <sheetName val="2020"/>
      <sheetName val="luong cty"/>
      <sheetName val="bangluong"/>
      <sheetName val="Tkecong"/>
      <sheetName val="thunhap03"/>
      <sheetName val="thungoaiSCTX"/>
      <sheetName val="TRICH73"/>
      <sheetName val="bcth 05-04"/>
      <sheetName val="baocao 05-04"/>
      <sheetName val="bcth04-04"/>
      <sheetName val="baocao04-04"/>
      <sheetName val="bcth03-04"/>
      <sheetName val="baocao03-04"/>
      <sheetName val="bcth02-04"/>
      <sheetName val="baocao02-04"/>
      <sheetName val="bcth01-04"/>
      <sheetName val="baocao01-04"/>
      <sheetName val="Luong"/>
      <sheetName val="HethongDebai"/>
      <sheetName val="TH131"/>
      <sheetName val="TH155&amp;156"/>
      <sheetName val="TH152"/>
      <sheetName val="TH153"/>
      <sheetName val="TH331"/>
      <sheetName val="KhoDL"/>
      <sheetName val="THSPHH"/>
      <sheetName val="THVL"/>
      <sheetName val="DMTK"/>
      <sheetName val="DMKH"/>
      <sheetName val="DMNB"/>
      <sheetName val="DMNV"/>
      <sheetName val="THQI"/>
      <sheetName val="T6"/>
      <sheetName val="giai he 2"/>
      <sheetName val="OK"/>
      <sheetName val="Dhp+dhs"/>
      <sheetName val="ktra"/>
      <sheetName val="tr_tinhDZc!othe"/>
      <sheetName val="t2_tinhTBA"/>
      <sheetName val="DTCT"/>
      <sheetName val="PTVT"/>
      <sheetName val="THVT"/>
      <sheetName val="BT1"/>
      <sheetName val="BT2"/>
      <sheetName val="BT3"/>
      <sheetName val="BT4"/>
      <sheetName val="BT5"/>
      <sheetName val="BT6"/>
      <sheetName val="BT7"/>
      <sheetName val="bt08"/>
      <sheetName val="bt9"/>
      <sheetName val="BT10"/>
      <sheetName val="bt11"/>
      <sheetName val="BT12"/>
      <sheetName val="BT13"/>
      <sheetName val="BT14"/>
      <sheetName val="bt15"/>
      <sheetName val="BT16"/>
      <sheetName val="BT18"/>
      <sheetName val="Ca.D"/>
      <sheetName val="H.long"/>
      <sheetName val="C.Mong"/>
      <sheetName val="M.Phu"/>
      <sheetName val="T.Son"/>
      <sheetName val="V.Don"/>
      <sheetName val="Y.Kien"/>
      <sheetName val="V.Quang"/>
      <sheetName val="Q.Lam"/>
      <sheetName val="Pthu"/>
      <sheetName val="T.Coc"/>
      <sheetName val="D.Nghia"/>
      <sheetName val="P.Phu"/>
      <sheetName val="P.Lai"/>
      <sheetName val="N.Xuyen"/>
      <sheetName val="H.quan"/>
      <sheetName val="S.Dang"/>
      <sheetName val="TT.DH"/>
      <sheetName val="N.Quan"/>
      <sheetName val="C.Dam"/>
      <sheetName val="M.Luong"/>
      <sheetName val="B.luan"/>
      <sheetName val=""/>
      <sheetName val="THU T12"/>
      <sheetName val="CHI T12"/>
      <sheetName val="THU T11"/>
      <sheetName val="CHI T11"/>
      <sheetName val="THU T10"/>
      <sheetName val="CHI T10"/>
      <sheetName val="THU T9"/>
      <sheetName val="CHI T9"/>
      <sheetName val="THU T8"/>
      <sheetName val="CHI T8"/>
      <sheetName val="THU T7"/>
      <sheetName val="CHI T7"/>
      <sheetName val="THU T6"/>
      <sheetName val="CHI T6"/>
      <sheetName val="THU T5"/>
      <sheetName val="CHI T5"/>
      <sheetName val="THU T4"/>
      <sheetName val="CHI T4"/>
      <sheetName val="THU T3"/>
      <sheetName val="CHI T3"/>
      <sheetName val="THU T2"/>
      <sheetName val="CHI T2"/>
      <sheetName val="THU T1"/>
      <sheetName val="CHI T1"/>
      <sheetName val="HDong ԰_x0000_"/>
      <sheetName val="Cone"/>
      <sheetName val="_IBASE2.XLSѝTNHNoi"/>
      <sheetName val="BaTrieu-L.con"/>
      <sheetName val="EDT - Ro"/>
      <sheetName val="Tonf hop"/>
      <sheetName val="CoquyTM"/>
      <sheetName val="bg+th45"/>
      <sheetName val="4-5"/>
      <sheetName val="bg+th34"/>
      <sheetName val="3-4"/>
      <sheetName val="bg+th23"/>
      <sheetName val="2-3"/>
      <sheetName val="bg+th12"/>
      <sheetName val="1-2"/>
      <sheetName val="bg+th"/>
      <sheetName val="ptvl"/>
      <sheetName val="0-1"/>
      <sheetName val="tô rôiDY"/>
      <sheetName val="ATCANING"/>
      <sheetName val="KNH"/>
      <sheetName val="KVF"/>
      <sheetName val="Hoada"/>
      <sheetName val="Nguphuc"/>
      <sheetName val="TCH"/>
      <sheetName val="TTT"/>
      <sheetName val="TVK"/>
      <sheetName val="Tuichuom"/>
      <sheetName val="NKDT"/>
      <sheetName val="Vitagin"/>
      <sheetName val="THQII"/>
      <sheetName val="Trung"/>
      <sheetName val="THQIII"/>
      <sheetName val="THT nam 04"/>
      <sheetName val="KQKDKT#04-1"/>
      <sheetName val="VtuHaTheSauTBABenThuy1 Ш2)"/>
      <sheetName val="142201ȭT4"/>
      <sheetName val="Dinh_ha nha"/>
      <sheetName val="[IBASE2.XLS}BHXH"/>
      <sheetName val="Tuan 1.01"/>
      <sheetName val="Tuan 3.01 "/>
      <sheetName val="Tuan 5.06 "/>
      <sheetName val="Tuan 6.06  "/>
      <sheetName val="Tuan 7.06 "/>
      <sheetName val="Tuan 7.06  (2)"/>
      <sheetName val="Tuan8,06"/>
      <sheetName val="Tuan9,06"/>
      <sheetName val="Tuan10,06 "/>
      <sheetName val="Tuan11,06  "/>
      <sheetName val="Tuan12,06"/>
      <sheetName val="Bao cao DD 31.3.06"/>
      <sheetName val="Bao cao DD 30.4.06"/>
      <sheetName val="Bao cao DD 31.5.06 "/>
      <sheetName val="Bao cao Quy I-06"/>
      <sheetName val="Bao cao DD 30.6.06"/>
      <sheetName val="Bao cao DD 31.7.06"/>
      <sheetName val="Bia1"/>
      <sheetName val="Bia"/>
      <sheetName val="THTBO"/>
      <sheetName val="XLAP"/>
      <sheetName val="th22"/>
      <sheetName val="CT22"/>
      <sheetName val="MuaVL_DZ"/>
      <sheetName val="LD&amp;TNTB"/>
      <sheetName val="TH_TBA"/>
      <sheetName val="MuaVL_bu"/>
      <sheetName val="MuaVL_TBA"/>
      <sheetName val="TBi"/>
      <sheetName val="XL_TN"/>
      <sheetName val="TN"/>
      <sheetName val="lietke_TBA"/>
      <sheetName val="lietke_DZ"/>
      <sheetName val="vc_Bocdo"/>
      <sheetName val="m3"/>
      <sheetName val="TK_TD"/>
      <sheetName val="Cap_dat"/>
      <sheetName val="TK _TK"/>
      <sheetName val="Cuoc89"/>
      <sheetName val="BCDSPS"/>
      <sheetName val="BCDKT"/>
      <sheetName val="Chart3"/>
      <sheetName val="Chart2"/>
      <sheetName val="2.74"/>
      <sheetName val="01"/>
      <sheetName val="CDSM (2)"/>
      <sheetName val="02.1"/>
      <sheetName val="2.1"/>
      <sheetName val="2.3"/>
      <sheetName val="02.3"/>
      <sheetName val="05"/>
      <sheetName val="03"/>
      <sheetName val="06"/>
      <sheetName val="B 01"/>
      <sheetName val="B 03"/>
      <sheetName val="D 13"/>
      <sheetName val="Q-03"/>
      <sheetName val="Q-04"/>
      <sheetName val="Q-05"/>
      <sheetName val="D15"/>
      <sheetName val="D20"/>
      <sheetName val="D19"/>
      <sheetName val="120"/>
      <sheetName val="IFAD"/>
      <sheetName val="CVHN"/>
      <sheetName val="TCVM"/>
      <sheetName val="RIDP"/>
      <sheetName val="LDNN"/>
      <sheetName val="BTH Phieu thu"/>
      <sheetName val="BTH Phieu chi"/>
      <sheetName val="NK-SC"/>
      <sheetName val="SCT NVL"/>
      <sheetName val="NK SO CAI"/>
      <sheetName val="SCT TK 331"/>
      <sheetName val="So CFSXKD"/>
      <sheetName val="SCT  TK 131"/>
      <sheetName val="So TGNH 2003"/>
      <sheetName val="So quy TM 2002"/>
      <sheetName val="The tinh Z"/>
      <sheetName val="So kho nguyen vat lieu"/>
      <sheetName val="BTH NVL"/>
      <sheetName val="So theo doi thue GTGT"/>
      <sheetName val="BC thanh QT hoa don nam 2003"/>
      <sheetName val="0304"/>
      <sheetName val="0904"/>
      <sheetName val="1204"/>
      <sheetName val="80000000"/>
      <sheetName val="90000000"/>
      <sheetName val="a0000000"/>
      <sheetName val="b0000000"/>
      <sheetName val="c0000000"/>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KHVô XL"/>
      <sheetName val="BTH"/>
      <sheetName val="luongt 13"/>
      <sheetName val="LUONG 1"/>
      <sheetName val="LUONG 2"/>
      <sheetName val="LUONG 3"/>
      <sheetName val="Luong 4"/>
      <sheetName val="CTP 4"/>
      <sheetName val="Thuno"/>
      <sheetName val="Anca 4"/>
      <sheetName val="THUONG TET"/>
      <sheetName val="thuong"/>
      <sheetName val="Bia¸"/>
      <sheetName val="T8-9B"/>
      <sheetName val="T8-9þ"/>
      <sheetName val="Mix-Tarpaulin"/>
      <sheetName val="Tarpaulin"/>
      <sheetName val="Price"/>
      <sheetName val="1"/>
      <sheetName val="2"/>
      <sheetName val="3"/>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6"/>
      <sheetName val="27"/>
      <sheetName val="28"/>
      <sheetName val="29"/>
      <sheetName val="30"/>
      <sheetName val="31"/>
      <sheetName val="Monthly"/>
      <sheetName val="For Summary"/>
      <sheetName val="For Summary(KG)"/>
      <sheetName val="PP Cloth"/>
      <sheetName val="Mix-PP Cloth"/>
      <sheetName val="Material Price-PP"/>
      <sheetName val="Bia_x0018_"/>
      <sheetName val="QD cua HDQT (ÿÿ"/>
      <sheetName val="ÿÿÿÿi ngoai tongÿÿ2)"/>
      <sheetName val="΄Cxdcb"/>
      <sheetName val="HD CTrinh1"/>
      <sheetName val="HD benA"/>
      <sheetName val="KHTC"/>
      <sheetName val="BCTC"/>
      <sheetName val="Soqui"/>
      <sheetName val="Tienvay"/>
      <sheetName val="CTthanhtoan"/>
      <sheetName val="CTietHD"/>
      <sheetName val="Theodoi HD"/>
      <sheetName val="Theodoi HD (2)"/>
      <sheetName val="VLieu"/>
      <sheetName val="May"/>
      <sheetName val="NCong"/>
      <sheetName val="gia vt,nc,may"/>
      <sheetName val="THKP"/>
      <sheetName val="T8-9@"/>
      <sheetName val="BC§ 2001"/>
      <sheetName val="BBC§ 2002"/>
      <sheetName val="TSC§ 2001"/>
      <sheetName val="TSc® 2002"/>
      <sheetName val="PXKT1"/>
      <sheetName val="PXKT2"/>
      <sheetName val="PXKT3"/>
      <sheetName val="PXKT4"/>
      <sheetName val="PXKT5"/>
      <sheetName val="May khau"/>
      <sheetName val="PXKT6Via 11"/>
      <sheetName val="PXKT7"/>
      <sheetName val="PXKTLo Thien V 14A"/>
      <sheetName val="V14 phu"/>
      <sheetName val="V15"/>
      <sheetName val="V7"/>
      <sheetName val="V9"/>
      <sheetName val="Via 16 Lthien"/>
      <sheetName val="V6a"/>
      <sheetName val="PXKT8"/>
      <sheetName val="XXXXXXX0"/>
      <sheetName val="02"/>
      <sheetName val="04"/>
      <sheetName val="07"/>
      <sheetName val="08"/>
      <sheetName val="09"/>
      <sheetName val="PHEPNAM"/>
      <sheetName val="KHONGLUONG"/>
      <sheetName val="d0000000"/>
      <sheetName val="e0000000"/>
      <sheetName val="f0000000"/>
      <sheetName val="g0000000"/>
      <sheetName val="h0000000"/>
      <sheetName val="i0000000"/>
      <sheetName val="XXXXXXX1"/>
      <sheetName val="XXXXXXX2"/>
      <sheetName val="XXXXXXX3"/>
      <sheetName val="XXXXXXX4"/>
      <sheetName val="XXXXXXX5"/>
      <sheetName val="XXXXXXX6"/>
      <sheetName val="XXXXXXX7"/>
      <sheetName val="XXXXXXX8"/>
      <sheetName val="XXXXXXX9"/>
      <sheetName val="XXXXXXXA"/>
      <sheetName val="XXXXXXXB"/>
      <sheetName val="XXXXXXXC"/>
      <sheetName val="XXXXXXXD"/>
      <sheetName val="XXXXXXXE"/>
      <sheetName val="Km282-Km_x0003_?3"/>
      <sheetName val="Thang1"/>
      <sheetName val="Thang2"/>
      <sheetName val="Thang3"/>
      <sheetName val="Thang 4"/>
      <sheetName val="23+32þ"/>
      <sheetName val="7 THAI NGUYEN"/>
      <sheetName val="[IBASE2.XLS䁝BC6tT17"/>
      <sheetName val="TK13_x0005_"/>
      <sheetName val="Bia¬"/>
      <sheetName val="THQþ"/>
      <sheetName val="TH_B¸"/>
      <sheetName val="T8-9_x0008_"/>
      <sheetName val="det VP"/>
      <sheetName val="det hn"/>
      <sheetName val="19-5"/>
      <sheetName val="X26-2"/>
      <sheetName val="x26"/>
      <sheetName val="chi Hieu"/>
      <sheetName val="c thoa"/>
      <sheetName val="A thanh - DL"/>
      <sheetName val="A Tuyen"/>
      <sheetName val="A Tien -laphu"/>
      <sheetName val="A Thang- laphu"/>
      <sheetName val="DMHN"/>
      <sheetName val="A Dong"/>
      <sheetName val="27-7 NB"/>
      <sheetName val="ATuan-PN"/>
      <sheetName val="X20"/>
      <sheetName val="xn 5"/>
      <sheetName val="PKD X20"/>
      <sheetName val="da giay SG"/>
      <sheetName val="dagiay XK"/>
      <sheetName val="DK Dong xuan"/>
      <sheetName val="chu Ton"/>
      <sheetName val="minh tri"/>
      <sheetName val="viet huy"/>
      <sheetName val="thanh ha"/>
      <sheetName val="O Su"/>
      <sheetName val="A Ha-DL"/>
      <sheetName val="Vinh oanh"/>
      <sheetName val="chi Thuy"/>
      <sheetName val="chu Hong"/>
      <sheetName val="thuy- may"/>
      <sheetName val="CHuong(VT)"/>
      <sheetName val="XNK-hnam"/>
      <sheetName val="7-5HQ"/>
      <sheetName val="vu yen"/>
      <sheetName val="Du_lieu"/>
      <sheetName val="Nhap_lieÈ"/>
      <sheetName val="PNT-QUOT-#3"/>
      <sheetName val="COAT&amp;WRAP-QIOT-#3"/>
      <sheetName val="Nhap_lie"/>
      <sheetName val="Nhap_lie("/>
      <sheetName val="Chart䀀"/>
      <sheetName val="T8-9("/>
      <sheetName val=" GT CPhi tung dot"/>
      <sheetName val="ESTI."/>
      <sheetName val="DI-ESTI"/>
      <sheetName val="THTBþ"/>
      <sheetName val="CongNo"/>
      <sheetName val="TD khao sat"/>
      <sheetName val="_x0000__x0000__x0005__x0000__x0000_"/>
      <sheetName val="nghi dinh-_x0004__x0010_"/>
      <sheetName val="CHITIET VL-NC"/>
      <sheetName val="DON GIA"/>
      <sheetName val="Cong hop 2,0ࡸ2,0"/>
      <sheetName val="Biaþ"/>
      <sheetName val="Luot"/>
      <sheetName val="lapdap TB "/>
      <sheetName val="IBASE2"/>
      <sheetName val="T8-9h"/>
      <sheetName val="T8-9X"/>
      <sheetName val="MTL$-INTER"/>
      <sheetName val="GIA 뭼UOC"/>
      <sheetName val="Soqu_x0005__x0000__x0000_"/>
      <sheetName val="T8-9_x0005_"/>
      <sheetName val="c¨"/>
      <sheetName val="cØ"/>
      <sheetName val="Km282-Km_x0003_"/>
      <sheetName val="chi phi cap tien"/>
      <sheetName val="Bang can doi "/>
      <sheetName val="Tinh hinh cat lang"/>
      <sheetName val="Diem mon hoc"/>
      <sheetName val="Diem Tong ket"/>
      <sheetName val="DS - HoTen"/>
      <sheetName val="DS-Loc"/>
      <sheetName val="thong ke_x0000_"/>
      <sheetName val="Tinh hinh SX phu"/>
      <sheetName val="Tinh hinh do xop"/>
      <sheetName val="nphuocb 4"/>
      <sheetName val="TH dat "/>
      <sheetName val="DZ22"/>
      <sheetName val="TTDZ22"/>
      <sheetName val="VtuHaTheSauTBANg⤤yenDu6"/>
      <sheetName val="〴7"/>
      <sheetName val="ɾT"/>
      <sheetName val="BL2"/>
      <sheetName val="KG2"/>
      <sheetName val="Cong tron D7'"/>
      <sheetName val="Giathanh1m3BT"/>
      <sheetName val="tien _x0000_uong"/>
      <sheetName val="_x0000_Y_BA"/>
      <sheetName val="°:nh"/>
      <sheetName val="QDcua TGD (2)_x0000__x0000__x0000__x0000__x0000__x0000__x0000__x0000__x0000__x0000__x0000__x0000_䚼˰_x0000__x0004__x0000__x0000_"/>
      <sheetName val="Tong_ke"/>
      <sheetName val="XXXXXX?X"/>
      <sheetName val="SANNUONG"/>
      <sheetName val="thkn (2)"/>
      <sheetName val="Vchuygn(C)"/>
      <sheetName val="342201-T10"/>
      <sheetName val="km208"/>
      <sheetName val="DMX"/>
      <sheetName val="tien "/>
      <sheetName val="T6-99_x0000__x0000__x0000__x0000__x0000__x0000__x0000__x0000__x0000__x0000_ _x0000__x0012_[IBASE2.XLS]T"/>
      <sheetName val="T4-99_x0005__x0000__x0000_T5-99"/>
      <sheetName val="[IBASE2.XLS뭝êm283-Km284"/>
      <sheetName val="CHITIET VL-NCHT1 (2)"/>
      <sheetName val="NEW-PANEL"/>
      <sheetName val="Bia0"/>
      <sheetName val="DMT_x0000_"/>
      <sheetName val="KH-Q1,Q2,01"/>
      <sheetName val="CVden_ngoai_TCT_(1)"/>
      <sheetName val="CV_den_ngoai_TCT_(2)"/>
      <sheetName val="CV_den_ngoai_TCT_(3)"/>
      <sheetName val="QDcua_TGD"/>
      <sheetName val="QD_cua_HDQT"/>
      <sheetName val="QD_cua_HDQT_(2)"/>
      <sheetName val="CV_di_ngoai_tong"/>
      <sheetName val="CV_di_ngoai_tong_(2)"/>
      <sheetName val="To_trinh"/>
      <sheetName val="Giao_nhiem_vu"/>
      <sheetName val="QDcua_TGD_(2)"/>
      <sheetName val="Thong_tu"/>
      <sheetName val="CV_di_trong__tong"/>
      <sheetName val="nghi_dinh-CP"/>
      <sheetName val="CV_den_trong_tong"/>
      <sheetName val="KHVt_"/>
      <sheetName val="KHVt_XL"/>
      <sheetName val="KHVt_XLT4"/>
      <sheetName val="lapdat_TB_"/>
      <sheetName val="TNghiªm_TB_"/>
      <sheetName val="VËt_liÖu"/>
      <sheetName val="Lap_®at_®iÖn"/>
      <sheetName val="TNghiÖm_VL"/>
      <sheetName val="th_"/>
      <sheetName val="tien_luong"/>
      <sheetName val="Thep_be"/>
      <sheetName val="Thep_than"/>
      <sheetName val="Thep_xa_mu"/>
      <sheetName val="Nhap_lieu1"/>
      <sheetName val="Tien_dien"/>
      <sheetName val="Thue_GTGT"/>
      <sheetName val="142201-T1_"/>
      <sheetName val="142201-T2-th_"/>
      <sheetName val="142201-T3-th_"/>
      <sheetName val="142201-T4-th__"/>
      <sheetName val="_t5"/>
      <sheetName val="t_4"/>
      <sheetName val="_t3_"/>
      <sheetName val="_TH331"/>
      <sheetName val="_Minh_ha"/>
      <sheetName val="_Ha_Tay"/>
      <sheetName val="_Vinhphuc"/>
      <sheetName val="_Nbinh"/>
      <sheetName val="_QVinh"/>
      <sheetName val="_TW1"/>
      <sheetName val="VtuHaTheSauTBABenThuy1_(2)"/>
      <sheetName val="Kluong_phu"/>
      <sheetName val="Lan_can"/>
      <sheetName val="Ho_lan"/>
      <sheetName val="Coc_tieu"/>
      <sheetName val="Bien_bao"/>
      <sheetName val="Op_mai_274"/>
      <sheetName val="Op_mai_275"/>
      <sheetName val="Op_mai_276"/>
      <sheetName val="Op_mai_277"/>
      <sheetName val="Op_mai_278"/>
      <sheetName val="Op_mai_279"/>
      <sheetName val="Op_mai_280"/>
      <sheetName val="Op_mai_281"/>
      <sheetName val="Op_mai_282"/>
      <sheetName val="Op_mai_283"/>
      <sheetName val="Op_mai_284"/>
      <sheetName val="Op_mai"/>
      <sheetName val="thkl_(2)"/>
      <sheetName val="long_tec"/>
      <sheetName val="Km274_-_Km275"/>
      <sheetName val="Km275_-_Km276"/>
      <sheetName val="Km276_-_Km277"/>
      <sheetName val="Km277_-_Km278_"/>
      <sheetName val="Km278_-_Km279"/>
      <sheetName val="Km279_-_Km280"/>
      <sheetName val="Km280_-_Km281"/>
      <sheetName val="Km281_-_Km282"/>
      <sheetName val="Km282_-_Km283"/>
      <sheetName val="Km283_-_Km284"/>
      <sheetName val="Km284_-_Km285"/>
      <sheetName val="Tong_hop_Matduong"/>
      <sheetName val="Cong_D75"/>
      <sheetName val="Cong_D100"/>
      <sheetName val="Cong_D150"/>
      <sheetName val="Cong_2D150"/>
      <sheetName val="Cong_ban_0,7x0,7"/>
      <sheetName val="Cong_ban_0,8x0,8"/>
      <sheetName val="Cong_ban_1x1"/>
      <sheetName val="Cong_ban_1x1,2"/>
      <sheetName val="Cong_ban_1,5x1,5"/>
      <sheetName val="Cong_ban_2x1,5"/>
      <sheetName val="Cong_ban_2x2"/>
      <sheetName val="Tong_hop"/>
      <sheetName val="Tong_hop_(2)"/>
      <sheetName val="Cong_cu"/>
      <sheetName val="Cot_thep"/>
      <sheetName val="Cong_tron_D75"/>
      <sheetName val="Cong_tron_D100"/>
      <sheetName val="Cong_tron_D150"/>
      <sheetName val="Cong_tron_2D150"/>
      <sheetName val="Cong_ban_1,0x1,0"/>
      <sheetName val="Cong_ban_1,0x1,2"/>
      <sheetName val="Cong_hop_1,5x1,5"/>
      <sheetName val="Cong_hop_2,0x1,5"/>
      <sheetName val="Cong_hop_2,0x2,0"/>
      <sheetName val="Song_trai"/>
      <sheetName val="Dinh+ha_nha"/>
      <sheetName val="NG_k"/>
      <sheetName val="Trich_Ngang"/>
      <sheetName val="Danh_sach_Rieng"/>
      <sheetName val="Dia_Diem_Thuc_Tap"/>
      <sheetName val="De_Tai_Thuc_Tap"/>
      <sheetName val="TK_112"/>
      <sheetName val="TK_131"/>
      <sheetName val="TK_141"/>
      <sheetName val="TK_153"/>
      <sheetName val="TK_211"/>
      <sheetName val="TK_242"/>
      <sheetName val="TK_334"/>
      <sheetName val="TK_511"/>
      <sheetName val="TK_515"/>
      <sheetName val="TK_911"/>
      <sheetName val="T_so_thay_doi"/>
      <sheetName val="b_THchitietDZCT"/>
      <sheetName val="b_THchitietTBA"/>
      <sheetName val="Khao_sat"/>
      <sheetName val="TT_khao_sat"/>
      <sheetName val="SCT_Cong_trinh"/>
      <sheetName val="06-2003_(2)"/>
      <sheetName val="CDPS_6tc"/>
      <sheetName val="SCT_Nha_thau"/>
      <sheetName val="socai2003_(6tc)dp"/>
      <sheetName val="socai2003_(6tc)"/>
      <sheetName val="CDPS_6tc_(2)"/>
      <sheetName val="phan_tich_DG"/>
      <sheetName val="gia_vat_lieu"/>
      <sheetName val="gia_xe_may"/>
      <sheetName val="gia_nhan_cong"/>
      <sheetName val="CDSL_(2)"/>
      <sheetName val="K249_K98"/>
      <sheetName val="K249_K98_(2)"/>
      <sheetName val="K251_K98"/>
      <sheetName val="K251_SBase"/>
      <sheetName val="K251_AC"/>
      <sheetName val="K252_K98"/>
      <sheetName val="K252_SBase"/>
      <sheetName val="K252_AC"/>
      <sheetName val="K253_K98"/>
      <sheetName val="K253_Subbase"/>
      <sheetName val="K253_Base_"/>
      <sheetName val="K253_SBase"/>
      <sheetName val="K253_AC"/>
      <sheetName val="K255_SBase"/>
      <sheetName val="K259_K98"/>
      <sheetName val="K259_Subbase"/>
      <sheetName val="K259_Base_"/>
      <sheetName val="K259_AC"/>
      <sheetName val="K260_K98"/>
      <sheetName val="K260_Subbase"/>
      <sheetName val="K260_Base"/>
      <sheetName val="K260_AC"/>
      <sheetName val="K261_K98"/>
      <sheetName val="K261_Base"/>
      <sheetName val="K261_AC"/>
      <sheetName val="Don_gia_CPM"/>
      <sheetName val="Tong_Thieu_HD_cac_CT-2001"/>
      <sheetName val="VL_thieu_HD_-_2001"/>
      <sheetName val="Tong_thieu_HD_cac_CT_-_2002"/>
      <sheetName val="Lan_trai"/>
      <sheetName val="Van_chuyen"/>
      <sheetName val="HDong_VC"/>
      <sheetName val="ThieuHD_nam_2001"/>
      <sheetName val="Bang_TH"/>
      <sheetName val="Tong_Chinh"/>
      <sheetName val="TH_du_toan_"/>
      <sheetName val="Du_toan_"/>
      <sheetName val="C_Tinh"/>
      <sheetName val="giai_thich"/>
      <sheetName val="DT_-_Ro"/>
      <sheetName val="TH_-_Ro_"/>
      <sheetName val="GDT_-_Ro"/>
      <sheetName val="DT_-_TB"/>
      <sheetName val="TH_-_TB"/>
      <sheetName val="GDT_-_TB"/>
      <sheetName val="DT_-_NT"/>
      <sheetName val="TH_-_NT"/>
      <sheetName val="GDT_-_NT"/>
      <sheetName val="ql_(2)"/>
      <sheetName val="F_ThanhTri"/>
      <sheetName val="F_Gialam"/>
      <sheetName val="TH_dam"/>
      <sheetName val="SX_dam"/>
      <sheetName val="LD_dam"/>
      <sheetName val="Bang_gia_VL"/>
      <sheetName val="Gia_NC"/>
      <sheetName val="Gia_may"/>
      <sheetName val="KQKD02-2_(2)"/>
      <sheetName val="KQKD-2_(2)"/>
      <sheetName val="KQKD_thu2004"/>
      <sheetName val="Dancau-Q_Ninh"/>
      <sheetName val="BaTrieu-L_son"/>
      <sheetName val="T03_-_03"/>
      <sheetName val="THL_T03"/>
      <sheetName val="TTBC_T03"/>
      <sheetName val="Luong_noi_Bo_-_T3"/>
      <sheetName val="Tong_hop_-_T3"/>
      <sheetName val="Thuong_Quy_3"/>
      <sheetName val="Phu_cap_trach_nhiem"/>
      <sheetName val="Tay_ninh"/>
      <sheetName val="A_Duc"/>
      <sheetName val="DOANH_SO"/>
      <sheetName val="BD-SINH_VIEN"/>
      <sheetName val="BC_TH_CK_(2)"/>
      <sheetName val="BC_TH_CK"/>
      <sheetName val="BC6tT19_food"/>
      <sheetName val="BC6tT18_-_Food"/>
      <sheetName val="BCCK_4"/>
      <sheetName val="BCFood-_T16"/>
      <sheetName val="BCFood-_T15"/>
      <sheetName val="BCFood-_T14"/>
      <sheetName val="BCFood-_T13"/>
      <sheetName val="TH_CK2"/>
      <sheetName val="BC6tT52_(3)"/>
      <sheetName val="BC6tT52_(2)"/>
      <sheetName val="TCK_12"/>
      <sheetName val="Tong_CK"/>
      <sheetName val="HHVt_"/>
      <sheetName val="Co~g_hop_1,5x1,5"/>
      <sheetName val="So_sanh"/>
      <sheetName val="Xaylap_"/>
      <sheetName val="Nhan_cong"/>
      <sheetName val="_KQTH_quy_hoach_135"/>
      <sheetName val="Bao_cao_KQTH_quy_hoach_135"/>
      <sheetName val="CT_03"/>
      <sheetName val="TH_03"/>
      <sheetName val="CV_di_trong__dong"/>
      <sheetName val="BaTrieu-L_con"/>
      <sheetName val="EDT_-_Ro"/>
      <sheetName val="Heso_3-2004_(3)"/>
      <sheetName val="Luong_(2)"/>
      <sheetName val="heso_T3"/>
      <sheetName val="heso_T4"/>
      <sheetName val="heso_T5"/>
      <sheetName val="Heso_T6"/>
      <sheetName val="Heso_T7"/>
      <sheetName val="Heso_T8"/>
      <sheetName val="Heso_T9"/>
      <sheetName val="Heso_2-2004"/>
      <sheetName val="Heso_3-2004"/>
      <sheetName val="Heso_3-2004_(2)"/>
      <sheetName val="[IBASE2_XLSѝTNHNoi"/>
      <sheetName val="Co_quan_TCT"/>
      <sheetName val="BOT_(PA_chon)"/>
      <sheetName val="Yaly_&amp;_Ri_Ninh"/>
      <sheetName val="Thuy_dien_Na_Loi"/>
      <sheetName val="bang_so_sanh_tong_hop"/>
      <sheetName val="bang_so_sanh_tong_hop_(ty_le)"/>
      <sheetName val="thu_nhap_binh_quan_(2)"/>
      <sheetName val="dang_huong"/>
      <sheetName val="phuong_an_1"/>
      <sheetName val="phuong_an_1_(2)"/>
      <sheetName val="phuong_an2"/>
      <sheetName val="tong_hop_BQ"/>
      <sheetName val="tong_hop_BQ-1"/>
      <sheetName val="phuong_an_chon"/>
      <sheetName val="bang_so_sanh_tong_hop_(_PA_chon"/>
      <sheetName val="dang_ap_dung"/>
      <sheetName val="bang_tong_hop_(dang_huong)"/>
      <sheetName val="GIA_NUOC"/>
      <sheetName val="GIA_DIEN_THOAI"/>
      <sheetName val="GIA_DIEN"/>
      <sheetName val="chiet_tinh_XD"/>
      <sheetName val="Triet_T"/>
      <sheetName val="Phan_tich_gia"/>
      <sheetName val="pHAN_CONG"/>
      <sheetName val="GIA_XD"/>
      <sheetName val="TK__TK"/>
      <sheetName val="bcth_05-04"/>
      <sheetName val="baocao_05-04"/>
      <sheetName val="nhan_su"/>
      <sheetName val="luong_cty"/>
      <sheetName val="Luu_goc"/>
      <sheetName val="km22+93_86-km22+121_86"/>
      <sheetName val="km22+177_14-km22+205_64"/>
      <sheetName val="Bang_20-25"/>
      <sheetName val="km22+267_96-km22+283_96"/>
      <sheetName val="km22+304_31-km22+344_31"/>
      <sheetName val="km22+460_92-km22+614_57"/>
      <sheetName val="km22+671_78-km22+713_32"/>
      <sheetName val="tô_rôiDY"/>
      <sheetName val="T_K_H_T_T5"/>
      <sheetName val="T_K_T7"/>
      <sheetName val="TK_T6"/>
      <sheetName val="T_K_T5"/>
      <sheetName val="Bang_thong_ke_hang_ton"/>
      <sheetName val="thong_ke_"/>
      <sheetName val="T_KT04"/>
      <sheetName val="Dinh_ha_nha"/>
      <sheetName val="Km282-Km3"/>
      <sheetName val="[IBASE2_XLS}BHXH"/>
      <sheetName val="_tuanM"/>
      <sheetName val="Tuan_1_01"/>
      <sheetName val="Tuan_3_01_"/>
      <sheetName val="Tuan_5_06_"/>
      <sheetName val="Tuan_6_06__"/>
      <sheetName val="Tuan_7_06_"/>
      <sheetName val="Tuan_7_06__(2)"/>
      <sheetName val="Tuan10,06_"/>
      <sheetName val="Tuan11,06__"/>
      <sheetName val="Bao_cao_DD_31_3_06"/>
      <sheetName val="Bao_cao_DD_30_4_06"/>
      <sheetName val="Bao_cao_DD_31_5_06_"/>
      <sheetName val="Bao_cao_Quy_I-06"/>
      <sheetName val="Bao_cao_DD_30_6_06"/>
      <sheetName val="Bao_cao_DD_31_7_06"/>
      <sheetName val="2_74"/>
      <sheetName val="THU_T12"/>
      <sheetName val="CHI_T12"/>
      <sheetName val="THU_T11"/>
      <sheetName val="CHI_T11"/>
      <sheetName val="THU_T10"/>
      <sheetName val="CHI_T10"/>
      <sheetName val="THU_T9"/>
      <sheetName val="CHI_T9"/>
      <sheetName val="THU_T8"/>
      <sheetName val="CHI_T8"/>
      <sheetName val="THU_T7"/>
      <sheetName val="CHI_T7"/>
      <sheetName val="THU_T6"/>
      <sheetName val="CHI_T6"/>
      <sheetName val="THU_T5"/>
      <sheetName val="CHI_T5"/>
      <sheetName val="THU_T4"/>
      <sheetName val="CHI_T4"/>
      <sheetName val="THU_T3"/>
      <sheetName val="CHI_T3"/>
      <sheetName val="THU_T2"/>
      <sheetName val="CHI_T2"/>
      <sheetName val="THU_T1"/>
      <sheetName val="CHI_T1"/>
      <sheetName val="CDSM_(2)"/>
      <sheetName val="02_1"/>
      <sheetName val="2_1"/>
      <sheetName val="2_3"/>
      <sheetName val="02_3"/>
      <sheetName val="B_01"/>
      <sheetName val="B_03"/>
      <sheetName val="D_13"/>
      <sheetName val="BTH_Phieu_thu"/>
      <sheetName val="BTH_Phieu_chi"/>
      <sheetName val="SCT_NVL"/>
      <sheetName val="NK_SO_CAI"/>
      <sheetName val="SCT_TK_331"/>
      <sheetName val="So_CFSXKD"/>
      <sheetName val="SCT__TK_131"/>
      <sheetName val="So_TGNH_2003"/>
      <sheetName val="So_quy_TM_2002"/>
      <sheetName val="The_tinh_Z"/>
      <sheetName val="So_kho_nguyen_vat_lieu"/>
      <sheetName val="BTH_NVL"/>
      <sheetName val="So_theo_doi_thue_GTGT"/>
      <sheetName val="BC_thanh_QT_hoa_don_nam_2003"/>
      <sheetName val="GDMN_1"/>
      <sheetName val="GDMN_2"/>
      <sheetName val="GDMN_3"/>
      <sheetName val="GDMN_4"/>
      <sheetName val="GDMN_5"/>
      <sheetName val="GDTH_1"/>
      <sheetName val="GDTH_2"/>
      <sheetName val="GDTH_3"/>
      <sheetName val="GDTH_4"/>
      <sheetName val="GDTH_5"/>
      <sheetName val="THCS_1"/>
      <sheetName val="THCS_2"/>
      <sheetName val="THCS_3"/>
      <sheetName val="THCS_4"/>
      <sheetName val="THCS_5"/>
      <sheetName val="THCS_6"/>
      <sheetName val="THPT_1"/>
      <sheetName val="THPT_2"/>
      <sheetName val="THPT_3"/>
      <sheetName val="THPT_4"/>
      <sheetName val="THPT_5"/>
      <sheetName val="THPT_6"/>
      <sheetName val="DH,CD,THCN_1"/>
      <sheetName val="DH,CD,THCN_2"/>
      <sheetName val="DH,CD,THCN_3"/>
      <sheetName val="GDKCQ_1"/>
      <sheetName val="GDKCQ_2"/>
      <sheetName val="KHVô_XL"/>
      <sheetName val="Coc_6"/>
      <sheetName val="THT_nam_04"/>
      <sheetName val="luongt_13"/>
      <sheetName val="LUONG_1"/>
      <sheetName val="LUONG_2"/>
      <sheetName val="LUONG_3"/>
      <sheetName val="Luong_4"/>
      <sheetName val="CTP_4"/>
      <sheetName val="Anca_4"/>
      <sheetName val="THUONG_TET"/>
      <sheetName val="Deo_nai"/>
      <sheetName val="CKD_than"/>
      <sheetName val="CTT_Thong_nhat"/>
      <sheetName val="CTT_Nui_beo"/>
      <sheetName val="CTT_cao_son"/>
      <sheetName val="CTT_Khe_cham"/>
      <sheetName val="XNxlva_sxthanKCII"/>
      <sheetName val="Cam_Y_ut_KC"/>
      <sheetName val="CTxay_lap_mo_CP"/>
      <sheetName val="CTdo_luong_GDSP"/>
      <sheetName val="Dong_bac"/>
      <sheetName val="Cac_cang_UT_mua_than_Dong_bac"/>
      <sheetName val="cua_hang_vtu"/>
      <sheetName val="Khach_hang_le_"/>
      <sheetName val="nhat_ky_5"/>
      <sheetName val="cac_cong_ty_van_tai"/>
      <sheetName val="For_Summary"/>
      <sheetName val="For_Summary(KG)"/>
      <sheetName val="PP_Cloth"/>
      <sheetName val="Mix-PP_Cloth"/>
      <sheetName val="Material_Price-PP"/>
      <sheetName val="QD_cua_HDQT_(ÿÿ"/>
      <sheetName val="ÿÿÿÿi_ngoai_tongÿÿ2)"/>
      <sheetName val="GIA_뭼UOC"/>
      <sheetName val="Soqu"/>
      <sheetName val="HD_CTrinh1"/>
      <sheetName val="HD_benA"/>
      <sheetName val="Theodoi_HD"/>
      <sheetName val="Theodoi_HD_(2)"/>
    </sheetNames>
    <sheetDataSet>
      <sheetData sheetId="0" refreshError="1">
        <row r="7">
          <cell r="AH7" t="str">
            <v>SP1</v>
          </cell>
          <cell r="AI7" t="str">
            <v>SOLVENT CLEANING   (SSPC-SP-1)</v>
          </cell>
          <cell r="AJ7">
            <v>60</v>
          </cell>
          <cell r="AK7">
            <v>60</v>
          </cell>
          <cell r="AL7">
            <v>60</v>
          </cell>
        </row>
        <row r="8">
          <cell r="AH8" t="str">
            <v>SP2</v>
          </cell>
          <cell r="AI8" t="str">
            <v>HAND CLEANING   (SSPC-SP-2)</v>
          </cell>
          <cell r="AJ8">
            <v>50</v>
          </cell>
          <cell r="AK8">
            <v>50</v>
          </cell>
          <cell r="AL8">
            <v>50</v>
          </cell>
        </row>
        <row r="9">
          <cell r="AH9" t="str">
            <v>SP3</v>
          </cell>
          <cell r="AI9" t="str">
            <v>POWER CLEANING   (SSPC-SP-3)</v>
          </cell>
          <cell r="AJ9">
            <v>50</v>
          </cell>
          <cell r="AK9">
            <v>50</v>
          </cell>
          <cell r="AL9">
            <v>50</v>
          </cell>
        </row>
        <row r="10">
          <cell r="AH10" t="str">
            <v>SP5</v>
          </cell>
          <cell r="AI10" t="str">
            <v>WHITE METAL BLAST   (SSPC-SP-5)</v>
          </cell>
          <cell r="AJ10">
            <v>90</v>
          </cell>
          <cell r="AK10">
            <v>90</v>
          </cell>
          <cell r="AL10">
            <v>90</v>
          </cell>
        </row>
        <row r="11">
          <cell r="AH11" t="str">
            <v>SP6</v>
          </cell>
          <cell r="AI11" t="str">
            <v>COMMERCIAL BLAST (SSPC-SP-6)</v>
          </cell>
          <cell r="AJ11">
            <v>70</v>
          </cell>
          <cell r="AK11">
            <v>70</v>
          </cell>
          <cell r="AL11">
            <v>70</v>
          </cell>
        </row>
        <row r="12">
          <cell r="AH12" t="str">
            <v>SP7</v>
          </cell>
          <cell r="AI12" t="str">
            <v>BRUSH OFF BLAST CLEANING (SSPC-SP7)</v>
          </cell>
          <cell r="AJ12">
            <v>50</v>
          </cell>
          <cell r="AK12">
            <v>50</v>
          </cell>
          <cell r="AL12">
            <v>50</v>
          </cell>
        </row>
        <row r="13">
          <cell r="AH13" t="str">
            <v>SP8</v>
          </cell>
          <cell r="AI13" t="str">
            <v>PICKLING  (SSPC-SP-8)</v>
          </cell>
          <cell r="AJ13">
            <v>350</v>
          </cell>
          <cell r="AK13">
            <v>350</v>
          </cell>
          <cell r="AL13">
            <v>350</v>
          </cell>
        </row>
        <row r="14">
          <cell r="AH14" t="str">
            <v>SP10</v>
          </cell>
          <cell r="AI14" t="str">
            <v>NEAR WHITE BLAST (SSPC-SP-10)</v>
          </cell>
          <cell r="AJ14">
            <v>80</v>
          </cell>
          <cell r="AK14">
            <v>80</v>
          </cell>
          <cell r="AL14">
            <v>80</v>
          </cell>
        </row>
        <row r="16">
          <cell r="AH16" t="str">
            <v>RLP</v>
          </cell>
          <cell r="AI16" t="str">
            <v>RED LEAD PRIMER</v>
          </cell>
          <cell r="AJ16" t="str">
            <v>0101</v>
          </cell>
          <cell r="AK16" t="str">
            <v>905(OP-91)</v>
          </cell>
          <cell r="AL16" t="str">
            <v>210</v>
          </cell>
          <cell r="AM16">
            <v>1</v>
          </cell>
          <cell r="AN16">
            <v>9.1999999999999993</v>
          </cell>
          <cell r="AO16">
            <v>9.6999999999999993</v>
          </cell>
          <cell r="AP16">
            <v>14.8</v>
          </cell>
          <cell r="AQ16">
            <v>47.83</v>
          </cell>
          <cell r="AR16">
            <v>45.36</v>
          </cell>
          <cell r="AS16">
            <v>38.51</v>
          </cell>
          <cell r="AT16">
            <v>440</v>
          </cell>
          <cell r="AU16">
            <v>440</v>
          </cell>
          <cell r="AV16">
            <v>570</v>
          </cell>
        </row>
        <row r="17">
          <cell r="AH17" t="str">
            <v>ERLP</v>
          </cell>
          <cell r="AI17" t="str">
            <v>RED LEAD PRIMER</v>
          </cell>
          <cell r="AJ17" t="str">
            <v>0102</v>
          </cell>
          <cell r="AK17" t="str">
            <v>906(OP-92)</v>
          </cell>
          <cell r="AL17" t="str">
            <v>220</v>
          </cell>
          <cell r="AM17">
            <v>1</v>
          </cell>
          <cell r="AN17">
            <v>8.7799999999999994</v>
          </cell>
          <cell r="AO17">
            <v>10</v>
          </cell>
          <cell r="AP17">
            <v>12.4</v>
          </cell>
          <cell r="AQ17">
            <v>47.83</v>
          </cell>
          <cell r="AR17">
            <v>42</v>
          </cell>
          <cell r="AS17">
            <v>38.71</v>
          </cell>
          <cell r="AT17">
            <v>420</v>
          </cell>
          <cell r="AU17">
            <v>420</v>
          </cell>
          <cell r="AV17">
            <v>480</v>
          </cell>
        </row>
        <row r="18">
          <cell r="AI18" t="str">
            <v>B P RED LEAD PRIMER</v>
          </cell>
          <cell r="AJ18" t="str">
            <v>0103</v>
          </cell>
          <cell r="AK18" t="str">
            <v>911</v>
          </cell>
          <cell r="AL18">
            <v>0</v>
          </cell>
          <cell r="AM18">
            <v>1</v>
          </cell>
          <cell r="AN18">
            <v>8.44</v>
          </cell>
          <cell r="AO18">
            <v>9</v>
          </cell>
          <cell r="AP18">
            <v>0</v>
          </cell>
          <cell r="AQ18">
            <v>45</v>
          </cell>
          <cell r="AR18">
            <v>42.22</v>
          </cell>
          <cell r="AS18">
            <v>0</v>
          </cell>
          <cell r="AT18">
            <v>380</v>
          </cell>
          <cell r="AU18">
            <v>380</v>
          </cell>
        </row>
        <row r="19">
          <cell r="AH19" t="str">
            <v>ATP</v>
          </cell>
          <cell r="AI19" t="str">
            <v xml:space="preserve">ALUMINUM TRIPOLYPHOSPHATE PRIMER </v>
          </cell>
          <cell r="AJ19" t="str">
            <v>0107</v>
          </cell>
          <cell r="AK19" t="str">
            <v>992</v>
          </cell>
          <cell r="AL19" t="str">
            <v>221</v>
          </cell>
          <cell r="AM19">
            <v>1</v>
          </cell>
          <cell r="AN19">
            <v>12.6</v>
          </cell>
          <cell r="AO19">
            <v>7.09</v>
          </cell>
          <cell r="AP19">
            <v>11.4</v>
          </cell>
          <cell r="AQ19">
            <v>39.68</v>
          </cell>
          <cell r="AR19">
            <v>42.31</v>
          </cell>
          <cell r="AS19">
            <v>38.6</v>
          </cell>
          <cell r="AT19">
            <v>500</v>
          </cell>
          <cell r="AU19">
            <v>300</v>
          </cell>
          <cell r="AV19">
            <v>440</v>
          </cell>
        </row>
        <row r="20">
          <cell r="AH20" t="str">
            <v>AZCP</v>
          </cell>
          <cell r="AI20" t="str">
            <v xml:space="preserve">ALKYD ZINC CHROMATE PRIMER </v>
          </cell>
          <cell r="AJ20" t="str">
            <v>0111</v>
          </cell>
          <cell r="AK20" t="str">
            <v>907(OP-93)</v>
          </cell>
          <cell r="AL20" t="str">
            <v>240</v>
          </cell>
          <cell r="AM20">
            <v>1</v>
          </cell>
          <cell r="AN20">
            <v>10.9</v>
          </cell>
          <cell r="AO20">
            <v>10.6</v>
          </cell>
          <cell r="AP20">
            <v>9</v>
          </cell>
          <cell r="AQ20">
            <v>40.369999999999997</v>
          </cell>
          <cell r="AR20">
            <v>41.51</v>
          </cell>
          <cell r="AS20">
            <v>40.89</v>
          </cell>
          <cell r="AT20">
            <v>440</v>
          </cell>
          <cell r="AU20">
            <v>440</v>
          </cell>
          <cell r="AV20">
            <v>368</v>
          </cell>
        </row>
        <row r="21">
          <cell r="AH21" t="str">
            <v>ROP</v>
          </cell>
          <cell r="AI21" t="str">
            <v xml:space="preserve">RED OXIDE PRIMER </v>
          </cell>
          <cell r="AJ21" t="str">
            <v>0121</v>
          </cell>
          <cell r="AK21" t="str">
            <v>904(OP-95)</v>
          </cell>
          <cell r="AL21" t="str">
            <v>230</v>
          </cell>
          <cell r="AM21">
            <v>1</v>
          </cell>
          <cell r="AN21">
            <v>6.5</v>
          </cell>
          <cell r="AO21">
            <v>8.1999999999999993</v>
          </cell>
          <cell r="AP21">
            <v>5.2</v>
          </cell>
          <cell r="AQ21">
            <v>46.15</v>
          </cell>
          <cell r="AR21">
            <v>41.46</v>
          </cell>
          <cell r="AS21">
            <v>57.12</v>
          </cell>
          <cell r="AT21">
            <v>300</v>
          </cell>
          <cell r="AU21">
            <v>340</v>
          </cell>
          <cell r="AV21">
            <v>297</v>
          </cell>
        </row>
        <row r="22">
          <cell r="AH22" t="str">
            <v>GS</v>
          </cell>
          <cell r="AI22" t="str">
            <v xml:space="preserve">GRAY SURFACE </v>
          </cell>
          <cell r="AJ22" t="str">
            <v>0141</v>
          </cell>
          <cell r="AK22" t="str">
            <v>501</v>
          </cell>
          <cell r="AL22" t="str">
            <v>090</v>
          </cell>
          <cell r="AM22">
            <v>1</v>
          </cell>
          <cell r="AN22">
            <v>8.1</v>
          </cell>
          <cell r="AO22">
            <v>12.1</v>
          </cell>
          <cell r="AP22">
            <v>12.6</v>
          </cell>
          <cell r="AQ22">
            <v>37.04</v>
          </cell>
          <cell r="AR22">
            <v>37.19</v>
          </cell>
          <cell r="AS22">
            <v>37.94</v>
          </cell>
          <cell r="AT22">
            <v>300</v>
          </cell>
          <cell r="AU22">
            <v>450</v>
          </cell>
          <cell r="AV22">
            <v>478</v>
          </cell>
        </row>
        <row r="23">
          <cell r="AH23" t="str">
            <v>RMP</v>
          </cell>
          <cell r="AI23" t="str">
            <v>READY-MIXED PAINT</v>
          </cell>
          <cell r="AJ23" t="str">
            <v>0151</v>
          </cell>
          <cell r="AK23" t="str">
            <v>111</v>
          </cell>
          <cell r="AL23" t="str">
            <v>100</v>
          </cell>
          <cell r="AM23">
            <v>1</v>
          </cell>
          <cell r="AN23">
            <v>10.9</v>
          </cell>
          <cell r="AO23">
            <v>9.6</v>
          </cell>
          <cell r="AP23">
            <v>10</v>
          </cell>
          <cell r="AQ23">
            <v>41.28</v>
          </cell>
          <cell r="AR23">
            <v>41.67</v>
          </cell>
          <cell r="AS23">
            <v>38</v>
          </cell>
          <cell r="AT23">
            <v>450</v>
          </cell>
          <cell r="AU23">
            <v>400</v>
          </cell>
          <cell r="AV23">
            <v>380</v>
          </cell>
        </row>
        <row r="24">
          <cell r="AH24" t="str">
            <v>FRMP</v>
          </cell>
          <cell r="AI24" t="str">
            <v xml:space="preserve">FLAT READY-MIXED PAINT </v>
          </cell>
          <cell r="AJ24" t="str">
            <v>0153</v>
          </cell>
          <cell r="AK24" t="str">
            <v>508</v>
          </cell>
          <cell r="AL24">
            <v>0</v>
          </cell>
          <cell r="AM24">
            <v>1</v>
          </cell>
          <cell r="AN24">
            <v>11.8</v>
          </cell>
          <cell r="AO24">
            <v>9.4</v>
          </cell>
          <cell r="AP24">
            <v>0</v>
          </cell>
          <cell r="AQ24">
            <v>36.44</v>
          </cell>
          <cell r="AR24">
            <v>37.229999999999997</v>
          </cell>
          <cell r="AS24">
            <v>0</v>
          </cell>
          <cell r="AT24">
            <v>430</v>
          </cell>
          <cell r="AU24">
            <v>350</v>
          </cell>
        </row>
        <row r="25">
          <cell r="AH25" t="str">
            <v>AE</v>
          </cell>
          <cell r="AI25" t="str">
            <v xml:space="preserve">ALKYD ENAMEL </v>
          </cell>
          <cell r="AJ25" t="str">
            <v>0162</v>
          </cell>
          <cell r="AK25" t="str">
            <v>502</v>
          </cell>
          <cell r="AL25" t="str">
            <v>110</v>
          </cell>
          <cell r="AM25">
            <v>1</v>
          </cell>
          <cell r="AN25">
            <v>11.9</v>
          </cell>
          <cell r="AO25">
            <v>12.4</v>
          </cell>
          <cell r="AP25">
            <v>12</v>
          </cell>
          <cell r="AQ25">
            <v>35.29</v>
          </cell>
          <cell r="AR25">
            <v>37.1</v>
          </cell>
          <cell r="AS25">
            <v>37.92</v>
          </cell>
          <cell r="AT25">
            <v>420</v>
          </cell>
          <cell r="AU25">
            <v>460</v>
          </cell>
          <cell r="AV25">
            <v>455</v>
          </cell>
        </row>
        <row r="26">
          <cell r="AH26" t="str">
            <v>AP</v>
          </cell>
          <cell r="AI26" t="str">
            <v>ALUMIN PAINT</v>
          </cell>
          <cell r="AJ26" t="str">
            <v>0152</v>
          </cell>
          <cell r="AK26" t="str">
            <v>103</v>
          </cell>
          <cell r="AL26" t="str">
            <v>310</v>
          </cell>
          <cell r="AM26">
            <v>1</v>
          </cell>
          <cell r="AN26">
            <v>10.9</v>
          </cell>
          <cell r="AO26">
            <v>13.5</v>
          </cell>
          <cell r="AP26">
            <v>13.5</v>
          </cell>
          <cell r="AQ26">
            <v>36.700000000000003</v>
          </cell>
          <cell r="AR26">
            <v>34.07</v>
          </cell>
          <cell r="AS26">
            <v>32.44</v>
          </cell>
          <cell r="AT26">
            <v>400</v>
          </cell>
          <cell r="AU26">
            <v>460</v>
          </cell>
          <cell r="AV26">
            <v>438</v>
          </cell>
        </row>
        <row r="27">
          <cell r="AH27" t="str">
            <v>AMF</v>
          </cell>
          <cell r="AI27" t="str">
            <v>PHEN0LIC-MODIFIED ALKYD M.I.O.FINISH</v>
          </cell>
          <cell r="AJ27" t="str">
            <v>4690(Ar-900)</v>
          </cell>
          <cell r="AK27">
            <v>0</v>
          </cell>
          <cell r="AL27" t="str">
            <v>800</v>
          </cell>
          <cell r="AM27">
            <v>1</v>
          </cell>
          <cell r="AN27">
            <v>19.16</v>
          </cell>
          <cell r="AO27">
            <v>0</v>
          </cell>
          <cell r="AP27">
            <v>17.8</v>
          </cell>
          <cell r="AQ27">
            <v>26.1</v>
          </cell>
          <cell r="AR27">
            <v>0</v>
          </cell>
          <cell r="AS27">
            <v>37.869999999999997</v>
          </cell>
          <cell r="AT27">
            <v>500</v>
          </cell>
          <cell r="AU27">
            <v>0</v>
          </cell>
          <cell r="AV27">
            <v>674</v>
          </cell>
        </row>
        <row r="28">
          <cell r="AH28" t="str">
            <v>GP</v>
          </cell>
          <cell r="AI28" t="str">
            <v xml:space="preserve">GALVAN. STEEL SHEET EHULSION PAINT </v>
          </cell>
          <cell r="AJ28">
            <v>0</v>
          </cell>
          <cell r="AK28" t="str">
            <v>100(OM-12)</v>
          </cell>
          <cell r="AL28">
            <v>0</v>
          </cell>
          <cell r="AM28">
            <v>1</v>
          </cell>
          <cell r="AN28">
            <v>0</v>
          </cell>
          <cell r="AO28">
            <v>14.3</v>
          </cell>
          <cell r="AP28">
            <v>0</v>
          </cell>
          <cell r="AQ28">
            <v>0</v>
          </cell>
          <cell r="AR28">
            <v>47.55</v>
          </cell>
          <cell r="AS28">
            <v>0</v>
          </cell>
          <cell r="AT28">
            <v>0</v>
          </cell>
          <cell r="AU28">
            <v>680</v>
          </cell>
        </row>
        <row r="29">
          <cell r="AI29" t="str">
            <v xml:space="preserve">EPOXY RESIN </v>
          </cell>
        </row>
        <row r="30">
          <cell r="AH30" t="str">
            <v>ERLP</v>
          </cell>
          <cell r="AI30" t="str">
            <v xml:space="preserve">EPOXY RED LEAD PRIMER </v>
          </cell>
          <cell r="AJ30" t="str">
            <v>0401</v>
          </cell>
          <cell r="AK30" t="str">
            <v>1007(EP-01)</v>
          </cell>
          <cell r="AL30">
            <v>0</v>
          </cell>
          <cell r="AM30">
            <v>1</v>
          </cell>
          <cell r="AN30">
            <v>13.7</v>
          </cell>
          <cell r="AO30">
            <v>11.9</v>
          </cell>
          <cell r="AP30">
            <v>0</v>
          </cell>
          <cell r="AQ30">
            <v>41.61</v>
          </cell>
          <cell r="AR30">
            <v>47.9</v>
          </cell>
          <cell r="AS30">
            <v>0</v>
          </cell>
          <cell r="AT30">
            <v>570</v>
          </cell>
          <cell r="AU30">
            <v>570</v>
          </cell>
        </row>
        <row r="31">
          <cell r="AH31" t="str">
            <v>EZCP</v>
          </cell>
          <cell r="AI31" t="str">
            <v xml:space="preserve">EPOXY ZINC CHROMATE PRIMER </v>
          </cell>
          <cell r="AJ31" t="str">
            <v>0411</v>
          </cell>
          <cell r="AK31" t="str">
            <v>1008(EP-09)</v>
          </cell>
          <cell r="AL31" t="str">
            <v>56</v>
          </cell>
          <cell r="AM31">
            <v>1</v>
          </cell>
          <cell r="AN31">
            <v>13.7</v>
          </cell>
          <cell r="AO31">
            <v>13.2</v>
          </cell>
          <cell r="AP31">
            <v>15.7</v>
          </cell>
          <cell r="AQ31">
            <v>41.61</v>
          </cell>
          <cell r="AR31">
            <v>43.18</v>
          </cell>
          <cell r="AS31">
            <v>57.32</v>
          </cell>
          <cell r="AT31">
            <v>570</v>
          </cell>
          <cell r="AU31">
            <v>570</v>
          </cell>
          <cell r="AV31">
            <v>900</v>
          </cell>
        </row>
        <row r="32">
          <cell r="AH32" t="str">
            <v>EZRP</v>
          </cell>
          <cell r="AI32" t="str">
            <v xml:space="preserve">EPOXY ZINC RICH PRIMER </v>
          </cell>
          <cell r="AJ32" t="str">
            <v>0416</v>
          </cell>
          <cell r="AK32" t="str">
            <v>1006(EP-03)</v>
          </cell>
          <cell r="AL32" t="str">
            <v>63</v>
          </cell>
          <cell r="AM32">
            <v>1</v>
          </cell>
          <cell r="AN32">
            <v>24.9</v>
          </cell>
          <cell r="AO32">
            <v>18.899999999999999</v>
          </cell>
          <cell r="AP32">
            <v>44.29</v>
          </cell>
          <cell r="AQ32">
            <v>44.18</v>
          </cell>
          <cell r="AR32">
            <v>52.91</v>
          </cell>
          <cell r="AS32">
            <v>29.35</v>
          </cell>
          <cell r="AT32">
            <v>1100</v>
          </cell>
          <cell r="AU32">
            <v>1000</v>
          </cell>
          <cell r="AV32">
            <v>1300</v>
          </cell>
        </row>
        <row r="33">
          <cell r="AH33" t="str">
            <v>EROP</v>
          </cell>
          <cell r="AI33" t="str">
            <v xml:space="preserve">EPOXY RED OXIDE PRIMER </v>
          </cell>
          <cell r="AJ33" t="str">
            <v>0421(Z-500)</v>
          </cell>
          <cell r="AK33" t="str">
            <v>1009(EP-02)</v>
          </cell>
          <cell r="AL33" t="str">
            <v>87</v>
          </cell>
          <cell r="AM33">
            <v>1</v>
          </cell>
          <cell r="AN33">
            <v>11.3</v>
          </cell>
          <cell r="AO33">
            <v>10.9</v>
          </cell>
          <cell r="AP33">
            <v>28.1</v>
          </cell>
          <cell r="AQ33">
            <v>41.59</v>
          </cell>
          <cell r="AR33">
            <v>43.12</v>
          </cell>
          <cell r="AS33">
            <v>39.15</v>
          </cell>
          <cell r="AT33">
            <v>470</v>
          </cell>
          <cell r="AU33">
            <v>470</v>
          </cell>
          <cell r="AV33">
            <v>1100</v>
          </cell>
        </row>
        <row r="34">
          <cell r="AH34" t="str">
            <v>EV</v>
          </cell>
          <cell r="AI34" t="str">
            <v xml:space="preserve">EPOXY VARNISH </v>
          </cell>
          <cell r="AJ34" t="str">
            <v>0450</v>
          </cell>
          <cell r="AK34" t="str">
            <v>1010</v>
          </cell>
          <cell r="AL34" t="str">
            <v>46</v>
          </cell>
          <cell r="AM34">
            <v>1</v>
          </cell>
          <cell r="AN34">
            <v>19</v>
          </cell>
          <cell r="AO34">
            <v>19.399999999999999</v>
          </cell>
          <cell r="AP34">
            <v>21.1</v>
          </cell>
          <cell r="AQ34">
            <v>28.95</v>
          </cell>
          <cell r="AR34">
            <v>28.35</v>
          </cell>
          <cell r="AS34">
            <v>26.07</v>
          </cell>
          <cell r="AT34">
            <v>550</v>
          </cell>
          <cell r="AU34">
            <v>550</v>
          </cell>
          <cell r="AV34">
            <v>550</v>
          </cell>
        </row>
        <row r="35">
          <cell r="AH35" t="str">
            <v>EFC</v>
          </cell>
          <cell r="AI35" t="str">
            <v xml:space="preserve">EPOXY FINISH COATING </v>
          </cell>
          <cell r="AJ35" t="str">
            <v>0451</v>
          </cell>
          <cell r="AK35" t="str">
            <v>1001(EP-04)</v>
          </cell>
          <cell r="AL35" t="str">
            <v>86</v>
          </cell>
          <cell r="AM35">
            <v>1</v>
          </cell>
          <cell r="AN35">
            <v>16.8</v>
          </cell>
          <cell r="AO35">
            <v>18.3</v>
          </cell>
          <cell r="AP35">
            <v>34.9</v>
          </cell>
          <cell r="AQ35">
            <v>41.67</v>
          </cell>
          <cell r="AR35">
            <v>38.25</v>
          </cell>
          <cell r="AS35">
            <v>22.92</v>
          </cell>
          <cell r="AT35">
            <v>700</v>
          </cell>
          <cell r="AU35">
            <v>700</v>
          </cell>
          <cell r="AV35">
            <v>800</v>
          </cell>
        </row>
        <row r="36">
          <cell r="AH36" t="str">
            <v>CTE</v>
          </cell>
          <cell r="AI36" t="str">
            <v xml:space="preserve">COAL TAR EPOXY HB </v>
          </cell>
          <cell r="AJ36" t="str">
            <v>0459</v>
          </cell>
          <cell r="AK36" t="str">
            <v>1004(EP-06)</v>
          </cell>
          <cell r="AL36" t="str">
            <v>58</v>
          </cell>
          <cell r="AM36">
            <v>1</v>
          </cell>
          <cell r="AN36">
            <v>7.9</v>
          </cell>
          <cell r="AO36">
            <v>7.6</v>
          </cell>
          <cell r="AP36">
            <v>0</v>
          </cell>
          <cell r="AQ36">
            <v>50.63</v>
          </cell>
          <cell r="AR36">
            <v>52.63</v>
          </cell>
          <cell r="AS36">
            <v>0</v>
          </cell>
          <cell r="AT36">
            <v>400</v>
          </cell>
          <cell r="AU36">
            <v>400</v>
          </cell>
          <cell r="AV36">
            <v>700</v>
          </cell>
        </row>
        <row r="37">
          <cell r="AH37" t="str">
            <v>IZRP</v>
          </cell>
          <cell r="AI37" t="str">
            <v xml:space="preserve">INORGANIC ZINC RICH PRIMER </v>
          </cell>
          <cell r="AJ37" t="str">
            <v>4120(Z-120HB)</v>
          </cell>
          <cell r="AK37" t="str">
            <v>1011(IZ-01)</v>
          </cell>
          <cell r="AL37" t="str">
            <v>33</v>
          </cell>
          <cell r="AM37">
            <v>1</v>
          </cell>
          <cell r="AN37">
            <v>19.399999999999999</v>
          </cell>
          <cell r="AO37">
            <v>15.6</v>
          </cell>
          <cell r="AP37">
            <v>30.3</v>
          </cell>
          <cell r="AQ37">
            <v>56.7</v>
          </cell>
          <cell r="AR37">
            <v>64.099999999999994</v>
          </cell>
          <cell r="AS37">
            <v>42.9</v>
          </cell>
          <cell r="AT37">
            <v>1100</v>
          </cell>
          <cell r="AU37">
            <v>1000</v>
          </cell>
          <cell r="AV37">
            <v>1300</v>
          </cell>
        </row>
        <row r="38">
          <cell r="AH38" t="str">
            <v>EATP</v>
          </cell>
          <cell r="AI38" t="str">
            <v>EPOXY ALUMINUM TRIPOLYPHOSPHATE PRIMER</v>
          </cell>
          <cell r="AJ38" t="str">
            <v>A-536</v>
          </cell>
          <cell r="AK38" t="str">
            <v>1075</v>
          </cell>
          <cell r="AL38" t="str">
            <v>57</v>
          </cell>
          <cell r="AM38">
            <v>1</v>
          </cell>
          <cell r="AN38">
            <v>18.7</v>
          </cell>
          <cell r="AO38">
            <v>14.7</v>
          </cell>
          <cell r="AP38">
            <v>15.5</v>
          </cell>
          <cell r="AQ38">
            <v>42.78</v>
          </cell>
          <cell r="AR38">
            <v>42.86</v>
          </cell>
          <cell r="AS38">
            <v>39.03</v>
          </cell>
          <cell r="AT38">
            <v>800</v>
          </cell>
          <cell r="AU38">
            <v>630</v>
          </cell>
          <cell r="AV38">
            <v>605</v>
          </cell>
        </row>
        <row r="39">
          <cell r="AH39" t="str">
            <v>EBZRP</v>
          </cell>
          <cell r="AI39" t="str">
            <v xml:space="preserve">EPOXY CURED BASED ZINC RICH PRIMER </v>
          </cell>
          <cell r="AJ39" t="str">
            <v>4180(Z-800)</v>
          </cell>
          <cell r="AK39" t="str">
            <v>1002</v>
          </cell>
          <cell r="AL39">
            <v>0</v>
          </cell>
          <cell r="AM39">
            <v>1</v>
          </cell>
          <cell r="AN39">
            <v>27.3</v>
          </cell>
          <cell r="AO39">
            <v>15.7</v>
          </cell>
          <cell r="AP39">
            <v>0</v>
          </cell>
          <cell r="AQ39">
            <v>40.29</v>
          </cell>
          <cell r="AR39">
            <v>38.22</v>
          </cell>
          <cell r="AS39">
            <v>0</v>
          </cell>
          <cell r="AT39">
            <v>1100</v>
          </cell>
          <cell r="AU39">
            <v>600</v>
          </cell>
        </row>
        <row r="40">
          <cell r="AH40" t="str">
            <v>HBEP</v>
          </cell>
          <cell r="AI40" t="str">
            <v>HIGH BUILD EPOXY POLYAMINE CURED</v>
          </cell>
          <cell r="AJ40" t="str">
            <v>4418(A-418)</v>
          </cell>
          <cell r="AK40" t="str">
            <v>1015</v>
          </cell>
          <cell r="AL40">
            <v>0</v>
          </cell>
          <cell r="AM40">
            <v>1</v>
          </cell>
          <cell r="AN40">
            <v>18.3</v>
          </cell>
          <cell r="AO40">
            <v>13.1</v>
          </cell>
          <cell r="AP40">
            <v>0</v>
          </cell>
          <cell r="AQ40">
            <v>65.569999999999993</v>
          </cell>
          <cell r="AR40">
            <v>83.97</v>
          </cell>
          <cell r="AS40">
            <v>0</v>
          </cell>
          <cell r="AT40">
            <v>1200</v>
          </cell>
          <cell r="AU40">
            <v>1100</v>
          </cell>
        </row>
        <row r="41">
          <cell r="AH41" t="str">
            <v>HSCP</v>
          </cell>
          <cell r="AI41" t="str">
            <v>HIGH SOILD EPOXY POLYAMINE CURED PRIMER</v>
          </cell>
          <cell r="AJ41" t="str">
            <v>4418(A-448)</v>
          </cell>
          <cell r="AK41">
            <v>1017</v>
          </cell>
          <cell r="AL41">
            <v>0</v>
          </cell>
          <cell r="AM41">
            <v>1</v>
          </cell>
          <cell r="AN41">
            <v>20.309999999999999</v>
          </cell>
          <cell r="AO41">
            <v>13.1</v>
          </cell>
          <cell r="AP41">
            <v>0</v>
          </cell>
          <cell r="AQ41">
            <v>64</v>
          </cell>
          <cell r="AR41">
            <v>83.97</v>
          </cell>
          <cell r="AS41">
            <v>0</v>
          </cell>
          <cell r="AT41">
            <v>1300</v>
          </cell>
          <cell r="AU41">
            <v>1100</v>
          </cell>
        </row>
        <row r="42">
          <cell r="AH42" t="str">
            <v>EEA</v>
          </cell>
          <cell r="AI42" t="str">
            <v>EPOXY ENAMEL AMINE ADDUCT CURED</v>
          </cell>
          <cell r="AJ42" t="str">
            <v>4450(A-500)</v>
          </cell>
          <cell r="AK42" t="str">
            <v>1014</v>
          </cell>
          <cell r="AL42">
            <v>0</v>
          </cell>
          <cell r="AM42">
            <v>1</v>
          </cell>
          <cell r="AN42">
            <v>23.8</v>
          </cell>
          <cell r="AO42">
            <v>11.4</v>
          </cell>
          <cell r="AP42">
            <v>0</v>
          </cell>
          <cell r="AQ42">
            <v>37.82</v>
          </cell>
          <cell r="AR42">
            <v>83.33</v>
          </cell>
          <cell r="AS42">
            <v>0</v>
          </cell>
          <cell r="AT42">
            <v>900</v>
          </cell>
          <cell r="AU42">
            <v>950</v>
          </cell>
        </row>
        <row r="43">
          <cell r="AH43" t="str">
            <v>NEP</v>
          </cell>
          <cell r="AI43" t="str">
            <v>NON-REACTIVE EPOXY PRIMER</v>
          </cell>
          <cell r="AJ43" t="str">
            <v>4405(A-505)</v>
          </cell>
          <cell r="AK43">
            <v>0</v>
          </cell>
          <cell r="AL43">
            <v>0</v>
          </cell>
          <cell r="AM43">
            <v>1</v>
          </cell>
          <cell r="AN43">
            <v>19.2</v>
          </cell>
          <cell r="AO43">
            <v>0</v>
          </cell>
          <cell r="AP43">
            <v>0</v>
          </cell>
          <cell r="AQ43">
            <v>41.67</v>
          </cell>
          <cell r="AR43">
            <v>0</v>
          </cell>
          <cell r="AS43">
            <v>0</v>
          </cell>
          <cell r="AT43">
            <v>800</v>
          </cell>
        </row>
        <row r="44">
          <cell r="AH44" t="str">
            <v>ZCOP</v>
          </cell>
          <cell r="AI44" t="str">
            <v xml:space="preserve">ZINC CHROMATE-RED OXIDE/EPOXY PRIMER </v>
          </cell>
          <cell r="AJ44" t="str">
            <v>4451(A-510)</v>
          </cell>
          <cell r="AK44" t="str">
            <v>1016</v>
          </cell>
          <cell r="AL44" t="str">
            <v>530</v>
          </cell>
          <cell r="AM44">
            <v>1</v>
          </cell>
          <cell r="AN44">
            <v>18.2</v>
          </cell>
          <cell r="AO44">
            <v>8.1999999999999993</v>
          </cell>
          <cell r="AP44">
            <v>15.5</v>
          </cell>
          <cell r="AQ44">
            <v>42.86</v>
          </cell>
          <cell r="AR44">
            <v>85.37</v>
          </cell>
          <cell r="AS44">
            <v>36.450000000000003</v>
          </cell>
          <cell r="AT44">
            <v>780</v>
          </cell>
          <cell r="AU44">
            <v>700</v>
          </cell>
          <cell r="AV44">
            <v>565</v>
          </cell>
        </row>
        <row r="45">
          <cell r="AH45" t="str">
            <v>EPC</v>
          </cell>
          <cell r="AI45" t="str">
            <v xml:space="preserve">EPOXY ENAMEL/POLYAMIDE CURED </v>
          </cell>
          <cell r="AJ45" t="str">
            <v>4415(A-515)</v>
          </cell>
          <cell r="AK45">
            <v>0</v>
          </cell>
          <cell r="AL45">
            <v>0</v>
          </cell>
          <cell r="AM45">
            <v>1</v>
          </cell>
          <cell r="AN45">
            <v>19.8</v>
          </cell>
          <cell r="AO45">
            <v>0</v>
          </cell>
          <cell r="AP45">
            <v>0</v>
          </cell>
          <cell r="AQ45">
            <v>42.93</v>
          </cell>
          <cell r="AR45">
            <v>0</v>
          </cell>
          <cell r="AS45">
            <v>0</v>
          </cell>
          <cell r="AT45">
            <v>850</v>
          </cell>
        </row>
        <row r="46">
          <cell r="AH46" t="str">
            <v>4425(A-525)</v>
          </cell>
          <cell r="AI46" t="str">
            <v>EPOXY NON-SKID SURFACING</v>
          </cell>
          <cell r="AJ46" t="str">
            <v>4425(A-525)</v>
          </cell>
          <cell r="AK46" t="str">
            <v>1018</v>
          </cell>
          <cell r="AL46">
            <v>0</v>
          </cell>
          <cell r="AM46">
            <v>1</v>
          </cell>
          <cell r="AN46">
            <v>18</v>
          </cell>
          <cell r="AO46">
            <v>31.3</v>
          </cell>
          <cell r="AP46">
            <v>0</v>
          </cell>
          <cell r="AQ46">
            <v>37.78</v>
          </cell>
          <cell r="AR46">
            <v>47.92</v>
          </cell>
          <cell r="AS46">
            <v>0</v>
          </cell>
          <cell r="AT46">
            <v>680</v>
          </cell>
          <cell r="AU46">
            <v>1500</v>
          </cell>
        </row>
        <row r="47">
          <cell r="AH47" t="str">
            <v>EPAP</v>
          </cell>
          <cell r="AI47" t="str">
            <v>EPOXY-POLYAMIDE,ALLOY PRIMER.</v>
          </cell>
          <cell r="AJ47" t="str">
            <v>4465(A-650)</v>
          </cell>
          <cell r="AK47">
            <v>1020</v>
          </cell>
          <cell r="AL47">
            <v>0</v>
          </cell>
          <cell r="AM47">
            <v>1</v>
          </cell>
          <cell r="AN47">
            <v>21</v>
          </cell>
          <cell r="AO47">
            <v>26.92</v>
          </cell>
          <cell r="AP47">
            <v>0</v>
          </cell>
          <cell r="AQ47">
            <v>42.86</v>
          </cell>
          <cell r="AR47">
            <v>13</v>
          </cell>
          <cell r="AS47">
            <v>0</v>
          </cell>
          <cell r="AT47">
            <v>900</v>
          </cell>
          <cell r="AU47">
            <v>350</v>
          </cell>
        </row>
        <row r="48">
          <cell r="AI48" t="str">
            <v>LEAD SILICO CHROMATE EP.PRI./POLYAMIDE CURED</v>
          </cell>
          <cell r="AJ48" t="str">
            <v>4430(A-530)</v>
          </cell>
          <cell r="AK48">
            <v>0</v>
          </cell>
          <cell r="AL48">
            <v>0</v>
          </cell>
          <cell r="AM48">
            <v>1</v>
          </cell>
          <cell r="AN48">
            <v>21.97</v>
          </cell>
          <cell r="AO48">
            <v>0</v>
          </cell>
          <cell r="AP48">
            <v>0</v>
          </cell>
          <cell r="AQ48">
            <v>37.78</v>
          </cell>
          <cell r="AR48">
            <v>0</v>
          </cell>
          <cell r="AS48">
            <v>0</v>
          </cell>
          <cell r="AT48">
            <v>830</v>
          </cell>
        </row>
        <row r="49">
          <cell r="AH49" t="str">
            <v>ERLP</v>
          </cell>
          <cell r="AI49" t="str">
            <v>EPOXY RED LEAD POLYAMIDE CURED PRIMER</v>
          </cell>
          <cell r="AJ49" t="str">
            <v>4440(A-540)</v>
          </cell>
          <cell r="AK49" t="str">
            <v>1051</v>
          </cell>
          <cell r="AL49">
            <v>0</v>
          </cell>
          <cell r="AM49">
            <v>1</v>
          </cell>
          <cell r="AN49">
            <v>19.399999999999999</v>
          </cell>
          <cell r="AO49">
            <v>15.8</v>
          </cell>
          <cell r="AP49">
            <v>0</v>
          </cell>
          <cell r="AQ49">
            <v>42.78</v>
          </cell>
          <cell r="AR49">
            <v>43.04</v>
          </cell>
          <cell r="AS49">
            <v>0</v>
          </cell>
          <cell r="AT49">
            <v>830</v>
          </cell>
          <cell r="AU49">
            <v>680</v>
          </cell>
        </row>
        <row r="50">
          <cell r="AH50" t="str">
            <v>EROP</v>
          </cell>
          <cell r="AI50" t="str">
            <v>RED LEAD-RED OXIDE EP./POLYAMIDE CURED PRI.</v>
          </cell>
          <cell r="AJ50" t="str">
            <v>4445(A-545)</v>
          </cell>
          <cell r="AK50" t="str">
            <v>1060</v>
          </cell>
          <cell r="AL50">
            <v>0</v>
          </cell>
          <cell r="AM50">
            <v>1</v>
          </cell>
          <cell r="AN50">
            <v>18.7</v>
          </cell>
          <cell r="AO50">
            <v>20.9</v>
          </cell>
          <cell r="AP50">
            <v>0</v>
          </cell>
          <cell r="AQ50">
            <v>42.78</v>
          </cell>
          <cell r="AR50">
            <v>28.71</v>
          </cell>
          <cell r="AS50">
            <v>0</v>
          </cell>
          <cell r="AT50">
            <v>800</v>
          </cell>
          <cell r="AU50">
            <v>600</v>
          </cell>
        </row>
        <row r="51">
          <cell r="AH51" t="str">
            <v>ETC</v>
          </cell>
          <cell r="AI51" t="str">
            <v>TAR EPOXY COATING/AMINE CURED</v>
          </cell>
          <cell r="AJ51" t="str">
            <v>4460(A-560)</v>
          </cell>
          <cell r="AK51" t="str">
            <v>1070(EP-10)</v>
          </cell>
          <cell r="AL51">
            <v>0</v>
          </cell>
          <cell r="AM51">
            <v>1</v>
          </cell>
          <cell r="AN51">
            <v>11.69</v>
          </cell>
          <cell r="AO51">
            <v>12.2</v>
          </cell>
          <cell r="AP51">
            <v>0</v>
          </cell>
          <cell r="AQ51">
            <v>42.78</v>
          </cell>
          <cell r="AR51">
            <v>57.38</v>
          </cell>
          <cell r="AS51">
            <v>0</v>
          </cell>
          <cell r="AT51">
            <v>500</v>
          </cell>
          <cell r="AU51">
            <v>700</v>
          </cell>
          <cell r="AV51">
            <v>1500</v>
          </cell>
        </row>
        <row r="52">
          <cell r="AH52" t="str">
            <v>EWB</v>
          </cell>
          <cell r="AI52" t="str">
            <v>WATER BASE EPOXY ENAMEL/POLTAMINE CURED</v>
          </cell>
          <cell r="AJ52" t="str">
            <v>4458(A-580)</v>
          </cell>
          <cell r="AK52" t="str">
            <v>1017(EP-07)</v>
          </cell>
          <cell r="AL52" t="str">
            <v>96</v>
          </cell>
          <cell r="AM52">
            <v>1</v>
          </cell>
          <cell r="AN52">
            <v>34.4</v>
          </cell>
          <cell r="AO52">
            <v>16</v>
          </cell>
          <cell r="AP52">
            <v>32.700000000000003</v>
          </cell>
          <cell r="AQ52">
            <v>37.79</v>
          </cell>
          <cell r="AR52">
            <v>43.75</v>
          </cell>
          <cell r="AS52">
            <v>45.87</v>
          </cell>
          <cell r="AT52">
            <v>1300</v>
          </cell>
          <cell r="AU52">
            <v>700</v>
          </cell>
          <cell r="AV52">
            <v>1500</v>
          </cell>
        </row>
        <row r="53">
          <cell r="AH53" t="str">
            <v>CCTE</v>
          </cell>
          <cell r="AI53" t="str">
            <v>CATALYZED COAL TAR EPOXY POLYAMINE CURED</v>
          </cell>
          <cell r="AJ53" t="str">
            <v>4459(A-590)</v>
          </cell>
          <cell r="AK53" t="str">
            <v>SP-06</v>
          </cell>
          <cell r="AL53">
            <v>0</v>
          </cell>
          <cell r="AM53">
            <v>1</v>
          </cell>
          <cell r="AN53">
            <v>12.6</v>
          </cell>
          <cell r="AO53">
            <v>32.1</v>
          </cell>
          <cell r="AP53">
            <v>0</v>
          </cell>
          <cell r="AQ53">
            <v>55.56</v>
          </cell>
          <cell r="AR53">
            <v>42.37</v>
          </cell>
          <cell r="AS53">
            <v>0</v>
          </cell>
          <cell r="AT53">
            <v>700</v>
          </cell>
          <cell r="AU53">
            <v>1360</v>
          </cell>
        </row>
        <row r="54">
          <cell r="AH54" t="str">
            <v>EPF</v>
          </cell>
          <cell r="AI54" t="str">
            <v>EPOXY-POLYAMINE,FINISH</v>
          </cell>
          <cell r="AJ54" t="str">
            <v>4465(A-650)</v>
          </cell>
          <cell r="AK54" t="str">
            <v>SP-08</v>
          </cell>
          <cell r="AL54">
            <v>0</v>
          </cell>
          <cell r="AM54">
            <v>1</v>
          </cell>
          <cell r="AN54">
            <v>21</v>
          </cell>
          <cell r="AO54">
            <v>24.4</v>
          </cell>
          <cell r="AP54">
            <v>0</v>
          </cell>
          <cell r="AQ54">
            <v>42.86</v>
          </cell>
          <cell r="AR54">
            <v>25</v>
          </cell>
          <cell r="AS54">
            <v>0</v>
          </cell>
          <cell r="AT54">
            <v>900</v>
          </cell>
          <cell r="AU54">
            <v>610</v>
          </cell>
        </row>
        <row r="55">
          <cell r="AH55" t="str">
            <v>EPRLP</v>
          </cell>
          <cell r="AI55" t="str">
            <v>EPOXY/POLYAMINE,RED LEAD PRIMER</v>
          </cell>
          <cell r="AJ55" t="str">
            <v>4570(A-700)</v>
          </cell>
          <cell r="AK55" t="str">
            <v>SP-09</v>
          </cell>
          <cell r="AL55">
            <v>0</v>
          </cell>
          <cell r="AM55">
            <v>1</v>
          </cell>
          <cell r="AN55">
            <v>21</v>
          </cell>
          <cell r="AO55">
            <v>32</v>
          </cell>
          <cell r="AP55">
            <v>0</v>
          </cell>
          <cell r="AQ55">
            <v>42.86</v>
          </cell>
          <cell r="AR55">
            <v>23.75</v>
          </cell>
          <cell r="AS55">
            <v>0</v>
          </cell>
          <cell r="AT55">
            <v>900</v>
          </cell>
          <cell r="AU55">
            <v>760</v>
          </cell>
        </row>
        <row r="56">
          <cell r="AH56" t="str">
            <v>EMOP</v>
          </cell>
          <cell r="AI56" t="str">
            <v xml:space="preserve">EPOXY MIO PRIMER </v>
          </cell>
          <cell r="AJ56" t="str">
            <v>4691(Ar-910)</v>
          </cell>
          <cell r="AK56" t="str">
            <v>1050(EP-20)</v>
          </cell>
          <cell r="AL56" t="str">
            <v>76</v>
          </cell>
          <cell r="AM56">
            <v>1</v>
          </cell>
          <cell r="AN56">
            <v>17.3</v>
          </cell>
          <cell r="AO56">
            <v>9.2799999999999994</v>
          </cell>
          <cell r="AP56">
            <v>30.9</v>
          </cell>
          <cell r="AQ56">
            <v>43.35</v>
          </cell>
          <cell r="AR56">
            <v>31.25</v>
          </cell>
          <cell r="AS56">
            <v>25.89</v>
          </cell>
          <cell r="AT56">
            <v>750</v>
          </cell>
          <cell r="AU56">
            <v>290</v>
          </cell>
          <cell r="AV56">
            <v>800</v>
          </cell>
        </row>
        <row r="57">
          <cell r="AH57" t="str">
            <v>EPCP</v>
          </cell>
          <cell r="AI57" t="str">
            <v>EPOXY-PHENOLIC CURED PRIMER .</v>
          </cell>
          <cell r="AJ57" t="str">
            <v>4691(Ar-910)</v>
          </cell>
          <cell r="AK57" t="str">
            <v>1060</v>
          </cell>
          <cell r="AL57" t="str">
            <v>76</v>
          </cell>
          <cell r="AM57">
            <v>1</v>
          </cell>
          <cell r="AN57">
            <v>17.3</v>
          </cell>
          <cell r="AO57">
            <v>19.2</v>
          </cell>
          <cell r="AP57">
            <v>30.9</v>
          </cell>
          <cell r="AQ57">
            <v>43.35</v>
          </cell>
          <cell r="AR57">
            <v>31.25</v>
          </cell>
          <cell r="AS57">
            <v>25.89</v>
          </cell>
          <cell r="AT57">
            <v>750</v>
          </cell>
          <cell r="AU57">
            <v>600</v>
          </cell>
          <cell r="AV57">
            <v>800</v>
          </cell>
        </row>
        <row r="59">
          <cell r="AI59" t="str">
            <v xml:space="preserve">CHLORINATED RUBBER RESIN </v>
          </cell>
        </row>
        <row r="60">
          <cell r="AH60" t="str">
            <v>CRRLP</v>
          </cell>
          <cell r="AI60" t="str">
            <v xml:space="preserve">CALORINATED RUBBER RED LEAD PRIMER </v>
          </cell>
          <cell r="AJ60" t="str">
            <v>0201</v>
          </cell>
          <cell r="AK60" t="str">
            <v>1402(RF-63)</v>
          </cell>
          <cell r="AL60" t="str">
            <v>530</v>
          </cell>
          <cell r="AM60">
            <v>1</v>
          </cell>
          <cell r="AN60">
            <v>14.7</v>
          </cell>
          <cell r="AO60">
            <v>12.9</v>
          </cell>
          <cell r="AP60">
            <v>15.5</v>
          </cell>
          <cell r="AQ60">
            <v>32.65</v>
          </cell>
          <cell r="AR60">
            <v>37.979999999999997</v>
          </cell>
          <cell r="AS60">
            <v>36.450000000000003</v>
          </cell>
          <cell r="AT60">
            <v>480</v>
          </cell>
          <cell r="AU60">
            <v>490</v>
          </cell>
          <cell r="AV60">
            <v>565</v>
          </cell>
        </row>
        <row r="61">
          <cell r="AH61" t="str">
            <v>CRZCP</v>
          </cell>
          <cell r="AI61" t="str">
            <v>CHLORINATED RUBBER PRIMER ZINC CHROMATE PR.</v>
          </cell>
          <cell r="AJ61" t="str">
            <v>0211</v>
          </cell>
          <cell r="AK61" t="str">
            <v>1450(RF-67)</v>
          </cell>
          <cell r="AL61" t="str">
            <v>540</v>
          </cell>
          <cell r="AM61">
            <v>1</v>
          </cell>
          <cell r="AN61">
            <v>15.5</v>
          </cell>
          <cell r="AO61">
            <v>11.3</v>
          </cell>
          <cell r="AP61">
            <v>14.1</v>
          </cell>
          <cell r="AQ61">
            <v>30.97</v>
          </cell>
          <cell r="AR61">
            <v>42.48</v>
          </cell>
          <cell r="AS61">
            <v>36.450000000000003</v>
          </cell>
          <cell r="AT61">
            <v>480</v>
          </cell>
          <cell r="AU61">
            <v>480</v>
          </cell>
          <cell r="AV61">
            <v>514</v>
          </cell>
        </row>
        <row r="62">
          <cell r="AH62" t="str">
            <v>CRROP</v>
          </cell>
          <cell r="AI62" t="str">
            <v xml:space="preserve">CHLORINATED RUBBER RED OXIDE PRIMER </v>
          </cell>
          <cell r="AJ62" t="str">
            <v>0221</v>
          </cell>
          <cell r="AK62" t="str">
            <v>1403(RF-65)</v>
          </cell>
          <cell r="AL62" t="str">
            <v>510</v>
          </cell>
          <cell r="AM62">
            <v>1</v>
          </cell>
          <cell r="AN62">
            <v>14.6</v>
          </cell>
          <cell r="AO62">
            <v>12.1</v>
          </cell>
          <cell r="AP62">
            <v>31</v>
          </cell>
          <cell r="AQ62">
            <v>30.82</v>
          </cell>
          <cell r="AR62">
            <v>38.020000000000003</v>
          </cell>
          <cell r="AS62">
            <v>38.549999999999997</v>
          </cell>
          <cell r="AT62">
            <v>450</v>
          </cell>
          <cell r="AU62">
            <v>460</v>
          </cell>
          <cell r="AV62">
            <v>1195</v>
          </cell>
        </row>
        <row r="63">
          <cell r="AH63" t="str">
            <v>CRF</v>
          </cell>
          <cell r="AI63" t="str">
            <v xml:space="preserve">CHLORINATED RUBBER FINISH </v>
          </cell>
          <cell r="AJ63" t="str">
            <v>0251</v>
          </cell>
          <cell r="AK63" t="str">
            <v>1401</v>
          </cell>
          <cell r="AL63" t="str">
            <v>520</v>
          </cell>
          <cell r="AM63">
            <v>1</v>
          </cell>
          <cell r="AN63">
            <v>18.899999999999999</v>
          </cell>
          <cell r="AO63">
            <v>15.8</v>
          </cell>
          <cell r="AP63">
            <v>16.7</v>
          </cell>
          <cell r="AQ63">
            <v>31.75</v>
          </cell>
          <cell r="AR63">
            <v>34.18</v>
          </cell>
          <cell r="AS63">
            <v>33.83</v>
          </cell>
          <cell r="AT63">
            <v>600</v>
          </cell>
          <cell r="AU63">
            <v>540</v>
          </cell>
          <cell r="AV63">
            <v>565</v>
          </cell>
        </row>
        <row r="64">
          <cell r="AH64" t="str">
            <v>CRATP</v>
          </cell>
          <cell r="AI64" t="str">
            <v>C RUBBER ALUMINUM TRIPOLYPHOSPHATE PRIMER</v>
          </cell>
          <cell r="AJ64" t="str">
            <v>0203</v>
          </cell>
          <cell r="AK64">
            <v>0</v>
          </cell>
          <cell r="AL64" t="str">
            <v>531</v>
          </cell>
          <cell r="AM64">
            <v>1</v>
          </cell>
          <cell r="AN64">
            <v>13.4</v>
          </cell>
          <cell r="AO64">
            <v>0</v>
          </cell>
          <cell r="AP64">
            <v>14.5</v>
          </cell>
          <cell r="AQ64">
            <v>37.31</v>
          </cell>
          <cell r="AR64">
            <v>0</v>
          </cell>
          <cell r="AS64">
            <v>36.409999999999997</v>
          </cell>
          <cell r="AT64">
            <v>500</v>
          </cell>
          <cell r="AU64">
            <v>0</v>
          </cell>
          <cell r="AV64">
            <v>528</v>
          </cell>
        </row>
        <row r="65">
          <cell r="AH65" t="str">
            <v>PCRF</v>
          </cell>
          <cell r="AI65" t="str">
            <v>PIGMENTED CHLORINATED RUBBER FINISH</v>
          </cell>
          <cell r="AJ65" t="str">
            <v>4470(C-700)</v>
          </cell>
          <cell r="AK65" t="str">
            <v>RF-51~56</v>
          </cell>
          <cell r="AL65" t="str">
            <v>560</v>
          </cell>
          <cell r="AM65">
            <v>1</v>
          </cell>
          <cell r="AN65">
            <v>27.1</v>
          </cell>
          <cell r="AO65">
            <v>12.3</v>
          </cell>
          <cell r="AP65">
            <v>13.5</v>
          </cell>
          <cell r="AQ65">
            <v>33.21</v>
          </cell>
          <cell r="AR65">
            <v>38.21</v>
          </cell>
          <cell r="AS65">
            <v>33.78</v>
          </cell>
          <cell r="AT65">
            <v>900</v>
          </cell>
          <cell r="AU65">
            <v>470</v>
          </cell>
          <cell r="AV65">
            <v>456</v>
          </cell>
        </row>
        <row r="66">
          <cell r="AH66" t="str">
            <v>CRRLP</v>
          </cell>
          <cell r="AI66" t="str">
            <v xml:space="preserve">CHLORINATED RUBBER RED LEAD PRIMER </v>
          </cell>
          <cell r="AJ66" t="str">
            <v>4575(C-750)</v>
          </cell>
          <cell r="AK66">
            <v>0</v>
          </cell>
          <cell r="AL66" t="str">
            <v>500</v>
          </cell>
          <cell r="AM66">
            <v>1</v>
          </cell>
          <cell r="AN66">
            <v>17.2</v>
          </cell>
          <cell r="AO66">
            <v>0</v>
          </cell>
          <cell r="AP66">
            <v>15</v>
          </cell>
          <cell r="AQ66">
            <v>37.79</v>
          </cell>
          <cell r="AR66">
            <v>0</v>
          </cell>
          <cell r="AS66">
            <v>30.4</v>
          </cell>
          <cell r="AT66">
            <v>650</v>
          </cell>
          <cell r="AU66">
            <v>0</v>
          </cell>
          <cell r="AV66">
            <v>456</v>
          </cell>
        </row>
        <row r="67">
          <cell r="AH67" t="str">
            <v>CRROP</v>
          </cell>
          <cell r="AI67" t="str">
            <v xml:space="preserve">CHLORINATED RUBBER RED LEAD-RED OXIDE PRIMER </v>
          </cell>
          <cell r="AJ67" t="str">
            <v>4576(C-760)</v>
          </cell>
          <cell r="AK67">
            <v>0</v>
          </cell>
          <cell r="AL67" t="str">
            <v>550</v>
          </cell>
          <cell r="AM67">
            <v>1</v>
          </cell>
          <cell r="AN67">
            <v>15.9</v>
          </cell>
          <cell r="AO67">
            <v>0</v>
          </cell>
          <cell r="AP67">
            <v>14.8</v>
          </cell>
          <cell r="AQ67">
            <v>38.99</v>
          </cell>
          <cell r="AR67">
            <v>0</v>
          </cell>
          <cell r="AS67">
            <v>33.78</v>
          </cell>
          <cell r="AT67">
            <v>620</v>
          </cell>
          <cell r="AU67">
            <v>0</v>
          </cell>
          <cell r="AV67">
            <v>500</v>
          </cell>
        </row>
        <row r="68">
          <cell r="AH68" t="str">
            <v>VZCP</v>
          </cell>
          <cell r="AI68" t="str">
            <v>CHLORINATED RUBBER BASE M.I.O.COATING</v>
          </cell>
          <cell r="AJ68" t="str">
            <v>4693(Ar-930)</v>
          </cell>
          <cell r="AK68" t="str">
            <v>1452(RF-68)</v>
          </cell>
          <cell r="AL68" t="str">
            <v>600</v>
          </cell>
          <cell r="AM68">
            <v>1</v>
          </cell>
          <cell r="AN68">
            <v>16.399999999999999</v>
          </cell>
          <cell r="AO68">
            <v>13.2</v>
          </cell>
          <cell r="AP68">
            <v>14.8</v>
          </cell>
          <cell r="AQ68">
            <v>37.799999999999997</v>
          </cell>
          <cell r="AR68">
            <v>37.880000000000003</v>
          </cell>
          <cell r="AS68">
            <v>33.72</v>
          </cell>
          <cell r="AT68">
            <v>620</v>
          </cell>
          <cell r="AU68">
            <v>500</v>
          </cell>
          <cell r="AV68">
            <v>499</v>
          </cell>
        </row>
        <row r="70">
          <cell r="AH70" t="str">
            <v>HF400</v>
          </cell>
          <cell r="AI70" t="str">
            <v>HEAT-RESISTING PAINT 400'C ALUM. SERIES.</v>
          </cell>
          <cell r="AJ70" t="str">
            <v>0654</v>
          </cell>
          <cell r="AK70" t="str">
            <v>1503</v>
          </cell>
          <cell r="AL70">
            <v>0</v>
          </cell>
          <cell r="AM70">
            <v>0</v>
          </cell>
          <cell r="AN70">
            <v>0</v>
          </cell>
          <cell r="AO70">
            <v>0</v>
          </cell>
          <cell r="AP70">
            <v>0</v>
          </cell>
          <cell r="AQ70">
            <v>0</v>
          </cell>
          <cell r="AR70">
            <v>0</v>
          </cell>
          <cell r="AS70">
            <v>0</v>
          </cell>
          <cell r="AT70">
            <v>0</v>
          </cell>
          <cell r="AU70">
            <v>0</v>
          </cell>
          <cell r="AV70">
            <v>406</v>
          </cell>
        </row>
        <row r="71">
          <cell r="AI71" t="str">
            <v xml:space="preserve">SILICONE RESIN </v>
          </cell>
          <cell r="AJ71" t="str">
            <v>4340(U-400)</v>
          </cell>
          <cell r="AK71" t="str">
            <v>SP34(VA-51)</v>
          </cell>
          <cell r="AL71">
            <v>0</v>
          </cell>
          <cell r="AM71">
            <v>0</v>
          </cell>
          <cell r="AN71">
            <v>0</v>
          </cell>
          <cell r="AO71">
            <v>0</v>
          </cell>
          <cell r="AP71">
            <v>0</v>
          </cell>
          <cell r="AQ71">
            <v>0</v>
          </cell>
          <cell r="AR71">
            <v>0</v>
          </cell>
          <cell r="AS71">
            <v>0</v>
          </cell>
          <cell r="AT71">
            <v>440</v>
          </cell>
        </row>
        <row r="72">
          <cell r="AH72" t="str">
            <v>HP200</v>
          </cell>
          <cell r="AI72" t="str">
            <v>HEAT-RESISTING PRIMER 200'C ,SILICONE SERIES.</v>
          </cell>
          <cell r="AJ72" t="str">
            <v>0631</v>
          </cell>
          <cell r="AK72" t="str">
            <v>1512</v>
          </cell>
          <cell r="AL72">
            <v>0</v>
          </cell>
          <cell r="AM72">
            <v>1</v>
          </cell>
          <cell r="AN72">
            <v>16.5</v>
          </cell>
          <cell r="AO72">
            <v>26.2</v>
          </cell>
          <cell r="AP72">
            <v>0</v>
          </cell>
          <cell r="AQ72">
            <v>36.36</v>
          </cell>
          <cell r="AR72">
            <v>38.17</v>
          </cell>
          <cell r="AS72">
            <v>0</v>
          </cell>
          <cell r="AT72">
            <v>600</v>
          </cell>
          <cell r="AU72">
            <v>1000</v>
          </cell>
        </row>
        <row r="73">
          <cell r="AH73" t="str">
            <v>HP300</v>
          </cell>
          <cell r="AI73" t="str">
            <v xml:space="preserve">HEAT-RESISTING PRIMER 300'C </v>
          </cell>
          <cell r="AJ73" t="str">
            <v>0632</v>
          </cell>
          <cell r="AK73" t="str">
            <v>1507</v>
          </cell>
          <cell r="AL73" t="str">
            <v>330-1</v>
          </cell>
          <cell r="AM73">
            <v>1</v>
          </cell>
          <cell r="AN73">
            <v>20.7</v>
          </cell>
          <cell r="AO73">
            <v>20.399999999999999</v>
          </cell>
          <cell r="AP73">
            <v>29</v>
          </cell>
          <cell r="AQ73">
            <v>36.229999999999997</v>
          </cell>
          <cell r="AR73">
            <v>38.24</v>
          </cell>
          <cell r="AS73">
            <v>33.76</v>
          </cell>
          <cell r="AT73">
            <v>750</v>
          </cell>
          <cell r="AU73">
            <v>780</v>
          </cell>
          <cell r="AV73">
            <v>979</v>
          </cell>
        </row>
        <row r="74">
          <cell r="AH74" t="str">
            <v>HP500</v>
          </cell>
          <cell r="AI74" t="str">
            <v>HEAT-RESISTING PRIMER 500'C</v>
          </cell>
          <cell r="AJ74" t="str">
            <v>0634</v>
          </cell>
          <cell r="AK74" t="str">
            <v>1501</v>
          </cell>
          <cell r="AL74">
            <v>0</v>
          </cell>
          <cell r="AM74">
            <v>1</v>
          </cell>
          <cell r="AN74">
            <v>35.799999999999997</v>
          </cell>
          <cell r="AO74">
            <v>34.1</v>
          </cell>
          <cell r="AP74">
            <v>0</v>
          </cell>
          <cell r="AQ74">
            <v>36.31</v>
          </cell>
          <cell r="AR74">
            <v>38.119999999999997</v>
          </cell>
          <cell r="AS74">
            <v>0</v>
          </cell>
          <cell r="AT74">
            <v>1300</v>
          </cell>
          <cell r="AU74">
            <v>1300</v>
          </cell>
        </row>
        <row r="75">
          <cell r="AH75" t="str">
            <v>HP600</v>
          </cell>
          <cell r="AI75" t="str">
            <v>HEAT-RESISTING PRIMER 600'C</v>
          </cell>
          <cell r="AJ75" t="str">
            <v>0635</v>
          </cell>
          <cell r="AK75" t="str">
            <v>1500</v>
          </cell>
          <cell r="AL75" t="str">
            <v>320-1</v>
          </cell>
          <cell r="AM75">
            <v>1</v>
          </cell>
          <cell r="AN75">
            <v>44.09</v>
          </cell>
          <cell r="AO75">
            <v>34.1</v>
          </cell>
          <cell r="AP75">
            <v>44.4</v>
          </cell>
          <cell r="AQ75">
            <v>31.75</v>
          </cell>
          <cell r="AR75">
            <v>38.119999999999997</v>
          </cell>
          <cell r="AS75">
            <v>33.78</v>
          </cell>
          <cell r="AT75">
            <v>1400</v>
          </cell>
          <cell r="AU75">
            <v>1300</v>
          </cell>
          <cell r="AV75">
            <v>1500</v>
          </cell>
        </row>
        <row r="76">
          <cell r="AH76" t="str">
            <v>HF200</v>
          </cell>
          <cell r="AI76" t="str">
            <v>HEAT-RESISTING PAINT 200'C SILICONE SREIES.</v>
          </cell>
          <cell r="AJ76" t="str">
            <v>0651</v>
          </cell>
          <cell r="AK76" t="str">
            <v>1504</v>
          </cell>
          <cell r="AL76">
            <v>0</v>
          </cell>
          <cell r="AM76">
            <v>1</v>
          </cell>
          <cell r="AN76">
            <v>17.5</v>
          </cell>
          <cell r="AO76">
            <v>27.3</v>
          </cell>
          <cell r="AP76">
            <v>0</v>
          </cell>
          <cell r="AQ76">
            <v>30.29</v>
          </cell>
          <cell r="AR76">
            <v>28.57</v>
          </cell>
          <cell r="AS76">
            <v>0</v>
          </cell>
          <cell r="AT76">
            <v>530</v>
          </cell>
          <cell r="AU76">
            <v>780</v>
          </cell>
        </row>
        <row r="77">
          <cell r="AH77" t="str">
            <v>HF300</v>
          </cell>
          <cell r="AI77" t="str">
            <v>HEAT-RESISTING PAINT 300'C</v>
          </cell>
          <cell r="AJ77" t="str">
            <v>0652</v>
          </cell>
          <cell r="AK77" t="str">
            <v>1505</v>
          </cell>
          <cell r="AL77" t="str">
            <v>330</v>
          </cell>
          <cell r="AM77">
            <v>1</v>
          </cell>
          <cell r="AN77">
            <v>27.6</v>
          </cell>
          <cell r="AO77">
            <v>27.3</v>
          </cell>
          <cell r="AP77">
            <v>28.4</v>
          </cell>
          <cell r="AQ77">
            <v>27.17</v>
          </cell>
          <cell r="AR77">
            <v>28.57</v>
          </cell>
          <cell r="AS77">
            <v>32.54</v>
          </cell>
          <cell r="AT77">
            <v>750</v>
          </cell>
          <cell r="AU77">
            <v>780</v>
          </cell>
          <cell r="AV77">
            <v>924</v>
          </cell>
        </row>
        <row r="78">
          <cell r="AH78" t="str">
            <v>HF400</v>
          </cell>
          <cell r="AI78" t="str">
            <v>HEAT-RESISTING PAINT 400'C ALUM. SERIES.</v>
          </cell>
          <cell r="AJ78" t="str">
            <v>0654</v>
          </cell>
          <cell r="AK78" t="str">
            <v>1503</v>
          </cell>
          <cell r="AL78">
            <v>0</v>
          </cell>
          <cell r="AM78">
            <v>1</v>
          </cell>
          <cell r="AN78">
            <v>51.61</v>
          </cell>
          <cell r="AO78">
            <v>59.4</v>
          </cell>
          <cell r="AP78">
            <v>0</v>
          </cell>
          <cell r="AQ78">
            <v>25.19</v>
          </cell>
          <cell r="AR78">
            <v>28.62</v>
          </cell>
          <cell r="AS78">
            <v>0</v>
          </cell>
          <cell r="AT78">
            <v>1300</v>
          </cell>
          <cell r="AU78">
            <v>1700</v>
          </cell>
        </row>
        <row r="79">
          <cell r="AH79" t="str">
            <v>HF600</v>
          </cell>
          <cell r="AI79" t="str">
            <v>HEAT-RESISTING PAINT 600'C</v>
          </cell>
          <cell r="AJ79" t="str">
            <v>0655</v>
          </cell>
          <cell r="AK79" t="str">
            <v>1508</v>
          </cell>
          <cell r="AL79" t="str">
            <v>320</v>
          </cell>
          <cell r="AM79">
            <v>1</v>
          </cell>
          <cell r="AN79">
            <v>74.400000000000006</v>
          </cell>
          <cell r="AO79">
            <v>52.39</v>
          </cell>
          <cell r="AP79">
            <v>43.5</v>
          </cell>
          <cell r="AQ79">
            <v>20.16</v>
          </cell>
          <cell r="AR79">
            <v>28.63</v>
          </cell>
          <cell r="AS79">
            <v>32.479999999999997</v>
          </cell>
          <cell r="AT79">
            <v>1500</v>
          </cell>
          <cell r="AU79">
            <v>1500</v>
          </cell>
          <cell r="AV79">
            <v>1413</v>
          </cell>
        </row>
        <row r="80">
          <cell r="AH80" t="str">
            <v>ITIP</v>
          </cell>
          <cell r="AI80" t="str">
            <v>THERMOINDICATIVE PAINT INTERBOND TEMP. INDICATING PAINT</v>
          </cell>
          <cell r="AJ80" t="str">
            <v>0654</v>
          </cell>
          <cell r="AK80" t="str">
            <v>HAA-705</v>
          </cell>
          <cell r="AL80">
            <v>0</v>
          </cell>
          <cell r="AM80">
            <v>1</v>
          </cell>
          <cell r="AN80">
            <v>51.61</v>
          </cell>
          <cell r="AO80">
            <v>68</v>
          </cell>
          <cell r="AP80">
            <v>0</v>
          </cell>
          <cell r="AQ80">
            <v>25.19</v>
          </cell>
          <cell r="AR80">
            <v>10</v>
          </cell>
          <cell r="AS80">
            <v>0</v>
          </cell>
          <cell r="AT80">
            <v>1300</v>
          </cell>
          <cell r="AU80">
            <v>680</v>
          </cell>
        </row>
        <row r="81">
          <cell r="AI81" t="str">
            <v>RED LEAD PRIMER</v>
          </cell>
          <cell r="AJ81" t="str">
            <v>0102</v>
          </cell>
          <cell r="AK81" t="str">
            <v>906(OP-92)</v>
          </cell>
          <cell r="AL81" t="str">
            <v>220</v>
          </cell>
          <cell r="AM81">
            <v>1</v>
          </cell>
          <cell r="AN81">
            <v>8.7799999999999994</v>
          </cell>
          <cell r="AO81">
            <v>10</v>
          </cell>
          <cell r="AP81">
            <v>12.4</v>
          </cell>
          <cell r="AQ81">
            <v>47.83</v>
          </cell>
          <cell r="AR81">
            <v>42</v>
          </cell>
          <cell r="AS81">
            <v>38.71</v>
          </cell>
          <cell r="AT81">
            <v>420</v>
          </cell>
          <cell r="AU81">
            <v>420</v>
          </cell>
          <cell r="AV81">
            <v>480</v>
          </cell>
        </row>
        <row r="82">
          <cell r="AI82" t="str">
            <v xml:space="preserve">POLY-VINYL BUTYRAL RESIN (PVB) </v>
          </cell>
          <cell r="AJ82">
            <v>0</v>
          </cell>
          <cell r="AK82">
            <v>0</v>
          </cell>
          <cell r="AL82">
            <v>0</v>
          </cell>
          <cell r="AM82">
            <v>0</v>
          </cell>
          <cell r="AN82">
            <v>0</v>
          </cell>
          <cell r="AO82">
            <v>0</v>
          </cell>
          <cell r="AP82">
            <v>0</v>
          </cell>
          <cell r="AQ82">
            <v>0</v>
          </cell>
          <cell r="AR82">
            <v>0</v>
          </cell>
          <cell r="AS82">
            <v>0</v>
          </cell>
          <cell r="AT82">
            <v>540</v>
          </cell>
          <cell r="AU82">
            <v>570</v>
          </cell>
        </row>
        <row r="83">
          <cell r="AH83" t="str">
            <v>VRLP</v>
          </cell>
          <cell r="AI83" t="str">
            <v>VINYL RED LEAD PRIMER</v>
          </cell>
          <cell r="AJ83" t="str">
            <v>0301</v>
          </cell>
          <cell r="AK83" t="str">
            <v>SP30(VP-71)</v>
          </cell>
          <cell r="AL83" t="str">
            <v xml:space="preserve"> 21</v>
          </cell>
          <cell r="AM83">
            <v>1</v>
          </cell>
          <cell r="AN83">
            <v>21.8</v>
          </cell>
          <cell r="AO83">
            <v>25.3</v>
          </cell>
          <cell r="AP83">
            <v>64.900000000000006</v>
          </cell>
          <cell r="AQ83">
            <v>25.23</v>
          </cell>
          <cell r="AR83">
            <v>23.72</v>
          </cell>
          <cell r="AS83">
            <v>21.57</v>
          </cell>
          <cell r="AT83">
            <v>550</v>
          </cell>
          <cell r="AU83">
            <v>600</v>
          </cell>
          <cell r="AV83">
            <v>1400</v>
          </cell>
        </row>
        <row r="84">
          <cell r="AH84" t="str">
            <v>VZCP</v>
          </cell>
          <cell r="AI84" t="str">
            <v>VINYL ZINC CHRMATE PRIMER</v>
          </cell>
          <cell r="AJ84" t="str">
            <v>0311</v>
          </cell>
          <cell r="AK84" t="str">
            <v>VP-72</v>
          </cell>
          <cell r="AL84">
            <v>0</v>
          </cell>
          <cell r="AM84">
            <v>1</v>
          </cell>
          <cell r="AN84">
            <v>24.5</v>
          </cell>
          <cell r="AO84">
            <v>28.8</v>
          </cell>
          <cell r="AP84">
            <v>0</v>
          </cell>
          <cell r="AQ84">
            <v>22.04</v>
          </cell>
          <cell r="AR84">
            <v>19.79</v>
          </cell>
          <cell r="AS84">
            <v>0</v>
          </cell>
          <cell r="AT84">
            <v>540</v>
          </cell>
          <cell r="AU84">
            <v>570</v>
          </cell>
        </row>
        <row r="85">
          <cell r="AH85" t="str">
            <v>WP</v>
          </cell>
          <cell r="AI85" t="str">
            <v>WASH PRIMER</v>
          </cell>
          <cell r="AJ85" t="str">
            <v>0345</v>
          </cell>
          <cell r="AK85" t="str">
            <v>908(SP-02)</v>
          </cell>
          <cell r="AL85" t="str">
            <v xml:space="preserve"> 11</v>
          </cell>
          <cell r="AM85">
            <v>1</v>
          </cell>
          <cell r="AN85">
            <v>55.83</v>
          </cell>
          <cell r="AO85">
            <v>37.1</v>
          </cell>
          <cell r="AP85">
            <v>78.3</v>
          </cell>
          <cell r="AQ85">
            <v>8.06</v>
          </cell>
          <cell r="AR85">
            <v>11.86</v>
          </cell>
          <cell r="AS85">
            <v>8.94</v>
          </cell>
          <cell r="AT85">
            <v>450</v>
          </cell>
          <cell r="AU85">
            <v>440</v>
          </cell>
          <cell r="AV85">
            <v>700</v>
          </cell>
        </row>
        <row r="86">
          <cell r="AH86" t="str">
            <v>VE</v>
          </cell>
          <cell r="AI86" t="str">
            <v xml:space="preserve">VINYL ENAMEL </v>
          </cell>
          <cell r="AJ86" t="str">
            <v>0351</v>
          </cell>
          <cell r="AK86" t="str">
            <v>SP32(VA-11)</v>
          </cell>
          <cell r="AL86">
            <v>0</v>
          </cell>
          <cell r="AM86">
            <v>1</v>
          </cell>
          <cell r="AN86">
            <v>29.1</v>
          </cell>
          <cell r="AO86">
            <v>26.21</v>
          </cell>
          <cell r="AP86">
            <v>0</v>
          </cell>
          <cell r="AQ86">
            <v>18.899999999999999</v>
          </cell>
          <cell r="AR86">
            <v>19.079999999999998</v>
          </cell>
          <cell r="AS86">
            <v>0</v>
          </cell>
          <cell r="AT86">
            <v>550</v>
          </cell>
          <cell r="AU86">
            <v>500</v>
          </cell>
        </row>
        <row r="87">
          <cell r="AI87" t="str">
            <v>PIGMENTED PVC VINYL FINISH</v>
          </cell>
          <cell r="AJ87" t="str">
            <v>4340(U-400)</v>
          </cell>
          <cell r="AK87" t="str">
            <v>SP34(VA-51)</v>
          </cell>
          <cell r="AL87">
            <v>0</v>
          </cell>
          <cell r="AM87">
            <v>1</v>
          </cell>
          <cell r="AN87">
            <v>21.2</v>
          </cell>
          <cell r="AO87">
            <v>27.3</v>
          </cell>
          <cell r="AP87">
            <v>0</v>
          </cell>
          <cell r="AQ87">
            <v>30.19</v>
          </cell>
          <cell r="AR87">
            <v>19.78</v>
          </cell>
          <cell r="AS87">
            <v>0</v>
          </cell>
          <cell r="AT87">
            <v>640</v>
          </cell>
          <cell r="AU87">
            <v>540</v>
          </cell>
        </row>
        <row r="89">
          <cell r="AI89" t="str">
            <v xml:space="preserve">POLYOL POLYISOCYANATE </v>
          </cell>
        </row>
        <row r="90">
          <cell r="AH90" t="str">
            <v>PCC</v>
          </cell>
          <cell r="AI90" t="str">
            <v xml:space="preserve">POLYURETHANE COATING CLEAR </v>
          </cell>
          <cell r="AJ90" t="str">
            <v>0550</v>
          </cell>
          <cell r="AK90" t="str">
            <v>722</v>
          </cell>
          <cell r="AL90" t="str">
            <v xml:space="preserve"> 67</v>
          </cell>
          <cell r="AM90">
            <v>1</v>
          </cell>
          <cell r="AN90">
            <v>27.8</v>
          </cell>
          <cell r="AO90">
            <v>29.8</v>
          </cell>
          <cell r="AP90">
            <v>81.790000000000006</v>
          </cell>
          <cell r="AQ90">
            <v>25.18</v>
          </cell>
          <cell r="AR90">
            <v>25.17</v>
          </cell>
          <cell r="AS90">
            <v>18.34</v>
          </cell>
          <cell r="AT90">
            <v>700</v>
          </cell>
          <cell r="AU90">
            <v>750</v>
          </cell>
          <cell r="AV90">
            <v>1500</v>
          </cell>
        </row>
        <row r="91">
          <cell r="AH91" t="str">
            <v>PF</v>
          </cell>
          <cell r="AI91" t="str">
            <v>POLYURETHANE COATING</v>
          </cell>
          <cell r="AJ91" t="str">
            <v>0551</v>
          </cell>
          <cell r="AK91" t="str">
            <v>725</v>
          </cell>
          <cell r="AL91" t="str">
            <v xml:space="preserve"> 66</v>
          </cell>
          <cell r="AM91">
            <v>1</v>
          </cell>
          <cell r="AN91">
            <v>33.1</v>
          </cell>
          <cell r="AO91">
            <v>29.8</v>
          </cell>
          <cell r="AP91">
            <v>92.79</v>
          </cell>
          <cell r="AQ91">
            <v>27.19</v>
          </cell>
          <cell r="AR91">
            <v>30.2</v>
          </cell>
          <cell r="AS91">
            <v>18.32</v>
          </cell>
          <cell r="AT91">
            <v>900</v>
          </cell>
          <cell r="AU91">
            <v>900</v>
          </cell>
          <cell r="AV91">
            <v>1700</v>
          </cell>
        </row>
        <row r="92">
          <cell r="AH92" t="str">
            <v>PFC</v>
          </cell>
          <cell r="AI92" t="str">
            <v>POLYURETHANE COATING</v>
          </cell>
          <cell r="AJ92" t="str">
            <v>0551</v>
          </cell>
          <cell r="AK92" t="str">
            <v>UP-04</v>
          </cell>
          <cell r="AL92" t="str">
            <v xml:space="preserve"> 66</v>
          </cell>
          <cell r="AM92">
            <v>1</v>
          </cell>
          <cell r="AN92">
            <v>36.78</v>
          </cell>
          <cell r="AO92">
            <v>16.059999999999999</v>
          </cell>
          <cell r="AP92">
            <v>92.79</v>
          </cell>
          <cell r="AQ92">
            <v>27.19</v>
          </cell>
          <cell r="AR92">
            <v>30.2</v>
          </cell>
          <cell r="AS92">
            <v>18.32</v>
          </cell>
          <cell r="AT92">
            <v>1000</v>
          </cell>
          <cell r="AU92">
            <v>485</v>
          </cell>
          <cell r="AV92">
            <v>1700</v>
          </cell>
        </row>
        <row r="93">
          <cell r="AH93" t="str">
            <v>AICP</v>
          </cell>
          <cell r="AI93" t="str">
            <v>ALIPHATIC ISCYANATE CURED POLYURETHANE FIN.</v>
          </cell>
          <cell r="AJ93" t="str">
            <v>4231(I-300)</v>
          </cell>
          <cell r="AK93" t="str">
            <v>728</v>
          </cell>
          <cell r="AL93">
            <v>0</v>
          </cell>
          <cell r="AM93">
            <v>1</v>
          </cell>
          <cell r="AN93">
            <v>46.3</v>
          </cell>
          <cell r="AO93">
            <v>56.2</v>
          </cell>
          <cell r="AP93">
            <v>0</v>
          </cell>
          <cell r="AQ93">
            <v>30.24</v>
          </cell>
          <cell r="AR93">
            <v>30.25</v>
          </cell>
          <cell r="AS93">
            <v>0</v>
          </cell>
          <cell r="AT93">
            <v>1400</v>
          </cell>
          <cell r="AU93">
            <v>1700</v>
          </cell>
        </row>
        <row r="94">
          <cell r="AI94" t="str">
            <v>POLYURETHANE TANK LINING</v>
          </cell>
          <cell r="AJ94" t="str">
            <v>4230(I-310)</v>
          </cell>
          <cell r="AK94" t="str">
            <v>733</v>
          </cell>
          <cell r="AL94">
            <v>0</v>
          </cell>
          <cell r="AM94">
            <v>1</v>
          </cell>
          <cell r="AN94">
            <v>37</v>
          </cell>
          <cell r="AO94">
            <v>19.8</v>
          </cell>
          <cell r="AP94">
            <v>0</v>
          </cell>
          <cell r="AQ94">
            <v>37.840000000000003</v>
          </cell>
          <cell r="AR94">
            <v>28.79</v>
          </cell>
          <cell r="AS94">
            <v>0</v>
          </cell>
          <cell r="AT94">
            <v>1400</v>
          </cell>
          <cell r="AU94">
            <v>570</v>
          </cell>
        </row>
        <row r="95">
          <cell r="AI95" t="str">
            <v>NON-REACTIVE POLYURETHANE PRIMER</v>
          </cell>
          <cell r="AJ95" t="str">
            <v>4239(I-350)</v>
          </cell>
          <cell r="AK95">
            <v>0</v>
          </cell>
          <cell r="AL95">
            <v>0</v>
          </cell>
          <cell r="AM95">
            <v>1</v>
          </cell>
          <cell r="AN95">
            <v>18</v>
          </cell>
          <cell r="AO95">
            <v>0</v>
          </cell>
          <cell r="AP95">
            <v>0</v>
          </cell>
          <cell r="AQ95">
            <v>55.56</v>
          </cell>
          <cell r="AR95">
            <v>0</v>
          </cell>
          <cell r="AS95">
            <v>0</v>
          </cell>
          <cell r="AT95">
            <v>1000</v>
          </cell>
        </row>
        <row r="96">
          <cell r="AI96" t="str">
            <v>CLEAR POLYURETHANE FINISH</v>
          </cell>
          <cell r="AJ96" t="str">
            <v>4235(I-390)</v>
          </cell>
          <cell r="AK96" t="str">
            <v>1101</v>
          </cell>
          <cell r="AL96">
            <v>0</v>
          </cell>
          <cell r="AM96">
            <v>1</v>
          </cell>
          <cell r="AN96">
            <v>31.7</v>
          </cell>
          <cell r="AO96">
            <v>17</v>
          </cell>
          <cell r="AP96">
            <v>0</v>
          </cell>
          <cell r="AQ96">
            <v>37.85</v>
          </cell>
          <cell r="AR96">
            <v>26.47</v>
          </cell>
          <cell r="AS96">
            <v>0</v>
          </cell>
          <cell r="AT96">
            <v>1200</v>
          </cell>
          <cell r="AU96">
            <v>450</v>
          </cell>
        </row>
        <row r="97">
          <cell r="AI97" t="str">
            <v>URETHANE CHROMATE PRIMER</v>
          </cell>
          <cell r="AJ97" t="str">
            <v>4420(A-200)</v>
          </cell>
          <cell r="AK97" t="str">
            <v>1106</v>
          </cell>
          <cell r="AL97">
            <v>0</v>
          </cell>
          <cell r="AM97">
            <v>1</v>
          </cell>
          <cell r="AN97">
            <v>21.6</v>
          </cell>
          <cell r="AO97">
            <v>12.5</v>
          </cell>
          <cell r="AP97">
            <v>0</v>
          </cell>
          <cell r="AQ97">
            <v>37.04</v>
          </cell>
          <cell r="AR97">
            <v>24</v>
          </cell>
          <cell r="AS97">
            <v>0</v>
          </cell>
          <cell r="AT97">
            <v>800</v>
          </cell>
          <cell r="AU97">
            <v>300</v>
          </cell>
        </row>
        <row r="98">
          <cell r="AI98" t="str">
            <v>ZINC TETROXYCHROMATE BUTYRAL ETCH PRIMER</v>
          </cell>
          <cell r="AJ98" t="str">
            <v>4322(U-220)</v>
          </cell>
          <cell r="AK98" t="str">
            <v>738</v>
          </cell>
          <cell r="AL98">
            <v>0</v>
          </cell>
          <cell r="AM98">
            <v>1</v>
          </cell>
          <cell r="AN98">
            <v>58.41</v>
          </cell>
          <cell r="AO98">
            <v>69.59</v>
          </cell>
          <cell r="AP98">
            <v>0</v>
          </cell>
          <cell r="AQ98">
            <v>8.56</v>
          </cell>
          <cell r="AR98">
            <v>28.74</v>
          </cell>
          <cell r="AS98">
            <v>0</v>
          </cell>
          <cell r="AT98">
            <v>500</v>
          </cell>
          <cell r="AU98">
            <v>2000</v>
          </cell>
        </row>
        <row r="100">
          <cell r="AI100" t="str">
            <v>MASONRY &amp; ACRYLIC PAINT</v>
          </cell>
        </row>
        <row r="101">
          <cell r="AI101" t="str">
            <v>SOLVENT BASE MASONRY PRIMER</v>
          </cell>
          <cell r="AJ101" t="str">
            <v>1541</v>
          </cell>
          <cell r="AK101">
            <v>0</v>
          </cell>
          <cell r="AL101" t="str">
            <v>140</v>
          </cell>
          <cell r="AM101">
            <v>1</v>
          </cell>
          <cell r="AN101">
            <v>9.6999999999999993</v>
          </cell>
          <cell r="AO101">
            <v>0</v>
          </cell>
          <cell r="AP101">
            <v>14</v>
          </cell>
          <cell r="AQ101">
            <v>40.21</v>
          </cell>
          <cell r="AR101">
            <v>0</v>
          </cell>
          <cell r="AS101">
            <v>30.36</v>
          </cell>
          <cell r="AT101">
            <v>390</v>
          </cell>
          <cell r="AU101">
            <v>0</v>
          </cell>
          <cell r="AV101">
            <v>425</v>
          </cell>
        </row>
        <row r="102">
          <cell r="AH102">
            <v>0</v>
          </cell>
          <cell r="AI102" t="str">
            <v>WATER BASE MASONRY PRIMER</v>
          </cell>
          <cell r="AJ102" t="str">
            <v>1546</v>
          </cell>
          <cell r="AK102">
            <v>0</v>
          </cell>
          <cell r="AL102" t="str">
            <v>140-1</v>
          </cell>
          <cell r="AM102">
            <v>1</v>
          </cell>
          <cell r="AN102">
            <v>8.1999999999999993</v>
          </cell>
          <cell r="AO102">
            <v>0</v>
          </cell>
          <cell r="AP102">
            <v>12</v>
          </cell>
          <cell r="AQ102">
            <v>40.24</v>
          </cell>
          <cell r="AR102">
            <v>0</v>
          </cell>
          <cell r="AS102">
            <v>33.83</v>
          </cell>
          <cell r="AT102">
            <v>330</v>
          </cell>
          <cell r="AU102">
            <v>0</v>
          </cell>
          <cell r="AV102">
            <v>406</v>
          </cell>
        </row>
        <row r="103">
          <cell r="AI103" t="str">
            <v>WATER BASE MASONRY PAINT</v>
          </cell>
          <cell r="AJ103" t="str">
            <v>1556</v>
          </cell>
          <cell r="AK103">
            <v>0</v>
          </cell>
          <cell r="AL103">
            <v>0</v>
          </cell>
          <cell r="AM103">
            <v>1</v>
          </cell>
          <cell r="AN103">
            <v>11.9</v>
          </cell>
          <cell r="AO103">
            <v>0</v>
          </cell>
          <cell r="AP103">
            <v>0</v>
          </cell>
          <cell r="AQ103">
            <v>36.97</v>
          </cell>
          <cell r="AR103">
            <v>0</v>
          </cell>
          <cell r="AS103">
            <v>0</v>
          </cell>
          <cell r="AT103">
            <v>440</v>
          </cell>
          <cell r="AU103">
            <v>4.2915242876481667E-310</v>
          </cell>
          <cell r="AV103">
            <v>406.001220703125</v>
          </cell>
        </row>
        <row r="104">
          <cell r="AH104" t="str">
            <v>1656</v>
          </cell>
          <cell r="AI104" t="str">
            <v xml:space="preserve">ACRYLIC EMULSION PAINT </v>
          </cell>
          <cell r="AJ104" t="str">
            <v>1656</v>
          </cell>
          <cell r="AK104">
            <v>0</v>
          </cell>
          <cell r="AL104">
            <v>0</v>
          </cell>
          <cell r="AM104">
            <v>1</v>
          </cell>
          <cell r="AN104">
            <v>9.4</v>
          </cell>
          <cell r="AO104">
            <v>0</v>
          </cell>
          <cell r="AP104">
            <v>25.8</v>
          </cell>
          <cell r="AQ104">
            <v>38.299999999999997</v>
          </cell>
          <cell r="AR104">
            <v>0</v>
          </cell>
          <cell r="AS104">
            <v>34.880000000000003</v>
          </cell>
          <cell r="AT104">
            <v>360</v>
          </cell>
          <cell r="AU104">
            <v>0</v>
          </cell>
          <cell r="AV104">
            <v>900</v>
          </cell>
        </row>
        <row r="105">
          <cell r="AI105" t="str">
            <v xml:space="preserve">EMULSION PAINT </v>
          </cell>
          <cell r="AJ105" t="str">
            <v>1657</v>
          </cell>
          <cell r="AK105">
            <v>0</v>
          </cell>
          <cell r="AL105" t="str">
            <v>130</v>
          </cell>
          <cell r="AM105">
            <v>1</v>
          </cell>
          <cell r="AN105">
            <v>6.4</v>
          </cell>
          <cell r="AO105">
            <v>0</v>
          </cell>
          <cell r="AP105">
            <v>5.8</v>
          </cell>
          <cell r="AQ105">
            <v>40.630000000000003</v>
          </cell>
          <cell r="AR105">
            <v>0</v>
          </cell>
          <cell r="AS105">
            <v>34.83</v>
          </cell>
          <cell r="AT105">
            <v>260</v>
          </cell>
          <cell r="AU105">
            <v>0</v>
          </cell>
          <cell r="AV105">
            <v>202</v>
          </cell>
        </row>
        <row r="106">
          <cell r="AV106">
            <v>193</v>
          </cell>
        </row>
        <row r="107">
          <cell r="AI107" t="str">
            <v>OTHER PAINT</v>
          </cell>
        </row>
        <row r="108">
          <cell r="AH108" t="str">
            <v>AO</v>
          </cell>
          <cell r="AI108" t="str">
            <v>AMERLOCK-400 100,</v>
          </cell>
          <cell r="AJ108">
            <v>0</v>
          </cell>
          <cell r="AK108">
            <v>0</v>
          </cell>
          <cell r="AL108">
            <v>0</v>
          </cell>
          <cell r="AM108">
            <v>1</v>
          </cell>
          <cell r="AN108">
            <v>0</v>
          </cell>
          <cell r="AO108">
            <v>35</v>
          </cell>
          <cell r="AP108">
            <v>0</v>
          </cell>
          <cell r="AQ108">
            <v>0</v>
          </cell>
          <cell r="AR108">
            <v>21</v>
          </cell>
          <cell r="AS108">
            <v>0</v>
          </cell>
          <cell r="AT108">
            <v>0</v>
          </cell>
          <cell r="AU108">
            <v>735</v>
          </cell>
        </row>
        <row r="109">
          <cell r="AI109" t="str">
            <v>BLACK VARNISH</v>
          </cell>
          <cell r="AJ109" t="str">
            <v>1727</v>
          </cell>
          <cell r="AK109">
            <v>0</v>
          </cell>
          <cell r="AL109" t="str">
            <v>170</v>
          </cell>
          <cell r="AM109">
            <v>1</v>
          </cell>
          <cell r="AN109">
            <v>5.8</v>
          </cell>
          <cell r="AO109">
            <v>0</v>
          </cell>
          <cell r="AP109">
            <v>6.2</v>
          </cell>
          <cell r="AQ109">
            <v>34.479999999999997</v>
          </cell>
          <cell r="AR109">
            <v>0</v>
          </cell>
          <cell r="AS109">
            <v>26.94</v>
          </cell>
          <cell r="AT109">
            <v>200</v>
          </cell>
          <cell r="AU109">
            <v>0</v>
          </cell>
          <cell r="AV109">
            <v>167</v>
          </cell>
        </row>
        <row r="110">
          <cell r="AI110" t="str">
            <v>NEO WATER PROOF COATING</v>
          </cell>
          <cell r="AJ110" t="str">
            <v>1728</v>
          </cell>
          <cell r="AK110" t="str">
            <v>1018</v>
          </cell>
          <cell r="AL110" t="str">
            <v>160</v>
          </cell>
          <cell r="AM110">
            <v>1</v>
          </cell>
          <cell r="AN110">
            <v>4.4000000000000004</v>
          </cell>
          <cell r="AO110">
            <v>0</v>
          </cell>
          <cell r="AP110">
            <v>6.7</v>
          </cell>
          <cell r="AQ110">
            <v>227.27</v>
          </cell>
          <cell r="AR110">
            <v>0</v>
          </cell>
          <cell r="AS110">
            <v>28.81</v>
          </cell>
          <cell r="AT110">
            <v>1000</v>
          </cell>
          <cell r="AU110">
            <v>0</v>
          </cell>
          <cell r="AV110">
            <v>193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sheetData sheetId="92"/>
      <sheetData sheetId="93"/>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efreshError="1"/>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refreshError="1"/>
      <sheetData sheetId="326" refreshError="1"/>
      <sheetData sheetId="327" refreshError="1"/>
      <sheetData sheetId="328" refreshError="1"/>
      <sheetData sheetId="329" refreshError="1"/>
      <sheetData sheetId="330" refreshError="1"/>
      <sheetData sheetId="331"/>
      <sheetData sheetId="332"/>
      <sheetData sheetId="333"/>
      <sheetData sheetId="334"/>
      <sheetData sheetId="335"/>
      <sheetData sheetId="336"/>
      <sheetData sheetId="337"/>
      <sheetData sheetId="338" refreshError="1"/>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refreshError="1"/>
      <sheetData sheetId="442" refreshError="1"/>
      <sheetData sheetId="443" refreshError="1"/>
      <sheetData sheetId="444" refreshError="1"/>
      <sheetData sheetId="445" refreshError="1"/>
      <sheetData sheetId="446" refreshError="1"/>
      <sheetData sheetId="447" refreshError="1"/>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refreshError="1"/>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sheetData sheetId="896"/>
      <sheetData sheetId="897"/>
      <sheetData sheetId="898"/>
      <sheetData sheetId="899"/>
      <sheetData sheetId="900"/>
      <sheetData sheetId="901"/>
      <sheetData sheetId="902"/>
      <sheetData sheetId="903"/>
      <sheetData sheetId="904" refreshError="1"/>
      <sheetData sheetId="905" refreshError="1"/>
      <sheetData sheetId="906"/>
      <sheetData sheetId="907"/>
      <sheetData sheetId="908"/>
      <sheetData sheetId="909"/>
      <sheetData sheetId="910"/>
      <sheetData sheetId="911"/>
      <sheetData sheetId="912" refreshError="1"/>
      <sheetData sheetId="913"/>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refreshError="1"/>
      <sheetData sheetId="1008" refreshError="1"/>
      <sheetData sheetId="1009"/>
      <sheetData sheetId="1010"/>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sheetData sheetId="1075"/>
      <sheetData sheetId="1076"/>
      <sheetData sheetId="1077"/>
      <sheetData sheetId="1078"/>
      <sheetData sheetId="1079"/>
      <sheetData sheetId="1080"/>
      <sheetData sheetId="1081"/>
      <sheetData sheetId="1082"/>
      <sheetData sheetId="1083"/>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sheetData sheetId="1207"/>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sheetData sheetId="1227"/>
      <sheetData sheetId="1228"/>
      <sheetData sheetId="1229"/>
      <sheetData sheetId="1230"/>
      <sheetData sheetId="1231" refreshError="1"/>
      <sheetData sheetId="1232"/>
      <sheetData sheetId="1233" refreshError="1"/>
      <sheetData sheetId="1234" refreshError="1"/>
      <sheetData sheetId="1235" refreshError="1"/>
      <sheetData sheetId="1236" refreshError="1"/>
      <sheetData sheetId="1237" refreshError="1"/>
      <sheetData sheetId="1238" refreshError="1"/>
      <sheetData sheetId="1239" refreshError="1"/>
      <sheetData sheetId="1240"/>
      <sheetData sheetId="1241" refreshError="1"/>
      <sheetData sheetId="1242" refreshError="1"/>
      <sheetData sheetId="1243"/>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sheetData sheetId="1674"/>
      <sheetData sheetId="1675"/>
      <sheetData sheetId="1676"/>
      <sheetData sheetId="1677"/>
      <sheetData sheetId="1678" refreshError="1"/>
      <sheetData sheetId="1679" refreshError="1"/>
      <sheetData sheetId="1680" refreshError="1"/>
      <sheetData sheetId="168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切割 MTL"/>
      <sheetName val="切割 DI"/>
      <sheetName val="ESTI."/>
      <sheetName val="DI-ESTI"/>
      <sheetName val="IBASE"/>
      <sheetName val="DTOAN"/>
      <sheetName val="THOP-KL"/>
      <sheetName val="CPHI KKS"/>
      <sheetName val="DG-KSAT"/>
      <sheetName val="TMDAUTU"/>
      <sheetName val="GTXLCHINH"/>
      <sheetName val="CPHI-TT"/>
      <sheetName val="CPHIBUVL"/>
      <sheetName val="CHENH VLCHINH"/>
      <sheetName val="GVLHT"/>
      <sheetName val="DGCT-QCH2"/>
      <sheetName val="XL4Poppy"/>
      <sheetName val="Gia VL"/>
      <sheetName val="Bang gia ca may"/>
      <sheetName val="Bang luong CB"/>
      <sheetName val="Bang P.tich CT"/>
      <sheetName val="D.toan chi tiet"/>
      <sheetName val="Bang TH Dtoan"/>
      <sheetName val="XXXXXXXX"/>
      <sheetName val="VL"/>
      <sheetName val="NHAN CONG"/>
      <sheetName val="MAY"/>
      <sheetName val="VUA"/>
      <sheetName val="DG CAU"/>
      <sheetName val="THOP CAU"/>
      <sheetName val="TLP CAU"/>
      <sheetName val="DAKT1"/>
      <sheetName val="Sheet3"/>
      <sheetName val="XL4Test5"/>
      <sheetName val="XL4Poppy (2)"/>
      <sheetName val="Bthkl"/>
      <sheetName val="KM247"/>
      <sheetName val="km248"/>
      <sheetName val="Cauchinh"/>
      <sheetName val="Dongnai"/>
      <sheetName val="TKenh"/>
      <sheetName val="Mhang"/>
      <sheetName val="Duong"/>
      <sheetName val="Chop"/>
      <sheetName val="Huydong"/>
      <sheetName val="THop"/>
      <sheetName val="CtinhCT"/>
      <sheetName val="DBT(h)"/>
      <sheetName val="BP"/>
      <sheetName val="CTduong"/>
      <sheetName val="CTCHop"/>
      <sheetName val="asphal"/>
      <sheetName val="Gvua"/>
      <sheetName val="Sheet1"/>
      <sheetName val="Cmay"/>
      <sheetName val="VL (2)"/>
      <sheetName val="May (2)"/>
      <sheetName val="GVLBo"/>
      <sheetName val="TH"/>
      <sheetName val="XL"/>
      <sheetName val="1E"/>
      <sheetName val="2E"/>
      <sheetName val="3E"/>
      <sheetName val="7D"/>
      <sheetName val="8D"/>
      <sheetName val="14D"/>
      <sheetName val="10D"/>
      <sheetName val="20D"/>
      <sheetName val="22D"/>
      <sheetName val="24D"/>
      <sheetName val="26P"/>
      <sheetName val="28P"/>
      <sheetName val="33P"/>
      <sheetName val="PTro"/>
      <sheetName val="PT"/>
      <sheetName val="KSTK"/>
      <sheetName val="A6-II"/>
      <sheetName val="00000000"/>
      <sheetName val="Congty"/>
      <sheetName val="VPPN"/>
      <sheetName val="XN74"/>
      <sheetName val="XN54"/>
      <sheetName val="XN33"/>
      <sheetName val="NK96"/>
      <sheetName val="km338+00-km338+100(2)"/>
      <sheetName val="km337+136-km337-350"/>
      <sheetName val="km346+600-km346+820 (2)"/>
      <sheetName val="km346+330-km346+600 (2)"/>
      <sheetName val="km346+00-km346+240 (2)"/>
      <sheetName val="km345+400-km345+500 (6)"/>
      <sheetName val="km345+400-km345+5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37+00-km337+34 (3)"/>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cong ty so 9 VINACONEX"/>
      <sheetName val="cong ty so 9 VINACONEX (2)"/>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Sheet2"/>
      <sheetName val="tong hop"/>
      <sheetName val="phan tich DG"/>
      <sheetName val="gia vat lieu"/>
      <sheetName val="gia xe may"/>
      <sheetName val="gia nhan cong"/>
      <sheetName val="Quang Tri"/>
      <sheetName val="TTHue"/>
      <sheetName val="Da Nang"/>
      <sheetName val="Quang Nam"/>
      <sheetName val="Quang Ngai"/>
      <sheetName val="TH DH-QN"/>
      <sheetName val="KP HD"/>
      <sheetName val="DB HD"/>
      <sheetName val="Chart1"/>
      <sheetName val="Du an nut So"/>
      <sheetName val="Du an nut vong"/>
      <sheetName val="Du an nut Nam cau Tlong"/>
      <sheetName val="Duong kim lien 0 cho dua"/>
      <sheetName val="Du an KTDC Nam trung yen"/>
      <sheetName val="QTNC-2002"/>
      <sheetName val="QTNC2003"/>
      <sheetName val="QTNC-Tong hop"/>
      <sheetName val="QTVT-Tong hop"/>
      <sheetName val="GTQT-Tong hop"/>
      <sheetName val="QT - Duet"/>
      <sheetName val="Sheet7"/>
      <sheetName val="Sheet8"/>
      <sheetName val="Sheet9"/>
      <sheetName val="Sheet10"/>
      <sheetName val="Sheet11"/>
      <sheetName val="Sheet12"/>
      <sheetName val="Sheet13"/>
      <sheetName val="Sheet14"/>
      <sheetName val="Sheet15"/>
      <sheetName val="Sheet16"/>
      <sheetName val="caodothietke"/>
      <sheetName val="DI_ESTI"/>
      <sheetName val="TK331A"/>
      <sheetName val="TK131B"/>
      <sheetName val="TK131A"/>
      <sheetName val="TK 331c1"/>
      <sheetName val="TK331C"/>
      <sheetName val="CT331-2003"/>
      <sheetName val="CT 331"/>
      <sheetName val="CT131-2003"/>
      <sheetName val="CT 131"/>
      <sheetName val="TK331B"/>
      <sheetName val="Nhap"/>
      <sheetName val="Thang 8"/>
      <sheetName val="DTCT"/>
      <sheetName val="PTVT"/>
      <sheetName val="THDT"/>
      <sheetName val="THVT"/>
      <sheetName val="THGT"/>
      <sheetName val="Macro1"/>
      <sheetName val="Macro2"/>
      <sheetName val="Macro3"/>
      <sheetName val="THANG 09"/>
      <sheetName val="THANG 10"/>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Duong con' vu hcm (8)"/>
      <sheetName val="C47-456"/>
      <sheetName val="C46"/>
      <sheetName val="C47-PII"/>
      <sheetName val="ESTI_"/>
      <sheetName val="Qheet3"/>
      <sheetName val="TRUC TIEP"/>
      <sheetName val="GIAN TIEP"/>
      <sheetName val="HOP DONG"/>
      <sheetName val="CON LINH"/>
      <sheetName val="tienluong"/>
      <sheetName val="giamay"/>
      <sheetName val="Bang 聧ia ca may"/>
      <sheetName val="[RPT.xlsၝCmay"/>
      <sheetName val="Tuan 1.01"/>
      <sheetName val="Tuan 3.01 "/>
      <sheetName val="Tuan 5.06 "/>
      <sheetName val="Tuan 6.06  "/>
      <sheetName val="Tuan 7.06 "/>
      <sheetName val="Tuan 7.06  (2)"/>
      <sheetName val="Tuan8,06"/>
      <sheetName val="Tuan9,06"/>
      <sheetName val="Tuan10,06 "/>
      <sheetName val="Tuan11,06  "/>
      <sheetName val="Tuan12,06"/>
      <sheetName val="Bao cao DD 31.3.06"/>
      <sheetName val="Bao cao DD 30.4.06"/>
      <sheetName val="Bao cao DD 31.5.06 "/>
      <sheetName val="Bao cao Quy I-06"/>
      <sheetName val="Bao cao DD 30.6.06"/>
      <sheetName val="Bao cao DD 31.7.06"/>
      <sheetName val="10000000"/>
      <sheetName val="20000000"/>
      <sheetName val="[RPT.x"/>
      <sheetName val="km346+00-km346_x000b_240 (2)"/>
      <sheetName val="km342+297._x0015_8-km342+376.41"/>
      <sheetName val="km341+1077 -km34_x0011_+1177.61"/>
      <sheetName val="11"/>
      <sheetName val="10"/>
      <sheetName val="9"/>
      <sheetName val="8"/>
      <sheetName val="7"/>
      <sheetName val="6"/>
      <sheetName val="5"/>
      <sheetName val="4"/>
      <sheetName val="3"/>
      <sheetName val="2"/>
      <sheetName val="1"/>
      <sheetName val="1N"/>
      <sheetName val="XD"/>
      <sheetName val="GTGT1"/>
      <sheetName val="NHAHAT"/>
      <sheetName val="TGTGT2"/>
      <sheetName val="CAU"/>
      <sheetName val="KL"/>
      <sheetName val="MD1"/>
      <sheetName val=""/>
      <sheetName val=" quy I-2005"/>
      <sheetName val="Quy 2- 2005 "/>
      <sheetName val="Quy III- 2005 "/>
      <sheetName val="Quy 4- 2005"/>
      <sheetName val="THChi"/>
      <sheetName val="THthu"/>
      <sheetName val="BCD"/>
      <sheetName val="111"/>
      <sheetName val="112"/>
      <sheetName val="131"/>
      <sheetName val="133"/>
      <sheetName val="138"/>
      <sheetName val="141"/>
      <sheetName val="142"/>
      <sheetName val="152"/>
      <sheetName val="153"/>
      <sheetName val="154"/>
      <sheetName val="211"/>
      <sheetName val="214"/>
      <sheetName val="331"/>
      <sheetName val="3331"/>
      <sheetName val="3334"/>
      <sheetName val="334"/>
      <sheetName val="411"/>
      <sheetName val="421"/>
      <sheetName val="511"/>
      <sheetName val="621"/>
      <sheetName val="622"/>
      <sheetName val="623"/>
      <sheetName val="627b"/>
      <sheetName val="632"/>
      <sheetName val="642"/>
      <sheetName val="711"/>
      <sheetName val="811"/>
      <sheetName val="911"/>
      <sheetName val="009"/>
      <sheetName val="RPT"/>
      <sheetName val="Duong cong vu hcm (8;) (:)"/>
      <sheetName val="Duofg cong vu hcm (7;) (2)"/>
      <sheetName val="Duïng cong vu hcm (13;) (2)"/>
      <sheetName val="gVL"/>
      <sheetName val="pt0-1"/>
      <sheetName val="kp0-1"/>
      <sheetName val="0-1"/>
      <sheetName val="pt2-3"/>
      <sheetName val="thkp2-3"/>
      <sheetName val="clvl"/>
      <sheetName val="2-3"/>
      <sheetName val="cl1-2"/>
      <sheetName val="thkp1-2"/>
      <sheetName val="clvl1-2"/>
      <sheetName val="1-2"/>
      <sheetName val="N_x0008_AN CONG"/>
      <sheetName val="K251 _x0001_C"/>
      <sheetName val="?? MTL"/>
      <sheetName val="?? DI"/>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km337+533î60-km3ó4 (2)"/>
      <sheetName val="Ë261"/>
      <sheetName val="K261_x0000_Base"/>
      <sheetName val="K2_x0016_1 AC"/>
      <sheetName val="HDKT"/>
      <sheetName val="PIPERACK"/>
      <sheetName val="MONG T,V,E"/>
      <sheetName val="tk12A-B&amp;13A-B"/>
      <sheetName val="TAM-tk12A-B&amp;13A-B"/>
      <sheetName val="tk15&amp;11A-B"/>
      <sheetName val="TAM-tk15&amp;11A-B"/>
      <sheetName val="V31"/>
      <sheetName val="T-V31"/>
      <sheetName val="V51"/>
      <sheetName val="T-V51"/>
      <sheetName val="V11"/>
      <sheetName val="v12"/>
      <sheetName val="V13"/>
      <sheetName val="v22"/>
      <sheetName val="V23"/>
      <sheetName val="v24"/>
      <sheetName val="V25"/>
      <sheetName val="V52"/>
      <sheetName val="V61"/>
      <sheetName val="E-01"/>
      <sheetName val="E-02"/>
      <sheetName val="C-01"/>
      <sheetName val="pr-B"/>
      <sheetName val="pr-C"/>
      <sheetName val="pr-D"/>
      <sheetName val="pr-E"/>
      <sheetName val="S-SA"/>
      <sheetName val="S-SB"/>
      <sheetName val="S-SC1"/>
      <sheetName val="S-SC2"/>
      <sheetName val="S-SD1"/>
      <sheetName val="S-SD2"/>
      <sheetName val="S-SD3"/>
      <sheetName val="S-SE1"/>
      <sheetName val="S-SE2"/>
      <sheetName val="sum-sl"/>
      <sheetName val="sum-steel"/>
      <sheetName val="sum-T"/>
      <sheetName val="sum-E"/>
      <sheetName val="sum-pr"/>
      <sheetName val="REPORT"/>
      <sheetName val="Daily"/>
      <sheetName val="Data-input"/>
      <sheetName val="Data"/>
      <sheetName val="TK12"/>
      <sheetName val="Visual inspection record-07"/>
      <sheetName val="Fitup inspection record-06"/>
      <sheetName val="WELD MONITORING"/>
      <sheetName val="CHECK LIST"/>
      <sheetName val="MATERIAL B"/>
      <sheetName val="MATERIAL"/>
      <sheetName val="BENDING REPORT"/>
      <sheetName val="INPS RELEASE"/>
      <sheetName val="PAINTING REPORT"/>
      <sheetName val="hydro test"/>
      <sheetName val="MTL$-INTER"/>
      <sheetName val="Duong cong vu hcm (¶)"/>
      <sheetName val="刃割 MTL"/>
      <sheetName val="CON(LINH"/>
      <sheetName val="Bang ?ia ca may"/>
      <sheetName val="[RPT.xls?Cmay"/>
      <sheetName val="Km346+60_x0010_-km346+820 (2)"/>
      <sheetName val="km346+00-km3_x0014_6+240 (_x0012_)"/>
      <sheetName val="km345+6_x0016_1-km345+000"/>
      <sheetName val="km342+_x0013_76.41- km342+520.29"/>
      <sheetName val="km342+29_x0017_.58-km3_x0014_2+376.41"/>
      <sheetName val="Mau so 04 TFDN"/>
      <sheetName val="切割 II"/>
      <sheetName val="CHEKe VLCHINH"/>
      <sheetName val="km345+400-km345ÿÿ00 (6)"/>
      <sheetName val="km338+00-km33Oé100(2)"/>
      <sheetName val="km342+520-km342+690 (2 "/>
      <sheetName val="XL²_x0000__x0000_t5"/>
      <sheetName val="m361 Base"/>
      <sheetName val="GTXLC@INH"/>
      <sheetName val="K219 Subbase"/>
      <sheetName val="Duong cojg vu hcm (13;) (2)"/>
      <sheetName val="K_x0000_5_x0001_ @9_x0008_"/>
      <sheetName val="Thuc thanh"/>
      <sheetName val="Con'ty"/>
      <sheetName val="切割 MၔL"/>
      <sheetName val="k-337+533.60-km338 (2)"/>
      <sheetName val="km341+275-km341)350"/>
      <sheetName val="Ho=Ðdong giao khoan"/>
      <sheetName val="959 K98"/>
      <sheetName val="May no"/>
      <sheetName val="Sua chua "/>
      <sheetName val="BC luan chuyen"/>
      <sheetName val="_x0010_p_x0000_Ё"/>
      <sheetName val="K259†Base "/>
      <sheetName val="Duong co_x0000_g vu hcm (4)"/>
      <sheetName val="thang6"/>
      <sheetName val="Sheet4"/>
      <sheetName val="Sheet5"/>
      <sheetName val="Sheet6"/>
      <sheetName val="soktmay"/>
      <sheetName val="K2_x0015_1 AC"/>
      <sheetName val="C²_x0000__x0000_iet TK131"/>
      <sheetName val="TKDC"/>
      <sheetName val="Mau01t1"/>
      <sheetName val="HD DAU VAO THANG 2"/>
      <sheetName val="HHBRT2"/>
      <sheetName val="Mau 01T2"/>
      <sheetName val="HD DAU VAO T2"/>
      <sheetName val="tkaidc"/>
      <sheetName val="Mau 01T3"/>
      <sheetName val="HHBRT3"/>
      <sheetName val="HD DAU VAO T3"/>
      <sheetName val="HHBRT4"/>
      <sheetName val="Mau01t4"/>
      <sheetName val="HD DAU VAO T4"/>
      <sheetName val="TKDChinh"/>
      <sheetName val="HHBR5"/>
      <sheetName val="Mau01T5"/>
      <sheetName val="HDDAUVAOT5"/>
      <sheetName val="Mau01T6"/>
      <sheetName val="HDBRT6"/>
      <sheetName val="HDDAUVAOT6"/>
      <sheetName val="Mau01T7"/>
      <sheetName val="HDDAUVAOT7"/>
      <sheetName val="TTNDNQuiIII"/>
      <sheetName val="HHBRT7"/>
      <sheetName val="Mau01T8"/>
      <sheetName val="HDDAUVAOT8"/>
      <sheetName val="HDBRT8"/>
      <sheetName val="Mau01t9"/>
      <sheetName val="BKmuakoâc HD"/>
      <sheetName val="HDBRT9"/>
      <sheetName val="HDBHT9"/>
      <sheetName val="HDDAUVAOT9"/>
      <sheetName val="Mau01t10"/>
      <sheetName val="HDBHT10"/>
      <sheetName val="HDAUVAOT10"/>
      <sheetName val="Mau01t11"/>
      <sheetName val="HDBRT10"/>
      <sheetName val="bangGT tokhai thue t10"/>
      <sheetName val="HDBR11"/>
      <sheetName val="HDAUVAOT11"/>
      <sheetName val="HDBR"/>
      <sheetName val="HDBRT12"/>
      <sheetName val="HDAU VAOT11"/>
      <sheetName val="bkTHUE"/>
      <sheetName val="HDBHT11"/>
      <sheetName val="HDAUVAOT12"/>
      <sheetName val="Bang GTtokhai thue11"/>
      <sheetName val="TKthuemobai"/>
      <sheetName val="HDBHT12"/>
      <sheetName val="Mau T11"/>
      <sheetName val="Mau01t12"/>
      <sheetName val="bcsd hd 2007"/>
      <sheetName val="bcsdhd  12 thang"/>
      <sheetName val="thanh qtoan sdhd"/>
      <sheetName val="bang giai trinh khai thue GTGT"/>
      <sheetName val="Bang phb thue gtgt"/>
      <sheetName val="Bang ke khai dchinh thue gtgt"/>
      <sheetName val="Sheet04"/>
      <sheetName val="cot_xa"/>
      <sheetName val="Quet rac"/>
      <sheetName val="DG1kSAT"/>
      <sheetName val="T1"/>
      <sheetName val="T2"/>
      <sheetName val="T3"/>
      <sheetName val="T4"/>
      <sheetName val="_x0010_p?Ё"/>
      <sheetName val="_x0010_p_x0000_?"/>
      <sheetName val="K259Base "/>
      <sheetName val="_x0010_p??"/>
      <sheetName val="chi tiet z"/>
      <sheetName val="Don gia"/>
      <sheetName val="_RPT.xlsၝCmay"/>
      <sheetName val="TRUC TI"/>
      <sheetName val="Ў`"/>
      <sheetName val="?"/>
      <sheetName val="km337+136-km33×¶350"/>
      <sheetName val="K251 K)8"/>
      <sheetName val="chitiet"/>
      <sheetName val="Thang_x0000__x0000_"/>
      <sheetName val="TSO_CHUNG"/>
      <sheetName val="Bang ke T.toan`"/>
      <sheetName val="000000000000"/>
      <sheetName val="100000000000"/>
      <sheetName val="200000000000"/>
      <sheetName val="300000000000"/>
      <sheetName val="400000000000"/>
      <sheetName val="K261?Base"/>
      <sheetName val="K?5_x0001_ @9_x0008_"/>
      <sheetName val="Thang??"/>
      <sheetName val="_RPT.x"/>
      <sheetName val="XL²??t5"/>
      <sheetName val="bang ke"/>
      <sheetName val="Input"/>
      <sheetName val="km342+520-km342+690 (2_x0009_"/>
    </sheetNames>
    <sheetDataSet>
      <sheetData sheetId="0" refreshError="1"/>
      <sheetData sheetId="1" refreshError="1"/>
      <sheetData sheetId="2" refreshError="1">
        <row r="1">
          <cell r="A1" t="str">
            <v>STATISTICAL ESTIMATION OF FITTINGS AND VALVES FOR PIPING WORK</v>
          </cell>
        </row>
        <row r="2">
          <cell r="A2" t="str">
            <v xml:space="preserve">PROJECT NO : </v>
          </cell>
        </row>
        <row r="3">
          <cell r="A3" t="str">
            <v>Fc =</v>
          </cell>
          <cell r="B3">
            <v>1</v>
          </cell>
          <cell r="C3" t="str">
            <v>Fp =</v>
          </cell>
          <cell r="D3">
            <v>0.1</v>
          </cell>
        </row>
        <row r="4">
          <cell r="F4" t="str">
            <v>FITTING NO</v>
          </cell>
          <cell r="N4" t="str">
            <v>VALVE NO</v>
          </cell>
          <cell r="R4" t="str">
            <v>TOTAL</v>
          </cell>
          <cell r="S4" t="str">
            <v>TOTAL</v>
          </cell>
          <cell r="T4" t="str">
            <v>J/M</v>
          </cell>
          <cell r="U4" t="str">
            <v>J/M</v>
          </cell>
        </row>
        <row r="5">
          <cell r="A5" t="str">
            <v>NO</v>
          </cell>
          <cell r="B5" t="str">
            <v>SIZE</v>
          </cell>
          <cell r="C5" t="str">
            <v>SCH</v>
          </cell>
          <cell r="D5" t="str">
            <v>LG (M)</v>
          </cell>
          <cell r="E5" t="str">
            <v>IN-M</v>
          </cell>
          <cell r="F5" t="str">
            <v>90 ELL</v>
          </cell>
          <cell r="G5" t="str">
            <v>45 ELL</v>
          </cell>
          <cell r="H5" t="str">
            <v>TEE</v>
          </cell>
          <cell r="I5" t="str">
            <v>RED</v>
          </cell>
          <cell r="J5" t="str">
            <v>FLG</v>
          </cell>
          <cell r="K5" t="str">
            <v>CPLG</v>
          </cell>
          <cell r="L5" t="str">
            <v>CAP</v>
          </cell>
          <cell r="M5" t="str">
            <v>TOTAL</v>
          </cell>
          <cell r="N5" t="str">
            <v>BLOCK</v>
          </cell>
          <cell r="O5" t="str">
            <v>CHECK</v>
          </cell>
          <cell r="P5" t="str">
            <v>GLOBE</v>
          </cell>
          <cell r="Q5" t="str">
            <v>TOTAL</v>
          </cell>
          <cell r="R5" t="str">
            <v>JOINT</v>
          </cell>
          <cell r="S5" t="str">
            <v>DI</v>
          </cell>
          <cell r="T5" t="str">
            <v>(JOINT)</v>
          </cell>
          <cell r="U5" t="str">
            <v>(DI)</v>
          </cell>
        </row>
        <row r="6">
          <cell r="A6">
            <v>1</v>
          </cell>
          <cell r="B6">
            <v>0.5</v>
          </cell>
          <cell r="E6" t="str">
            <v xml:space="preserve"> </v>
          </cell>
          <cell r="F6">
            <v>0</v>
          </cell>
          <cell r="G6">
            <v>0</v>
          </cell>
          <cell r="H6">
            <v>0</v>
          </cell>
          <cell r="I6">
            <v>0</v>
          </cell>
          <cell r="J6">
            <v>0</v>
          </cell>
          <cell r="K6">
            <v>0</v>
          </cell>
          <cell r="L6">
            <v>0</v>
          </cell>
          <cell r="M6">
            <v>0</v>
          </cell>
          <cell r="N6">
            <v>0</v>
          </cell>
          <cell r="O6">
            <v>0</v>
          </cell>
          <cell r="P6">
            <v>0</v>
          </cell>
          <cell r="Q6">
            <v>0</v>
          </cell>
          <cell r="R6">
            <v>0</v>
          </cell>
          <cell r="S6">
            <v>0</v>
          </cell>
          <cell r="T6" t="str">
            <v xml:space="preserve"> </v>
          </cell>
          <cell r="U6" t="str">
            <v xml:space="preserve"> </v>
          </cell>
        </row>
        <row r="7">
          <cell r="A7">
            <v>2</v>
          </cell>
          <cell r="B7">
            <v>0.75</v>
          </cell>
          <cell r="E7" t="str">
            <v xml:space="preserve"> </v>
          </cell>
          <cell r="F7">
            <v>0</v>
          </cell>
          <cell r="G7">
            <v>0</v>
          </cell>
          <cell r="H7">
            <v>0</v>
          </cell>
          <cell r="I7">
            <v>0</v>
          </cell>
          <cell r="J7">
            <v>0</v>
          </cell>
          <cell r="K7">
            <v>0</v>
          </cell>
          <cell r="L7">
            <v>0</v>
          </cell>
          <cell r="M7">
            <v>0</v>
          </cell>
          <cell r="N7">
            <v>0</v>
          </cell>
          <cell r="O7">
            <v>0</v>
          </cell>
          <cell r="P7">
            <v>0</v>
          </cell>
          <cell r="Q7">
            <v>0</v>
          </cell>
          <cell r="R7">
            <v>0</v>
          </cell>
          <cell r="S7">
            <v>0</v>
          </cell>
          <cell r="T7" t="str">
            <v xml:space="preserve"> </v>
          </cell>
          <cell r="U7" t="str">
            <v xml:space="preserve"> </v>
          </cell>
        </row>
        <row r="8">
          <cell r="A8">
            <v>3</v>
          </cell>
          <cell r="B8">
            <v>1</v>
          </cell>
          <cell r="E8" t="str">
            <v xml:space="preserve"> </v>
          </cell>
          <cell r="F8">
            <v>0</v>
          </cell>
          <cell r="G8">
            <v>0</v>
          </cell>
          <cell r="H8">
            <v>0</v>
          </cell>
          <cell r="I8">
            <v>0</v>
          </cell>
          <cell r="J8">
            <v>0</v>
          </cell>
          <cell r="K8">
            <v>0</v>
          </cell>
          <cell r="L8">
            <v>0</v>
          </cell>
          <cell r="M8">
            <v>0</v>
          </cell>
          <cell r="N8">
            <v>0</v>
          </cell>
          <cell r="O8">
            <v>0</v>
          </cell>
          <cell r="P8">
            <v>0</v>
          </cell>
          <cell r="Q8">
            <v>0</v>
          </cell>
          <cell r="R8">
            <v>0</v>
          </cell>
          <cell r="S8">
            <v>0</v>
          </cell>
          <cell r="T8" t="str">
            <v xml:space="preserve"> </v>
          </cell>
          <cell r="U8" t="str">
            <v xml:space="preserve"> </v>
          </cell>
        </row>
        <row r="9">
          <cell r="A9">
            <v>4</v>
          </cell>
          <cell r="B9">
            <v>1.5</v>
          </cell>
          <cell r="E9" t="str">
            <v xml:space="preserve"> </v>
          </cell>
          <cell r="F9">
            <v>0</v>
          </cell>
          <cell r="G9">
            <v>0</v>
          </cell>
          <cell r="H9">
            <v>0</v>
          </cell>
          <cell r="I9">
            <v>0</v>
          </cell>
          <cell r="J9">
            <v>0</v>
          </cell>
          <cell r="K9">
            <v>0</v>
          </cell>
          <cell r="L9">
            <v>0</v>
          </cell>
          <cell r="M9">
            <v>0</v>
          </cell>
          <cell r="N9">
            <v>0</v>
          </cell>
          <cell r="O9">
            <v>0</v>
          </cell>
          <cell r="P9">
            <v>0</v>
          </cell>
          <cell r="Q9">
            <v>0</v>
          </cell>
          <cell r="R9">
            <v>0</v>
          </cell>
          <cell r="S9">
            <v>0</v>
          </cell>
          <cell r="T9" t="str">
            <v xml:space="preserve"> </v>
          </cell>
          <cell r="U9" t="str">
            <v xml:space="preserve"> </v>
          </cell>
        </row>
        <row r="10">
          <cell r="A10">
            <v>5</v>
          </cell>
          <cell r="B10">
            <v>2</v>
          </cell>
          <cell r="E10" t="str">
            <v xml:space="preserve"> </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t="str">
            <v xml:space="preserve"> </v>
          </cell>
          <cell r="U10" t="str">
            <v xml:space="preserve"> </v>
          </cell>
        </row>
        <row r="11">
          <cell r="A11">
            <v>6</v>
          </cell>
          <cell r="B11">
            <v>2.5</v>
          </cell>
          <cell r="E11" t="str">
            <v xml:space="preserve"> </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t="str">
            <v xml:space="preserve"> </v>
          </cell>
          <cell r="U11" t="str">
            <v xml:space="preserve"> </v>
          </cell>
        </row>
        <row r="12">
          <cell r="A12">
            <v>7</v>
          </cell>
          <cell r="B12">
            <v>3</v>
          </cell>
          <cell r="E12" t="str">
            <v xml:space="preserve"> </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t="str">
            <v xml:space="preserve"> </v>
          </cell>
          <cell r="U12" t="str">
            <v xml:space="preserve"> </v>
          </cell>
        </row>
        <row r="13">
          <cell r="A13">
            <v>8</v>
          </cell>
          <cell r="B13">
            <v>4</v>
          </cell>
          <cell r="E13" t="str">
            <v xml:space="preserve"> </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t="str">
            <v xml:space="preserve"> </v>
          </cell>
          <cell r="U13" t="str">
            <v xml:space="preserve"> </v>
          </cell>
        </row>
        <row r="14">
          <cell r="A14">
            <v>9</v>
          </cell>
          <cell r="B14">
            <v>5</v>
          </cell>
          <cell r="E14" t="str">
            <v xml:space="preserve"> </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t="str">
            <v xml:space="preserve"> </v>
          </cell>
          <cell r="U14" t="str">
            <v xml:space="preserve"> </v>
          </cell>
        </row>
        <row r="15">
          <cell r="A15">
            <v>10</v>
          </cell>
          <cell r="B15">
            <v>6</v>
          </cell>
          <cell r="E15" t="str">
            <v xml:space="preserve"> </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t="str">
            <v xml:space="preserve"> </v>
          </cell>
          <cell r="U15" t="str">
            <v xml:space="preserve"> </v>
          </cell>
        </row>
        <row r="16">
          <cell r="A16">
            <v>11</v>
          </cell>
          <cell r="B16">
            <v>8</v>
          </cell>
          <cell r="E16" t="str">
            <v xml:space="preserve"> </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t="str">
            <v xml:space="preserve"> </v>
          </cell>
          <cell r="U16" t="str">
            <v xml:space="preserve"> </v>
          </cell>
        </row>
        <row r="17">
          <cell r="A17">
            <v>12</v>
          </cell>
          <cell r="B17">
            <v>10</v>
          </cell>
          <cell r="E17" t="str">
            <v xml:space="preserve"> </v>
          </cell>
          <cell r="F17">
            <v>0</v>
          </cell>
          <cell r="G17">
            <v>0</v>
          </cell>
          <cell r="H17">
            <v>0</v>
          </cell>
          <cell r="I17">
            <v>0</v>
          </cell>
          <cell r="J17">
            <v>0</v>
          </cell>
          <cell r="L17">
            <v>0</v>
          </cell>
          <cell r="M17">
            <v>0</v>
          </cell>
          <cell r="N17">
            <v>0</v>
          </cell>
          <cell r="O17">
            <v>0</v>
          </cell>
          <cell r="P17">
            <v>0</v>
          </cell>
          <cell r="Q17">
            <v>0</v>
          </cell>
          <cell r="R17">
            <v>0</v>
          </cell>
          <cell r="S17">
            <v>0</v>
          </cell>
          <cell r="T17" t="str">
            <v xml:space="preserve"> </v>
          </cell>
          <cell r="U17" t="str">
            <v xml:space="preserve"> </v>
          </cell>
        </row>
        <row r="18">
          <cell r="A18">
            <v>13</v>
          </cell>
          <cell r="B18">
            <v>12</v>
          </cell>
          <cell r="E18" t="str">
            <v xml:space="preserve"> </v>
          </cell>
          <cell r="F18">
            <v>0</v>
          </cell>
          <cell r="G18">
            <v>0</v>
          </cell>
          <cell r="H18">
            <v>0</v>
          </cell>
          <cell r="I18">
            <v>0</v>
          </cell>
          <cell r="J18">
            <v>0</v>
          </cell>
          <cell r="L18">
            <v>0</v>
          </cell>
          <cell r="M18">
            <v>0</v>
          </cell>
          <cell r="N18">
            <v>0</v>
          </cell>
          <cell r="O18">
            <v>0</v>
          </cell>
          <cell r="P18">
            <v>0</v>
          </cell>
          <cell r="Q18">
            <v>0</v>
          </cell>
          <cell r="R18">
            <v>0</v>
          </cell>
          <cell r="S18">
            <v>0</v>
          </cell>
          <cell r="T18" t="str">
            <v xml:space="preserve"> </v>
          </cell>
          <cell r="U18" t="str">
            <v xml:space="preserve"> </v>
          </cell>
        </row>
        <row r="19">
          <cell r="A19">
            <v>14</v>
          </cell>
          <cell r="B19">
            <v>14</v>
          </cell>
          <cell r="E19" t="str">
            <v xml:space="preserve"> </v>
          </cell>
          <cell r="F19">
            <v>0</v>
          </cell>
          <cell r="G19">
            <v>0</v>
          </cell>
          <cell r="H19">
            <v>0</v>
          </cell>
          <cell r="I19">
            <v>0</v>
          </cell>
          <cell r="J19">
            <v>0</v>
          </cell>
          <cell r="L19">
            <v>0</v>
          </cell>
          <cell r="M19">
            <v>0</v>
          </cell>
          <cell r="N19">
            <v>0</v>
          </cell>
          <cell r="O19">
            <v>0</v>
          </cell>
          <cell r="P19">
            <v>0</v>
          </cell>
          <cell r="Q19">
            <v>0</v>
          </cell>
          <cell r="R19">
            <v>0</v>
          </cell>
          <cell r="S19">
            <v>0</v>
          </cell>
          <cell r="T19" t="str">
            <v xml:space="preserve"> </v>
          </cell>
          <cell r="U19" t="str">
            <v xml:space="preserve"> </v>
          </cell>
        </row>
        <row r="20">
          <cell r="A20">
            <v>15</v>
          </cell>
          <cell r="B20">
            <v>16</v>
          </cell>
          <cell r="E20" t="str">
            <v xml:space="preserve"> </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t="str">
            <v xml:space="preserve"> </v>
          </cell>
          <cell r="U20" t="str">
            <v xml:space="preserve"> </v>
          </cell>
        </row>
        <row r="21">
          <cell r="A21">
            <v>16</v>
          </cell>
          <cell r="B21">
            <v>18</v>
          </cell>
          <cell r="E21" t="str">
            <v xml:space="preserve"> </v>
          </cell>
          <cell r="F21">
            <v>0</v>
          </cell>
          <cell r="G21">
            <v>0</v>
          </cell>
          <cell r="H21">
            <v>0</v>
          </cell>
          <cell r="I21">
            <v>0</v>
          </cell>
          <cell r="J21">
            <v>0</v>
          </cell>
          <cell r="L21">
            <v>0</v>
          </cell>
          <cell r="M21">
            <v>0</v>
          </cell>
          <cell r="N21">
            <v>0</v>
          </cell>
          <cell r="O21">
            <v>0</v>
          </cell>
          <cell r="P21">
            <v>0</v>
          </cell>
          <cell r="Q21">
            <v>0</v>
          </cell>
          <cell r="R21">
            <v>0</v>
          </cell>
          <cell r="S21">
            <v>0</v>
          </cell>
          <cell r="T21" t="str">
            <v xml:space="preserve"> </v>
          </cell>
          <cell r="U21" t="str">
            <v xml:space="preserve"> </v>
          </cell>
        </row>
        <row r="22">
          <cell r="A22">
            <v>17</v>
          </cell>
          <cell r="B22">
            <v>20</v>
          </cell>
          <cell r="E22" t="str">
            <v xml:space="preserve"> </v>
          </cell>
          <cell r="F22">
            <v>0</v>
          </cell>
          <cell r="G22">
            <v>0</v>
          </cell>
          <cell r="H22">
            <v>0</v>
          </cell>
          <cell r="I22">
            <v>0</v>
          </cell>
          <cell r="J22">
            <v>0</v>
          </cell>
          <cell r="L22">
            <v>0</v>
          </cell>
          <cell r="M22">
            <v>0</v>
          </cell>
          <cell r="N22">
            <v>0</v>
          </cell>
          <cell r="O22">
            <v>0</v>
          </cell>
          <cell r="P22">
            <v>0</v>
          </cell>
          <cell r="Q22">
            <v>0</v>
          </cell>
          <cell r="R22">
            <v>0</v>
          </cell>
          <cell r="S22">
            <v>0</v>
          </cell>
          <cell r="T22" t="str">
            <v xml:space="preserve"> </v>
          </cell>
          <cell r="U22" t="str">
            <v xml:space="preserve"> </v>
          </cell>
        </row>
        <row r="23">
          <cell r="A23">
            <v>18</v>
          </cell>
          <cell r="B23">
            <v>22</v>
          </cell>
          <cell r="E23" t="str">
            <v xml:space="preserve"> </v>
          </cell>
          <cell r="F23">
            <v>0</v>
          </cell>
          <cell r="G23">
            <v>0</v>
          </cell>
          <cell r="H23">
            <v>0</v>
          </cell>
          <cell r="I23">
            <v>0</v>
          </cell>
          <cell r="J23">
            <v>0</v>
          </cell>
          <cell r="L23">
            <v>0</v>
          </cell>
          <cell r="M23">
            <v>0</v>
          </cell>
          <cell r="N23">
            <v>0</v>
          </cell>
          <cell r="O23">
            <v>0</v>
          </cell>
          <cell r="P23">
            <v>0</v>
          </cell>
          <cell r="Q23">
            <v>0</v>
          </cell>
          <cell r="R23">
            <v>0</v>
          </cell>
          <cell r="S23">
            <v>0</v>
          </cell>
          <cell r="T23" t="str">
            <v xml:space="preserve"> </v>
          </cell>
          <cell r="U23" t="str">
            <v xml:space="preserve"> </v>
          </cell>
        </row>
        <row r="24">
          <cell r="A24">
            <v>19</v>
          </cell>
          <cell r="B24">
            <v>24</v>
          </cell>
          <cell r="E24" t="str">
            <v xml:space="preserve"> </v>
          </cell>
          <cell r="F24">
            <v>0</v>
          </cell>
          <cell r="G24">
            <v>0</v>
          </cell>
          <cell r="H24">
            <v>0</v>
          </cell>
          <cell r="I24">
            <v>0</v>
          </cell>
          <cell r="J24">
            <v>0</v>
          </cell>
          <cell r="L24">
            <v>0</v>
          </cell>
          <cell r="M24">
            <v>0</v>
          </cell>
          <cell r="N24">
            <v>0</v>
          </cell>
          <cell r="O24">
            <v>0</v>
          </cell>
          <cell r="P24">
            <v>0</v>
          </cell>
          <cell r="Q24">
            <v>0</v>
          </cell>
          <cell r="R24">
            <v>0</v>
          </cell>
          <cell r="S24">
            <v>0</v>
          </cell>
          <cell r="T24" t="str">
            <v xml:space="preserve"> </v>
          </cell>
          <cell r="U24" t="str">
            <v xml:space="preserve"> </v>
          </cell>
        </row>
        <row r="25">
          <cell r="A25">
            <v>20</v>
          </cell>
          <cell r="B25">
            <v>26</v>
          </cell>
          <cell r="E25" t="str">
            <v xml:space="preserve"> </v>
          </cell>
          <cell r="F25">
            <v>0</v>
          </cell>
          <cell r="G25">
            <v>0</v>
          </cell>
          <cell r="H25">
            <v>0</v>
          </cell>
          <cell r="I25">
            <v>0</v>
          </cell>
          <cell r="J25">
            <v>0</v>
          </cell>
          <cell r="L25">
            <v>0</v>
          </cell>
          <cell r="M25">
            <v>0</v>
          </cell>
          <cell r="N25">
            <v>0</v>
          </cell>
          <cell r="O25">
            <v>0</v>
          </cell>
          <cell r="P25">
            <v>0</v>
          </cell>
          <cell r="Q25">
            <v>0</v>
          </cell>
          <cell r="R25">
            <v>0</v>
          </cell>
          <cell r="S25">
            <v>0</v>
          </cell>
          <cell r="T25" t="str">
            <v xml:space="preserve"> </v>
          </cell>
          <cell r="U25" t="str">
            <v xml:space="preserve"> </v>
          </cell>
        </row>
        <row r="26">
          <cell r="A26">
            <v>21</v>
          </cell>
          <cell r="B26">
            <v>28</v>
          </cell>
          <cell r="E26" t="str">
            <v xml:space="preserve"> </v>
          </cell>
          <cell r="F26">
            <v>0</v>
          </cell>
          <cell r="G26">
            <v>0</v>
          </cell>
          <cell r="H26">
            <v>0</v>
          </cell>
          <cell r="I26">
            <v>0</v>
          </cell>
          <cell r="J26">
            <v>0</v>
          </cell>
          <cell r="L26">
            <v>0</v>
          </cell>
          <cell r="M26">
            <v>0</v>
          </cell>
          <cell r="N26">
            <v>0</v>
          </cell>
          <cell r="O26">
            <v>0</v>
          </cell>
          <cell r="P26">
            <v>0</v>
          </cell>
          <cell r="Q26">
            <v>0</v>
          </cell>
          <cell r="R26">
            <v>0</v>
          </cell>
          <cell r="S26">
            <v>0</v>
          </cell>
          <cell r="T26" t="str">
            <v xml:space="preserve"> </v>
          </cell>
          <cell r="U26" t="str">
            <v xml:space="preserve"> </v>
          </cell>
        </row>
        <row r="27">
          <cell r="A27">
            <v>22</v>
          </cell>
          <cell r="B27">
            <v>30</v>
          </cell>
          <cell r="E27" t="str">
            <v xml:space="preserve"> </v>
          </cell>
          <cell r="F27">
            <v>0</v>
          </cell>
          <cell r="G27">
            <v>0</v>
          </cell>
          <cell r="H27">
            <v>0</v>
          </cell>
          <cell r="I27">
            <v>0</v>
          </cell>
          <cell r="J27">
            <v>0</v>
          </cell>
          <cell r="L27">
            <v>0</v>
          </cell>
          <cell r="M27">
            <v>0</v>
          </cell>
          <cell r="N27">
            <v>0</v>
          </cell>
          <cell r="O27">
            <v>0</v>
          </cell>
          <cell r="P27">
            <v>0</v>
          </cell>
          <cell r="Q27">
            <v>0</v>
          </cell>
          <cell r="R27">
            <v>0</v>
          </cell>
          <cell r="S27">
            <v>0</v>
          </cell>
          <cell r="T27" t="str">
            <v xml:space="preserve"> </v>
          </cell>
          <cell r="U27" t="str">
            <v xml:space="preserve"> </v>
          </cell>
        </row>
        <row r="28">
          <cell r="A28">
            <v>23</v>
          </cell>
          <cell r="B28">
            <v>32</v>
          </cell>
          <cell r="E28" t="str">
            <v xml:space="preserve"> </v>
          </cell>
          <cell r="F28">
            <v>0</v>
          </cell>
          <cell r="G28">
            <v>0</v>
          </cell>
          <cell r="H28">
            <v>0</v>
          </cell>
          <cell r="I28">
            <v>0</v>
          </cell>
          <cell r="J28">
            <v>0</v>
          </cell>
          <cell r="L28">
            <v>0</v>
          </cell>
          <cell r="M28">
            <v>0</v>
          </cell>
          <cell r="N28">
            <v>0</v>
          </cell>
          <cell r="O28">
            <v>0</v>
          </cell>
          <cell r="P28">
            <v>0</v>
          </cell>
          <cell r="Q28">
            <v>0</v>
          </cell>
          <cell r="R28">
            <v>0</v>
          </cell>
          <cell r="S28">
            <v>0</v>
          </cell>
          <cell r="T28" t="str">
            <v xml:space="preserve"> </v>
          </cell>
          <cell r="U28" t="str">
            <v xml:space="preserve"> </v>
          </cell>
        </row>
        <row r="29">
          <cell r="A29">
            <v>24</v>
          </cell>
          <cell r="B29">
            <v>34</v>
          </cell>
          <cell r="E29" t="str">
            <v xml:space="preserve"> </v>
          </cell>
          <cell r="F29">
            <v>0</v>
          </cell>
          <cell r="G29">
            <v>0</v>
          </cell>
          <cell r="H29">
            <v>0</v>
          </cell>
          <cell r="I29">
            <v>0</v>
          </cell>
          <cell r="J29">
            <v>0</v>
          </cell>
          <cell r="L29">
            <v>0</v>
          </cell>
          <cell r="M29">
            <v>0</v>
          </cell>
          <cell r="N29">
            <v>0</v>
          </cell>
          <cell r="O29">
            <v>0</v>
          </cell>
          <cell r="P29">
            <v>0</v>
          </cell>
          <cell r="Q29">
            <v>0</v>
          </cell>
          <cell r="R29">
            <v>0</v>
          </cell>
          <cell r="S29">
            <v>0</v>
          </cell>
          <cell r="T29" t="str">
            <v xml:space="preserve"> </v>
          </cell>
          <cell r="U29" t="str">
            <v xml:space="preserve"> </v>
          </cell>
        </row>
        <row r="30">
          <cell r="A30">
            <v>25</v>
          </cell>
          <cell r="B30">
            <v>36</v>
          </cell>
          <cell r="E30" t="str">
            <v xml:space="preserve"> </v>
          </cell>
          <cell r="F30">
            <v>0</v>
          </cell>
          <cell r="G30">
            <v>0</v>
          </cell>
          <cell r="H30">
            <v>0</v>
          </cell>
          <cell r="I30">
            <v>0</v>
          </cell>
          <cell r="J30">
            <v>0</v>
          </cell>
          <cell r="L30">
            <v>0</v>
          </cell>
          <cell r="M30">
            <v>0</v>
          </cell>
          <cell r="N30">
            <v>0</v>
          </cell>
          <cell r="O30">
            <v>0</v>
          </cell>
          <cell r="P30">
            <v>0</v>
          </cell>
          <cell r="Q30">
            <v>0</v>
          </cell>
          <cell r="R30">
            <v>0</v>
          </cell>
          <cell r="S30">
            <v>0</v>
          </cell>
          <cell r="T30" t="str">
            <v xml:space="preserve"> </v>
          </cell>
          <cell r="U30" t="str">
            <v xml:space="preserve"> </v>
          </cell>
        </row>
        <row r="31">
          <cell r="A31">
            <v>26</v>
          </cell>
          <cell r="B31">
            <v>38</v>
          </cell>
          <cell r="C31">
            <v>6</v>
          </cell>
          <cell r="D31">
            <v>2.77</v>
          </cell>
          <cell r="E31" t="str">
            <v xml:space="preserve"> </v>
          </cell>
          <cell r="F31">
            <v>0</v>
          </cell>
          <cell r="G31">
            <v>0</v>
          </cell>
          <cell r="H31">
            <v>0</v>
          </cell>
          <cell r="I31">
            <v>0</v>
          </cell>
          <cell r="J31">
            <v>0</v>
          </cell>
          <cell r="K31">
            <v>0.45</v>
          </cell>
          <cell r="L31">
            <v>0</v>
          </cell>
          <cell r="M31">
            <v>0</v>
          </cell>
          <cell r="N31">
            <v>0</v>
          </cell>
          <cell r="O31">
            <v>0</v>
          </cell>
          <cell r="P31">
            <v>0</v>
          </cell>
          <cell r="Q31">
            <v>0</v>
          </cell>
          <cell r="R31">
            <v>0</v>
          </cell>
          <cell r="S31">
            <v>0</v>
          </cell>
          <cell r="T31" t="str">
            <v xml:space="preserve"> </v>
          </cell>
          <cell r="U31" t="str">
            <v xml:space="preserve"> </v>
          </cell>
        </row>
        <row r="32">
          <cell r="A32">
            <v>27</v>
          </cell>
          <cell r="B32">
            <v>40</v>
          </cell>
          <cell r="C32">
            <v>8</v>
          </cell>
          <cell r="D32">
            <v>2.77</v>
          </cell>
          <cell r="E32" t="str">
            <v xml:space="preserve"> </v>
          </cell>
          <cell r="F32">
            <v>0</v>
          </cell>
          <cell r="G32">
            <v>0</v>
          </cell>
          <cell r="H32">
            <v>0</v>
          </cell>
          <cell r="I32">
            <v>0</v>
          </cell>
          <cell r="J32">
            <v>0</v>
          </cell>
          <cell r="K32">
            <v>0.45</v>
          </cell>
          <cell r="L32">
            <v>0</v>
          </cell>
          <cell r="M32">
            <v>0</v>
          </cell>
          <cell r="N32">
            <v>0</v>
          </cell>
          <cell r="O32">
            <v>0</v>
          </cell>
          <cell r="P32">
            <v>0</v>
          </cell>
          <cell r="Q32">
            <v>0</v>
          </cell>
          <cell r="R32">
            <v>0</v>
          </cell>
          <cell r="S32">
            <v>0</v>
          </cell>
          <cell r="T32" t="str">
            <v xml:space="preserve"> </v>
          </cell>
          <cell r="U32" t="str">
            <v xml:space="preserve"> </v>
          </cell>
        </row>
        <row r="33">
          <cell r="A33">
            <v>28</v>
          </cell>
          <cell r="B33">
            <v>42</v>
          </cell>
          <cell r="C33">
            <v>10</v>
          </cell>
          <cell r="D33">
            <v>3.4</v>
          </cell>
          <cell r="E33" t="str">
            <v xml:space="preserve"> </v>
          </cell>
          <cell r="F33">
            <v>0</v>
          </cell>
          <cell r="G33">
            <v>0</v>
          </cell>
          <cell r="H33">
            <v>0</v>
          </cell>
          <cell r="I33">
            <v>0</v>
          </cell>
          <cell r="J33">
            <v>0</v>
          </cell>
          <cell r="K33">
            <v>0.9</v>
          </cell>
          <cell r="L33">
            <v>0</v>
          </cell>
          <cell r="M33">
            <v>0</v>
          </cell>
          <cell r="N33">
            <v>0</v>
          </cell>
          <cell r="O33">
            <v>0</v>
          </cell>
          <cell r="P33">
            <v>0</v>
          </cell>
          <cell r="Q33">
            <v>0</v>
          </cell>
          <cell r="R33">
            <v>0</v>
          </cell>
          <cell r="S33">
            <v>0</v>
          </cell>
          <cell r="T33" t="str">
            <v xml:space="preserve"> </v>
          </cell>
          <cell r="U33" t="str">
            <v xml:space="preserve"> </v>
          </cell>
        </row>
        <row r="34">
          <cell r="A34">
            <v>29</v>
          </cell>
          <cell r="B34">
            <v>44</v>
          </cell>
          <cell r="C34">
            <v>12</v>
          </cell>
          <cell r="D34">
            <v>3.96</v>
          </cell>
          <cell r="E34" t="str">
            <v xml:space="preserve"> </v>
          </cell>
          <cell r="F34">
            <v>0</v>
          </cell>
          <cell r="G34">
            <v>0</v>
          </cell>
          <cell r="H34">
            <v>0</v>
          </cell>
          <cell r="I34">
            <v>0</v>
          </cell>
          <cell r="J34">
            <v>0</v>
          </cell>
          <cell r="K34">
            <v>1.2</v>
          </cell>
          <cell r="L34">
            <v>0</v>
          </cell>
          <cell r="M34">
            <v>0</v>
          </cell>
          <cell r="N34">
            <v>0</v>
          </cell>
          <cell r="O34">
            <v>0</v>
          </cell>
          <cell r="P34">
            <v>0</v>
          </cell>
          <cell r="Q34">
            <v>0</v>
          </cell>
          <cell r="R34">
            <v>0</v>
          </cell>
          <cell r="S34">
            <v>0</v>
          </cell>
          <cell r="T34" t="str">
            <v xml:space="preserve"> </v>
          </cell>
          <cell r="U34" t="str">
            <v xml:space="preserve"> </v>
          </cell>
        </row>
        <row r="35">
          <cell r="A35">
            <v>30</v>
          </cell>
          <cell r="B35">
            <v>46</v>
          </cell>
          <cell r="C35">
            <v>14</v>
          </cell>
          <cell r="D35">
            <v>3.96</v>
          </cell>
          <cell r="E35" t="str">
            <v xml:space="preserve"> </v>
          </cell>
          <cell r="F35">
            <v>0</v>
          </cell>
          <cell r="G35">
            <v>0</v>
          </cell>
          <cell r="H35">
            <v>0</v>
          </cell>
          <cell r="I35">
            <v>0</v>
          </cell>
          <cell r="J35">
            <v>0</v>
          </cell>
          <cell r="K35">
            <v>1.34</v>
          </cell>
          <cell r="L35">
            <v>0</v>
          </cell>
          <cell r="M35">
            <v>0</v>
          </cell>
          <cell r="N35">
            <v>0</v>
          </cell>
          <cell r="O35">
            <v>0</v>
          </cell>
          <cell r="P35">
            <v>0</v>
          </cell>
          <cell r="Q35">
            <v>0</v>
          </cell>
          <cell r="R35">
            <v>0</v>
          </cell>
          <cell r="S35">
            <v>0</v>
          </cell>
          <cell r="T35" t="str">
            <v xml:space="preserve"> </v>
          </cell>
          <cell r="U35" t="str">
            <v xml:space="preserve"> </v>
          </cell>
        </row>
        <row r="36">
          <cell r="A36">
            <v>31</v>
          </cell>
          <cell r="B36">
            <v>48</v>
          </cell>
          <cell r="C36">
            <v>16</v>
          </cell>
          <cell r="D36">
            <v>4.1900000000000004</v>
          </cell>
          <cell r="E36" t="str">
            <v xml:space="preserve"> </v>
          </cell>
          <cell r="F36">
            <v>0</v>
          </cell>
          <cell r="G36">
            <v>0</v>
          </cell>
          <cell r="H36">
            <v>0</v>
          </cell>
          <cell r="I36">
            <v>0</v>
          </cell>
          <cell r="J36">
            <v>0</v>
          </cell>
          <cell r="K36">
            <v>1.65</v>
          </cell>
          <cell r="L36">
            <v>0</v>
          </cell>
          <cell r="M36">
            <v>0</v>
          </cell>
          <cell r="N36">
            <v>0</v>
          </cell>
          <cell r="O36">
            <v>0</v>
          </cell>
          <cell r="P36">
            <v>0</v>
          </cell>
          <cell r="Q36">
            <v>0</v>
          </cell>
          <cell r="R36">
            <v>0</v>
          </cell>
          <cell r="S36">
            <v>0</v>
          </cell>
          <cell r="T36" t="str">
            <v xml:space="preserve"> </v>
          </cell>
          <cell r="U36" t="str">
            <v xml:space="preserve"> </v>
          </cell>
        </row>
        <row r="37">
          <cell r="A37">
            <v>32</v>
          </cell>
          <cell r="B37">
            <v>52</v>
          </cell>
          <cell r="C37">
            <v>18</v>
          </cell>
          <cell r="D37">
            <v>4.1900000000000004</v>
          </cell>
          <cell r="E37" t="str">
            <v xml:space="preserve"> </v>
          </cell>
          <cell r="F37">
            <v>0</v>
          </cell>
          <cell r="G37">
            <v>0</v>
          </cell>
          <cell r="H37">
            <v>0</v>
          </cell>
          <cell r="I37">
            <v>0</v>
          </cell>
          <cell r="J37">
            <v>0</v>
          </cell>
          <cell r="K37">
            <v>1.8</v>
          </cell>
          <cell r="L37">
            <v>0</v>
          </cell>
          <cell r="M37">
            <v>0</v>
          </cell>
          <cell r="N37">
            <v>0</v>
          </cell>
          <cell r="O37">
            <v>0</v>
          </cell>
          <cell r="P37">
            <v>0</v>
          </cell>
          <cell r="Q37">
            <v>0</v>
          </cell>
          <cell r="R37">
            <v>0</v>
          </cell>
          <cell r="S37">
            <v>0</v>
          </cell>
          <cell r="T37" t="str">
            <v xml:space="preserve"> </v>
          </cell>
          <cell r="U37" t="str">
            <v xml:space="preserve"> </v>
          </cell>
        </row>
        <row r="38">
          <cell r="A38">
            <v>33</v>
          </cell>
          <cell r="B38">
            <v>56</v>
          </cell>
          <cell r="C38">
            <v>20</v>
          </cell>
          <cell r="D38">
            <v>4.78</v>
          </cell>
          <cell r="E38" t="str">
            <v xml:space="preserve"> </v>
          </cell>
          <cell r="F38">
            <v>0</v>
          </cell>
          <cell r="G38">
            <v>0</v>
          </cell>
          <cell r="H38">
            <v>0</v>
          </cell>
          <cell r="I38">
            <v>0</v>
          </cell>
          <cell r="J38">
            <v>0</v>
          </cell>
          <cell r="K38">
            <v>2.54</v>
          </cell>
          <cell r="L38">
            <v>0</v>
          </cell>
          <cell r="M38">
            <v>0</v>
          </cell>
          <cell r="N38">
            <v>0</v>
          </cell>
          <cell r="O38">
            <v>0</v>
          </cell>
          <cell r="P38">
            <v>0</v>
          </cell>
          <cell r="Q38">
            <v>0</v>
          </cell>
          <cell r="R38">
            <v>0</v>
          </cell>
          <cell r="S38">
            <v>0</v>
          </cell>
          <cell r="T38" t="str">
            <v xml:space="preserve"> </v>
          </cell>
          <cell r="U38" t="str">
            <v xml:space="preserve"> </v>
          </cell>
        </row>
        <row r="39">
          <cell r="A39">
            <v>34</v>
          </cell>
          <cell r="B39">
            <v>60</v>
          </cell>
          <cell r="C39">
            <v>22</v>
          </cell>
          <cell r="D39">
            <v>4.78</v>
          </cell>
          <cell r="E39" t="str">
            <v xml:space="preserve"> </v>
          </cell>
          <cell r="F39">
            <v>0</v>
          </cell>
          <cell r="G39">
            <v>0</v>
          </cell>
          <cell r="H39">
            <v>0</v>
          </cell>
          <cell r="I39">
            <v>0</v>
          </cell>
          <cell r="J39">
            <v>0</v>
          </cell>
          <cell r="K39">
            <v>2.69</v>
          </cell>
          <cell r="L39">
            <v>0</v>
          </cell>
          <cell r="M39">
            <v>0</v>
          </cell>
          <cell r="N39">
            <v>0</v>
          </cell>
          <cell r="O39">
            <v>0</v>
          </cell>
          <cell r="P39">
            <v>0</v>
          </cell>
          <cell r="Q39">
            <v>0</v>
          </cell>
          <cell r="R39">
            <v>0</v>
          </cell>
          <cell r="S39">
            <v>0</v>
          </cell>
          <cell r="T39" t="str">
            <v xml:space="preserve"> </v>
          </cell>
          <cell r="U39" t="str">
            <v xml:space="preserve"> </v>
          </cell>
        </row>
        <row r="40">
          <cell r="A40">
            <v>35</v>
          </cell>
          <cell r="B40">
            <v>64</v>
          </cell>
          <cell r="C40">
            <v>24</v>
          </cell>
          <cell r="D40">
            <v>5.54</v>
          </cell>
          <cell r="E40" t="str">
            <v xml:space="preserve"> </v>
          </cell>
          <cell r="F40">
            <v>0</v>
          </cell>
          <cell r="G40">
            <v>0</v>
          </cell>
          <cell r="H40">
            <v>0</v>
          </cell>
          <cell r="I40">
            <v>0</v>
          </cell>
          <cell r="J40">
            <v>0</v>
          </cell>
          <cell r="K40">
            <v>3.9000000000000004</v>
          </cell>
          <cell r="L40">
            <v>0</v>
          </cell>
          <cell r="M40">
            <v>0</v>
          </cell>
          <cell r="N40">
            <v>0</v>
          </cell>
          <cell r="O40">
            <v>0</v>
          </cell>
          <cell r="P40">
            <v>0</v>
          </cell>
          <cell r="Q40">
            <v>0</v>
          </cell>
          <cell r="R40">
            <v>0</v>
          </cell>
          <cell r="S40">
            <v>0</v>
          </cell>
          <cell r="T40" t="str">
            <v xml:space="preserve"> </v>
          </cell>
          <cell r="U40" t="str">
            <v xml:space="preserve"> </v>
          </cell>
        </row>
        <row r="41">
          <cell r="A41">
            <v>36</v>
          </cell>
          <cell r="B41">
            <v>68</v>
          </cell>
          <cell r="C41">
            <v>30</v>
          </cell>
          <cell r="D41">
            <v>6.35</v>
          </cell>
          <cell r="E41" t="str">
            <v xml:space="preserve"> </v>
          </cell>
          <cell r="F41">
            <v>0</v>
          </cell>
          <cell r="G41">
            <v>0</v>
          </cell>
          <cell r="H41">
            <v>0</v>
          </cell>
          <cell r="I41">
            <v>0</v>
          </cell>
          <cell r="J41">
            <v>0</v>
          </cell>
          <cell r="K41">
            <v>6.15</v>
          </cell>
          <cell r="L41">
            <v>0</v>
          </cell>
          <cell r="M41">
            <v>0</v>
          </cell>
          <cell r="N41">
            <v>0</v>
          </cell>
          <cell r="O41">
            <v>0</v>
          </cell>
          <cell r="P41">
            <v>0</v>
          </cell>
          <cell r="Q41">
            <v>0</v>
          </cell>
          <cell r="R41">
            <v>0</v>
          </cell>
          <cell r="S41">
            <v>0</v>
          </cell>
          <cell r="T41" t="str">
            <v xml:space="preserve"> </v>
          </cell>
          <cell r="U41" t="str">
            <v xml:space="preserve"> </v>
          </cell>
        </row>
        <row r="42">
          <cell r="A42">
            <v>37</v>
          </cell>
          <cell r="B42">
            <v>72</v>
          </cell>
          <cell r="C42">
            <v>14</v>
          </cell>
          <cell r="D42">
            <v>6.35</v>
          </cell>
          <cell r="E42" t="str">
            <v xml:space="preserve"> </v>
          </cell>
          <cell r="F42">
            <v>0</v>
          </cell>
          <cell r="G42">
            <v>0</v>
          </cell>
          <cell r="H42">
            <v>0</v>
          </cell>
          <cell r="I42">
            <v>0</v>
          </cell>
          <cell r="J42">
            <v>0</v>
          </cell>
          <cell r="K42">
            <v>2.69</v>
          </cell>
          <cell r="L42">
            <v>0</v>
          </cell>
          <cell r="M42">
            <v>0</v>
          </cell>
          <cell r="N42">
            <v>0</v>
          </cell>
          <cell r="O42">
            <v>0</v>
          </cell>
          <cell r="P42">
            <v>0</v>
          </cell>
          <cell r="Q42">
            <v>0</v>
          </cell>
          <cell r="R42">
            <v>0</v>
          </cell>
          <cell r="S42">
            <v>0</v>
          </cell>
          <cell r="T42" t="str">
            <v xml:space="preserve"> </v>
          </cell>
          <cell r="U42" t="str">
            <v xml:space="preserve"> </v>
          </cell>
        </row>
        <row r="43">
          <cell r="A43">
            <v>38</v>
          </cell>
          <cell r="B43">
            <v>76</v>
          </cell>
          <cell r="C43">
            <v>16</v>
          </cell>
          <cell r="D43">
            <v>6.35</v>
          </cell>
          <cell r="E43" t="str">
            <v xml:space="preserve"> </v>
          </cell>
          <cell r="F43">
            <v>0</v>
          </cell>
          <cell r="G43">
            <v>0</v>
          </cell>
          <cell r="H43">
            <v>0</v>
          </cell>
          <cell r="I43">
            <v>0</v>
          </cell>
          <cell r="J43">
            <v>0</v>
          </cell>
          <cell r="K43">
            <v>3</v>
          </cell>
          <cell r="L43">
            <v>0</v>
          </cell>
          <cell r="M43">
            <v>0</v>
          </cell>
          <cell r="N43">
            <v>0</v>
          </cell>
          <cell r="O43">
            <v>0</v>
          </cell>
          <cell r="P43">
            <v>0</v>
          </cell>
          <cell r="Q43">
            <v>0</v>
          </cell>
          <cell r="R43">
            <v>0</v>
          </cell>
          <cell r="S43">
            <v>0</v>
          </cell>
          <cell r="T43" t="str">
            <v xml:space="preserve"> </v>
          </cell>
          <cell r="U43" t="str">
            <v xml:space="preserve"> </v>
          </cell>
        </row>
        <row r="44">
          <cell r="A44">
            <v>39</v>
          </cell>
          <cell r="B44">
            <v>80</v>
          </cell>
          <cell r="C44">
            <v>18</v>
          </cell>
          <cell r="D44">
            <v>6.35</v>
          </cell>
          <cell r="E44" t="str">
            <v xml:space="preserve"> </v>
          </cell>
          <cell r="F44">
            <v>0</v>
          </cell>
          <cell r="G44">
            <v>0</v>
          </cell>
          <cell r="H44">
            <v>0</v>
          </cell>
          <cell r="I44">
            <v>0</v>
          </cell>
          <cell r="J44">
            <v>0</v>
          </cell>
          <cell r="K44">
            <v>3.3</v>
          </cell>
          <cell r="L44">
            <v>0</v>
          </cell>
          <cell r="M44">
            <v>0</v>
          </cell>
          <cell r="N44">
            <v>0</v>
          </cell>
          <cell r="O44">
            <v>0</v>
          </cell>
          <cell r="P44">
            <v>0</v>
          </cell>
          <cell r="Q44">
            <v>0</v>
          </cell>
          <cell r="R44">
            <v>0</v>
          </cell>
          <cell r="S44">
            <v>0</v>
          </cell>
          <cell r="T44" t="str">
            <v xml:space="preserve"> </v>
          </cell>
          <cell r="U44" t="str">
            <v xml:space="preserve"> </v>
          </cell>
        </row>
        <row r="45">
          <cell r="A45" t="str">
            <v>AVE.</v>
          </cell>
          <cell r="B45" t="str">
            <v xml:space="preserve"> </v>
          </cell>
          <cell r="C45">
            <v>20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t="str">
            <v xml:space="preserve"> </v>
          </cell>
          <cell r="U45" t="str">
            <v xml:space="preserve"> </v>
          </cell>
        </row>
        <row r="46">
          <cell r="B46">
            <v>10</v>
          </cell>
          <cell r="C46">
            <v>22</v>
          </cell>
          <cell r="D46">
            <v>6.35</v>
          </cell>
          <cell r="E46">
            <v>1</v>
          </cell>
          <cell r="I46">
            <v>2.23</v>
          </cell>
          <cell r="J46">
            <v>2.27</v>
          </cell>
          <cell r="K46">
            <v>4.5</v>
          </cell>
          <cell r="P46">
            <v>8</v>
          </cell>
        </row>
        <row r="47">
          <cell r="A47" t="str">
            <v>*** Reference Paper : Predict Fittings For Piping Systems ***</v>
          </cell>
          <cell r="B47">
            <v>10</v>
          </cell>
          <cell r="C47">
            <v>24</v>
          </cell>
          <cell r="D47">
            <v>6.35</v>
          </cell>
          <cell r="E47">
            <v>1</v>
          </cell>
          <cell r="I47">
            <v>2.4300000000000002</v>
          </cell>
          <cell r="J47">
            <v>2.0699999999999998</v>
          </cell>
          <cell r="K47" t="str">
            <v>Fc = 0.25  Utility Supply Lines, OSBL</v>
          </cell>
          <cell r="P47">
            <v>8</v>
          </cell>
          <cell r="R47" t="str">
            <v>Fc = 2.00  Manifold Type Piping</v>
          </cell>
        </row>
        <row r="48">
          <cell r="B48">
            <v>10</v>
          </cell>
          <cell r="C48">
            <v>26</v>
          </cell>
          <cell r="D48" t="str">
            <v xml:space="preserve">   By William B. Hooper , Monsanto Co.</v>
          </cell>
          <cell r="E48">
            <v>1</v>
          </cell>
          <cell r="I48">
            <v>2.64</v>
          </cell>
          <cell r="J48">
            <v>4.8600000000000003</v>
          </cell>
          <cell r="K48" t="str">
            <v xml:space="preserve">        (PIPE JOINT FACTOR Fp = 100%)</v>
          </cell>
          <cell r="P48">
            <v>9</v>
          </cell>
          <cell r="R48" t="str">
            <v xml:space="preserve">        (PIPE JOINT FACTOR Fp = 0%)</v>
          </cell>
        </row>
        <row r="49">
          <cell r="B49">
            <v>10</v>
          </cell>
          <cell r="C49">
            <v>28</v>
          </cell>
          <cell r="D49">
            <v>7.92</v>
          </cell>
          <cell r="E49">
            <v>1</v>
          </cell>
          <cell r="I49">
            <v>2.84</v>
          </cell>
          <cell r="J49">
            <v>5.26</v>
          </cell>
          <cell r="K49" t="str">
            <v>Fc = 0.50  Long, Straight Piping Run</v>
          </cell>
          <cell r="P49">
            <v>9</v>
          </cell>
          <cell r="R49" t="str">
            <v>Fc = 4.00  Very Complex Manifolds</v>
          </cell>
        </row>
        <row r="50">
          <cell r="A50" t="str">
            <v>The number and types of pipe fittings can be estimated by this method</v>
          </cell>
          <cell r="B50">
            <v>10</v>
          </cell>
          <cell r="C50">
            <v>30</v>
          </cell>
          <cell r="D50">
            <v>7.92</v>
          </cell>
          <cell r="E50">
            <v>1</v>
          </cell>
          <cell r="I50">
            <v>3.04</v>
          </cell>
          <cell r="J50">
            <v>5.66</v>
          </cell>
          <cell r="K50" t="str">
            <v xml:space="preserve">        (PIPE JOINT FACTOR Fp = 100%)</v>
          </cell>
          <cell r="P50">
            <v>10</v>
          </cell>
          <cell r="R50" t="str">
            <v xml:space="preserve">        (PIPE JOINT FACTOR Fp = 0%)</v>
          </cell>
        </row>
        <row r="51">
          <cell r="A51" t="str">
            <v>long before the piping isometrics are done. Pipe size and a general idea</v>
          </cell>
          <cell r="B51">
            <v>10</v>
          </cell>
          <cell r="C51">
            <v>32</v>
          </cell>
          <cell r="D51">
            <v>7.92</v>
          </cell>
          <cell r="E51">
            <v>1</v>
          </cell>
          <cell r="I51">
            <v>3.24</v>
          </cell>
          <cell r="J51">
            <v>6.06</v>
          </cell>
          <cell r="K51" t="str">
            <v>Fc = 1.00  Normal Piping</v>
          </cell>
          <cell r="P51">
            <v>11</v>
          </cell>
        </row>
        <row r="52">
          <cell r="A52" t="str">
            <v>of the system's complexity are all that is needed.</v>
          </cell>
          <cell r="B52">
            <v>10</v>
          </cell>
          <cell r="C52">
            <v>34</v>
          </cell>
          <cell r="D52">
            <v>7.92</v>
          </cell>
          <cell r="E52">
            <v>1</v>
          </cell>
          <cell r="I52">
            <v>3.45</v>
          </cell>
          <cell r="J52">
            <v>6.44</v>
          </cell>
          <cell r="K52" t="str">
            <v xml:space="preserve">        (PIPE JOINT FACTOR Fp = 10%)</v>
          </cell>
          <cell r="P52">
            <v>12</v>
          </cell>
        </row>
      </sheetData>
      <sheetData sheetId="3" refreshError="1">
        <row r="8">
          <cell r="B8" t="str">
            <v>5S</v>
          </cell>
          <cell r="C8">
            <v>0.5</v>
          </cell>
          <cell r="D8">
            <v>1.65</v>
          </cell>
          <cell r="E8">
            <v>1</v>
          </cell>
          <cell r="F8">
            <v>0</v>
          </cell>
          <cell r="G8">
            <v>0</v>
          </cell>
          <cell r="H8">
            <v>0</v>
          </cell>
          <cell r="I8">
            <v>7.0000000000000007E-2</v>
          </cell>
          <cell r="J8">
            <v>0</v>
          </cell>
          <cell r="K8">
            <v>7.0000000000000007E-2</v>
          </cell>
          <cell r="L8">
            <v>0</v>
          </cell>
          <cell r="M8">
            <v>0</v>
          </cell>
          <cell r="N8">
            <v>0</v>
          </cell>
          <cell r="O8">
            <v>0</v>
          </cell>
          <cell r="P8">
            <v>2</v>
          </cell>
        </row>
        <row r="9">
          <cell r="B9" t="str">
            <v>5S</v>
          </cell>
          <cell r="C9">
            <v>0.5</v>
          </cell>
          <cell r="D9">
            <v>1.65</v>
          </cell>
          <cell r="E9">
            <v>1</v>
          </cell>
          <cell r="F9">
            <v>0</v>
          </cell>
          <cell r="G9">
            <v>0</v>
          </cell>
          <cell r="H9">
            <v>0</v>
          </cell>
          <cell r="I9">
            <v>7.0000000000000007E-2</v>
          </cell>
          <cell r="J9">
            <v>0</v>
          </cell>
          <cell r="K9">
            <v>7.0000000000000007E-2</v>
          </cell>
          <cell r="L9">
            <v>0</v>
          </cell>
          <cell r="M9">
            <v>0</v>
          </cell>
          <cell r="N9">
            <v>0</v>
          </cell>
          <cell r="O9">
            <v>0</v>
          </cell>
          <cell r="P9">
            <v>2</v>
          </cell>
        </row>
        <row r="10">
          <cell r="A10" t="str">
            <v>5S</v>
          </cell>
          <cell r="B10" t="str">
            <v>5S</v>
          </cell>
          <cell r="C10">
            <v>0.5</v>
          </cell>
          <cell r="D10">
            <v>1.65</v>
          </cell>
          <cell r="E10">
            <v>1</v>
          </cell>
          <cell r="F10">
            <v>0</v>
          </cell>
          <cell r="G10">
            <v>0</v>
          </cell>
          <cell r="H10">
            <v>0</v>
          </cell>
          <cell r="I10">
            <v>7.0000000000000007E-2</v>
          </cell>
          <cell r="J10">
            <v>0</v>
          </cell>
          <cell r="K10">
            <v>7.0000000000000007E-2</v>
          </cell>
          <cell r="L10">
            <v>0</v>
          </cell>
          <cell r="M10">
            <v>0</v>
          </cell>
          <cell r="N10">
            <v>0</v>
          </cell>
          <cell r="O10">
            <v>0</v>
          </cell>
          <cell r="P10">
            <v>2</v>
          </cell>
        </row>
        <row r="11">
          <cell r="B11" t="str">
            <v>5S</v>
          </cell>
          <cell r="C11">
            <v>0.75</v>
          </cell>
          <cell r="D11">
            <v>1.65</v>
          </cell>
          <cell r="E11">
            <v>1</v>
          </cell>
          <cell r="F11">
            <v>0</v>
          </cell>
          <cell r="G11">
            <v>0</v>
          </cell>
          <cell r="H11">
            <v>0</v>
          </cell>
          <cell r="I11">
            <v>7.0000000000000007E-2</v>
          </cell>
          <cell r="J11">
            <v>0</v>
          </cell>
          <cell r="K11">
            <v>7.0000000000000007E-2</v>
          </cell>
          <cell r="L11">
            <v>0</v>
          </cell>
          <cell r="M11">
            <v>0</v>
          </cell>
          <cell r="N11">
            <v>0</v>
          </cell>
          <cell r="O11">
            <v>0</v>
          </cell>
          <cell r="P11">
            <v>2</v>
          </cell>
        </row>
        <row r="12">
          <cell r="B12" t="str">
            <v>5S</v>
          </cell>
          <cell r="C12">
            <v>0.75</v>
          </cell>
          <cell r="D12">
            <v>1.65</v>
          </cell>
          <cell r="E12">
            <v>1</v>
          </cell>
          <cell r="F12">
            <v>0</v>
          </cell>
          <cell r="G12">
            <v>0</v>
          </cell>
          <cell r="H12">
            <v>0</v>
          </cell>
          <cell r="I12">
            <v>7.0000000000000007E-2</v>
          </cell>
          <cell r="J12">
            <v>0</v>
          </cell>
          <cell r="K12">
            <v>7.0000000000000007E-2</v>
          </cell>
          <cell r="L12">
            <v>0</v>
          </cell>
          <cell r="M12">
            <v>0</v>
          </cell>
          <cell r="N12">
            <v>0</v>
          </cell>
          <cell r="O12">
            <v>0</v>
          </cell>
          <cell r="P12">
            <v>2</v>
          </cell>
        </row>
        <row r="13">
          <cell r="B13" t="str">
            <v>5S</v>
          </cell>
          <cell r="C13">
            <v>0.75</v>
          </cell>
          <cell r="D13">
            <v>1.65</v>
          </cell>
          <cell r="E13">
            <v>1</v>
          </cell>
          <cell r="F13">
            <v>0</v>
          </cell>
          <cell r="G13">
            <v>0</v>
          </cell>
          <cell r="H13">
            <v>0</v>
          </cell>
          <cell r="I13">
            <v>7.0000000000000007E-2</v>
          </cell>
          <cell r="J13">
            <v>0</v>
          </cell>
          <cell r="K13">
            <v>7.0000000000000007E-2</v>
          </cell>
          <cell r="L13">
            <v>0</v>
          </cell>
          <cell r="M13">
            <v>0</v>
          </cell>
          <cell r="N13">
            <v>0</v>
          </cell>
          <cell r="O13">
            <v>0</v>
          </cell>
          <cell r="P13">
            <v>2</v>
          </cell>
        </row>
        <row r="14">
          <cell r="B14" t="str">
            <v>5S</v>
          </cell>
          <cell r="C14">
            <v>1</v>
          </cell>
          <cell r="D14">
            <v>1.65</v>
          </cell>
          <cell r="E14">
            <v>1</v>
          </cell>
          <cell r="F14">
            <v>0</v>
          </cell>
          <cell r="G14">
            <v>0</v>
          </cell>
          <cell r="H14">
            <v>0</v>
          </cell>
          <cell r="I14">
            <v>0.12</v>
          </cell>
          <cell r="J14">
            <v>0</v>
          </cell>
          <cell r="K14">
            <v>0.12</v>
          </cell>
          <cell r="L14">
            <v>0</v>
          </cell>
          <cell r="M14">
            <v>0</v>
          </cell>
          <cell r="N14">
            <v>0</v>
          </cell>
          <cell r="O14">
            <v>0</v>
          </cell>
          <cell r="P14">
            <v>2</v>
          </cell>
        </row>
        <row r="15">
          <cell r="B15" t="str">
            <v>5S</v>
          </cell>
          <cell r="C15">
            <v>1</v>
          </cell>
          <cell r="D15">
            <v>1.65</v>
          </cell>
          <cell r="E15">
            <v>1</v>
          </cell>
          <cell r="F15">
            <v>0</v>
          </cell>
          <cell r="G15">
            <v>0</v>
          </cell>
          <cell r="H15">
            <v>0</v>
          </cell>
          <cell r="I15">
            <v>0.12</v>
          </cell>
          <cell r="J15">
            <v>0</v>
          </cell>
          <cell r="K15">
            <v>0.12</v>
          </cell>
          <cell r="L15">
            <v>0</v>
          </cell>
          <cell r="M15">
            <v>0</v>
          </cell>
          <cell r="N15">
            <v>0</v>
          </cell>
          <cell r="O15">
            <v>0</v>
          </cell>
          <cell r="P15">
            <v>2</v>
          </cell>
        </row>
        <row r="16">
          <cell r="B16" t="str">
            <v>5S</v>
          </cell>
          <cell r="C16">
            <v>1</v>
          </cell>
          <cell r="D16">
            <v>1.65</v>
          </cell>
          <cell r="E16">
            <v>1</v>
          </cell>
          <cell r="F16">
            <v>0</v>
          </cell>
          <cell r="G16">
            <v>0</v>
          </cell>
          <cell r="H16">
            <v>0</v>
          </cell>
          <cell r="I16">
            <v>0.12</v>
          </cell>
          <cell r="J16">
            <v>0</v>
          </cell>
          <cell r="K16">
            <v>0.12</v>
          </cell>
          <cell r="L16">
            <v>0</v>
          </cell>
          <cell r="M16">
            <v>0</v>
          </cell>
          <cell r="N16">
            <v>0</v>
          </cell>
          <cell r="O16">
            <v>0</v>
          </cell>
          <cell r="P16">
            <v>2</v>
          </cell>
        </row>
        <row r="17">
          <cell r="B17" t="str">
            <v>5S</v>
          </cell>
          <cell r="C17">
            <v>1.25</v>
          </cell>
          <cell r="D17">
            <v>1.65</v>
          </cell>
          <cell r="E17">
            <v>1</v>
          </cell>
          <cell r="F17">
            <v>0</v>
          </cell>
          <cell r="G17">
            <v>0</v>
          </cell>
          <cell r="H17">
            <v>0</v>
          </cell>
          <cell r="I17">
            <v>0.15</v>
          </cell>
          <cell r="J17">
            <v>0</v>
          </cell>
          <cell r="K17">
            <v>0.15</v>
          </cell>
          <cell r="L17">
            <v>0</v>
          </cell>
          <cell r="M17">
            <v>0</v>
          </cell>
          <cell r="N17">
            <v>0</v>
          </cell>
          <cell r="O17">
            <v>0</v>
          </cell>
          <cell r="P17">
            <v>2</v>
          </cell>
        </row>
        <row r="18">
          <cell r="B18" t="str">
            <v>5S</v>
          </cell>
          <cell r="C18">
            <v>1.25</v>
          </cell>
          <cell r="D18">
            <v>1.65</v>
          </cell>
          <cell r="E18">
            <v>1</v>
          </cell>
          <cell r="F18">
            <v>0</v>
          </cell>
          <cell r="G18">
            <v>0</v>
          </cell>
          <cell r="H18">
            <v>0</v>
          </cell>
          <cell r="I18">
            <v>0.15</v>
          </cell>
          <cell r="J18">
            <v>0</v>
          </cell>
          <cell r="K18">
            <v>0.15</v>
          </cell>
          <cell r="L18">
            <v>0</v>
          </cell>
          <cell r="M18">
            <v>0</v>
          </cell>
          <cell r="N18">
            <v>0</v>
          </cell>
          <cell r="O18">
            <v>0</v>
          </cell>
          <cell r="P18">
            <v>2</v>
          </cell>
        </row>
        <row r="19">
          <cell r="B19" t="str">
            <v>5S</v>
          </cell>
          <cell r="C19">
            <v>1.25</v>
          </cell>
          <cell r="D19">
            <v>1.65</v>
          </cell>
          <cell r="E19">
            <v>1</v>
          </cell>
          <cell r="F19">
            <v>0</v>
          </cell>
          <cell r="G19">
            <v>0</v>
          </cell>
          <cell r="H19">
            <v>0</v>
          </cell>
          <cell r="I19">
            <v>0.15</v>
          </cell>
          <cell r="J19">
            <v>0</v>
          </cell>
          <cell r="K19">
            <v>0.15</v>
          </cell>
          <cell r="L19">
            <v>0</v>
          </cell>
          <cell r="M19">
            <v>0</v>
          </cell>
          <cell r="N19">
            <v>0</v>
          </cell>
          <cell r="O19">
            <v>0</v>
          </cell>
          <cell r="P19">
            <v>2</v>
          </cell>
        </row>
        <row r="20">
          <cell r="B20" t="str">
            <v>5S</v>
          </cell>
          <cell r="C20">
            <v>1.5</v>
          </cell>
          <cell r="D20">
            <v>1.65</v>
          </cell>
          <cell r="E20">
            <v>1</v>
          </cell>
          <cell r="F20">
            <v>0</v>
          </cell>
          <cell r="G20">
            <v>0</v>
          </cell>
          <cell r="H20">
            <v>0</v>
          </cell>
          <cell r="I20">
            <v>0.15</v>
          </cell>
          <cell r="J20">
            <v>0</v>
          </cell>
          <cell r="K20">
            <v>0.15</v>
          </cell>
          <cell r="L20">
            <v>0</v>
          </cell>
          <cell r="M20">
            <v>0</v>
          </cell>
          <cell r="N20">
            <v>0</v>
          </cell>
          <cell r="O20">
            <v>0</v>
          </cell>
          <cell r="P20">
            <v>2</v>
          </cell>
        </row>
        <row r="21">
          <cell r="B21" t="str">
            <v>5S</v>
          </cell>
          <cell r="C21">
            <v>1.5</v>
          </cell>
          <cell r="D21">
            <v>1.65</v>
          </cell>
          <cell r="E21">
            <v>1</v>
          </cell>
          <cell r="F21">
            <v>0</v>
          </cell>
          <cell r="G21">
            <v>0</v>
          </cell>
          <cell r="H21">
            <v>0</v>
          </cell>
          <cell r="I21">
            <v>0.15</v>
          </cell>
          <cell r="J21">
            <v>0</v>
          </cell>
          <cell r="K21">
            <v>0.15</v>
          </cell>
          <cell r="L21">
            <v>0</v>
          </cell>
          <cell r="M21">
            <v>0</v>
          </cell>
          <cell r="N21">
            <v>0</v>
          </cell>
          <cell r="O21">
            <v>0</v>
          </cell>
          <cell r="P21">
            <v>2</v>
          </cell>
        </row>
        <row r="22">
          <cell r="B22" t="str">
            <v>5S</v>
          </cell>
          <cell r="C22">
            <v>1.5</v>
          </cell>
          <cell r="D22">
            <v>1.65</v>
          </cell>
          <cell r="E22">
            <v>1</v>
          </cell>
          <cell r="F22">
            <v>0</v>
          </cell>
          <cell r="G22">
            <v>0</v>
          </cell>
          <cell r="H22">
            <v>0</v>
          </cell>
          <cell r="I22">
            <v>0.15</v>
          </cell>
          <cell r="J22">
            <v>0</v>
          </cell>
          <cell r="K22">
            <v>0.15</v>
          </cell>
          <cell r="L22">
            <v>0</v>
          </cell>
          <cell r="M22">
            <v>0</v>
          </cell>
          <cell r="N22">
            <v>0</v>
          </cell>
          <cell r="O22">
            <v>0</v>
          </cell>
          <cell r="P22">
            <v>2</v>
          </cell>
        </row>
        <row r="23">
          <cell r="B23" t="str">
            <v>5S</v>
          </cell>
          <cell r="C23">
            <v>2</v>
          </cell>
          <cell r="D23">
            <v>1.65</v>
          </cell>
          <cell r="E23">
            <v>1</v>
          </cell>
          <cell r="F23">
            <v>0</v>
          </cell>
          <cell r="G23">
            <v>0</v>
          </cell>
          <cell r="H23">
            <v>0</v>
          </cell>
          <cell r="I23">
            <v>0.15</v>
          </cell>
          <cell r="J23">
            <v>0</v>
          </cell>
          <cell r="K23">
            <v>0.15</v>
          </cell>
          <cell r="L23">
            <v>0</v>
          </cell>
          <cell r="M23">
            <v>0</v>
          </cell>
          <cell r="N23">
            <v>0</v>
          </cell>
          <cell r="O23">
            <v>0</v>
          </cell>
          <cell r="P23">
            <v>2</v>
          </cell>
        </row>
        <row r="24">
          <cell r="B24" t="str">
            <v>5S</v>
          </cell>
          <cell r="C24">
            <v>2</v>
          </cell>
          <cell r="D24">
            <v>1.65</v>
          </cell>
          <cell r="E24">
            <v>1</v>
          </cell>
          <cell r="F24">
            <v>0</v>
          </cell>
          <cell r="G24">
            <v>0</v>
          </cell>
          <cell r="H24">
            <v>0</v>
          </cell>
          <cell r="I24">
            <v>0.15</v>
          </cell>
          <cell r="J24">
            <v>0</v>
          </cell>
          <cell r="K24">
            <v>0.15</v>
          </cell>
          <cell r="L24">
            <v>0</v>
          </cell>
          <cell r="M24">
            <v>0</v>
          </cell>
          <cell r="N24">
            <v>0</v>
          </cell>
          <cell r="O24">
            <v>0</v>
          </cell>
          <cell r="P24">
            <v>2</v>
          </cell>
        </row>
        <row r="25">
          <cell r="B25" t="str">
            <v>5S</v>
          </cell>
          <cell r="C25">
            <v>2</v>
          </cell>
          <cell r="D25">
            <v>1.65</v>
          </cell>
          <cell r="E25">
            <v>1</v>
          </cell>
          <cell r="F25">
            <v>0</v>
          </cell>
          <cell r="G25">
            <v>0</v>
          </cell>
          <cell r="H25">
            <v>0</v>
          </cell>
          <cell r="I25">
            <v>0.15</v>
          </cell>
          <cell r="J25">
            <v>0</v>
          </cell>
          <cell r="K25">
            <v>0.15</v>
          </cell>
          <cell r="L25">
            <v>0</v>
          </cell>
          <cell r="M25">
            <v>0</v>
          </cell>
          <cell r="N25">
            <v>0</v>
          </cell>
          <cell r="O25">
            <v>0</v>
          </cell>
          <cell r="P25">
            <v>2</v>
          </cell>
        </row>
        <row r="26">
          <cell r="B26" t="str">
            <v>5S</v>
          </cell>
          <cell r="C26">
            <v>2.5</v>
          </cell>
          <cell r="D26">
            <v>2.11</v>
          </cell>
          <cell r="E26">
            <v>1</v>
          </cell>
          <cell r="F26">
            <v>0</v>
          </cell>
          <cell r="G26">
            <v>0</v>
          </cell>
          <cell r="H26">
            <v>0</v>
          </cell>
          <cell r="I26">
            <v>0.15</v>
          </cell>
          <cell r="J26">
            <v>0</v>
          </cell>
          <cell r="K26">
            <v>0.15</v>
          </cell>
          <cell r="L26">
            <v>0</v>
          </cell>
          <cell r="M26">
            <v>0</v>
          </cell>
          <cell r="N26">
            <v>0</v>
          </cell>
          <cell r="O26">
            <v>0</v>
          </cell>
          <cell r="P26">
            <v>2</v>
          </cell>
        </row>
        <row r="27">
          <cell r="B27" t="str">
            <v>5S</v>
          </cell>
          <cell r="C27">
            <v>3</v>
          </cell>
          <cell r="D27">
            <v>2.11</v>
          </cell>
          <cell r="E27">
            <v>1</v>
          </cell>
          <cell r="F27">
            <v>0</v>
          </cell>
          <cell r="G27">
            <v>0</v>
          </cell>
          <cell r="H27">
            <v>0</v>
          </cell>
          <cell r="I27">
            <v>0.3</v>
          </cell>
          <cell r="J27">
            <v>0</v>
          </cell>
          <cell r="K27">
            <v>0.3</v>
          </cell>
          <cell r="L27">
            <v>0</v>
          </cell>
          <cell r="M27">
            <v>0</v>
          </cell>
          <cell r="N27">
            <v>0</v>
          </cell>
          <cell r="O27">
            <v>0</v>
          </cell>
          <cell r="P27">
            <v>2</v>
          </cell>
        </row>
        <row r="28">
          <cell r="B28" t="str">
            <v>5S</v>
          </cell>
          <cell r="C28">
            <v>3.5</v>
          </cell>
          <cell r="D28">
            <v>2.11</v>
          </cell>
          <cell r="E28">
            <v>1</v>
          </cell>
          <cell r="F28">
            <v>0</v>
          </cell>
          <cell r="G28">
            <v>0</v>
          </cell>
          <cell r="H28">
            <v>0</v>
          </cell>
          <cell r="I28">
            <v>0.3</v>
          </cell>
          <cell r="J28">
            <v>0</v>
          </cell>
          <cell r="K28">
            <v>0.3</v>
          </cell>
          <cell r="L28">
            <v>0</v>
          </cell>
          <cell r="M28">
            <v>0</v>
          </cell>
          <cell r="N28">
            <v>0</v>
          </cell>
          <cell r="O28">
            <v>0</v>
          </cell>
          <cell r="P28">
            <v>3</v>
          </cell>
        </row>
        <row r="29">
          <cell r="B29" t="str">
            <v>5S</v>
          </cell>
          <cell r="C29">
            <v>4</v>
          </cell>
          <cell r="D29">
            <v>2.11</v>
          </cell>
          <cell r="E29">
            <v>1</v>
          </cell>
          <cell r="F29">
            <v>0</v>
          </cell>
          <cell r="G29">
            <v>0</v>
          </cell>
          <cell r="H29">
            <v>0</v>
          </cell>
          <cell r="I29">
            <v>0.3</v>
          </cell>
          <cell r="J29">
            <v>0</v>
          </cell>
          <cell r="K29">
            <v>0.3</v>
          </cell>
          <cell r="L29">
            <v>0</v>
          </cell>
          <cell r="M29">
            <v>0</v>
          </cell>
          <cell r="N29">
            <v>0</v>
          </cell>
          <cell r="O29">
            <v>0</v>
          </cell>
          <cell r="P29">
            <v>3</v>
          </cell>
        </row>
        <row r="30">
          <cell r="B30" t="str">
            <v>5S</v>
          </cell>
          <cell r="C30">
            <v>5</v>
          </cell>
          <cell r="D30">
            <v>2.77</v>
          </cell>
          <cell r="E30">
            <v>1</v>
          </cell>
          <cell r="F30">
            <v>0</v>
          </cell>
          <cell r="G30">
            <v>0</v>
          </cell>
          <cell r="H30">
            <v>0</v>
          </cell>
          <cell r="I30">
            <v>0.3</v>
          </cell>
          <cell r="J30">
            <v>0</v>
          </cell>
          <cell r="K30">
            <v>0.3</v>
          </cell>
          <cell r="L30">
            <v>0</v>
          </cell>
          <cell r="M30">
            <v>0</v>
          </cell>
          <cell r="N30">
            <v>0</v>
          </cell>
          <cell r="O30">
            <v>0</v>
          </cell>
          <cell r="P30">
            <v>4</v>
          </cell>
        </row>
        <row r="31">
          <cell r="A31" t="str">
            <v>5S</v>
          </cell>
          <cell r="B31" t="str">
            <v>5S</v>
          </cell>
          <cell r="C31">
            <v>6</v>
          </cell>
          <cell r="D31">
            <v>2.77</v>
          </cell>
          <cell r="E31">
            <v>1</v>
          </cell>
          <cell r="F31">
            <v>0</v>
          </cell>
          <cell r="G31">
            <v>0</v>
          </cell>
          <cell r="H31">
            <v>0</v>
          </cell>
          <cell r="I31">
            <v>0.45</v>
          </cell>
          <cell r="J31">
            <v>0</v>
          </cell>
          <cell r="K31">
            <v>0.45</v>
          </cell>
          <cell r="L31">
            <v>0</v>
          </cell>
          <cell r="M31">
            <v>0</v>
          </cell>
          <cell r="N31">
            <v>0</v>
          </cell>
          <cell r="O31">
            <v>0</v>
          </cell>
          <cell r="P31">
            <v>4</v>
          </cell>
        </row>
        <row r="32">
          <cell r="B32" t="str">
            <v>5S</v>
          </cell>
          <cell r="C32">
            <v>8</v>
          </cell>
          <cell r="D32">
            <v>2.77</v>
          </cell>
          <cell r="E32">
            <v>1</v>
          </cell>
          <cell r="F32">
            <v>0</v>
          </cell>
          <cell r="G32">
            <v>0</v>
          </cell>
          <cell r="H32">
            <v>0</v>
          </cell>
          <cell r="I32">
            <v>0.45</v>
          </cell>
          <cell r="J32">
            <v>0</v>
          </cell>
          <cell r="K32">
            <v>0.45</v>
          </cell>
          <cell r="L32">
            <v>0</v>
          </cell>
          <cell r="M32">
            <v>0</v>
          </cell>
          <cell r="N32">
            <v>0</v>
          </cell>
          <cell r="O32">
            <v>0</v>
          </cell>
          <cell r="P32">
            <v>4</v>
          </cell>
        </row>
        <row r="33">
          <cell r="B33" t="str">
            <v>5S</v>
          </cell>
          <cell r="C33">
            <v>10</v>
          </cell>
          <cell r="D33">
            <v>3.4</v>
          </cell>
          <cell r="E33">
            <v>1</v>
          </cell>
          <cell r="F33">
            <v>0</v>
          </cell>
          <cell r="G33">
            <v>0</v>
          </cell>
          <cell r="H33">
            <v>0</v>
          </cell>
          <cell r="I33">
            <v>0.9</v>
          </cell>
          <cell r="J33">
            <v>0</v>
          </cell>
          <cell r="K33">
            <v>0.9</v>
          </cell>
          <cell r="L33">
            <v>0</v>
          </cell>
          <cell r="M33">
            <v>0</v>
          </cell>
          <cell r="N33">
            <v>0</v>
          </cell>
          <cell r="O33">
            <v>0</v>
          </cell>
          <cell r="P33">
            <v>4</v>
          </cell>
        </row>
        <row r="34">
          <cell r="B34" t="str">
            <v>5S</v>
          </cell>
          <cell r="C34">
            <v>12</v>
          </cell>
          <cell r="D34">
            <v>3.96</v>
          </cell>
          <cell r="E34">
            <v>1</v>
          </cell>
          <cell r="F34">
            <v>0</v>
          </cell>
          <cell r="G34">
            <v>0</v>
          </cell>
          <cell r="H34">
            <v>0</v>
          </cell>
          <cell r="I34">
            <v>1.2</v>
          </cell>
          <cell r="J34">
            <v>0</v>
          </cell>
          <cell r="K34">
            <v>1.2</v>
          </cell>
          <cell r="L34">
            <v>0</v>
          </cell>
          <cell r="M34">
            <v>0</v>
          </cell>
          <cell r="N34">
            <v>0</v>
          </cell>
          <cell r="O34">
            <v>0</v>
          </cell>
          <cell r="P34">
            <v>6</v>
          </cell>
        </row>
        <row r="35">
          <cell r="B35" t="str">
            <v>5S</v>
          </cell>
          <cell r="C35">
            <v>14</v>
          </cell>
          <cell r="D35">
            <v>3.96</v>
          </cell>
          <cell r="E35">
            <v>1</v>
          </cell>
          <cell r="F35">
            <v>0</v>
          </cell>
          <cell r="G35">
            <v>0</v>
          </cell>
          <cell r="H35">
            <v>0</v>
          </cell>
          <cell r="I35">
            <v>1.34</v>
          </cell>
          <cell r="J35">
            <v>0</v>
          </cell>
          <cell r="K35">
            <v>1.34</v>
          </cell>
          <cell r="L35">
            <v>0</v>
          </cell>
          <cell r="M35">
            <v>0</v>
          </cell>
          <cell r="N35">
            <v>0</v>
          </cell>
          <cell r="O35">
            <v>0</v>
          </cell>
          <cell r="P35">
            <v>6</v>
          </cell>
        </row>
        <row r="36">
          <cell r="B36" t="str">
            <v>5S</v>
          </cell>
          <cell r="C36">
            <v>16</v>
          </cell>
          <cell r="D36">
            <v>4.1900000000000004</v>
          </cell>
          <cell r="E36">
            <v>1</v>
          </cell>
          <cell r="F36">
            <v>0</v>
          </cell>
          <cell r="G36">
            <v>0</v>
          </cell>
          <cell r="H36">
            <v>0</v>
          </cell>
          <cell r="I36">
            <v>1.65</v>
          </cell>
          <cell r="J36">
            <v>0</v>
          </cell>
          <cell r="K36">
            <v>1.65</v>
          </cell>
          <cell r="L36">
            <v>0</v>
          </cell>
          <cell r="M36">
            <v>0</v>
          </cell>
          <cell r="N36">
            <v>0</v>
          </cell>
          <cell r="O36">
            <v>0</v>
          </cell>
          <cell r="P36">
            <v>6</v>
          </cell>
        </row>
        <row r="37">
          <cell r="B37" t="str">
            <v>5S</v>
          </cell>
          <cell r="C37">
            <v>18</v>
          </cell>
          <cell r="D37">
            <v>4.1900000000000004</v>
          </cell>
          <cell r="E37">
            <v>1</v>
          </cell>
          <cell r="F37">
            <v>0</v>
          </cell>
          <cell r="G37">
            <v>0</v>
          </cell>
          <cell r="H37">
            <v>0</v>
          </cell>
          <cell r="I37">
            <v>1.8</v>
          </cell>
          <cell r="J37">
            <v>0</v>
          </cell>
          <cell r="K37">
            <v>1.8</v>
          </cell>
          <cell r="L37">
            <v>0</v>
          </cell>
          <cell r="M37">
            <v>0</v>
          </cell>
          <cell r="N37">
            <v>0</v>
          </cell>
          <cell r="O37">
            <v>0</v>
          </cell>
          <cell r="P37">
            <v>6</v>
          </cell>
        </row>
        <row r="38">
          <cell r="B38" t="str">
            <v>5S</v>
          </cell>
          <cell r="C38">
            <v>20</v>
          </cell>
          <cell r="D38">
            <v>4.78</v>
          </cell>
          <cell r="E38">
            <v>1</v>
          </cell>
          <cell r="F38">
            <v>0</v>
          </cell>
          <cell r="G38">
            <v>0</v>
          </cell>
          <cell r="H38">
            <v>0</v>
          </cell>
          <cell r="I38">
            <v>2.54</v>
          </cell>
          <cell r="J38">
            <v>0</v>
          </cell>
          <cell r="K38">
            <v>2.54</v>
          </cell>
          <cell r="L38">
            <v>0</v>
          </cell>
          <cell r="M38">
            <v>0</v>
          </cell>
          <cell r="N38">
            <v>0</v>
          </cell>
          <cell r="O38">
            <v>0</v>
          </cell>
          <cell r="P38">
            <v>7</v>
          </cell>
        </row>
        <row r="39">
          <cell r="B39" t="str">
            <v>5S</v>
          </cell>
          <cell r="C39">
            <v>22</v>
          </cell>
          <cell r="D39">
            <v>4.78</v>
          </cell>
          <cell r="E39">
            <v>1</v>
          </cell>
          <cell r="F39">
            <v>0</v>
          </cell>
          <cell r="G39">
            <v>0</v>
          </cell>
          <cell r="H39">
            <v>0</v>
          </cell>
          <cell r="I39">
            <v>2.69</v>
          </cell>
          <cell r="J39">
            <v>0</v>
          </cell>
          <cell r="K39">
            <v>2.69</v>
          </cell>
          <cell r="L39">
            <v>0</v>
          </cell>
          <cell r="M39">
            <v>0</v>
          </cell>
          <cell r="N39">
            <v>0</v>
          </cell>
          <cell r="O39">
            <v>0</v>
          </cell>
          <cell r="P39">
            <v>8</v>
          </cell>
        </row>
        <row r="40">
          <cell r="B40" t="str">
            <v>5S</v>
          </cell>
          <cell r="C40">
            <v>24</v>
          </cell>
          <cell r="D40">
            <v>5.54</v>
          </cell>
          <cell r="E40">
            <v>1</v>
          </cell>
          <cell r="F40">
            <v>0</v>
          </cell>
          <cell r="G40">
            <v>0</v>
          </cell>
          <cell r="H40">
            <v>0</v>
          </cell>
          <cell r="I40">
            <v>2.4300000000000002</v>
          </cell>
          <cell r="J40">
            <v>1.47</v>
          </cell>
          <cell r="K40">
            <v>3.9000000000000004</v>
          </cell>
          <cell r="L40">
            <v>0</v>
          </cell>
          <cell r="M40">
            <v>0</v>
          </cell>
          <cell r="N40">
            <v>0</v>
          </cell>
          <cell r="O40">
            <v>0</v>
          </cell>
          <cell r="P40">
            <v>8</v>
          </cell>
        </row>
        <row r="41">
          <cell r="B41" t="str">
            <v>5S</v>
          </cell>
          <cell r="C41">
            <v>30</v>
          </cell>
          <cell r="D41">
            <v>6.35</v>
          </cell>
          <cell r="E41">
            <v>1</v>
          </cell>
          <cell r="F41">
            <v>0</v>
          </cell>
          <cell r="G41">
            <v>0</v>
          </cell>
          <cell r="H41">
            <v>0</v>
          </cell>
          <cell r="I41">
            <v>3.04</v>
          </cell>
          <cell r="J41">
            <v>3.11</v>
          </cell>
          <cell r="K41">
            <v>6.15</v>
          </cell>
          <cell r="L41">
            <v>0</v>
          </cell>
          <cell r="M41">
            <v>0</v>
          </cell>
          <cell r="N41">
            <v>0</v>
          </cell>
          <cell r="O41">
            <v>0</v>
          </cell>
          <cell r="P41">
            <v>10</v>
          </cell>
        </row>
        <row r="42">
          <cell r="B42">
            <v>10</v>
          </cell>
          <cell r="C42">
            <v>14</v>
          </cell>
          <cell r="D42">
            <v>6.35</v>
          </cell>
          <cell r="E42">
            <v>1</v>
          </cell>
          <cell r="F42">
            <v>0</v>
          </cell>
          <cell r="G42">
            <v>0</v>
          </cell>
          <cell r="H42">
            <v>0</v>
          </cell>
          <cell r="I42">
            <v>1.42</v>
          </cell>
          <cell r="J42">
            <v>1.27</v>
          </cell>
          <cell r="K42">
            <v>2.69</v>
          </cell>
          <cell r="L42">
            <v>0</v>
          </cell>
          <cell r="M42">
            <v>0</v>
          </cell>
          <cell r="N42">
            <v>0</v>
          </cell>
          <cell r="O42">
            <v>0</v>
          </cell>
          <cell r="P42">
            <v>6</v>
          </cell>
        </row>
        <row r="43">
          <cell r="B43">
            <v>10</v>
          </cell>
          <cell r="C43">
            <v>16</v>
          </cell>
          <cell r="D43">
            <v>6.35</v>
          </cell>
          <cell r="E43">
            <v>1</v>
          </cell>
          <cell r="F43">
            <v>0</v>
          </cell>
          <cell r="G43">
            <v>0</v>
          </cell>
          <cell r="H43">
            <v>0</v>
          </cell>
          <cell r="I43">
            <v>1.62</v>
          </cell>
          <cell r="J43">
            <v>1.38</v>
          </cell>
          <cell r="K43">
            <v>3</v>
          </cell>
          <cell r="L43">
            <v>0</v>
          </cell>
          <cell r="M43">
            <v>0</v>
          </cell>
          <cell r="N43">
            <v>0</v>
          </cell>
          <cell r="O43">
            <v>0</v>
          </cell>
          <cell r="P43">
            <v>6</v>
          </cell>
        </row>
        <row r="44">
          <cell r="B44">
            <v>10</v>
          </cell>
          <cell r="C44">
            <v>18</v>
          </cell>
          <cell r="D44">
            <v>6.35</v>
          </cell>
          <cell r="E44">
            <v>1</v>
          </cell>
          <cell r="F44">
            <v>0</v>
          </cell>
          <cell r="G44">
            <v>0</v>
          </cell>
          <cell r="H44">
            <v>0</v>
          </cell>
          <cell r="I44">
            <v>1.82</v>
          </cell>
          <cell r="J44">
            <v>1.48</v>
          </cell>
          <cell r="K44">
            <v>3.3</v>
          </cell>
          <cell r="L44">
            <v>0</v>
          </cell>
          <cell r="M44">
            <v>0</v>
          </cell>
          <cell r="N44">
            <v>0</v>
          </cell>
          <cell r="O44">
            <v>0</v>
          </cell>
          <cell r="P44">
            <v>6</v>
          </cell>
        </row>
        <row r="45">
          <cell r="B45">
            <v>10</v>
          </cell>
          <cell r="C45">
            <v>20</v>
          </cell>
          <cell r="D45">
            <v>6.35</v>
          </cell>
          <cell r="E45">
            <v>1</v>
          </cell>
          <cell r="F45">
            <v>0</v>
          </cell>
          <cell r="G45">
            <v>0</v>
          </cell>
          <cell r="H45">
            <v>0</v>
          </cell>
          <cell r="I45">
            <v>2.0299999999999998</v>
          </cell>
          <cell r="J45">
            <v>1.72</v>
          </cell>
          <cell r="K45">
            <v>3.75</v>
          </cell>
          <cell r="L45">
            <v>0</v>
          </cell>
          <cell r="M45">
            <v>0</v>
          </cell>
          <cell r="N45">
            <v>0</v>
          </cell>
          <cell r="O45">
            <v>0</v>
          </cell>
          <cell r="P45">
            <v>7</v>
          </cell>
        </row>
        <row r="46">
          <cell r="B46">
            <v>10</v>
          </cell>
          <cell r="C46">
            <v>22</v>
          </cell>
          <cell r="D46">
            <v>6.35</v>
          </cell>
          <cell r="E46">
            <v>1</v>
          </cell>
          <cell r="F46">
            <v>0</v>
          </cell>
          <cell r="G46">
            <v>0</v>
          </cell>
          <cell r="H46">
            <v>0</v>
          </cell>
          <cell r="I46">
            <v>2.23</v>
          </cell>
          <cell r="J46">
            <v>2.27</v>
          </cell>
          <cell r="K46">
            <v>4.5</v>
          </cell>
          <cell r="L46">
            <v>0</v>
          </cell>
          <cell r="M46">
            <v>0</v>
          </cell>
          <cell r="N46">
            <v>0</v>
          </cell>
          <cell r="O46">
            <v>0</v>
          </cell>
          <cell r="P46">
            <v>8</v>
          </cell>
        </row>
        <row r="47">
          <cell r="B47">
            <v>10</v>
          </cell>
          <cell r="C47">
            <v>24</v>
          </cell>
          <cell r="D47">
            <v>6.35</v>
          </cell>
          <cell r="E47">
            <v>1</v>
          </cell>
          <cell r="F47">
            <v>0</v>
          </cell>
          <cell r="G47">
            <v>0</v>
          </cell>
          <cell r="H47">
            <v>0</v>
          </cell>
          <cell r="I47">
            <v>2.4300000000000002</v>
          </cell>
          <cell r="J47">
            <v>2.0699999999999998</v>
          </cell>
          <cell r="K47">
            <v>4.5</v>
          </cell>
          <cell r="L47">
            <v>0</v>
          </cell>
          <cell r="M47">
            <v>0</v>
          </cell>
          <cell r="N47">
            <v>0</v>
          </cell>
          <cell r="O47">
            <v>0</v>
          </cell>
          <cell r="P47">
            <v>8</v>
          </cell>
        </row>
        <row r="48">
          <cell r="B48">
            <v>10</v>
          </cell>
          <cell r="C48">
            <v>26</v>
          </cell>
          <cell r="D48">
            <v>7.92</v>
          </cell>
          <cell r="E48">
            <v>1</v>
          </cell>
          <cell r="F48">
            <v>0</v>
          </cell>
          <cell r="G48">
            <v>0</v>
          </cell>
          <cell r="H48">
            <v>0</v>
          </cell>
          <cell r="I48">
            <v>2.64</v>
          </cell>
          <cell r="J48">
            <v>4.8600000000000003</v>
          </cell>
          <cell r="K48">
            <v>7.5</v>
          </cell>
          <cell r="L48">
            <v>0</v>
          </cell>
          <cell r="M48">
            <v>0</v>
          </cell>
          <cell r="N48">
            <v>0</v>
          </cell>
          <cell r="O48">
            <v>0</v>
          </cell>
          <cell r="P48">
            <v>9</v>
          </cell>
        </row>
        <row r="49">
          <cell r="B49">
            <v>10</v>
          </cell>
          <cell r="C49">
            <v>28</v>
          </cell>
          <cell r="D49">
            <v>7.92</v>
          </cell>
          <cell r="E49">
            <v>1</v>
          </cell>
          <cell r="F49">
            <v>0</v>
          </cell>
          <cell r="G49">
            <v>0</v>
          </cell>
          <cell r="H49">
            <v>0</v>
          </cell>
          <cell r="I49">
            <v>2.84</v>
          </cell>
          <cell r="J49">
            <v>5.26</v>
          </cell>
          <cell r="K49">
            <v>8.1</v>
          </cell>
          <cell r="L49">
            <v>0</v>
          </cell>
          <cell r="M49">
            <v>0</v>
          </cell>
          <cell r="N49">
            <v>0</v>
          </cell>
          <cell r="O49">
            <v>0</v>
          </cell>
          <cell r="P49">
            <v>9</v>
          </cell>
        </row>
        <row r="50">
          <cell r="B50">
            <v>10</v>
          </cell>
          <cell r="C50">
            <v>30</v>
          </cell>
          <cell r="D50">
            <v>7.92</v>
          </cell>
          <cell r="E50">
            <v>1</v>
          </cell>
          <cell r="F50">
            <v>0</v>
          </cell>
          <cell r="G50">
            <v>0</v>
          </cell>
          <cell r="H50">
            <v>0</v>
          </cell>
          <cell r="I50">
            <v>3.04</v>
          </cell>
          <cell r="J50">
            <v>5.66</v>
          </cell>
          <cell r="K50">
            <v>8.6999999999999993</v>
          </cell>
          <cell r="L50">
            <v>0</v>
          </cell>
          <cell r="M50">
            <v>0</v>
          </cell>
          <cell r="N50">
            <v>0</v>
          </cell>
          <cell r="O50">
            <v>0</v>
          </cell>
          <cell r="P50">
            <v>10</v>
          </cell>
        </row>
        <row r="51">
          <cell r="B51">
            <v>10</v>
          </cell>
          <cell r="C51">
            <v>32</v>
          </cell>
          <cell r="D51">
            <v>7.92</v>
          </cell>
          <cell r="E51">
            <v>1</v>
          </cell>
          <cell r="F51">
            <v>0</v>
          </cell>
          <cell r="G51">
            <v>0</v>
          </cell>
          <cell r="H51">
            <v>0</v>
          </cell>
          <cell r="I51">
            <v>3.24</v>
          </cell>
          <cell r="J51">
            <v>6.06</v>
          </cell>
          <cell r="K51">
            <v>9.3000000000000007</v>
          </cell>
          <cell r="L51">
            <v>0</v>
          </cell>
          <cell r="M51">
            <v>0</v>
          </cell>
          <cell r="N51">
            <v>0</v>
          </cell>
          <cell r="O51">
            <v>0</v>
          </cell>
          <cell r="P51">
            <v>11</v>
          </cell>
        </row>
        <row r="52">
          <cell r="B52">
            <v>10</v>
          </cell>
          <cell r="C52">
            <v>34</v>
          </cell>
          <cell r="D52">
            <v>7.92</v>
          </cell>
          <cell r="E52">
            <v>1</v>
          </cell>
          <cell r="F52">
            <v>0</v>
          </cell>
          <cell r="G52">
            <v>0</v>
          </cell>
          <cell r="H52">
            <v>0</v>
          </cell>
          <cell r="I52">
            <v>3.45</v>
          </cell>
          <cell r="J52">
            <v>6.44</v>
          </cell>
          <cell r="K52">
            <v>9.89</v>
          </cell>
          <cell r="L52">
            <v>0</v>
          </cell>
          <cell r="M52">
            <v>0</v>
          </cell>
          <cell r="N52">
            <v>0</v>
          </cell>
          <cell r="O52">
            <v>0</v>
          </cell>
          <cell r="P52">
            <v>12</v>
          </cell>
          <cell r="Q52">
            <v>0</v>
          </cell>
          <cell r="R52" t="str">
            <v/>
          </cell>
        </row>
        <row r="53">
          <cell r="B53">
            <v>10</v>
          </cell>
          <cell r="C53">
            <v>36</v>
          </cell>
          <cell r="D53">
            <v>7.92</v>
          </cell>
          <cell r="E53">
            <v>1</v>
          </cell>
          <cell r="F53">
            <v>0</v>
          </cell>
          <cell r="G53">
            <v>0</v>
          </cell>
          <cell r="H53">
            <v>0</v>
          </cell>
          <cell r="I53">
            <v>3.65</v>
          </cell>
          <cell r="J53">
            <v>6.84</v>
          </cell>
          <cell r="K53">
            <v>10.49</v>
          </cell>
          <cell r="L53">
            <v>0</v>
          </cell>
          <cell r="M53">
            <v>0</v>
          </cell>
          <cell r="N53">
            <v>0</v>
          </cell>
          <cell r="O53">
            <v>0</v>
          </cell>
          <cell r="P53">
            <v>12</v>
          </cell>
        </row>
        <row r="54">
          <cell r="B54" t="str">
            <v>10S</v>
          </cell>
          <cell r="C54">
            <v>0.125</v>
          </cell>
          <cell r="D54">
            <v>1.24</v>
          </cell>
          <cell r="E54">
            <v>1</v>
          </cell>
          <cell r="F54">
            <v>0</v>
          </cell>
          <cell r="G54">
            <v>0</v>
          </cell>
          <cell r="H54">
            <v>0</v>
          </cell>
          <cell r="I54">
            <v>7.0000000000000007E-2</v>
          </cell>
          <cell r="J54">
            <v>0</v>
          </cell>
          <cell r="K54">
            <v>7.0000000000000007E-2</v>
          </cell>
          <cell r="L54">
            <v>0</v>
          </cell>
          <cell r="M54">
            <v>0</v>
          </cell>
          <cell r="N54">
            <v>0</v>
          </cell>
          <cell r="O54">
            <v>0</v>
          </cell>
          <cell r="P54">
            <v>2</v>
          </cell>
        </row>
        <row r="55">
          <cell r="B55" t="str">
            <v>10S</v>
          </cell>
          <cell r="C55">
            <v>0.125</v>
          </cell>
          <cell r="D55">
            <v>1.24</v>
          </cell>
          <cell r="E55">
            <v>1</v>
          </cell>
          <cell r="F55">
            <v>0</v>
          </cell>
          <cell r="G55">
            <v>0</v>
          </cell>
          <cell r="H55">
            <v>0</v>
          </cell>
          <cell r="I55">
            <v>7.0000000000000007E-2</v>
          </cell>
          <cell r="J55">
            <v>0</v>
          </cell>
          <cell r="K55">
            <v>7.0000000000000007E-2</v>
          </cell>
          <cell r="L55">
            <v>0</v>
          </cell>
          <cell r="M55">
            <v>0</v>
          </cell>
          <cell r="N55">
            <v>0</v>
          </cell>
          <cell r="O55">
            <v>0</v>
          </cell>
          <cell r="P55">
            <v>2</v>
          </cell>
          <cell r="Q55" t="str">
            <v xml:space="preserve">S_x0001_N_x0002_1a_x0000__x0017_T«n nÒn b»ng c¸t ®Çm kü_x0002_m3_x0000_%X©y mãng ®¸ </v>
          </cell>
        </row>
        <row r="56">
          <cell r="B56" t="str">
            <v>10S</v>
          </cell>
          <cell r="C56">
            <v>0.125</v>
          </cell>
          <cell r="D56">
            <v>1.24</v>
          </cell>
          <cell r="E56">
            <v>1</v>
          </cell>
          <cell r="F56">
            <v>0</v>
          </cell>
          <cell r="G56">
            <v>0</v>
          </cell>
          <cell r="H56">
            <v>0</v>
          </cell>
          <cell r="I56">
            <v>7.0000000000000007E-2</v>
          </cell>
          <cell r="J56">
            <v>0</v>
          </cell>
          <cell r="K56">
            <v>7.0000000000000007E-2</v>
          </cell>
          <cell r="L56">
            <v>0</v>
          </cell>
          <cell r="M56">
            <v>0</v>
          </cell>
          <cell r="N56">
            <v>0</v>
          </cell>
          <cell r="O56">
            <v>0</v>
          </cell>
          <cell r="P56">
            <v>2</v>
          </cell>
        </row>
        <row r="57">
          <cell r="B57" t="str">
            <v>10S</v>
          </cell>
          <cell r="C57">
            <v>0.25</v>
          </cell>
          <cell r="D57">
            <v>1.65</v>
          </cell>
          <cell r="E57">
            <v>1</v>
          </cell>
          <cell r="F57">
            <v>0</v>
          </cell>
          <cell r="G57">
            <v>0</v>
          </cell>
          <cell r="H57">
            <v>0</v>
          </cell>
          <cell r="I57">
            <v>7.0000000000000007E-2</v>
          </cell>
          <cell r="J57">
            <v>0</v>
          </cell>
          <cell r="K57">
            <v>7.0000000000000007E-2</v>
          </cell>
          <cell r="L57">
            <v>0</v>
          </cell>
          <cell r="M57">
            <v>0</v>
          </cell>
          <cell r="N57">
            <v>0</v>
          </cell>
          <cell r="O57">
            <v>0</v>
          </cell>
          <cell r="P57">
            <v>2</v>
          </cell>
        </row>
        <row r="58">
          <cell r="B58" t="str">
            <v>10S</v>
          </cell>
          <cell r="C58">
            <v>0.25</v>
          </cell>
          <cell r="D58">
            <v>1.65</v>
          </cell>
          <cell r="E58">
            <v>1</v>
          </cell>
          <cell r="F58">
            <v>0</v>
          </cell>
          <cell r="G58">
            <v>0</v>
          </cell>
          <cell r="H58">
            <v>0</v>
          </cell>
          <cell r="I58">
            <v>7.0000000000000007E-2</v>
          </cell>
          <cell r="J58">
            <v>0</v>
          </cell>
          <cell r="K58">
            <v>7.0000000000000007E-2</v>
          </cell>
          <cell r="L58">
            <v>0</v>
          </cell>
          <cell r="M58">
            <v>0</v>
          </cell>
          <cell r="N58">
            <v>0</v>
          </cell>
          <cell r="O58">
            <v>0</v>
          </cell>
          <cell r="P58">
            <v>2</v>
          </cell>
        </row>
        <row r="59">
          <cell r="B59" t="str">
            <v>10S</v>
          </cell>
          <cell r="C59">
            <v>0.25</v>
          </cell>
          <cell r="D59">
            <v>1.65</v>
          </cell>
          <cell r="E59">
            <v>1</v>
          </cell>
          <cell r="F59">
            <v>0</v>
          </cell>
          <cell r="G59">
            <v>0</v>
          </cell>
          <cell r="H59">
            <v>0</v>
          </cell>
          <cell r="I59">
            <v>7.0000000000000007E-2</v>
          </cell>
          <cell r="J59">
            <v>0</v>
          </cell>
          <cell r="K59">
            <v>7.0000000000000007E-2</v>
          </cell>
          <cell r="L59">
            <v>0</v>
          </cell>
          <cell r="M59">
            <v>0</v>
          </cell>
          <cell r="N59">
            <v>0</v>
          </cell>
          <cell r="O59">
            <v>0</v>
          </cell>
          <cell r="P59">
            <v>2</v>
          </cell>
        </row>
        <row r="60">
          <cell r="B60" t="str">
            <v>10S</v>
          </cell>
          <cell r="C60">
            <v>0.375</v>
          </cell>
          <cell r="D60">
            <v>1.65</v>
          </cell>
          <cell r="E60">
            <v>1</v>
          </cell>
          <cell r="F60">
            <v>0</v>
          </cell>
          <cell r="G60">
            <v>0</v>
          </cell>
          <cell r="H60">
            <v>0</v>
          </cell>
          <cell r="I60">
            <v>7.0000000000000007E-2</v>
          </cell>
          <cell r="J60">
            <v>0</v>
          </cell>
          <cell r="K60">
            <v>7.0000000000000007E-2</v>
          </cell>
          <cell r="L60">
            <v>0</v>
          </cell>
          <cell r="M60">
            <v>0</v>
          </cell>
          <cell r="N60">
            <v>0</v>
          </cell>
          <cell r="O60">
            <v>0</v>
          </cell>
          <cell r="P60">
            <v>2</v>
          </cell>
        </row>
        <row r="61">
          <cell r="B61" t="str">
            <v>10S</v>
          </cell>
          <cell r="C61">
            <v>0.375</v>
          </cell>
          <cell r="D61">
            <v>1.65</v>
          </cell>
          <cell r="E61">
            <v>1</v>
          </cell>
          <cell r="F61">
            <v>0</v>
          </cell>
          <cell r="G61">
            <v>0</v>
          </cell>
          <cell r="H61">
            <v>0</v>
          </cell>
          <cell r="I61">
            <v>7.0000000000000007E-2</v>
          </cell>
          <cell r="J61">
            <v>0</v>
          </cell>
          <cell r="K61">
            <v>7.0000000000000007E-2</v>
          </cell>
          <cell r="L61">
            <v>0</v>
          </cell>
          <cell r="M61">
            <v>0</v>
          </cell>
          <cell r="N61">
            <v>0</v>
          </cell>
          <cell r="O61">
            <v>0</v>
          </cell>
          <cell r="P61">
            <v>2</v>
          </cell>
        </row>
        <row r="62">
          <cell r="B62" t="str">
            <v>10S</v>
          </cell>
          <cell r="C62">
            <v>0.375</v>
          </cell>
          <cell r="D62">
            <v>1.65</v>
          </cell>
          <cell r="E62">
            <v>1</v>
          </cell>
          <cell r="F62">
            <v>0</v>
          </cell>
          <cell r="G62">
            <v>0</v>
          </cell>
          <cell r="H62">
            <v>0</v>
          </cell>
          <cell r="I62">
            <v>7.0000000000000007E-2</v>
          </cell>
          <cell r="J62">
            <v>0</v>
          </cell>
          <cell r="K62">
            <v>7.0000000000000007E-2</v>
          </cell>
          <cell r="L62">
            <v>0</v>
          </cell>
          <cell r="M62">
            <v>0</v>
          </cell>
          <cell r="N62">
            <v>0</v>
          </cell>
          <cell r="O62">
            <v>0</v>
          </cell>
          <cell r="P62">
            <v>2</v>
          </cell>
        </row>
        <row r="63">
          <cell r="B63" t="str">
            <v>10S</v>
          </cell>
          <cell r="C63">
            <v>0.5</v>
          </cell>
          <cell r="D63">
            <v>2.11</v>
          </cell>
          <cell r="E63">
            <v>1</v>
          </cell>
          <cell r="F63">
            <v>0</v>
          </cell>
          <cell r="G63">
            <v>0</v>
          </cell>
          <cell r="H63">
            <v>0</v>
          </cell>
          <cell r="I63">
            <v>7.0000000000000007E-2</v>
          </cell>
          <cell r="J63">
            <v>0</v>
          </cell>
          <cell r="K63">
            <v>7.0000000000000007E-2</v>
          </cell>
          <cell r="L63">
            <v>0</v>
          </cell>
          <cell r="M63">
            <v>0</v>
          </cell>
          <cell r="N63">
            <v>0</v>
          </cell>
          <cell r="O63">
            <v>0</v>
          </cell>
          <cell r="P63">
            <v>2</v>
          </cell>
        </row>
        <row r="64">
          <cell r="B64" t="str">
            <v>10S</v>
          </cell>
          <cell r="C64">
            <v>0.5</v>
          </cell>
          <cell r="D64">
            <v>2.11</v>
          </cell>
          <cell r="E64">
            <v>1</v>
          </cell>
          <cell r="F64">
            <v>0</v>
          </cell>
          <cell r="G64">
            <v>0</v>
          </cell>
          <cell r="H64">
            <v>0</v>
          </cell>
          <cell r="I64">
            <v>7.0000000000000007E-2</v>
          </cell>
          <cell r="J64">
            <v>0</v>
          </cell>
          <cell r="K64">
            <v>7.0000000000000007E-2</v>
          </cell>
          <cell r="L64">
            <v>0</v>
          </cell>
          <cell r="M64">
            <v>0</v>
          </cell>
          <cell r="N64">
            <v>0</v>
          </cell>
          <cell r="O64">
            <v>0</v>
          </cell>
          <cell r="P64">
            <v>2</v>
          </cell>
        </row>
        <row r="65">
          <cell r="B65" t="str">
            <v>10S</v>
          </cell>
          <cell r="C65">
            <v>0.5</v>
          </cell>
          <cell r="D65">
            <v>2.11</v>
          </cell>
          <cell r="E65">
            <v>1</v>
          </cell>
          <cell r="F65">
            <v>0</v>
          </cell>
          <cell r="G65">
            <v>0</v>
          </cell>
          <cell r="H65">
            <v>0</v>
          </cell>
          <cell r="I65">
            <v>7.0000000000000007E-2</v>
          </cell>
          <cell r="J65">
            <v>0</v>
          </cell>
          <cell r="K65">
            <v>7.0000000000000007E-2</v>
          </cell>
          <cell r="L65">
            <v>0</v>
          </cell>
          <cell r="M65">
            <v>0</v>
          </cell>
          <cell r="N65">
            <v>0</v>
          </cell>
          <cell r="O65">
            <v>0</v>
          </cell>
          <cell r="P65">
            <v>2</v>
          </cell>
        </row>
        <row r="66">
          <cell r="B66" t="str">
            <v>10S</v>
          </cell>
          <cell r="C66">
            <v>0.75</v>
          </cell>
          <cell r="D66">
            <v>2.11</v>
          </cell>
          <cell r="E66">
            <v>1</v>
          </cell>
          <cell r="F66">
            <v>0</v>
          </cell>
          <cell r="G66">
            <v>0</v>
          </cell>
          <cell r="H66">
            <v>0</v>
          </cell>
          <cell r="I66">
            <v>7.0000000000000007E-2</v>
          </cell>
          <cell r="J66">
            <v>0</v>
          </cell>
          <cell r="K66">
            <v>7.0000000000000007E-2</v>
          </cell>
          <cell r="L66">
            <v>0</v>
          </cell>
          <cell r="M66">
            <v>0</v>
          </cell>
          <cell r="N66">
            <v>0</v>
          </cell>
          <cell r="O66">
            <v>0</v>
          </cell>
          <cell r="P66">
            <v>2</v>
          </cell>
        </row>
        <row r="67">
          <cell r="B67" t="str">
            <v>10S</v>
          </cell>
          <cell r="C67">
            <v>0.75</v>
          </cell>
          <cell r="D67">
            <v>2.11</v>
          </cell>
          <cell r="E67">
            <v>1</v>
          </cell>
          <cell r="F67">
            <v>0</v>
          </cell>
          <cell r="G67">
            <v>0</v>
          </cell>
          <cell r="H67">
            <v>0</v>
          </cell>
          <cell r="I67">
            <v>7.0000000000000007E-2</v>
          </cell>
          <cell r="J67">
            <v>0</v>
          </cell>
          <cell r="K67">
            <v>7.0000000000000007E-2</v>
          </cell>
          <cell r="L67">
            <v>0</v>
          </cell>
          <cell r="M67">
            <v>0</v>
          </cell>
          <cell r="N67">
            <v>0</v>
          </cell>
          <cell r="O67">
            <v>0</v>
          </cell>
          <cell r="P67">
            <v>2</v>
          </cell>
        </row>
        <row r="68">
          <cell r="B68" t="str">
            <v>10S</v>
          </cell>
          <cell r="C68">
            <v>0.75</v>
          </cell>
          <cell r="D68">
            <v>2.11</v>
          </cell>
          <cell r="E68">
            <v>1</v>
          </cell>
          <cell r="F68">
            <v>0</v>
          </cell>
          <cell r="G68">
            <v>0</v>
          </cell>
          <cell r="H68">
            <v>0</v>
          </cell>
          <cell r="I68">
            <v>7.0000000000000007E-2</v>
          </cell>
          <cell r="J68">
            <v>0</v>
          </cell>
          <cell r="K68">
            <v>7.0000000000000007E-2</v>
          </cell>
          <cell r="L68">
            <v>0</v>
          </cell>
          <cell r="M68">
            <v>0</v>
          </cell>
          <cell r="N68">
            <v>0</v>
          </cell>
          <cell r="O68">
            <v>0</v>
          </cell>
          <cell r="P68">
            <v>2</v>
          </cell>
        </row>
        <row r="69">
          <cell r="B69" t="str">
            <v>10S</v>
          </cell>
          <cell r="C69">
            <v>1</v>
          </cell>
          <cell r="D69">
            <v>2.77</v>
          </cell>
          <cell r="E69">
            <v>1</v>
          </cell>
          <cell r="F69">
            <v>0</v>
          </cell>
          <cell r="G69">
            <v>0</v>
          </cell>
          <cell r="H69">
            <v>0</v>
          </cell>
          <cell r="I69">
            <v>0.12</v>
          </cell>
          <cell r="J69">
            <v>0</v>
          </cell>
          <cell r="K69">
            <v>0.12</v>
          </cell>
          <cell r="L69">
            <v>0</v>
          </cell>
          <cell r="M69">
            <v>0</v>
          </cell>
          <cell r="N69">
            <v>0</v>
          </cell>
          <cell r="O69">
            <v>0</v>
          </cell>
          <cell r="P69">
            <v>2</v>
          </cell>
        </row>
        <row r="70">
          <cell r="B70" t="str">
            <v>10S</v>
          </cell>
          <cell r="C70">
            <v>1</v>
          </cell>
          <cell r="D70">
            <v>2.77</v>
          </cell>
          <cell r="E70">
            <v>1</v>
          </cell>
          <cell r="F70">
            <v>0</v>
          </cell>
          <cell r="G70">
            <v>0</v>
          </cell>
          <cell r="H70">
            <v>0</v>
          </cell>
          <cell r="I70">
            <v>0.12</v>
          </cell>
          <cell r="J70">
            <v>0</v>
          </cell>
          <cell r="K70">
            <v>0.12</v>
          </cell>
          <cell r="L70">
            <v>0</v>
          </cell>
          <cell r="M70">
            <v>0</v>
          </cell>
          <cell r="N70">
            <v>0</v>
          </cell>
          <cell r="O70">
            <v>0</v>
          </cell>
          <cell r="P70">
            <v>2</v>
          </cell>
        </row>
        <row r="71">
          <cell r="B71" t="str">
            <v>10S</v>
          </cell>
          <cell r="C71">
            <v>1</v>
          </cell>
          <cell r="D71">
            <v>2.77</v>
          </cell>
          <cell r="E71">
            <v>1</v>
          </cell>
          <cell r="F71">
            <v>0</v>
          </cell>
          <cell r="G71">
            <v>0</v>
          </cell>
          <cell r="H71">
            <v>0</v>
          </cell>
          <cell r="I71">
            <v>0.12</v>
          </cell>
          <cell r="J71">
            <v>0</v>
          </cell>
          <cell r="K71">
            <v>0.12</v>
          </cell>
          <cell r="L71">
            <v>0</v>
          </cell>
          <cell r="M71">
            <v>0</v>
          </cell>
          <cell r="N71">
            <v>0</v>
          </cell>
          <cell r="O71">
            <v>0</v>
          </cell>
          <cell r="P71">
            <v>2</v>
          </cell>
        </row>
        <row r="72">
          <cell r="B72" t="str">
            <v>10S</v>
          </cell>
          <cell r="C72">
            <v>1.25</v>
          </cell>
          <cell r="D72">
            <v>2.77</v>
          </cell>
          <cell r="E72">
            <v>1</v>
          </cell>
          <cell r="F72">
            <v>0</v>
          </cell>
          <cell r="G72">
            <v>0</v>
          </cell>
          <cell r="H72">
            <v>0</v>
          </cell>
          <cell r="I72">
            <v>0.15</v>
          </cell>
          <cell r="J72">
            <v>0</v>
          </cell>
          <cell r="K72">
            <v>0.15</v>
          </cell>
          <cell r="L72">
            <v>0</v>
          </cell>
          <cell r="M72">
            <v>0</v>
          </cell>
          <cell r="N72">
            <v>0</v>
          </cell>
          <cell r="O72">
            <v>0</v>
          </cell>
          <cell r="P72">
            <v>2</v>
          </cell>
        </row>
        <row r="73">
          <cell r="B73" t="str">
            <v>10S</v>
          </cell>
          <cell r="C73">
            <v>1.25</v>
          </cell>
          <cell r="D73">
            <v>2.77</v>
          </cell>
          <cell r="E73">
            <v>1</v>
          </cell>
          <cell r="F73">
            <v>0</v>
          </cell>
          <cell r="G73">
            <v>0</v>
          </cell>
          <cell r="H73">
            <v>0</v>
          </cell>
          <cell r="I73">
            <v>0.15</v>
          </cell>
          <cell r="J73">
            <v>0</v>
          </cell>
          <cell r="K73">
            <v>0.15</v>
          </cell>
          <cell r="L73">
            <v>2</v>
          </cell>
          <cell r="M73">
            <v>0</v>
          </cell>
          <cell r="N73">
            <v>0</v>
          </cell>
          <cell r="O73" t="b">
            <v>1</v>
          </cell>
          <cell r="P73">
            <v>2</v>
          </cell>
          <cell r="Q73">
            <v>0</v>
          </cell>
          <cell r="R73">
            <v>0</v>
          </cell>
        </row>
        <row r="74">
          <cell r="B74" t="str">
            <v>10S</v>
          </cell>
          <cell r="C74">
            <v>1.25</v>
          </cell>
          <cell r="D74">
            <v>2.77</v>
          </cell>
          <cell r="E74">
            <v>1</v>
          </cell>
          <cell r="F74">
            <v>0</v>
          </cell>
          <cell r="G74">
            <v>0</v>
          </cell>
          <cell r="H74">
            <v>0</v>
          </cell>
          <cell r="I74">
            <v>0.15</v>
          </cell>
          <cell r="J74">
            <v>0</v>
          </cell>
          <cell r="K74">
            <v>0.15</v>
          </cell>
          <cell r="L74">
            <v>0</v>
          </cell>
          <cell r="M74">
            <v>0</v>
          </cell>
          <cell r="N74">
            <v>0</v>
          </cell>
          <cell r="O74">
            <v>0</v>
          </cell>
          <cell r="P74">
            <v>2</v>
          </cell>
        </row>
        <row r="75">
          <cell r="B75" t="str">
            <v>10S</v>
          </cell>
          <cell r="C75">
            <v>1.5</v>
          </cell>
          <cell r="D75">
            <v>2.77</v>
          </cell>
          <cell r="E75">
            <v>1</v>
          </cell>
          <cell r="F75">
            <v>0</v>
          </cell>
          <cell r="G75">
            <v>0</v>
          </cell>
          <cell r="H75">
            <v>0</v>
          </cell>
          <cell r="I75">
            <v>0.15</v>
          </cell>
          <cell r="J75">
            <v>0</v>
          </cell>
          <cell r="K75">
            <v>0.15</v>
          </cell>
          <cell r="L75">
            <v>0</v>
          </cell>
          <cell r="M75">
            <v>0</v>
          </cell>
          <cell r="N75">
            <v>0</v>
          </cell>
          <cell r="O75">
            <v>0</v>
          </cell>
          <cell r="P75">
            <v>2</v>
          </cell>
        </row>
        <row r="76">
          <cell r="B76" t="str">
            <v>10S</v>
          </cell>
          <cell r="C76">
            <v>1.5</v>
          </cell>
          <cell r="D76">
            <v>2.77</v>
          </cell>
          <cell r="E76">
            <v>1</v>
          </cell>
          <cell r="F76">
            <v>0</v>
          </cell>
          <cell r="G76">
            <v>0</v>
          </cell>
          <cell r="H76">
            <v>0</v>
          </cell>
          <cell r="I76">
            <v>0.15</v>
          </cell>
          <cell r="J76">
            <v>0</v>
          </cell>
          <cell r="K76">
            <v>0.15</v>
          </cell>
          <cell r="L76">
            <v>0</v>
          </cell>
          <cell r="M76">
            <v>0</v>
          </cell>
          <cell r="N76">
            <v>0</v>
          </cell>
          <cell r="O76">
            <v>0</v>
          </cell>
          <cell r="P76">
            <v>2</v>
          </cell>
        </row>
        <row r="77">
          <cell r="B77" t="str">
            <v>10S</v>
          </cell>
          <cell r="C77">
            <v>1.5</v>
          </cell>
          <cell r="D77">
            <v>2.77</v>
          </cell>
          <cell r="E77">
            <v>1</v>
          </cell>
          <cell r="F77">
            <v>0</v>
          </cell>
          <cell r="G77">
            <v>0</v>
          </cell>
          <cell r="H77">
            <v>0</v>
          </cell>
          <cell r="I77">
            <v>0.15</v>
          </cell>
          <cell r="J77">
            <v>0</v>
          </cell>
          <cell r="K77">
            <v>0.15</v>
          </cell>
          <cell r="L77">
            <v>0</v>
          </cell>
          <cell r="M77">
            <v>0</v>
          </cell>
          <cell r="N77">
            <v>0</v>
          </cell>
          <cell r="O77">
            <v>0</v>
          </cell>
          <cell r="P77">
            <v>2</v>
          </cell>
        </row>
        <row r="78">
          <cell r="B78" t="str">
            <v>10S</v>
          </cell>
          <cell r="C78">
            <v>2</v>
          </cell>
          <cell r="D78">
            <v>2.77</v>
          </cell>
          <cell r="E78">
            <v>1</v>
          </cell>
          <cell r="F78">
            <v>0</v>
          </cell>
          <cell r="G78">
            <v>0</v>
          </cell>
          <cell r="H78">
            <v>0</v>
          </cell>
          <cell r="I78">
            <v>0.15</v>
          </cell>
          <cell r="J78">
            <v>0</v>
          </cell>
          <cell r="K78">
            <v>0.15</v>
          </cell>
          <cell r="L78">
            <v>0</v>
          </cell>
          <cell r="M78">
            <v>0</v>
          </cell>
          <cell r="N78">
            <v>0</v>
          </cell>
          <cell r="O78">
            <v>0</v>
          </cell>
          <cell r="P78">
            <v>2</v>
          </cell>
        </row>
        <row r="79">
          <cell r="B79" t="str">
            <v>10S</v>
          </cell>
          <cell r="C79">
            <v>2</v>
          </cell>
          <cell r="D79">
            <v>2.77</v>
          </cell>
          <cell r="E79">
            <v>1</v>
          </cell>
          <cell r="F79">
            <v>0</v>
          </cell>
          <cell r="G79">
            <v>0</v>
          </cell>
          <cell r="H79">
            <v>0</v>
          </cell>
          <cell r="I79">
            <v>0.15</v>
          </cell>
          <cell r="J79">
            <v>0</v>
          </cell>
          <cell r="K79">
            <v>0.15</v>
          </cell>
          <cell r="L79">
            <v>0</v>
          </cell>
          <cell r="M79">
            <v>0</v>
          </cell>
          <cell r="N79">
            <v>0</v>
          </cell>
          <cell r="O79">
            <v>0</v>
          </cell>
          <cell r="P79">
            <v>2</v>
          </cell>
        </row>
        <row r="80">
          <cell r="B80" t="str">
            <v>10S</v>
          </cell>
          <cell r="C80">
            <v>2</v>
          </cell>
          <cell r="D80">
            <v>2.77</v>
          </cell>
          <cell r="E80">
            <v>1</v>
          </cell>
          <cell r="F80">
            <v>0</v>
          </cell>
          <cell r="G80">
            <v>0</v>
          </cell>
          <cell r="H80">
            <v>0</v>
          </cell>
          <cell r="I80">
            <v>0.15</v>
          </cell>
          <cell r="J80">
            <v>0</v>
          </cell>
          <cell r="K80">
            <v>0.15</v>
          </cell>
          <cell r="L80">
            <v>0</v>
          </cell>
          <cell r="M80">
            <v>0</v>
          </cell>
          <cell r="N80">
            <v>0</v>
          </cell>
          <cell r="O80">
            <v>0</v>
          </cell>
          <cell r="P80">
            <v>2</v>
          </cell>
        </row>
        <row r="81">
          <cell r="B81" t="str">
            <v>10S</v>
          </cell>
          <cell r="C81">
            <v>2.5</v>
          </cell>
          <cell r="D81">
            <v>3.05</v>
          </cell>
          <cell r="E81">
            <v>1</v>
          </cell>
          <cell r="F81">
            <v>0</v>
          </cell>
          <cell r="G81">
            <v>0</v>
          </cell>
          <cell r="H81">
            <v>0</v>
          </cell>
          <cell r="I81">
            <v>0.15</v>
          </cell>
          <cell r="J81">
            <v>0</v>
          </cell>
          <cell r="K81">
            <v>0.15</v>
          </cell>
          <cell r="L81">
            <v>0</v>
          </cell>
          <cell r="M81">
            <v>0</v>
          </cell>
          <cell r="N81">
            <v>0</v>
          </cell>
          <cell r="O81">
            <v>0</v>
          </cell>
          <cell r="P81">
            <v>2</v>
          </cell>
        </row>
        <row r="82">
          <cell r="B82" t="str">
            <v>10S</v>
          </cell>
          <cell r="C82">
            <v>3</v>
          </cell>
          <cell r="D82">
            <v>3.05</v>
          </cell>
          <cell r="E82">
            <v>1</v>
          </cell>
          <cell r="F82">
            <v>0</v>
          </cell>
          <cell r="G82">
            <v>0</v>
          </cell>
          <cell r="H82">
            <v>0</v>
          </cell>
          <cell r="I82">
            <v>0.3</v>
          </cell>
          <cell r="J82">
            <v>0</v>
          </cell>
          <cell r="K82">
            <v>0.3</v>
          </cell>
          <cell r="L82">
            <v>0</v>
          </cell>
          <cell r="M82">
            <v>0</v>
          </cell>
          <cell r="N82">
            <v>0</v>
          </cell>
          <cell r="O82">
            <v>0</v>
          </cell>
          <cell r="P82">
            <v>2</v>
          </cell>
        </row>
        <row r="83">
          <cell r="B83" t="str">
            <v>10S</v>
          </cell>
          <cell r="C83">
            <v>3.5</v>
          </cell>
          <cell r="D83">
            <v>3.05</v>
          </cell>
          <cell r="E83">
            <v>1</v>
          </cell>
          <cell r="F83">
            <v>0</v>
          </cell>
          <cell r="G83">
            <v>0</v>
          </cell>
          <cell r="H83">
            <v>0</v>
          </cell>
          <cell r="I83">
            <v>0.3</v>
          </cell>
          <cell r="J83">
            <v>0</v>
          </cell>
          <cell r="K83">
            <v>0.3</v>
          </cell>
          <cell r="L83">
            <v>0</v>
          </cell>
          <cell r="M83">
            <v>0</v>
          </cell>
          <cell r="N83">
            <v>0</v>
          </cell>
          <cell r="O83">
            <v>0</v>
          </cell>
          <cell r="P83">
            <v>3</v>
          </cell>
        </row>
        <row r="84">
          <cell r="B84" t="str">
            <v>10S</v>
          </cell>
          <cell r="C84">
            <v>4</v>
          </cell>
          <cell r="D84">
            <v>3.05</v>
          </cell>
          <cell r="E84">
            <v>1</v>
          </cell>
          <cell r="F84">
            <v>0</v>
          </cell>
          <cell r="G84">
            <v>0</v>
          </cell>
          <cell r="H84">
            <v>0</v>
          </cell>
          <cell r="I84">
            <v>0.45</v>
          </cell>
          <cell r="J84">
            <v>0</v>
          </cell>
          <cell r="K84">
            <v>0.45</v>
          </cell>
          <cell r="L84">
            <v>0</v>
          </cell>
          <cell r="M84">
            <v>0</v>
          </cell>
          <cell r="N84">
            <v>0</v>
          </cell>
          <cell r="O84">
            <v>0</v>
          </cell>
          <cell r="P84">
            <v>3</v>
          </cell>
        </row>
        <row r="85">
          <cell r="B85" t="str">
            <v>10S</v>
          </cell>
          <cell r="C85">
            <v>5</v>
          </cell>
          <cell r="D85">
            <v>3.4</v>
          </cell>
          <cell r="E85">
            <v>1</v>
          </cell>
          <cell r="F85">
            <v>0</v>
          </cell>
          <cell r="G85">
            <v>0</v>
          </cell>
          <cell r="H85">
            <v>0</v>
          </cell>
          <cell r="I85">
            <v>0.45</v>
          </cell>
          <cell r="J85">
            <v>0</v>
          </cell>
          <cell r="K85">
            <v>0.45</v>
          </cell>
          <cell r="L85">
            <v>0</v>
          </cell>
          <cell r="M85">
            <v>0</v>
          </cell>
          <cell r="N85">
            <v>0</v>
          </cell>
          <cell r="O85">
            <v>0</v>
          </cell>
          <cell r="P85">
            <v>4</v>
          </cell>
        </row>
        <row r="86">
          <cell r="B86" t="str">
            <v>10S</v>
          </cell>
          <cell r="C86">
            <v>6</v>
          </cell>
          <cell r="D86">
            <v>3.4</v>
          </cell>
          <cell r="E86">
            <v>1</v>
          </cell>
          <cell r="F86">
            <v>0</v>
          </cell>
          <cell r="G86">
            <v>0</v>
          </cell>
          <cell r="H86">
            <v>0</v>
          </cell>
          <cell r="I86">
            <v>0.6</v>
          </cell>
          <cell r="J86">
            <v>0</v>
          </cell>
          <cell r="K86">
            <v>0.6</v>
          </cell>
          <cell r="L86">
            <v>0</v>
          </cell>
          <cell r="M86">
            <v>0</v>
          </cell>
          <cell r="N86">
            <v>0</v>
          </cell>
          <cell r="O86">
            <v>0</v>
          </cell>
          <cell r="P86">
            <v>4</v>
          </cell>
        </row>
        <row r="87">
          <cell r="B87" t="str">
            <v>10S</v>
          </cell>
          <cell r="C87">
            <v>8</v>
          </cell>
          <cell r="D87">
            <v>3.76</v>
          </cell>
          <cell r="E87">
            <v>1</v>
          </cell>
          <cell r="F87">
            <v>0</v>
          </cell>
          <cell r="G87">
            <v>0</v>
          </cell>
          <cell r="H87">
            <v>0</v>
          </cell>
          <cell r="I87">
            <v>0.6</v>
          </cell>
          <cell r="J87">
            <v>0</v>
          </cell>
          <cell r="K87">
            <v>0.6</v>
          </cell>
          <cell r="L87">
            <v>0</v>
          </cell>
          <cell r="M87">
            <v>0</v>
          </cell>
          <cell r="N87">
            <v>0</v>
          </cell>
          <cell r="O87">
            <v>0</v>
          </cell>
          <cell r="P87">
            <v>4</v>
          </cell>
        </row>
        <row r="88">
          <cell r="B88" t="str">
            <v>10S</v>
          </cell>
          <cell r="C88">
            <v>10</v>
          </cell>
          <cell r="D88">
            <v>4.1900000000000004</v>
          </cell>
          <cell r="E88">
            <v>1</v>
          </cell>
          <cell r="F88">
            <v>0</v>
          </cell>
          <cell r="G88">
            <v>0</v>
          </cell>
          <cell r="H88">
            <v>0</v>
          </cell>
          <cell r="I88">
            <v>1.2</v>
          </cell>
          <cell r="J88">
            <v>0</v>
          </cell>
          <cell r="K88">
            <v>1.2</v>
          </cell>
          <cell r="L88">
            <v>0</v>
          </cell>
          <cell r="M88">
            <v>0</v>
          </cell>
          <cell r="N88">
            <v>0</v>
          </cell>
          <cell r="O88">
            <v>0</v>
          </cell>
          <cell r="P88">
            <v>4</v>
          </cell>
        </row>
        <row r="89">
          <cell r="B89" t="str">
            <v>10S</v>
          </cell>
          <cell r="C89">
            <v>12</v>
          </cell>
          <cell r="D89">
            <v>4.57</v>
          </cell>
          <cell r="E89">
            <v>1</v>
          </cell>
          <cell r="F89">
            <v>0</v>
          </cell>
          <cell r="G89">
            <v>0</v>
          </cell>
          <cell r="H89">
            <v>0</v>
          </cell>
          <cell r="I89">
            <v>1.5</v>
          </cell>
          <cell r="J89">
            <v>0</v>
          </cell>
          <cell r="K89">
            <v>1.5</v>
          </cell>
          <cell r="L89">
            <v>0</v>
          </cell>
          <cell r="M89">
            <v>0</v>
          </cell>
          <cell r="N89">
            <v>0</v>
          </cell>
          <cell r="O89">
            <v>0</v>
          </cell>
          <cell r="P89">
            <v>6</v>
          </cell>
        </row>
        <row r="90">
          <cell r="B90" t="str">
            <v>10S</v>
          </cell>
          <cell r="C90">
            <v>14</v>
          </cell>
          <cell r="D90">
            <v>4.78</v>
          </cell>
          <cell r="E90">
            <v>1</v>
          </cell>
          <cell r="F90">
            <v>0</v>
          </cell>
          <cell r="G90">
            <v>0</v>
          </cell>
          <cell r="H90">
            <v>2.2251287283221441E-307</v>
          </cell>
          <cell r="I90">
            <v>1.65</v>
          </cell>
          <cell r="J90">
            <v>0</v>
          </cell>
          <cell r="K90">
            <v>1.65</v>
          </cell>
          <cell r="L90">
            <v>0</v>
          </cell>
          <cell r="M90">
            <v>0</v>
          </cell>
          <cell r="N90">
            <v>0</v>
          </cell>
          <cell r="O90">
            <v>0</v>
          </cell>
          <cell r="P90">
            <v>6</v>
          </cell>
        </row>
        <row r="91">
          <cell r="B91" t="str">
            <v>10S</v>
          </cell>
          <cell r="C91">
            <v>16</v>
          </cell>
          <cell r="D91">
            <v>4.78</v>
          </cell>
          <cell r="E91">
            <v>1</v>
          </cell>
          <cell r="F91">
            <v>0</v>
          </cell>
          <cell r="G91">
            <v>0</v>
          </cell>
          <cell r="H91">
            <v>0</v>
          </cell>
          <cell r="I91">
            <v>1.95</v>
          </cell>
          <cell r="J91">
            <v>0</v>
          </cell>
          <cell r="K91">
            <v>1.95</v>
          </cell>
          <cell r="L91">
            <v>0</v>
          </cell>
          <cell r="M91">
            <v>0</v>
          </cell>
          <cell r="N91">
            <v>0</v>
          </cell>
          <cell r="O91">
            <v>0</v>
          </cell>
          <cell r="P91">
            <v>6</v>
          </cell>
        </row>
        <row r="92">
          <cell r="B92" t="str">
            <v>10S</v>
          </cell>
          <cell r="C92">
            <v>18</v>
          </cell>
          <cell r="D92">
            <v>4.78</v>
          </cell>
          <cell r="E92">
            <v>1</v>
          </cell>
          <cell r="F92">
            <v>0</v>
          </cell>
          <cell r="G92">
            <v>0</v>
          </cell>
          <cell r="H92">
            <v>0</v>
          </cell>
          <cell r="I92">
            <v>2.25</v>
          </cell>
          <cell r="J92">
            <v>0</v>
          </cell>
          <cell r="K92">
            <v>2.25</v>
          </cell>
          <cell r="L92">
            <v>0</v>
          </cell>
          <cell r="M92">
            <v>0</v>
          </cell>
          <cell r="N92">
            <v>0</v>
          </cell>
          <cell r="O92">
            <v>0</v>
          </cell>
          <cell r="P92">
            <v>6</v>
          </cell>
        </row>
        <row r="93">
          <cell r="B93" t="str">
            <v>10S</v>
          </cell>
          <cell r="C93">
            <v>20</v>
          </cell>
          <cell r="D93">
            <v>5.54</v>
          </cell>
          <cell r="E93">
            <v>1</v>
          </cell>
          <cell r="F93">
            <v>0</v>
          </cell>
          <cell r="G93">
            <v>0</v>
          </cell>
          <cell r="H93">
            <v>0</v>
          </cell>
          <cell r="I93">
            <v>2.0299999999999998</v>
          </cell>
          <cell r="J93">
            <v>1.1200000000000001</v>
          </cell>
          <cell r="K93">
            <v>3.15</v>
          </cell>
          <cell r="L93">
            <v>0</v>
          </cell>
          <cell r="M93">
            <v>0</v>
          </cell>
          <cell r="N93">
            <v>0</v>
          </cell>
          <cell r="O93">
            <v>0</v>
          </cell>
          <cell r="P93">
            <v>7</v>
          </cell>
        </row>
        <row r="94">
          <cell r="B94" t="str">
            <v>10S</v>
          </cell>
          <cell r="C94">
            <v>22</v>
          </cell>
          <cell r="D94">
            <v>5.54</v>
          </cell>
          <cell r="E94">
            <v>1</v>
          </cell>
          <cell r="F94">
            <v>0</v>
          </cell>
          <cell r="G94">
            <v>0</v>
          </cell>
          <cell r="H94">
            <v>0</v>
          </cell>
          <cell r="I94">
            <v>2.23</v>
          </cell>
          <cell r="J94">
            <v>1.37</v>
          </cell>
          <cell r="K94">
            <v>3.6</v>
          </cell>
          <cell r="L94">
            <v>0</v>
          </cell>
          <cell r="M94">
            <v>0</v>
          </cell>
          <cell r="N94">
            <v>0</v>
          </cell>
          <cell r="O94">
            <v>0</v>
          </cell>
          <cell r="P94">
            <v>8</v>
          </cell>
        </row>
        <row r="95">
          <cell r="B95" t="str">
            <v>10S</v>
          </cell>
          <cell r="C95">
            <v>24</v>
          </cell>
          <cell r="D95">
            <v>6.35</v>
          </cell>
          <cell r="E95">
            <v>1</v>
          </cell>
          <cell r="F95">
            <v>0</v>
          </cell>
          <cell r="G95">
            <v>0</v>
          </cell>
          <cell r="H95">
            <v>0</v>
          </cell>
          <cell r="I95">
            <v>2.4300000000000002</v>
          </cell>
          <cell r="J95">
            <v>2.0699999999999998</v>
          </cell>
          <cell r="K95">
            <v>4.5</v>
          </cell>
          <cell r="L95">
            <v>0</v>
          </cell>
          <cell r="M95">
            <v>0</v>
          </cell>
          <cell r="N95">
            <v>0</v>
          </cell>
          <cell r="O95">
            <v>0</v>
          </cell>
          <cell r="P95">
            <v>8</v>
          </cell>
        </row>
        <row r="96">
          <cell r="B96" t="str">
            <v>10S</v>
          </cell>
          <cell r="C96">
            <v>30</v>
          </cell>
          <cell r="D96">
            <v>7.92</v>
          </cell>
          <cell r="E96">
            <v>1</v>
          </cell>
          <cell r="F96">
            <v>0</v>
          </cell>
          <cell r="G96">
            <v>0</v>
          </cell>
          <cell r="H96">
            <v>0</v>
          </cell>
          <cell r="I96">
            <v>3.04</v>
          </cell>
          <cell r="J96">
            <v>5.66</v>
          </cell>
          <cell r="K96">
            <v>8.6999999999999993</v>
          </cell>
          <cell r="L96">
            <v>0</v>
          </cell>
          <cell r="M96">
            <v>0</v>
          </cell>
          <cell r="N96">
            <v>0</v>
          </cell>
          <cell r="O96">
            <v>0</v>
          </cell>
          <cell r="P96">
            <v>10</v>
          </cell>
        </row>
        <row r="97">
          <cell r="B97">
            <v>20</v>
          </cell>
          <cell r="C97">
            <v>8</v>
          </cell>
          <cell r="D97">
            <v>6.35</v>
          </cell>
          <cell r="E97">
            <v>1</v>
          </cell>
          <cell r="F97">
            <v>0</v>
          </cell>
          <cell r="G97">
            <v>0</v>
          </cell>
          <cell r="H97">
            <v>0</v>
          </cell>
          <cell r="I97">
            <v>0.81</v>
          </cell>
          <cell r="J97">
            <v>0.99</v>
          </cell>
          <cell r="K97">
            <v>1.8</v>
          </cell>
          <cell r="L97">
            <v>0</v>
          </cell>
          <cell r="M97">
            <v>0</v>
          </cell>
          <cell r="N97">
            <v>0</v>
          </cell>
          <cell r="O97">
            <v>0</v>
          </cell>
          <cell r="P97">
            <v>4</v>
          </cell>
        </row>
        <row r="98">
          <cell r="B98">
            <v>20</v>
          </cell>
          <cell r="C98">
            <v>10</v>
          </cell>
          <cell r="D98">
            <v>6.35</v>
          </cell>
          <cell r="E98">
            <v>1</v>
          </cell>
          <cell r="F98">
            <v>0</v>
          </cell>
          <cell r="G98">
            <v>0</v>
          </cell>
          <cell r="H98">
            <v>0</v>
          </cell>
          <cell r="I98">
            <v>1.01</v>
          </cell>
          <cell r="J98">
            <v>1.0900000000000001</v>
          </cell>
          <cell r="K98">
            <v>2.1</v>
          </cell>
          <cell r="L98">
            <v>0</v>
          </cell>
          <cell r="M98">
            <v>0</v>
          </cell>
          <cell r="N98">
            <v>0</v>
          </cell>
          <cell r="O98">
            <v>0</v>
          </cell>
          <cell r="P98">
            <v>4</v>
          </cell>
        </row>
        <row r="99">
          <cell r="B99">
            <v>20</v>
          </cell>
          <cell r="C99">
            <v>12</v>
          </cell>
          <cell r="D99">
            <v>6.35</v>
          </cell>
          <cell r="E99">
            <v>1</v>
          </cell>
          <cell r="F99">
            <v>0</v>
          </cell>
          <cell r="G99">
            <v>0</v>
          </cell>
          <cell r="H99">
            <v>0</v>
          </cell>
          <cell r="I99">
            <v>1.22</v>
          </cell>
          <cell r="J99">
            <v>1.32</v>
          </cell>
          <cell r="K99">
            <v>2.54</v>
          </cell>
          <cell r="L99">
            <v>0</v>
          </cell>
          <cell r="M99">
            <v>0</v>
          </cell>
          <cell r="N99">
            <v>0</v>
          </cell>
          <cell r="O99">
            <v>0</v>
          </cell>
          <cell r="P99">
            <v>6</v>
          </cell>
        </row>
        <row r="100">
          <cell r="B100">
            <v>20</v>
          </cell>
          <cell r="C100">
            <v>14</v>
          </cell>
          <cell r="D100">
            <v>7.92</v>
          </cell>
          <cell r="E100">
            <v>1</v>
          </cell>
          <cell r="F100">
            <v>0</v>
          </cell>
          <cell r="G100">
            <v>0</v>
          </cell>
          <cell r="H100">
            <v>0</v>
          </cell>
          <cell r="I100">
            <v>1.42</v>
          </cell>
          <cell r="J100">
            <v>2.48</v>
          </cell>
          <cell r="K100">
            <v>3.9</v>
          </cell>
          <cell r="L100">
            <v>0</v>
          </cell>
          <cell r="M100">
            <v>0</v>
          </cell>
          <cell r="N100">
            <v>0</v>
          </cell>
          <cell r="O100">
            <v>0</v>
          </cell>
          <cell r="P100">
            <v>6</v>
          </cell>
        </row>
        <row r="101">
          <cell r="B101">
            <v>20</v>
          </cell>
          <cell r="C101">
            <v>16</v>
          </cell>
          <cell r="D101">
            <v>7.92</v>
          </cell>
          <cell r="E101">
            <v>1</v>
          </cell>
          <cell r="F101">
            <v>0</v>
          </cell>
          <cell r="G101">
            <v>0</v>
          </cell>
          <cell r="H101">
            <v>0</v>
          </cell>
          <cell r="I101">
            <v>1.62</v>
          </cell>
          <cell r="J101">
            <v>2.73</v>
          </cell>
          <cell r="K101">
            <v>4.3499999999999996</v>
          </cell>
          <cell r="L101">
            <v>0</v>
          </cell>
          <cell r="M101">
            <v>0</v>
          </cell>
          <cell r="N101">
            <v>0</v>
          </cell>
          <cell r="O101">
            <v>0</v>
          </cell>
          <cell r="P101">
            <v>6</v>
          </cell>
        </row>
        <row r="102">
          <cell r="B102">
            <v>20</v>
          </cell>
          <cell r="C102">
            <v>18</v>
          </cell>
          <cell r="D102">
            <v>7.92</v>
          </cell>
          <cell r="E102">
            <v>1</v>
          </cell>
          <cell r="F102">
            <v>0</v>
          </cell>
          <cell r="G102">
            <v>0</v>
          </cell>
          <cell r="H102">
            <v>0</v>
          </cell>
          <cell r="I102">
            <v>1.82</v>
          </cell>
          <cell r="J102">
            <v>3.12</v>
          </cell>
          <cell r="K102">
            <v>4.9400000000000004</v>
          </cell>
          <cell r="L102">
            <v>0</v>
          </cell>
          <cell r="M102">
            <v>0</v>
          </cell>
          <cell r="N102">
            <v>0</v>
          </cell>
          <cell r="O102">
            <v>0</v>
          </cell>
          <cell r="P102">
            <v>6</v>
          </cell>
        </row>
        <row r="103">
          <cell r="B103">
            <v>20</v>
          </cell>
          <cell r="C103">
            <v>20</v>
          </cell>
          <cell r="D103">
            <v>9.5299999999999994</v>
          </cell>
          <cell r="E103">
            <v>1</v>
          </cell>
          <cell r="F103">
            <v>0</v>
          </cell>
          <cell r="G103">
            <v>0</v>
          </cell>
          <cell r="H103">
            <v>0</v>
          </cell>
          <cell r="I103">
            <v>2.0299999999999998</v>
          </cell>
          <cell r="J103">
            <v>5.47</v>
          </cell>
          <cell r="K103">
            <v>7.5</v>
          </cell>
          <cell r="L103">
            <v>0</v>
          </cell>
          <cell r="M103">
            <v>0</v>
          </cell>
          <cell r="N103">
            <v>0</v>
          </cell>
          <cell r="O103">
            <v>0</v>
          </cell>
          <cell r="P103">
            <v>7</v>
          </cell>
        </row>
        <row r="104">
          <cell r="B104">
            <v>20</v>
          </cell>
          <cell r="C104">
            <v>22</v>
          </cell>
          <cell r="D104">
            <v>9.5299999999999994</v>
          </cell>
          <cell r="E104">
            <v>1</v>
          </cell>
          <cell r="F104">
            <v>0</v>
          </cell>
          <cell r="G104">
            <v>0</v>
          </cell>
          <cell r="H104">
            <v>0</v>
          </cell>
          <cell r="I104">
            <v>2.23</v>
          </cell>
          <cell r="J104">
            <v>6.47</v>
          </cell>
          <cell r="K104">
            <v>8.6999999999999993</v>
          </cell>
          <cell r="L104">
            <v>0</v>
          </cell>
          <cell r="M104">
            <v>0</v>
          </cell>
          <cell r="N104">
            <v>0</v>
          </cell>
          <cell r="O104">
            <v>0</v>
          </cell>
          <cell r="P104">
            <v>8</v>
          </cell>
        </row>
        <row r="105">
          <cell r="B105">
            <v>20</v>
          </cell>
          <cell r="C105">
            <v>24</v>
          </cell>
          <cell r="D105">
            <v>9.5299999999999994</v>
          </cell>
          <cell r="E105">
            <v>1</v>
          </cell>
          <cell r="F105">
            <v>0</v>
          </cell>
          <cell r="G105">
            <v>0</v>
          </cell>
          <cell r="H105">
            <v>0</v>
          </cell>
          <cell r="I105">
            <v>2.4300000000000002</v>
          </cell>
          <cell r="J105">
            <v>6.57</v>
          </cell>
          <cell r="K105">
            <v>9</v>
          </cell>
          <cell r="L105">
            <v>0</v>
          </cell>
          <cell r="M105">
            <v>0</v>
          </cell>
          <cell r="N105">
            <v>0</v>
          </cell>
          <cell r="O105">
            <v>0</v>
          </cell>
          <cell r="P105">
            <v>8</v>
          </cell>
        </row>
        <row r="106">
          <cell r="B106">
            <v>20</v>
          </cell>
          <cell r="C106">
            <v>26</v>
          </cell>
          <cell r="D106">
            <v>12.7</v>
          </cell>
          <cell r="E106">
            <v>1.25</v>
          </cell>
          <cell r="F106">
            <v>0</v>
          </cell>
          <cell r="G106">
            <v>0</v>
          </cell>
          <cell r="H106">
            <v>0</v>
          </cell>
          <cell r="I106">
            <v>2.64</v>
          </cell>
          <cell r="J106">
            <v>13.86</v>
          </cell>
          <cell r="K106">
            <v>16.5</v>
          </cell>
          <cell r="L106">
            <v>0</v>
          </cell>
          <cell r="M106">
            <v>0</v>
          </cell>
          <cell r="N106">
            <v>0</v>
          </cell>
          <cell r="O106">
            <v>0</v>
          </cell>
          <cell r="P106">
            <v>9</v>
          </cell>
        </row>
        <row r="107">
          <cell r="B107">
            <v>20</v>
          </cell>
          <cell r="C107">
            <v>28</v>
          </cell>
          <cell r="D107">
            <v>12.7</v>
          </cell>
          <cell r="E107">
            <v>1.25</v>
          </cell>
          <cell r="F107">
            <v>0</v>
          </cell>
          <cell r="G107">
            <v>0</v>
          </cell>
          <cell r="H107">
            <v>0</v>
          </cell>
          <cell r="I107">
            <v>2.84</v>
          </cell>
          <cell r="J107">
            <v>15.16</v>
          </cell>
          <cell r="K107">
            <v>18</v>
          </cell>
          <cell r="L107">
            <v>0</v>
          </cell>
          <cell r="M107">
            <v>0</v>
          </cell>
          <cell r="N107">
            <v>0</v>
          </cell>
          <cell r="O107">
            <v>0</v>
          </cell>
          <cell r="P107">
            <v>9</v>
          </cell>
        </row>
        <row r="108">
          <cell r="B108">
            <v>20</v>
          </cell>
          <cell r="C108">
            <v>30</v>
          </cell>
          <cell r="D108">
            <v>12.7</v>
          </cell>
          <cell r="E108">
            <v>1.25</v>
          </cell>
          <cell r="F108">
            <v>0</v>
          </cell>
          <cell r="G108">
            <v>0</v>
          </cell>
          <cell r="H108">
            <v>0</v>
          </cell>
          <cell r="I108">
            <v>3.04</v>
          </cell>
          <cell r="J108">
            <v>16.45</v>
          </cell>
          <cell r="K108">
            <v>19.489999999999998</v>
          </cell>
          <cell r="L108">
            <v>0</v>
          </cell>
          <cell r="M108">
            <v>0</v>
          </cell>
          <cell r="N108">
            <v>0</v>
          </cell>
          <cell r="O108">
            <v>0</v>
          </cell>
          <cell r="P108">
            <v>10</v>
          </cell>
        </row>
        <row r="109">
          <cell r="B109">
            <v>20</v>
          </cell>
          <cell r="C109">
            <v>32</v>
          </cell>
          <cell r="D109">
            <v>12.7</v>
          </cell>
          <cell r="E109">
            <v>1.25</v>
          </cell>
          <cell r="F109">
            <v>0</v>
          </cell>
          <cell r="G109">
            <v>0</v>
          </cell>
          <cell r="H109">
            <v>0</v>
          </cell>
          <cell r="I109">
            <v>3.24</v>
          </cell>
          <cell r="J109">
            <v>17.75</v>
          </cell>
          <cell r="K109">
            <v>20.990000000000002</v>
          </cell>
          <cell r="L109">
            <v>0</v>
          </cell>
          <cell r="M109">
            <v>0</v>
          </cell>
          <cell r="N109">
            <v>0</v>
          </cell>
          <cell r="O109">
            <v>0</v>
          </cell>
          <cell r="P109">
            <v>11</v>
          </cell>
        </row>
        <row r="110">
          <cell r="B110">
            <v>20</v>
          </cell>
          <cell r="C110">
            <v>34</v>
          </cell>
          <cell r="D110">
            <v>12.7</v>
          </cell>
          <cell r="E110">
            <v>1.25</v>
          </cell>
          <cell r="F110">
            <v>0</v>
          </cell>
          <cell r="G110">
            <v>0</v>
          </cell>
          <cell r="H110">
            <v>0</v>
          </cell>
          <cell r="I110">
            <v>3.45</v>
          </cell>
          <cell r="J110">
            <v>18.54</v>
          </cell>
          <cell r="K110">
            <v>21.99</v>
          </cell>
          <cell r="L110">
            <v>0</v>
          </cell>
          <cell r="M110">
            <v>0</v>
          </cell>
          <cell r="N110">
            <v>0</v>
          </cell>
          <cell r="O110">
            <v>0</v>
          </cell>
          <cell r="P110">
            <v>12</v>
          </cell>
        </row>
        <row r="111">
          <cell r="B111">
            <v>20</v>
          </cell>
          <cell r="C111">
            <v>36</v>
          </cell>
          <cell r="D111">
            <v>12.7</v>
          </cell>
          <cell r="E111">
            <v>1.25</v>
          </cell>
          <cell r="F111">
            <v>0</v>
          </cell>
          <cell r="G111">
            <v>0</v>
          </cell>
          <cell r="H111">
            <v>0</v>
          </cell>
          <cell r="I111">
            <v>3.65</v>
          </cell>
          <cell r="J111">
            <v>18.84</v>
          </cell>
          <cell r="K111">
            <v>22.49</v>
          </cell>
          <cell r="L111">
            <v>0</v>
          </cell>
          <cell r="M111">
            <v>0</v>
          </cell>
          <cell r="N111">
            <v>0</v>
          </cell>
          <cell r="O111">
            <v>0</v>
          </cell>
          <cell r="P111">
            <v>12</v>
          </cell>
        </row>
        <row r="112">
          <cell r="B112">
            <v>30</v>
          </cell>
          <cell r="C112">
            <v>8</v>
          </cell>
          <cell r="D112">
            <v>7.04</v>
          </cell>
          <cell r="E112">
            <v>1</v>
          </cell>
          <cell r="F112">
            <v>0</v>
          </cell>
          <cell r="G112">
            <v>0</v>
          </cell>
          <cell r="H112">
            <v>0</v>
          </cell>
          <cell r="I112">
            <v>0.81</v>
          </cell>
          <cell r="J112">
            <v>1.1399999999999999</v>
          </cell>
          <cell r="K112">
            <v>1.95</v>
          </cell>
          <cell r="L112">
            <v>0</v>
          </cell>
          <cell r="M112">
            <v>0</v>
          </cell>
          <cell r="N112">
            <v>0</v>
          </cell>
          <cell r="O112">
            <v>0</v>
          </cell>
          <cell r="P112">
            <v>4</v>
          </cell>
        </row>
        <row r="113">
          <cell r="B113">
            <v>30</v>
          </cell>
          <cell r="C113">
            <v>10</v>
          </cell>
          <cell r="D113">
            <v>7.8</v>
          </cell>
          <cell r="E113">
            <v>1</v>
          </cell>
          <cell r="F113">
            <v>0</v>
          </cell>
          <cell r="G113">
            <v>0</v>
          </cell>
          <cell r="H113">
            <v>0</v>
          </cell>
          <cell r="I113">
            <v>1.01</v>
          </cell>
          <cell r="J113">
            <v>1.99</v>
          </cell>
          <cell r="K113">
            <v>3</v>
          </cell>
          <cell r="L113">
            <v>0</v>
          </cell>
          <cell r="M113">
            <v>0</v>
          </cell>
          <cell r="N113">
            <v>0</v>
          </cell>
          <cell r="O113">
            <v>0</v>
          </cell>
          <cell r="P113">
            <v>4</v>
          </cell>
          <cell r="Q113">
            <v>0</v>
          </cell>
          <cell r="R113">
            <v>0</v>
          </cell>
        </row>
        <row r="114">
          <cell r="B114">
            <v>30</v>
          </cell>
          <cell r="C114">
            <v>12</v>
          </cell>
          <cell r="D114">
            <v>8.3800000000000008</v>
          </cell>
          <cell r="E114">
            <v>1</v>
          </cell>
          <cell r="F114">
            <v>0</v>
          </cell>
          <cell r="G114">
            <v>0</v>
          </cell>
          <cell r="H114">
            <v>0</v>
          </cell>
          <cell r="I114">
            <v>1.22</v>
          </cell>
          <cell r="J114">
            <v>2.68</v>
          </cell>
          <cell r="K114">
            <v>3.9000000000000004</v>
          </cell>
          <cell r="L114">
            <v>0</v>
          </cell>
          <cell r="M114">
            <v>0</v>
          </cell>
          <cell r="N114">
            <v>0</v>
          </cell>
          <cell r="O114">
            <v>0</v>
          </cell>
          <cell r="P114">
            <v>6</v>
          </cell>
        </row>
        <row r="115">
          <cell r="B115">
            <v>30</v>
          </cell>
          <cell r="C115">
            <v>14</v>
          </cell>
          <cell r="D115">
            <v>9.5299999999999994</v>
          </cell>
          <cell r="E115">
            <v>1</v>
          </cell>
          <cell r="F115">
            <v>0</v>
          </cell>
          <cell r="G115">
            <v>0</v>
          </cell>
          <cell r="H115">
            <v>0</v>
          </cell>
          <cell r="I115">
            <v>1.42</v>
          </cell>
          <cell r="J115">
            <v>3.97</v>
          </cell>
          <cell r="K115">
            <v>5.3900000000000006</v>
          </cell>
          <cell r="L115">
            <v>0</v>
          </cell>
          <cell r="M115">
            <v>0</v>
          </cell>
          <cell r="N115">
            <v>0</v>
          </cell>
          <cell r="O115">
            <v>0</v>
          </cell>
          <cell r="P115">
            <v>6</v>
          </cell>
        </row>
        <row r="116">
          <cell r="B116">
            <v>30</v>
          </cell>
          <cell r="C116">
            <v>16</v>
          </cell>
          <cell r="D116">
            <v>9.5299999999999994</v>
          </cell>
          <cell r="E116">
            <v>1</v>
          </cell>
          <cell r="F116">
            <v>0</v>
          </cell>
          <cell r="G116">
            <v>0</v>
          </cell>
          <cell r="H116">
            <v>0</v>
          </cell>
          <cell r="I116">
            <v>1.62</v>
          </cell>
          <cell r="J116">
            <v>4.68</v>
          </cell>
          <cell r="K116">
            <v>6.3</v>
          </cell>
          <cell r="L116">
            <v>0</v>
          </cell>
          <cell r="M116">
            <v>0</v>
          </cell>
          <cell r="N116">
            <v>0</v>
          </cell>
          <cell r="O116">
            <v>0</v>
          </cell>
          <cell r="P116">
            <v>6</v>
          </cell>
        </row>
        <row r="117">
          <cell r="B117">
            <v>30</v>
          </cell>
          <cell r="C117">
            <v>18</v>
          </cell>
          <cell r="D117">
            <v>11.13</v>
          </cell>
          <cell r="E117">
            <v>1.25</v>
          </cell>
          <cell r="F117">
            <v>0</v>
          </cell>
          <cell r="G117">
            <v>0</v>
          </cell>
          <cell r="H117">
            <v>0</v>
          </cell>
          <cell r="I117">
            <v>1.82</v>
          </cell>
          <cell r="J117">
            <v>6.88</v>
          </cell>
          <cell r="K117">
            <v>8.6999999999999993</v>
          </cell>
          <cell r="L117">
            <v>0</v>
          </cell>
          <cell r="M117">
            <v>0</v>
          </cell>
          <cell r="N117">
            <v>0</v>
          </cell>
          <cell r="O117">
            <v>0</v>
          </cell>
          <cell r="P117">
            <v>6</v>
          </cell>
        </row>
        <row r="118">
          <cell r="B118">
            <v>30</v>
          </cell>
          <cell r="C118">
            <v>20</v>
          </cell>
          <cell r="D118">
            <v>12.7</v>
          </cell>
          <cell r="E118">
            <v>1.25</v>
          </cell>
          <cell r="F118">
            <v>0</v>
          </cell>
          <cell r="G118">
            <v>0</v>
          </cell>
          <cell r="H118">
            <v>0</v>
          </cell>
          <cell r="I118">
            <v>2.0299999999999998</v>
          </cell>
          <cell r="J118">
            <v>10.42</v>
          </cell>
          <cell r="K118">
            <v>12.45</v>
          </cell>
          <cell r="L118">
            <v>0</v>
          </cell>
          <cell r="M118">
            <v>0</v>
          </cell>
          <cell r="N118">
            <v>0</v>
          </cell>
          <cell r="O118">
            <v>0</v>
          </cell>
          <cell r="P118">
            <v>7</v>
          </cell>
        </row>
        <row r="119">
          <cell r="B119">
            <v>30</v>
          </cell>
          <cell r="C119">
            <v>22</v>
          </cell>
          <cell r="D119">
            <v>12.7</v>
          </cell>
          <cell r="E119">
            <v>1.25</v>
          </cell>
          <cell r="F119">
            <v>0</v>
          </cell>
          <cell r="G119">
            <v>0</v>
          </cell>
          <cell r="H119">
            <v>0</v>
          </cell>
          <cell r="I119">
            <v>2.23</v>
          </cell>
          <cell r="J119">
            <v>11.72</v>
          </cell>
          <cell r="K119">
            <v>13.950000000000001</v>
          </cell>
          <cell r="L119">
            <v>0</v>
          </cell>
          <cell r="M119">
            <v>0</v>
          </cell>
          <cell r="N119">
            <v>0</v>
          </cell>
          <cell r="O119">
            <v>0</v>
          </cell>
          <cell r="P119">
            <v>8</v>
          </cell>
        </row>
        <row r="120">
          <cell r="B120">
            <v>30</v>
          </cell>
          <cell r="C120">
            <v>24</v>
          </cell>
          <cell r="D120">
            <v>14.27</v>
          </cell>
          <cell r="E120">
            <v>1.25</v>
          </cell>
          <cell r="F120">
            <v>0</v>
          </cell>
          <cell r="G120">
            <v>0</v>
          </cell>
          <cell r="H120">
            <v>0</v>
          </cell>
          <cell r="I120">
            <v>2.4300000000000002</v>
          </cell>
          <cell r="J120">
            <v>15.57</v>
          </cell>
          <cell r="K120">
            <v>18</v>
          </cell>
          <cell r="L120">
            <v>0</v>
          </cell>
          <cell r="M120">
            <v>0</v>
          </cell>
          <cell r="N120">
            <v>0</v>
          </cell>
          <cell r="O120">
            <v>0</v>
          </cell>
          <cell r="P120">
            <v>8</v>
          </cell>
        </row>
        <row r="121">
          <cell r="B121">
            <v>30</v>
          </cell>
          <cell r="C121">
            <v>28</v>
          </cell>
          <cell r="D121">
            <v>15.88</v>
          </cell>
          <cell r="E121">
            <v>1.5</v>
          </cell>
          <cell r="F121">
            <v>0</v>
          </cell>
          <cell r="G121">
            <v>0</v>
          </cell>
          <cell r="H121">
            <v>0</v>
          </cell>
          <cell r="I121">
            <v>2.84</v>
          </cell>
          <cell r="J121">
            <v>22.65</v>
          </cell>
          <cell r="K121">
            <v>25.49</v>
          </cell>
          <cell r="L121">
            <v>0</v>
          </cell>
          <cell r="M121">
            <v>0</v>
          </cell>
          <cell r="N121">
            <v>0</v>
          </cell>
          <cell r="O121">
            <v>0</v>
          </cell>
          <cell r="P121">
            <v>9</v>
          </cell>
        </row>
        <row r="122">
          <cell r="B122">
            <v>30</v>
          </cell>
          <cell r="C122">
            <v>30</v>
          </cell>
          <cell r="D122">
            <v>15.88</v>
          </cell>
          <cell r="E122">
            <v>1.5</v>
          </cell>
          <cell r="F122">
            <v>0</v>
          </cell>
          <cell r="G122">
            <v>0</v>
          </cell>
          <cell r="H122">
            <v>0</v>
          </cell>
          <cell r="I122">
            <v>3.04</v>
          </cell>
          <cell r="J122">
            <v>23.96</v>
          </cell>
          <cell r="K122">
            <v>27</v>
          </cell>
          <cell r="L122">
            <v>0</v>
          </cell>
          <cell r="M122">
            <v>0</v>
          </cell>
          <cell r="N122">
            <v>0</v>
          </cell>
          <cell r="O122">
            <v>0</v>
          </cell>
          <cell r="P122">
            <v>10</v>
          </cell>
        </row>
        <row r="123">
          <cell r="B123">
            <v>30</v>
          </cell>
          <cell r="C123">
            <v>32</v>
          </cell>
          <cell r="D123">
            <v>15.88</v>
          </cell>
          <cell r="E123">
            <v>1.5</v>
          </cell>
          <cell r="F123">
            <v>0</v>
          </cell>
          <cell r="G123">
            <v>0</v>
          </cell>
          <cell r="H123">
            <v>0</v>
          </cell>
          <cell r="I123">
            <v>3.24</v>
          </cell>
          <cell r="J123">
            <v>26.76</v>
          </cell>
          <cell r="K123">
            <v>30</v>
          </cell>
          <cell r="L123">
            <v>0</v>
          </cell>
          <cell r="M123">
            <v>0</v>
          </cell>
          <cell r="N123">
            <v>0</v>
          </cell>
          <cell r="O123">
            <v>0</v>
          </cell>
          <cell r="P123">
            <v>11</v>
          </cell>
        </row>
        <row r="124">
          <cell r="B124">
            <v>30</v>
          </cell>
          <cell r="C124">
            <v>34</v>
          </cell>
          <cell r="D124">
            <v>15.88</v>
          </cell>
          <cell r="E124">
            <v>1.5</v>
          </cell>
          <cell r="F124">
            <v>0</v>
          </cell>
          <cell r="G124">
            <v>0</v>
          </cell>
          <cell r="H124">
            <v>0</v>
          </cell>
          <cell r="I124">
            <v>3.45</v>
          </cell>
          <cell r="J124">
            <v>28.05</v>
          </cell>
          <cell r="K124">
            <v>31.5</v>
          </cell>
          <cell r="L124">
            <v>0</v>
          </cell>
          <cell r="M124">
            <v>0</v>
          </cell>
          <cell r="N124">
            <v>0</v>
          </cell>
          <cell r="O124">
            <v>0</v>
          </cell>
          <cell r="P124">
            <v>12</v>
          </cell>
        </row>
        <row r="125">
          <cell r="B125">
            <v>30</v>
          </cell>
          <cell r="C125">
            <v>36</v>
          </cell>
          <cell r="D125">
            <v>15.88</v>
          </cell>
          <cell r="E125">
            <v>1.5</v>
          </cell>
          <cell r="F125">
            <v>0</v>
          </cell>
          <cell r="G125">
            <v>0</v>
          </cell>
          <cell r="H125">
            <v>0</v>
          </cell>
          <cell r="I125">
            <v>3.65</v>
          </cell>
          <cell r="J125">
            <v>29.35</v>
          </cell>
          <cell r="K125">
            <v>33</v>
          </cell>
          <cell r="L125">
            <v>0</v>
          </cell>
          <cell r="M125">
            <v>0</v>
          </cell>
          <cell r="N125">
            <v>0</v>
          </cell>
          <cell r="O125">
            <v>0</v>
          </cell>
          <cell r="P125">
            <v>12</v>
          </cell>
        </row>
        <row r="126">
          <cell r="B126">
            <v>40</v>
          </cell>
          <cell r="C126">
            <v>0.125</v>
          </cell>
          <cell r="D126">
            <v>1.73</v>
          </cell>
          <cell r="E126">
            <v>1</v>
          </cell>
          <cell r="F126">
            <v>0</v>
          </cell>
          <cell r="G126">
            <v>0</v>
          </cell>
          <cell r="H126">
            <v>0</v>
          </cell>
          <cell r="I126">
            <v>7.0000000000000007E-2</v>
          </cell>
          <cell r="J126">
            <v>0</v>
          </cell>
          <cell r="K126">
            <v>7.0000000000000007E-2</v>
          </cell>
          <cell r="L126">
            <v>0</v>
          </cell>
          <cell r="M126">
            <v>0</v>
          </cell>
          <cell r="N126">
            <v>0</v>
          </cell>
          <cell r="O126">
            <v>0</v>
          </cell>
          <cell r="P126">
            <v>2</v>
          </cell>
        </row>
        <row r="127">
          <cell r="B127">
            <v>40</v>
          </cell>
          <cell r="C127">
            <v>0.125</v>
          </cell>
          <cell r="D127">
            <v>1.73</v>
          </cell>
          <cell r="E127">
            <v>1</v>
          </cell>
          <cell r="F127">
            <v>0</v>
          </cell>
          <cell r="G127">
            <v>0</v>
          </cell>
          <cell r="H127">
            <v>0</v>
          </cell>
          <cell r="I127">
            <v>7.0000000000000007E-2</v>
          </cell>
          <cell r="J127">
            <v>0</v>
          </cell>
          <cell r="K127">
            <v>7.0000000000000007E-2</v>
          </cell>
          <cell r="L127">
            <v>0</v>
          </cell>
          <cell r="M127">
            <v>0</v>
          </cell>
          <cell r="N127">
            <v>0</v>
          </cell>
          <cell r="O127">
            <v>0</v>
          </cell>
          <cell r="P127">
            <v>2</v>
          </cell>
        </row>
        <row r="128">
          <cell r="B128">
            <v>40</v>
          </cell>
          <cell r="C128">
            <v>0.125</v>
          </cell>
          <cell r="D128">
            <v>1.73</v>
          </cell>
          <cell r="E128">
            <v>1</v>
          </cell>
          <cell r="F128">
            <v>0</v>
          </cell>
          <cell r="G128">
            <v>0</v>
          </cell>
          <cell r="H128">
            <v>0</v>
          </cell>
          <cell r="I128">
            <v>7.0000000000000007E-2</v>
          </cell>
          <cell r="J128">
            <v>0</v>
          </cell>
          <cell r="K128">
            <v>7.0000000000000007E-2</v>
          </cell>
          <cell r="L128">
            <v>0</v>
          </cell>
          <cell r="M128">
            <v>0</v>
          </cell>
          <cell r="N128">
            <v>0</v>
          </cell>
          <cell r="O128">
            <v>0</v>
          </cell>
          <cell r="P128">
            <v>2</v>
          </cell>
        </row>
        <row r="129">
          <cell r="B129">
            <v>40</v>
          </cell>
          <cell r="C129">
            <v>0.25</v>
          </cell>
          <cell r="D129">
            <v>2.2400000000000002</v>
          </cell>
          <cell r="E129">
            <v>1</v>
          </cell>
          <cell r="F129">
            <v>0</v>
          </cell>
          <cell r="G129">
            <v>0</v>
          </cell>
          <cell r="H129">
            <v>0</v>
          </cell>
          <cell r="I129">
            <v>7.0000000000000007E-2</v>
          </cell>
          <cell r="J129">
            <v>0</v>
          </cell>
          <cell r="K129">
            <v>7.0000000000000007E-2</v>
          </cell>
          <cell r="L129">
            <v>0</v>
          </cell>
          <cell r="M129">
            <v>0</v>
          </cell>
          <cell r="N129">
            <v>0</v>
          </cell>
          <cell r="O129">
            <v>0</v>
          </cell>
          <cell r="P129">
            <v>2</v>
          </cell>
        </row>
        <row r="130">
          <cell r="B130">
            <v>40</v>
          </cell>
          <cell r="C130">
            <v>0.25</v>
          </cell>
          <cell r="D130">
            <v>2.2400000000000002</v>
          </cell>
          <cell r="E130">
            <v>1</v>
          </cell>
          <cell r="F130">
            <v>0</v>
          </cell>
          <cell r="G130">
            <v>0</v>
          </cell>
          <cell r="H130">
            <v>0</v>
          </cell>
          <cell r="I130">
            <v>7.0000000000000007E-2</v>
          </cell>
          <cell r="J130">
            <v>0</v>
          </cell>
          <cell r="K130">
            <v>7.0000000000000007E-2</v>
          </cell>
          <cell r="L130">
            <v>0</v>
          </cell>
          <cell r="M130">
            <v>0</v>
          </cell>
          <cell r="N130">
            <v>0</v>
          </cell>
          <cell r="O130">
            <v>0</v>
          </cell>
          <cell r="P130">
            <v>2</v>
          </cell>
          <cell r="Q130">
            <v>0</v>
          </cell>
          <cell r="R130">
            <v>0</v>
          </cell>
        </row>
        <row r="131">
          <cell r="B131">
            <v>40</v>
          </cell>
          <cell r="C131">
            <v>0.25</v>
          </cell>
          <cell r="D131">
            <v>2.2400000000000002</v>
          </cell>
          <cell r="E131">
            <v>1</v>
          </cell>
          <cell r="F131">
            <v>0</v>
          </cell>
          <cell r="G131">
            <v>0</v>
          </cell>
          <cell r="H131">
            <v>0</v>
          </cell>
          <cell r="I131">
            <v>7.0000000000000007E-2</v>
          </cell>
          <cell r="J131">
            <v>0</v>
          </cell>
          <cell r="K131">
            <v>7.0000000000000007E-2</v>
          </cell>
          <cell r="L131">
            <v>0</v>
          </cell>
          <cell r="M131">
            <v>0</v>
          </cell>
          <cell r="N131">
            <v>0</v>
          </cell>
          <cell r="O131">
            <v>0</v>
          </cell>
          <cell r="P131">
            <v>2</v>
          </cell>
        </row>
        <row r="132">
          <cell r="B132">
            <v>40</v>
          </cell>
          <cell r="C132">
            <v>0.375</v>
          </cell>
          <cell r="D132">
            <v>2.31</v>
          </cell>
          <cell r="E132">
            <v>1</v>
          </cell>
          <cell r="F132">
            <v>0</v>
          </cell>
          <cell r="G132">
            <v>0</v>
          </cell>
          <cell r="H132">
            <v>0</v>
          </cell>
          <cell r="I132">
            <v>7.0000000000000007E-2</v>
          </cell>
          <cell r="J132">
            <v>0</v>
          </cell>
          <cell r="K132">
            <v>7.0000000000000007E-2</v>
          </cell>
          <cell r="L132">
            <v>0</v>
          </cell>
          <cell r="M132">
            <v>0</v>
          </cell>
          <cell r="N132">
            <v>0</v>
          </cell>
          <cell r="O132">
            <v>0</v>
          </cell>
          <cell r="P132">
            <v>2</v>
          </cell>
        </row>
        <row r="133">
          <cell r="B133">
            <v>40</v>
          </cell>
          <cell r="C133">
            <v>0.375</v>
          </cell>
          <cell r="D133">
            <v>2.31</v>
          </cell>
          <cell r="E133">
            <v>1</v>
          </cell>
          <cell r="F133">
            <v>0</v>
          </cell>
          <cell r="G133">
            <v>0</v>
          </cell>
          <cell r="H133">
            <v>0</v>
          </cell>
          <cell r="I133">
            <v>7.0000000000000007E-2</v>
          </cell>
          <cell r="J133">
            <v>0</v>
          </cell>
          <cell r="K133">
            <v>7.0000000000000007E-2</v>
          </cell>
          <cell r="L133">
            <v>0</v>
          </cell>
          <cell r="M133">
            <v>0</v>
          </cell>
          <cell r="N133">
            <v>0</v>
          </cell>
          <cell r="O133">
            <v>0</v>
          </cell>
          <cell r="P133">
            <v>2</v>
          </cell>
        </row>
        <row r="134">
          <cell r="B134">
            <v>40</v>
          </cell>
          <cell r="C134">
            <v>0.375</v>
          </cell>
          <cell r="D134">
            <v>2.31</v>
          </cell>
          <cell r="E134">
            <v>1</v>
          </cell>
          <cell r="F134">
            <v>0</v>
          </cell>
          <cell r="G134">
            <v>0</v>
          </cell>
          <cell r="H134">
            <v>0</v>
          </cell>
          <cell r="I134">
            <v>7.0000000000000007E-2</v>
          </cell>
          <cell r="J134">
            <v>0</v>
          </cell>
          <cell r="K134">
            <v>7.0000000000000007E-2</v>
          </cell>
          <cell r="L134">
            <v>0</v>
          </cell>
          <cell r="M134">
            <v>0</v>
          </cell>
          <cell r="N134">
            <v>0</v>
          </cell>
          <cell r="O134">
            <v>0</v>
          </cell>
          <cell r="P134">
            <v>2</v>
          </cell>
        </row>
        <row r="135">
          <cell r="B135">
            <v>40</v>
          </cell>
          <cell r="C135">
            <v>0.5</v>
          </cell>
          <cell r="D135">
            <v>2.77</v>
          </cell>
          <cell r="E135">
            <v>1</v>
          </cell>
          <cell r="F135">
            <v>0</v>
          </cell>
          <cell r="G135">
            <v>0</v>
          </cell>
          <cell r="H135">
            <v>0</v>
          </cell>
          <cell r="I135">
            <v>7.0000000000000007E-2</v>
          </cell>
          <cell r="J135">
            <v>0</v>
          </cell>
          <cell r="K135">
            <v>7.0000000000000007E-2</v>
          </cell>
          <cell r="L135">
            <v>0</v>
          </cell>
          <cell r="M135">
            <v>0</v>
          </cell>
          <cell r="N135">
            <v>0</v>
          </cell>
          <cell r="O135">
            <v>0</v>
          </cell>
          <cell r="P135">
            <v>2</v>
          </cell>
        </row>
        <row r="136">
          <cell r="B136">
            <v>40</v>
          </cell>
          <cell r="C136">
            <v>0.5</v>
          </cell>
          <cell r="D136">
            <v>2.77</v>
          </cell>
          <cell r="E136">
            <v>1</v>
          </cell>
          <cell r="F136">
            <v>0</v>
          </cell>
          <cell r="G136">
            <v>0</v>
          </cell>
          <cell r="H136">
            <v>0</v>
          </cell>
          <cell r="I136">
            <v>7.0000000000000007E-2</v>
          </cell>
          <cell r="J136">
            <v>0</v>
          </cell>
          <cell r="K136">
            <v>7.0000000000000007E-2</v>
          </cell>
          <cell r="L136">
            <v>0</v>
          </cell>
          <cell r="M136">
            <v>0</v>
          </cell>
          <cell r="N136">
            <v>0</v>
          </cell>
          <cell r="O136">
            <v>0</v>
          </cell>
          <cell r="P136">
            <v>2</v>
          </cell>
        </row>
        <row r="137">
          <cell r="B137">
            <v>40</v>
          </cell>
          <cell r="C137">
            <v>0.5</v>
          </cell>
          <cell r="D137">
            <v>2.77</v>
          </cell>
          <cell r="E137">
            <v>1</v>
          </cell>
          <cell r="F137">
            <v>0</v>
          </cell>
          <cell r="G137">
            <v>0</v>
          </cell>
          <cell r="H137">
            <v>0</v>
          </cell>
          <cell r="I137">
            <v>7.0000000000000007E-2</v>
          </cell>
          <cell r="J137">
            <v>0</v>
          </cell>
          <cell r="K137">
            <v>7.0000000000000007E-2</v>
          </cell>
          <cell r="L137">
            <v>0</v>
          </cell>
          <cell r="M137">
            <v>0</v>
          </cell>
          <cell r="N137">
            <v>0</v>
          </cell>
          <cell r="O137">
            <v>0</v>
          </cell>
          <cell r="P137">
            <v>2</v>
          </cell>
        </row>
        <row r="138">
          <cell r="B138">
            <v>40</v>
          </cell>
          <cell r="C138">
            <v>0.75</v>
          </cell>
          <cell r="D138">
            <v>2.87</v>
          </cell>
          <cell r="E138">
            <v>1</v>
          </cell>
          <cell r="F138">
            <v>0</v>
          </cell>
          <cell r="G138">
            <v>0</v>
          </cell>
          <cell r="H138">
            <v>0</v>
          </cell>
          <cell r="I138">
            <v>7.0000000000000007E-2</v>
          </cell>
          <cell r="J138">
            <v>0</v>
          </cell>
          <cell r="K138">
            <v>7.0000000000000007E-2</v>
          </cell>
          <cell r="L138">
            <v>0</v>
          </cell>
          <cell r="M138">
            <v>0</v>
          </cell>
          <cell r="N138">
            <v>0</v>
          </cell>
          <cell r="O138">
            <v>0</v>
          </cell>
          <cell r="P138">
            <v>2</v>
          </cell>
        </row>
        <row r="139">
          <cell r="B139">
            <v>40</v>
          </cell>
          <cell r="C139">
            <v>0.75</v>
          </cell>
          <cell r="D139">
            <v>2.87</v>
          </cell>
          <cell r="E139">
            <v>1</v>
          </cell>
          <cell r="F139">
            <v>0</v>
          </cell>
          <cell r="G139">
            <v>0</v>
          </cell>
          <cell r="H139">
            <v>0</v>
          </cell>
          <cell r="I139">
            <v>7.0000000000000007E-2</v>
          </cell>
          <cell r="J139">
            <v>0</v>
          </cell>
          <cell r="K139">
            <v>7.0000000000000007E-2</v>
          </cell>
          <cell r="L139">
            <v>0</v>
          </cell>
          <cell r="M139">
            <v>0</v>
          </cell>
          <cell r="N139">
            <v>0</v>
          </cell>
          <cell r="O139">
            <v>0</v>
          </cell>
          <cell r="P139">
            <v>2</v>
          </cell>
        </row>
        <row r="140">
          <cell r="B140">
            <v>40</v>
          </cell>
          <cell r="C140">
            <v>0.75</v>
          </cell>
          <cell r="D140">
            <v>2.87</v>
          </cell>
          <cell r="E140">
            <v>1</v>
          </cell>
          <cell r="F140">
            <v>0</v>
          </cell>
          <cell r="G140">
            <v>0</v>
          </cell>
          <cell r="H140">
            <v>0</v>
          </cell>
          <cell r="I140">
            <v>7.0000000000000007E-2</v>
          </cell>
          <cell r="J140">
            <v>0</v>
          </cell>
          <cell r="K140">
            <v>7.0000000000000007E-2</v>
          </cell>
          <cell r="L140">
            <v>0</v>
          </cell>
          <cell r="M140">
            <v>0</v>
          </cell>
          <cell r="N140">
            <v>0</v>
          </cell>
          <cell r="O140">
            <v>0</v>
          </cell>
          <cell r="P140">
            <v>2</v>
          </cell>
        </row>
        <row r="141">
          <cell r="B141">
            <v>40</v>
          </cell>
          <cell r="C141">
            <v>1</v>
          </cell>
          <cell r="D141">
            <v>3.38</v>
          </cell>
          <cell r="E141">
            <v>1</v>
          </cell>
          <cell r="F141">
            <v>0</v>
          </cell>
          <cell r="G141">
            <v>0</v>
          </cell>
          <cell r="H141">
            <v>0</v>
          </cell>
          <cell r="I141">
            <v>0.12</v>
          </cell>
          <cell r="J141">
            <v>0</v>
          </cell>
          <cell r="K141">
            <v>0.12</v>
          </cell>
          <cell r="L141">
            <v>0</v>
          </cell>
          <cell r="M141">
            <v>0</v>
          </cell>
          <cell r="N141">
            <v>0</v>
          </cell>
          <cell r="O141">
            <v>0</v>
          </cell>
          <cell r="P141">
            <v>2</v>
          </cell>
        </row>
        <row r="142">
          <cell r="B142">
            <v>40</v>
          </cell>
          <cell r="C142">
            <v>1</v>
          </cell>
          <cell r="D142">
            <v>3.38</v>
          </cell>
          <cell r="E142">
            <v>1</v>
          </cell>
          <cell r="F142">
            <v>0</v>
          </cell>
          <cell r="G142">
            <v>0</v>
          </cell>
          <cell r="H142">
            <v>0</v>
          </cell>
          <cell r="I142">
            <v>0.12</v>
          </cell>
          <cell r="J142">
            <v>0</v>
          </cell>
          <cell r="K142">
            <v>0.12</v>
          </cell>
          <cell r="L142">
            <v>0</v>
          </cell>
          <cell r="M142">
            <v>0</v>
          </cell>
          <cell r="N142">
            <v>0</v>
          </cell>
          <cell r="O142">
            <v>0</v>
          </cell>
          <cell r="P142">
            <v>2</v>
          </cell>
        </row>
        <row r="143">
          <cell r="B143">
            <v>40</v>
          </cell>
          <cell r="C143">
            <v>1</v>
          </cell>
          <cell r="D143">
            <v>3.38</v>
          </cell>
          <cell r="E143">
            <v>1</v>
          </cell>
          <cell r="F143">
            <v>0</v>
          </cell>
          <cell r="G143">
            <v>0</v>
          </cell>
          <cell r="H143">
            <v>0</v>
          </cell>
          <cell r="I143">
            <v>0.12</v>
          </cell>
          <cell r="J143">
            <v>0</v>
          </cell>
          <cell r="K143">
            <v>0.12</v>
          </cell>
          <cell r="L143">
            <v>0</v>
          </cell>
          <cell r="M143">
            <v>0</v>
          </cell>
          <cell r="N143">
            <v>0</v>
          </cell>
          <cell r="O143">
            <v>0</v>
          </cell>
          <cell r="P143">
            <v>2</v>
          </cell>
        </row>
        <row r="144">
          <cell r="B144">
            <v>40</v>
          </cell>
          <cell r="C144">
            <v>1.25</v>
          </cell>
          <cell r="D144">
            <v>3.56</v>
          </cell>
          <cell r="E144">
            <v>1</v>
          </cell>
          <cell r="F144">
            <v>0</v>
          </cell>
          <cell r="G144">
            <v>0</v>
          </cell>
          <cell r="H144">
            <v>0</v>
          </cell>
          <cell r="I144">
            <v>0.15</v>
          </cell>
          <cell r="J144">
            <v>0</v>
          </cell>
          <cell r="K144">
            <v>0.15</v>
          </cell>
          <cell r="L144">
            <v>0</v>
          </cell>
          <cell r="M144">
            <v>0</v>
          </cell>
          <cell r="N144">
            <v>0</v>
          </cell>
          <cell r="O144">
            <v>0</v>
          </cell>
          <cell r="P144">
            <v>2</v>
          </cell>
        </row>
        <row r="145">
          <cell r="B145">
            <v>40</v>
          </cell>
          <cell r="C145">
            <v>1.25</v>
          </cell>
          <cell r="D145">
            <v>3.56</v>
          </cell>
          <cell r="E145">
            <v>1</v>
          </cell>
          <cell r="F145">
            <v>0</v>
          </cell>
          <cell r="G145">
            <v>0</v>
          </cell>
          <cell r="H145">
            <v>0</v>
          </cell>
          <cell r="I145">
            <v>0.15</v>
          </cell>
          <cell r="J145">
            <v>0</v>
          </cell>
          <cell r="K145">
            <v>0.15</v>
          </cell>
          <cell r="L145">
            <v>0</v>
          </cell>
          <cell r="M145">
            <v>0</v>
          </cell>
          <cell r="N145">
            <v>0</v>
          </cell>
          <cell r="O145">
            <v>0</v>
          </cell>
          <cell r="P145">
            <v>2</v>
          </cell>
        </row>
        <row r="146">
          <cell r="B146">
            <v>40</v>
          </cell>
          <cell r="C146">
            <v>1.25</v>
          </cell>
          <cell r="D146">
            <v>3.56</v>
          </cell>
          <cell r="E146">
            <v>1</v>
          </cell>
          <cell r="F146">
            <v>0</v>
          </cell>
          <cell r="G146">
            <v>0</v>
          </cell>
          <cell r="H146">
            <v>0</v>
          </cell>
          <cell r="I146">
            <v>0.15</v>
          </cell>
          <cell r="J146">
            <v>0</v>
          </cell>
          <cell r="K146">
            <v>0.15</v>
          </cell>
          <cell r="L146">
            <v>0</v>
          </cell>
          <cell r="M146">
            <v>0</v>
          </cell>
          <cell r="N146">
            <v>0</v>
          </cell>
          <cell r="O146">
            <v>0</v>
          </cell>
          <cell r="P146">
            <v>2</v>
          </cell>
        </row>
        <row r="147">
          <cell r="B147">
            <v>40</v>
          </cell>
          <cell r="C147">
            <v>1.5</v>
          </cell>
          <cell r="D147">
            <v>3.68</v>
          </cell>
          <cell r="E147">
            <v>1</v>
          </cell>
          <cell r="F147">
            <v>0</v>
          </cell>
          <cell r="G147">
            <v>0</v>
          </cell>
          <cell r="H147">
            <v>0</v>
          </cell>
          <cell r="I147">
            <v>0.15</v>
          </cell>
          <cell r="J147">
            <v>0</v>
          </cell>
          <cell r="K147">
            <v>0.15</v>
          </cell>
          <cell r="L147">
            <v>0</v>
          </cell>
          <cell r="M147">
            <v>0</v>
          </cell>
          <cell r="N147">
            <v>0</v>
          </cell>
          <cell r="O147">
            <v>0</v>
          </cell>
          <cell r="P147">
            <v>2</v>
          </cell>
        </row>
        <row r="148">
          <cell r="B148">
            <v>40</v>
          </cell>
          <cell r="C148">
            <v>1.5</v>
          </cell>
          <cell r="D148">
            <v>3.68</v>
          </cell>
          <cell r="E148">
            <v>1</v>
          </cell>
          <cell r="F148">
            <v>0</v>
          </cell>
          <cell r="G148">
            <v>0</v>
          </cell>
          <cell r="H148">
            <v>0</v>
          </cell>
          <cell r="I148">
            <v>0.15</v>
          </cell>
          <cell r="J148">
            <v>0</v>
          </cell>
          <cell r="K148">
            <v>0.15</v>
          </cell>
          <cell r="L148">
            <v>0</v>
          </cell>
          <cell r="M148">
            <v>0</v>
          </cell>
          <cell r="N148">
            <v>0</v>
          </cell>
          <cell r="O148">
            <v>0</v>
          </cell>
          <cell r="P148">
            <v>2</v>
          </cell>
        </row>
        <row r="149">
          <cell r="B149">
            <v>40</v>
          </cell>
          <cell r="C149">
            <v>1.5</v>
          </cell>
          <cell r="D149">
            <v>3.68</v>
          </cell>
          <cell r="E149">
            <v>1</v>
          </cell>
          <cell r="F149">
            <v>0</v>
          </cell>
          <cell r="G149">
            <v>0</v>
          </cell>
          <cell r="H149">
            <v>0</v>
          </cell>
          <cell r="I149">
            <v>0.15</v>
          </cell>
          <cell r="J149">
            <v>0</v>
          </cell>
          <cell r="K149">
            <v>0.15</v>
          </cell>
          <cell r="L149">
            <v>0</v>
          </cell>
          <cell r="M149">
            <v>0</v>
          </cell>
          <cell r="N149">
            <v>0</v>
          </cell>
          <cell r="O149">
            <v>0</v>
          </cell>
          <cell r="P149">
            <v>2</v>
          </cell>
        </row>
        <row r="150">
          <cell r="B150">
            <v>40</v>
          </cell>
          <cell r="C150">
            <v>2</v>
          </cell>
          <cell r="D150">
            <v>3.91</v>
          </cell>
          <cell r="E150">
            <v>1</v>
          </cell>
          <cell r="F150">
            <v>0</v>
          </cell>
          <cell r="G150">
            <v>0</v>
          </cell>
          <cell r="H150">
            <v>0</v>
          </cell>
          <cell r="I150">
            <v>0.3</v>
          </cell>
          <cell r="J150">
            <v>0</v>
          </cell>
          <cell r="K150">
            <v>0.3</v>
          </cell>
          <cell r="L150">
            <v>0</v>
          </cell>
          <cell r="M150">
            <v>0</v>
          </cell>
          <cell r="N150">
            <v>0</v>
          </cell>
          <cell r="O150">
            <v>0</v>
          </cell>
          <cell r="P150">
            <v>2</v>
          </cell>
          <cell r="Q150">
            <v>0</v>
          </cell>
          <cell r="R150">
            <v>0</v>
          </cell>
        </row>
        <row r="151">
          <cell r="B151">
            <v>40</v>
          </cell>
          <cell r="C151">
            <v>2</v>
          </cell>
          <cell r="D151">
            <v>3.91</v>
          </cell>
          <cell r="E151">
            <v>1</v>
          </cell>
          <cell r="F151">
            <v>0</v>
          </cell>
          <cell r="G151">
            <v>0</v>
          </cell>
          <cell r="H151">
            <v>0</v>
          </cell>
          <cell r="I151">
            <v>0.3</v>
          </cell>
          <cell r="J151">
            <v>0</v>
          </cell>
          <cell r="K151">
            <v>0.3</v>
          </cell>
          <cell r="L151">
            <v>0</v>
          </cell>
          <cell r="M151">
            <v>0</v>
          </cell>
          <cell r="N151">
            <v>0</v>
          </cell>
          <cell r="O151">
            <v>0</v>
          </cell>
          <cell r="P151">
            <v>2</v>
          </cell>
        </row>
        <row r="152">
          <cell r="B152">
            <v>40</v>
          </cell>
          <cell r="C152">
            <v>2</v>
          </cell>
          <cell r="D152">
            <v>3.91</v>
          </cell>
          <cell r="E152">
            <v>1</v>
          </cell>
          <cell r="F152">
            <v>0</v>
          </cell>
          <cell r="G152">
            <v>0</v>
          </cell>
          <cell r="H152">
            <v>0</v>
          </cell>
          <cell r="I152">
            <v>0.3</v>
          </cell>
          <cell r="J152">
            <v>0</v>
          </cell>
          <cell r="K152">
            <v>0.3</v>
          </cell>
          <cell r="L152">
            <v>0</v>
          </cell>
          <cell r="M152">
            <v>0</v>
          </cell>
          <cell r="N152">
            <v>0</v>
          </cell>
          <cell r="O152">
            <v>0</v>
          </cell>
          <cell r="P152">
            <v>2</v>
          </cell>
        </row>
        <row r="153">
          <cell r="B153">
            <v>40</v>
          </cell>
          <cell r="C153">
            <v>2.5</v>
          </cell>
          <cell r="D153">
            <v>5.16</v>
          </cell>
          <cell r="E153">
            <v>1</v>
          </cell>
          <cell r="F153">
            <v>0</v>
          </cell>
          <cell r="G153">
            <v>0</v>
          </cell>
          <cell r="H153">
            <v>0</v>
          </cell>
          <cell r="I153">
            <v>0.25</v>
          </cell>
          <cell r="J153">
            <v>0.2</v>
          </cell>
          <cell r="K153">
            <v>0.45</v>
          </cell>
          <cell r="L153">
            <v>0</v>
          </cell>
          <cell r="M153">
            <v>0</v>
          </cell>
          <cell r="N153">
            <v>0</v>
          </cell>
          <cell r="O153">
            <v>0</v>
          </cell>
          <cell r="P153">
            <v>2</v>
          </cell>
        </row>
        <row r="154">
          <cell r="B154">
            <v>40</v>
          </cell>
          <cell r="C154">
            <v>3</v>
          </cell>
          <cell r="D154">
            <v>5.49</v>
          </cell>
          <cell r="E154">
            <v>1</v>
          </cell>
          <cell r="F154">
            <v>0</v>
          </cell>
          <cell r="G154">
            <v>0</v>
          </cell>
          <cell r="H154">
            <v>0</v>
          </cell>
          <cell r="I154">
            <v>0.3</v>
          </cell>
          <cell r="J154">
            <v>0.3</v>
          </cell>
          <cell r="K154">
            <v>0.6</v>
          </cell>
          <cell r="L154">
            <v>0</v>
          </cell>
          <cell r="M154">
            <v>0</v>
          </cell>
          <cell r="N154">
            <v>0</v>
          </cell>
          <cell r="O154">
            <v>0</v>
          </cell>
          <cell r="P154">
            <v>2</v>
          </cell>
        </row>
        <row r="155">
          <cell r="B155">
            <v>40</v>
          </cell>
          <cell r="C155">
            <v>3.5</v>
          </cell>
          <cell r="D155">
            <v>5.74</v>
          </cell>
          <cell r="E155">
            <v>1</v>
          </cell>
          <cell r="F155">
            <v>0</v>
          </cell>
          <cell r="G155">
            <v>0</v>
          </cell>
          <cell r="H155">
            <v>0</v>
          </cell>
          <cell r="I155">
            <v>0.35</v>
          </cell>
          <cell r="J155">
            <v>0.4</v>
          </cell>
          <cell r="K155">
            <v>0.75</v>
          </cell>
          <cell r="L155">
            <v>0</v>
          </cell>
          <cell r="M155">
            <v>0</v>
          </cell>
          <cell r="N155">
            <v>0</v>
          </cell>
          <cell r="O155">
            <v>0</v>
          </cell>
          <cell r="P155">
            <v>3</v>
          </cell>
        </row>
        <row r="156">
          <cell r="B156">
            <v>40</v>
          </cell>
          <cell r="C156">
            <v>4</v>
          </cell>
          <cell r="D156">
            <v>6.02</v>
          </cell>
          <cell r="E156">
            <v>1</v>
          </cell>
          <cell r="F156">
            <v>0</v>
          </cell>
          <cell r="G156">
            <v>0</v>
          </cell>
          <cell r="H156">
            <v>0</v>
          </cell>
          <cell r="I156">
            <v>0.41</v>
          </cell>
          <cell r="J156">
            <v>0.49</v>
          </cell>
          <cell r="K156">
            <v>0.89999999999999991</v>
          </cell>
          <cell r="L156">
            <v>0</v>
          </cell>
          <cell r="M156">
            <v>0</v>
          </cell>
          <cell r="N156">
            <v>0</v>
          </cell>
          <cell r="O156">
            <v>0</v>
          </cell>
          <cell r="P156">
            <v>3</v>
          </cell>
        </row>
        <row r="157">
          <cell r="B157">
            <v>40</v>
          </cell>
          <cell r="C157">
            <v>5</v>
          </cell>
          <cell r="D157">
            <v>6.55</v>
          </cell>
          <cell r="E157">
            <v>1</v>
          </cell>
          <cell r="F157">
            <v>0</v>
          </cell>
          <cell r="G157">
            <v>0</v>
          </cell>
          <cell r="H157">
            <v>0</v>
          </cell>
          <cell r="I157">
            <v>0.51</v>
          </cell>
          <cell r="J157">
            <v>0.54</v>
          </cell>
          <cell r="K157">
            <v>1.05</v>
          </cell>
          <cell r="L157">
            <v>0</v>
          </cell>
          <cell r="M157">
            <v>0</v>
          </cell>
          <cell r="N157">
            <v>0</v>
          </cell>
          <cell r="O157">
            <v>0</v>
          </cell>
          <cell r="P157">
            <v>4</v>
          </cell>
        </row>
        <row r="158">
          <cell r="B158">
            <v>40</v>
          </cell>
          <cell r="C158">
            <v>6</v>
          </cell>
          <cell r="D158">
            <v>7.11</v>
          </cell>
          <cell r="E158">
            <v>1</v>
          </cell>
          <cell r="F158">
            <v>0</v>
          </cell>
          <cell r="G158">
            <v>0</v>
          </cell>
          <cell r="H158">
            <v>0</v>
          </cell>
          <cell r="I158">
            <v>0.61</v>
          </cell>
          <cell r="J158">
            <v>1.04</v>
          </cell>
          <cell r="K158">
            <v>1.65</v>
          </cell>
          <cell r="L158">
            <v>0</v>
          </cell>
          <cell r="M158">
            <v>0</v>
          </cell>
          <cell r="N158">
            <v>0</v>
          </cell>
          <cell r="O158">
            <v>0</v>
          </cell>
          <cell r="P158">
            <v>4</v>
          </cell>
        </row>
        <row r="159">
          <cell r="B159">
            <v>40</v>
          </cell>
          <cell r="C159">
            <v>8</v>
          </cell>
          <cell r="D159">
            <v>8.18</v>
          </cell>
          <cell r="E159">
            <v>1</v>
          </cell>
          <cell r="F159">
            <v>0</v>
          </cell>
          <cell r="G159">
            <v>0</v>
          </cell>
          <cell r="H159">
            <v>0</v>
          </cell>
          <cell r="I159">
            <v>0.81</v>
          </cell>
          <cell r="J159">
            <v>1.73</v>
          </cell>
          <cell r="K159">
            <v>2.54</v>
          </cell>
          <cell r="L159">
            <v>0</v>
          </cell>
          <cell r="M159">
            <v>0</v>
          </cell>
          <cell r="N159">
            <v>0</v>
          </cell>
          <cell r="O159">
            <v>0</v>
          </cell>
          <cell r="P159">
            <v>4</v>
          </cell>
        </row>
        <row r="160">
          <cell r="B160">
            <v>40</v>
          </cell>
          <cell r="C160">
            <v>10</v>
          </cell>
          <cell r="D160">
            <v>9.27</v>
          </cell>
          <cell r="E160">
            <v>1</v>
          </cell>
          <cell r="F160">
            <v>0</v>
          </cell>
          <cell r="G160">
            <v>0</v>
          </cell>
          <cell r="H160">
            <v>0</v>
          </cell>
          <cell r="I160">
            <v>1.01</v>
          </cell>
          <cell r="J160">
            <v>3.04</v>
          </cell>
          <cell r="K160">
            <v>4.05</v>
          </cell>
          <cell r="L160">
            <v>0</v>
          </cell>
          <cell r="M160">
            <v>0</v>
          </cell>
          <cell r="N160">
            <v>0</v>
          </cell>
          <cell r="O160">
            <v>0</v>
          </cell>
          <cell r="P160">
            <v>4</v>
          </cell>
        </row>
        <row r="161">
          <cell r="B161">
            <v>40</v>
          </cell>
          <cell r="C161">
            <v>12</v>
          </cell>
          <cell r="D161">
            <v>10.31</v>
          </cell>
          <cell r="E161">
            <v>1.25</v>
          </cell>
          <cell r="F161">
            <v>0</v>
          </cell>
          <cell r="G161">
            <v>0</v>
          </cell>
          <cell r="H161">
            <v>0</v>
          </cell>
          <cell r="I161">
            <v>1.22</v>
          </cell>
          <cell r="J161">
            <v>4.0199999999999996</v>
          </cell>
          <cell r="K161">
            <v>5.2399999999999993</v>
          </cell>
          <cell r="L161">
            <v>0</v>
          </cell>
          <cell r="M161">
            <v>0</v>
          </cell>
          <cell r="N161">
            <v>0</v>
          </cell>
          <cell r="O161">
            <v>0</v>
          </cell>
          <cell r="P161">
            <v>6</v>
          </cell>
        </row>
        <row r="162">
          <cell r="B162">
            <v>40</v>
          </cell>
          <cell r="C162">
            <v>14</v>
          </cell>
          <cell r="D162">
            <v>11.13</v>
          </cell>
          <cell r="E162">
            <v>1.25</v>
          </cell>
          <cell r="F162">
            <v>0</v>
          </cell>
          <cell r="G162">
            <v>0</v>
          </cell>
          <cell r="H162">
            <v>0</v>
          </cell>
          <cell r="I162">
            <v>1.42</v>
          </cell>
          <cell r="J162">
            <v>5.33</v>
          </cell>
          <cell r="K162">
            <v>6.75</v>
          </cell>
          <cell r="L162">
            <v>0</v>
          </cell>
          <cell r="M162">
            <v>0</v>
          </cell>
          <cell r="N162">
            <v>0</v>
          </cell>
          <cell r="O162">
            <v>0</v>
          </cell>
          <cell r="P162">
            <v>6</v>
          </cell>
        </row>
        <row r="163">
          <cell r="B163">
            <v>40</v>
          </cell>
          <cell r="C163">
            <v>16</v>
          </cell>
          <cell r="D163">
            <v>12.7</v>
          </cell>
          <cell r="E163">
            <v>1.25</v>
          </cell>
          <cell r="F163">
            <v>0</v>
          </cell>
          <cell r="G163">
            <v>0</v>
          </cell>
          <cell r="H163">
            <v>0</v>
          </cell>
          <cell r="I163">
            <v>1.62</v>
          </cell>
          <cell r="J163">
            <v>8.42</v>
          </cell>
          <cell r="K163">
            <v>10.039999999999999</v>
          </cell>
          <cell r="L163">
            <v>0</v>
          </cell>
          <cell r="M163">
            <v>0</v>
          </cell>
          <cell r="N163">
            <v>0</v>
          </cell>
          <cell r="O163">
            <v>0</v>
          </cell>
          <cell r="P163">
            <v>6</v>
          </cell>
        </row>
        <row r="164">
          <cell r="B164">
            <v>40</v>
          </cell>
          <cell r="C164">
            <v>18</v>
          </cell>
          <cell r="D164">
            <v>14.27</v>
          </cell>
          <cell r="E164">
            <v>1.25</v>
          </cell>
          <cell r="F164">
            <v>0</v>
          </cell>
          <cell r="G164">
            <v>0</v>
          </cell>
          <cell r="H164">
            <v>0</v>
          </cell>
          <cell r="I164">
            <v>1.82</v>
          </cell>
          <cell r="J164">
            <v>11.53</v>
          </cell>
          <cell r="K164">
            <v>13.35</v>
          </cell>
          <cell r="L164">
            <v>0</v>
          </cell>
          <cell r="M164">
            <v>0</v>
          </cell>
          <cell r="N164">
            <v>0</v>
          </cell>
          <cell r="O164">
            <v>0</v>
          </cell>
          <cell r="P164">
            <v>6</v>
          </cell>
        </row>
        <row r="165">
          <cell r="B165">
            <v>40</v>
          </cell>
          <cell r="C165">
            <v>20</v>
          </cell>
          <cell r="D165">
            <v>15.09</v>
          </cell>
          <cell r="E165">
            <v>1.5</v>
          </cell>
          <cell r="F165">
            <v>0</v>
          </cell>
          <cell r="G165">
            <v>0</v>
          </cell>
          <cell r="H165">
            <v>0</v>
          </cell>
          <cell r="I165">
            <v>2.0299999999999998</v>
          </cell>
          <cell r="J165">
            <v>14.47</v>
          </cell>
          <cell r="K165">
            <v>16.5</v>
          </cell>
          <cell r="L165">
            <v>0</v>
          </cell>
          <cell r="M165">
            <v>0</v>
          </cell>
          <cell r="N165">
            <v>0</v>
          </cell>
          <cell r="O165">
            <v>0</v>
          </cell>
          <cell r="P165">
            <v>7</v>
          </cell>
        </row>
        <row r="166">
          <cell r="B166">
            <v>40</v>
          </cell>
          <cell r="C166">
            <v>24</v>
          </cell>
          <cell r="D166">
            <v>17.48</v>
          </cell>
          <cell r="E166">
            <v>1.5</v>
          </cell>
          <cell r="F166">
            <v>0</v>
          </cell>
          <cell r="G166">
            <v>0</v>
          </cell>
          <cell r="H166">
            <v>0</v>
          </cell>
          <cell r="I166">
            <v>2.4300000000000002</v>
          </cell>
          <cell r="J166">
            <v>24.57</v>
          </cell>
          <cell r="K166">
            <v>27</v>
          </cell>
          <cell r="L166">
            <v>0</v>
          </cell>
          <cell r="M166">
            <v>0</v>
          </cell>
          <cell r="N166">
            <v>0</v>
          </cell>
          <cell r="O166">
            <v>0</v>
          </cell>
          <cell r="P166">
            <v>8</v>
          </cell>
        </row>
        <row r="167">
          <cell r="B167">
            <v>40</v>
          </cell>
          <cell r="C167">
            <v>32</v>
          </cell>
          <cell r="D167">
            <v>17.48</v>
          </cell>
          <cell r="E167">
            <v>1.5</v>
          </cell>
          <cell r="F167">
            <v>0</v>
          </cell>
          <cell r="G167">
            <v>0</v>
          </cell>
          <cell r="H167">
            <v>0</v>
          </cell>
          <cell r="I167">
            <v>3.24</v>
          </cell>
          <cell r="J167">
            <v>31.26</v>
          </cell>
          <cell r="K167">
            <v>34.5</v>
          </cell>
          <cell r="L167">
            <v>0</v>
          </cell>
          <cell r="M167">
            <v>0</v>
          </cell>
          <cell r="N167">
            <v>0</v>
          </cell>
          <cell r="O167">
            <v>0</v>
          </cell>
          <cell r="P167">
            <v>11</v>
          </cell>
        </row>
        <row r="168">
          <cell r="B168">
            <v>40</v>
          </cell>
          <cell r="C168">
            <v>34</v>
          </cell>
          <cell r="D168">
            <v>17.48</v>
          </cell>
          <cell r="E168">
            <v>1.5</v>
          </cell>
          <cell r="F168">
            <v>0</v>
          </cell>
          <cell r="G168">
            <v>0</v>
          </cell>
          <cell r="H168">
            <v>0</v>
          </cell>
          <cell r="I168">
            <v>3.45</v>
          </cell>
          <cell r="J168">
            <v>34.049999999999997</v>
          </cell>
          <cell r="K168">
            <v>37.5</v>
          </cell>
          <cell r="L168">
            <v>0</v>
          </cell>
          <cell r="M168">
            <v>0</v>
          </cell>
          <cell r="N168">
            <v>0</v>
          </cell>
          <cell r="O168">
            <v>0</v>
          </cell>
          <cell r="P168">
            <v>12</v>
          </cell>
        </row>
        <row r="169">
          <cell r="B169">
            <v>40</v>
          </cell>
          <cell r="C169">
            <v>36</v>
          </cell>
          <cell r="D169">
            <v>19.05</v>
          </cell>
          <cell r="E169">
            <v>2</v>
          </cell>
          <cell r="F169">
            <v>0</v>
          </cell>
          <cell r="G169">
            <v>0</v>
          </cell>
          <cell r="H169">
            <v>0</v>
          </cell>
          <cell r="I169">
            <v>3.65</v>
          </cell>
          <cell r="J169">
            <v>41.34</v>
          </cell>
          <cell r="K169">
            <v>44.99</v>
          </cell>
          <cell r="L169">
            <v>0</v>
          </cell>
          <cell r="M169">
            <v>0</v>
          </cell>
          <cell r="N169">
            <v>0</v>
          </cell>
          <cell r="O169">
            <v>0</v>
          </cell>
          <cell r="P169">
            <v>12</v>
          </cell>
        </row>
        <row r="170">
          <cell r="B170" t="str">
            <v>40S</v>
          </cell>
          <cell r="C170">
            <v>0.125</v>
          </cell>
          <cell r="D170">
            <v>1.73</v>
          </cell>
          <cell r="E170">
            <v>1</v>
          </cell>
          <cell r="F170">
            <v>0</v>
          </cell>
          <cell r="G170">
            <v>0</v>
          </cell>
          <cell r="H170">
            <v>0</v>
          </cell>
          <cell r="I170">
            <v>7.0000000000000007E-2</v>
          </cell>
          <cell r="J170">
            <v>0</v>
          </cell>
          <cell r="K170">
            <v>7.0000000000000007E-2</v>
          </cell>
          <cell r="L170">
            <v>0</v>
          </cell>
          <cell r="M170">
            <v>0</v>
          </cell>
          <cell r="N170">
            <v>0</v>
          </cell>
          <cell r="O170">
            <v>0</v>
          </cell>
          <cell r="P170">
            <v>2</v>
          </cell>
        </row>
        <row r="171">
          <cell r="B171" t="str">
            <v>40S</v>
          </cell>
          <cell r="C171">
            <v>0.125</v>
          </cell>
          <cell r="D171">
            <v>1.73</v>
          </cell>
          <cell r="E171">
            <v>1</v>
          </cell>
          <cell r="F171">
            <v>0</v>
          </cell>
          <cell r="G171">
            <v>0</v>
          </cell>
          <cell r="H171">
            <v>0</v>
          </cell>
          <cell r="I171">
            <v>7.0000000000000007E-2</v>
          </cell>
          <cell r="J171">
            <v>0</v>
          </cell>
          <cell r="K171">
            <v>7.0000000000000007E-2</v>
          </cell>
          <cell r="L171">
            <v>0</v>
          </cell>
          <cell r="M171">
            <v>0</v>
          </cell>
          <cell r="N171">
            <v>0</v>
          </cell>
          <cell r="O171">
            <v>0</v>
          </cell>
          <cell r="P171">
            <v>2</v>
          </cell>
        </row>
        <row r="172">
          <cell r="B172" t="str">
            <v>40S</v>
          </cell>
          <cell r="C172">
            <v>0.125</v>
          </cell>
          <cell r="D172">
            <v>1.73</v>
          </cell>
          <cell r="E172">
            <v>1</v>
          </cell>
          <cell r="F172">
            <v>0</v>
          </cell>
          <cell r="G172">
            <v>0</v>
          </cell>
          <cell r="H172">
            <v>0</v>
          </cell>
          <cell r="I172">
            <v>7.0000000000000007E-2</v>
          </cell>
          <cell r="J172">
            <v>0</v>
          </cell>
          <cell r="K172">
            <v>7.0000000000000007E-2</v>
          </cell>
          <cell r="L172">
            <v>0</v>
          </cell>
          <cell r="M172">
            <v>0</v>
          </cell>
          <cell r="N172">
            <v>0</v>
          </cell>
          <cell r="O172">
            <v>0</v>
          </cell>
          <cell r="P172">
            <v>2</v>
          </cell>
        </row>
        <row r="173">
          <cell r="B173" t="str">
            <v>40S</v>
          </cell>
          <cell r="C173">
            <v>0.25</v>
          </cell>
          <cell r="D173">
            <v>2.2400000000000002</v>
          </cell>
          <cell r="E173">
            <v>1</v>
          </cell>
          <cell r="F173">
            <v>0</v>
          </cell>
          <cell r="G173">
            <v>0</v>
          </cell>
          <cell r="H173">
            <v>0</v>
          </cell>
          <cell r="I173">
            <v>7.0000000000000007E-2</v>
          </cell>
          <cell r="J173">
            <v>0</v>
          </cell>
          <cell r="K173">
            <v>7.0000000000000007E-2</v>
          </cell>
          <cell r="L173">
            <v>0</v>
          </cell>
          <cell r="M173">
            <v>0</v>
          </cell>
          <cell r="N173">
            <v>0</v>
          </cell>
          <cell r="O173">
            <v>0</v>
          </cell>
          <cell r="P173">
            <v>2</v>
          </cell>
        </row>
        <row r="174">
          <cell r="B174" t="str">
            <v>40S</v>
          </cell>
          <cell r="C174">
            <v>0.25</v>
          </cell>
          <cell r="D174">
            <v>2.2400000000000002</v>
          </cell>
          <cell r="E174">
            <v>1</v>
          </cell>
          <cell r="F174">
            <v>0</v>
          </cell>
          <cell r="G174">
            <v>0</v>
          </cell>
          <cell r="H174">
            <v>0</v>
          </cell>
          <cell r="I174">
            <v>7.0000000000000007E-2</v>
          </cell>
          <cell r="J174">
            <v>0</v>
          </cell>
          <cell r="K174">
            <v>7.0000000000000007E-2</v>
          </cell>
          <cell r="L174">
            <v>0</v>
          </cell>
          <cell r="M174">
            <v>0</v>
          </cell>
          <cell r="N174">
            <v>0</v>
          </cell>
          <cell r="O174">
            <v>0</v>
          </cell>
          <cell r="P174">
            <v>2</v>
          </cell>
        </row>
        <row r="175">
          <cell r="B175" t="str">
            <v>40S</v>
          </cell>
          <cell r="C175">
            <v>0.25</v>
          </cell>
          <cell r="D175">
            <v>2.2400000000000002</v>
          </cell>
          <cell r="E175">
            <v>1</v>
          </cell>
          <cell r="F175">
            <v>0</v>
          </cell>
          <cell r="G175">
            <v>0</v>
          </cell>
          <cell r="H175">
            <v>0</v>
          </cell>
          <cell r="I175">
            <v>7.0000000000000007E-2</v>
          </cell>
          <cell r="J175">
            <v>0</v>
          </cell>
          <cell r="K175">
            <v>7.0000000000000007E-2</v>
          </cell>
          <cell r="L175">
            <v>0</v>
          </cell>
          <cell r="M175">
            <v>0</v>
          </cell>
          <cell r="N175">
            <v>0</v>
          </cell>
          <cell r="O175">
            <v>0</v>
          </cell>
          <cell r="P175">
            <v>2</v>
          </cell>
        </row>
        <row r="176">
          <cell r="B176" t="str">
            <v>40S</v>
          </cell>
          <cell r="C176">
            <v>0.375</v>
          </cell>
          <cell r="D176">
            <v>2.31</v>
          </cell>
          <cell r="E176">
            <v>1</v>
          </cell>
          <cell r="F176">
            <v>0</v>
          </cell>
          <cell r="G176">
            <v>0</v>
          </cell>
          <cell r="H176">
            <v>0</v>
          </cell>
          <cell r="I176">
            <v>7.0000000000000007E-2</v>
          </cell>
          <cell r="J176">
            <v>0</v>
          </cell>
          <cell r="K176">
            <v>7.0000000000000007E-2</v>
          </cell>
          <cell r="L176">
            <v>0</v>
          </cell>
          <cell r="M176">
            <v>0</v>
          </cell>
          <cell r="N176">
            <v>0</v>
          </cell>
          <cell r="O176">
            <v>0</v>
          </cell>
          <cell r="P176">
            <v>2</v>
          </cell>
        </row>
        <row r="177">
          <cell r="B177" t="str">
            <v>40S</v>
          </cell>
          <cell r="C177">
            <v>0.375</v>
          </cell>
          <cell r="D177">
            <v>2.31</v>
          </cell>
          <cell r="E177">
            <v>1</v>
          </cell>
          <cell r="F177">
            <v>0</v>
          </cell>
          <cell r="G177">
            <v>0</v>
          </cell>
          <cell r="H177">
            <v>0</v>
          </cell>
          <cell r="I177">
            <v>7.0000000000000007E-2</v>
          </cell>
          <cell r="J177">
            <v>0</v>
          </cell>
          <cell r="K177">
            <v>7.0000000000000007E-2</v>
          </cell>
          <cell r="L177">
            <v>0</v>
          </cell>
          <cell r="M177">
            <v>0</v>
          </cell>
          <cell r="N177">
            <v>0</v>
          </cell>
          <cell r="O177">
            <v>0</v>
          </cell>
          <cell r="P177">
            <v>2</v>
          </cell>
        </row>
        <row r="178">
          <cell r="B178" t="str">
            <v>40S</v>
          </cell>
          <cell r="C178">
            <v>0.375</v>
          </cell>
          <cell r="D178">
            <v>2.31</v>
          </cell>
          <cell r="E178">
            <v>1</v>
          </cell>
          <cell r="F178">
            <v>0</v>
          </cell>
          <cell r="G178">
            <v>0</v>
          </cell>
          <cell r="H178">
            <v>0</v>
          </cell>
          <cell r="I178">
            <v>7.0000000000000007E-2</v>
          </cell>
          <cell r="J178">
            <v>0</v>
          </cell>
          <cell r="K178">
            <v>7.0000000000000007E-2</v>
          </cell>
          <cell r="L178">
            <v>0</v>
          </cell>
          <cell r="M178">
            <v>0</v>
          </cell>
          <cell r="N178">
            <v>0</v>
          </cell>
          <cell r="O178">
            <v>0</v>
          </cell>
          <cell r="P178">
            <v>2</v>
          </cell>
        </row>
        <row r="179">
          <cell r="B179" t="str">
            <v>40S</v>
          </cell>
          <cell r="C179">
            <v>0.5</v>
          </cell>
          <cell r="D179">
            <v>2.77</v>
          </cell>
          <cell r="E179">
            <v>1</v>
          </cell>
          <cell r="F179">
            <v>0</v>
          </cell>
          <cell r="G179">
            <v>0</v>
          </cell>
          <cell r="H179">
            <v>0</v>
          </cell>
          <cell r="I179">
            <v>7.0000000000000007E-2</v>
          </cell>
          <cell r="J179">
            <v>0</v>
          </cell>
          <cell r="K179">
            <v>7.0000000000000007E-2</v>
          </cell>
          <cell r="L179">
            <v>0</v>
          </cell>
          <cell r="M179">
            <v>0</v>
          </cell>
          <cell r="N179">
            <v>0</v>
          </cell>
          <cell r="O179">
            <v>0</v>
          </cell>
          <cell r="P179">
            <v>2</v>
          </cell>
        </row>
        <row r="180">
          <cell r="B180" t="str">
            <v>40S</v>
          </cell>
          <cell r="C180">
            <v>0.5</v>
          </cell>
          <cell r="D180">
            <v>2.77</v>
          </cell>
          <cell r="E180">
            <v>1</v>
          </cell>
          <cell r="F180">
            <v>0</v>
          </cell>
          <cell r="G180">
            <v>0</v>
          </cell>
          <cell r="H180">
            <v>0</v>
          </cell>
          <cell r="I180">
            <v>7.0000000000000007E-2</v>
          </cell>
          <cell r="J180">
            <v>0</v>
          </cell>
          <cell r="K180">
            <v>7.0000000000000007E-2</v>
          </cell>
          <cell r="L180">
            <v>0</v>
          </cell>
          <cell r="M180">
            <v>0</v>
          </cell>
          <cell r="N180">
            <v>0</v>
          </cell>
          <cell r="O180">
            <v>0</v>
          </cell>
          <cell r="P180">
            <v>2</v>
          </cell>
        </row>
        <row r="181">
          <cell r="B181" t="str">
            <v>40S</v>
          </cell>
          <cell r="C181">
            <v>0.5</v>
          </cell>
          <cell r="D181">
            <v>2.77</v>
          </cell>
          <cell r="E181">
            <v>1</v>
          </cell>
          <cell r="F181">
            <v>0</v>
          </cell>
          <cell r="G181">
            <v>0</v>
          </cell>
          <cell r="H181">
            <v>0</v>
          </cell>
          <cell r="I181">
            <v>7.0000000000000007E-2</v>
          </cell>
          <cell r="J181">
            <v>0</v>
          </cell>
          <cell r="K181">
            <v>7.0000000000000007E-2</v>
          </cell>
          <cell r="L181">
            <v>0</v>
          </cell>
          <cell r="M181">
            <v>0</v>
          </cell>
          <cell r="N181">
            <v>0</v>
          </cell>
          <cell r="O181">
            <v>0</v>
          </cell>
          <cell r="P181">
            <v>2</v>
          </cell>
        </row>
        <row r="182">
          <cell r="B182" t="str">
            <v>40S</v>
          </cell>
          <cell r="C182">
            <v>0.75</v>
          </cell>
          <cell r="D182">
            <v>2.87</v>
          </cell>
          <cell r="E182">
            <v>1</v>
          </cell>
          <cell r="F182">
            <v>0</v>
          </cell>
          <cell r="G182">
            <v>0</v>
          </cell>
          <cell r="H182">
            <v>0</v>
          </cell>
          <cell r="I182">
            <v>7.0000000000000007E-2</v>
          </cell>
          <cell r="J182">
            <v>0</v>
          </cell>
          <cell r="K182">
            <v>7.0000000000000007E-2</v>
          </cell>
          <cell r="L182">
            <v>0</v>
          </cell>
          <cell r="M182">
            <v>0</v>
          </cell>
          <cell r="N182">
            <v>0</v>
          </cell>
          <cell r="O182">
            <v>0</v>
          </cell>
          <cell r="P182">
            <v>2</v>
          </cell>
        </row>
        <row r="183">
          <cell r="B183" t="str">
            <v>40S</v>
          </cell>
          <cell r="C183">
            <v>0.75</v>
          </cell>
          <cell r="D183">
            <v>2.87</v>
          </cell>
          <cell r="E183">
            <v>1</v>
          </cell>
          <cell r="F183">
            <v>0</v>
          </cell>
          <cell r="G183">
            <v>0</v>
          </cell>
          <cell r="H183">
            <v>0</v>
          </cell>
          <cell r="I183">
            <v>7.0000000000000007E-2</v>
          </cell>
          <cell r="J183">
            <v>0</v>
          </cell>
          <cell r="K183">
            <v>7.0000000000000007E-2</v>
          </cell>
          <cell r="L183">
            <v>0</v>
          </cell>
          <cell r="M183">
            <v>0</v>
          </cell>
          <cell r="N183">
            <v>0</v>
          </cell>
          <cell r="O183">
            <v>0</v>
          </cell>
          <cell r="P183">
            <v>2</v>
          </cell>
        </row>
        <row r="184">
          <cell r="B184" t="str">
            <v>40S</v>
          </cell>
          <cell r="C184">
            <v>0.75</v>
          </cell>
          <cell r="D184">
            <v>2.87</v>
          </cell>
          <cell r="E184">
            <v>1</v>
          </cell>
          <cell r="F184">
            <v>0</v>
          </cell>
          <cell r="G184">
            <v>0</v>
          </cell>
          <cell r="H184">
            <v>0</v>
          </cell>
          <cell r="I184">
            <v>7.0000000000000007E-2</v>
          </cell>
          <cell r="J184">
            <v>0</v>
          </cell>
          <cell r="K184">
            <v>7.0000000000000007E-2</v>
          </cell>
          <cell r="L184">
            <v>0</v>
          </cell>
          <cell r="M184">
            <v>0</v>
          </cell>
          <cell r="N184">
            <v>0</v>
          </cell>
          <cell r="O184">
            <v>0</v>
          </cell>
          <cell r="P184">
            <v>2</v>
          </cell>
        </row>
        <row r="185">
          <cell r="B185" t="str">
            <v>40S</v>
          </cell>
          <cell r="C185">
            <v>1</v>
          </cell>
          <cell r="D185">
            <v>3.38</v>
          </cell>
          <cell r="E185">
            <v>1</v>
          </cell>
          <cell r="F185">
            <v>0</v>
          </cell>
          <cell r="G185">
            <v>0</v>
          </cell>
          <cell r="H185">
            <v>0</v>
          </cell>
          <cell r="I185">
            <v>0.12</v>
          </cell>
          <cell r="J185">
            <v>0</v>
          </cell>
          <cell r="K185">
            <v>0.12</v>
          </cell>
          <cell r="L185">
            <v>0</v>
          </cell>
          <cell r="M185">
            <v>0</v>
          </cell>
          <cell r="N185">
            <v>0</v>
          </cell>
          <cell r="O185">
            <v>0</v>
          </cell>
          <cell r="P185">
            <v>2</v>
          </cell>
        </row>
        <row r="186">
          <cell r="B186" t="str">
            <v>40S</v>
          </cell>
          <cell r="C186">
            <v>1</v>
          </cell>
          <cell r="D186">
            <v>3.38</v>
          </cell>
          <cell r="E186">
            <v>1</v>
          </cell>
          <cell r="F186">
            <v>0</v>
          </cell>
          <cell r="G186">
            <v>0</v>
          </cell>
          <cell r="H186">
            <v>0</v>
          </cell>
          <cell r="I186">
            <v>0.12</v>
          </cell>
          <cell r="J186">
            <v>0</v>
          </cell>
          <cell r="K186">
            <v>0.12</v>
          </cell>
          <cell r="L186">
            <v>0</v>
          </cell>
          <cell r="M186">
            <v>0</v>
          </cell>
          <cell r="N186">
            <v>0</v>
          </cell>
          <cell r="O186">
            <v>0</v>
          </cell>
          <cell r="P186">
            <v>2</v>
          </cell>
        </row>
        <row r="187">
          <cell r="B187" t="str">
            <v>40S</v>
          </cell>
          <cell r="C187">
            <v>1</v>
          </cell>
          <cell r="D187">
            <v>3.38</v>
          </cell>
          <cell r="E187">
            <v>1</v>
          </cell>
          <cell r="F187">
            <v>0</v>
          </cell>
          <cell r="G187">
            <v>0</v>
          </cell>
          <cell r="H187">
            <v>0</v>
          </cell>
          <cell r="I187">
            <v>0.12</v>
          </cell>
          <cell r="J187">
            <v>0</v>
          </cell>
          <cell r="K187">
            <v>0.12</v>
          </cell>
          <cell r="L187">
            <v>0</v>
          </cell>
          <cell r="M187">
            <v>0</v>
          </cell>
          <cell r="N187">
            <v>0</v>
          </cell>
          <cell r="O187">
            <v>0</v>
          </cell>
          <cell r="P187">
            <v>2</v>
          </cell>
        </row>
        <row r="188">
          <cell r="B188" t="str">
            <v>40S</v>
          </cell>
          <cell r="C188">
            <v>1.25</v>
          </cell>
          <cell r="D188">
            <v>3.56</v>
          </cell>
          <cell r="E188">
            <v>1</v>
          </cell>
          <cell r="F188">
            <v>0</v>
          </cell>
          <cell r="G188">
            <v>0</v>
          </cell>
          <cell r="H188">
            <v>0</v>
          </cell>
          <cell r="I188">
            <v>0.15</v>
          </cell>
          <cell r="J188">
            <v>0</v>
          </cell>
          <cell r="K188">
            <v>0.15</v>
          </cell>
          <cell r="L188">
            <v>0</v>
          </cell>
          <cell r="M188">
            <v>0</v>
          </cell>
          <cell r="N188">
            <v>0</v>
          </cell>
          <cell r="O188">
            <v>0</v>
          </cell>
          <cell r="P188">
            <v>2</v>
          </cell>
        </row>
        <row r="189">
          <cell r="B189" t="str">
            <v>40S</v>
          </cell>
          <cell r="C189">
            <v>1.25</v>
          </cell>
          <cell r="D189">
            <v>3.56</v>
          </cell>
          <cell r="E189">
            <v>1</v>
          </cell>
          <cell r="F189">
            <v>0</v>
          </cell>
          <cell r="G189">
            <v>0</v>
          </cell>
          <cell r="H189">
            <v>0</v>
          </cell>
          <cell r="I189">
            <v>0.15</v>
          </cell>
          <cell r="J189">
            <v>0</v>
          </cell>
          <cell r="K189">
            <v>0.15</v>
          </cell>
          <cell r="L189">
            <v>0</v>
          </cell>
          <cell r="M189">
            <v>0</v>
          </cell>
          <cell r="N189">
            <v>0</v>
          </cell>
          <cell r="O189">
            <v>0</v>
          </cell>
          <cell r="P189">
            <v>2</v>
          </cell>
        </row>
        <row r="190">
          <cell r="B190" t="str">
            <v>40S</v>
          </cell>
          <cell r="C190">
            <v>1.25</v>
          </cell>
          <cell r="D190">
            <v>3.56</v>
          </cell>
          <cell r="E190">
            <v>1</v>
          </cell>
          <cell r="F190">
            <v>0</v>
          </cell>
          <cell r="G190">
            <v>0</v>
          </cell>
          <cell r="H190">
            <v>0</v>
          </cell>
          <cell r="I190">
            <v>0.15</v>
          </cell>
          <cell r="J190">
            <v>8.42</v>
          </cell>
          <cell r="K190">
            <v>0.15</v>
          </cell>
          <cell r="L190">
            <v>0</v>
          </cell>
          <cell r="M190">
            <v>0</v>
          </cell>
          <cell r="N190">
            <v>0</v>
          </cell>
          <cell r="O190">
            <v>0</v>
          </cell>
          <cell r="P190">
            <v>2</v>
          </cell>
        </row>
        <row r="191">
          <cell r="B191" t="str">
            <v>40S</v>
          </cell>
          <cell r="C191">
            <v>1.5</v>
          </cell>
          <cell r="D191">
            <v>3.68</v>
          </cell>
          <cell r="E191">
            <v>1</v>
          </cell>
          <cell r="F191">
            <v>0</v>
          </cell>
          <cell r="G191">
            <v>0</v>
          </cell>
          <cell r="H191">
            <v>0</v>
          </cell>
          <cell r="I191">
            <v>0.15</v>
          </cell>
          <cell r="J191">
            <v>0</v>
          </cell>
          <cell r="K191">
            <v>0.15</v>
          </cell>
          <cell r="L191">
            <v>0</v>
          </cell>
          <cell r="M191">
            <v>0</v>
          </cell>
          <cell r="N191">
            <v>0</v>
          </cell>
          <cell r="O191">
            <v>0</v>
          </cell>
          <cell r="P191">
            <v>2</v>
          </cell>
        </row>
        <row r="192">
          <cell r="B192" t="str">
            <v>40S</v>
          </cell>
          <cell r="C192">
            <v>1.5</v>
          </cell>
          <cell r="D192">
            <v>3.68</v>
          </cell>
          <cell r="E192">
            <v>1</v>
          </cell>
          <cell r="F192">
            <v>0</v>
          </cell>
          <cell r="G192">
            <v>0</v>
          </cell>
          <cell r="H192">
            <v>0</v>
          </cell>
          <cell r="I192">
            <v>0.15</v>
          </cell>
          <cell r="J192">
            <v>0</v>
          </cell>
          <cell r="K192">
            <v>0.15</v>
          </cell>
          <cell r="L192">
            <v>0</v>
          </cell>
          <cell r="M192">
            <v>0</v>
          </cell>
          <cell r="N192">
            <v>0</v>
          </cell>
          <cell r="O192">
            <v>0</v>
          </cell>
          <cell r="P192">
            <v>2</v>
          </cell>
        </row>
        <row r="193">
          <cell r="B193" t="str">
            <v>40S</v>
          </cell>
          <cell r="C193">
            <v>1.5</v>
          </cell>
          <cell r="D193">
            <v>3.68</v>
          </cell>
          <cell r="E193">
            <v>1</v>
          </cell>
          <cell r="F193">
            <v>0</v>
          </cell>
          <cell r="G193">
            <v>0</v>
          </cell>
          <cell r="H193">
            <v>0</v>
          </cell>
          <cell r="I193">
            <v>0.15</v>
          </cell>
          <cell r="J193">
            <v>0</v>
          </cell>
          <cell r="K193">
            <v>0.15</v>
          </cell>
          <cell r="L193">
            <v>0</v>
          </cell>
          <cell r="M193">
            <v>0</v>
          </cell>
          <cell r="N193">
            <v>0</v>
          </cell>
          <cell r="O193">
            <v>0</v>
          </cell>
          <cell r="P193">
            <v>2</v>
          </cell>
        </row>
        <row r="194">
          <cell r="B194" t="str">
            <v>40S</v>
          </cell>
          <cell r="C194">
            <v>2</v>
          </cell>
          <cell r="D194">
            <v>3.91</v>
          </cell>
          <cell r="E194">
            <v>1</v>
          </cell>
          <cell r="F194">
            <v>0</v>
          </cell>
          <cell r="G194">
            <v>0</v>
          </cell>
          <cell r="H194">
            <v>0</v>
          </cell>
          <cell r="I194">
            <v>0.3</v>
          </cell>
          <cell r="J194">
            <v>0</v>
          </cell>
          <cell r="K194">
            <v>0.3</v>
          </cell>
          <cell r="L194">
            <v>0</v>
          </cell>
          <cell r="M194">
            <v>0</v>
          </cell>
          <cell r="N194">
            <v>0</v>
          </cell>
          <cell r="O194">
            <v>0</v>
          </cell>
          <cell r="P194">
            <v>2</v>
          </cell>
        </row>
        <row r="195">
          <cell r="B195" t="str">
            <v>40S</v>
          </cell>
          <cell r="C195">
            <v>2</v>
          </cell>
          <cell r="D195">
            <v>3.91</v>
          </cell>
          <cell r="E195">
            <v>1</v>
          </cell>
          <cell r="F195">
            <v>0</v>
          </cell>
          <cell r="G195">
            <v>0</v>
          </cell>
          <cell r="H195">
            <v>0</v>
          </cell>
          <cell r="I195">
            <v>0.3</v>
          </cell>
          <cell r="J195">
            <v>0</v>
          </cell>
          <cell r="K195">
            <v>0.3</v>
          </cell>
          <cell r="L195">
            <v>2</v>
          </cell>
          <cell r="M195">
            <v>0</v>
          </cell>
          <cell r="N195">
            <v>4.1166770151461775E-312</v>
          </cell>
          <cell r="O195" t="str">
            <v>40S</v>
          </cell>
          <cell r="P195">
            <v>2</v>
          </cell>
          <cell r="Q195">
            <v>3.9099923706054689</v>
          </cell>
          <cell r="R195">
            <v>1</v>
          </cell>
        </row>
        <row r="196">
          <cell r="B196" t="str">
            <v>40S</v>
          </cell>
          <cell r="C196">
            <v>2</v>
          </cell>
          <cell r="D196">
            <v>3.91</v>
          </cell>
          <cell r="E196">
            <v>1</v>
          </cell>
          <cell r="F196">
            <v>0</v>
          </cell>
          <cell r="G196">
            <v>0</v>
          </cell>
          <cell r="H196">
            <v>0</v>
          </cell>
          <cell r="I196">
            <v>0.3</v>
          </cell>
          <cell r="J196">
            <v>0</v>
          </cell>
          <cell r="K196">
            <v>0.3</v>
          </cell>
          <cell r="L196">
            <v>0</v>
          </cell>
          <cell r="M196">
            <v>0</v>
          </cell>
          <cell r="N196">
            <v>0</v>
          </cell>
          <cell r="O196">
            <v>0</v>
          </cell>
          <cell r="P196">
            <v>2</v>
          </cell>
        </row>
        <row r="197">
          <cell r="B197" t="str">
            <v>40S</v>
          </cell>
          <cell r="C197">
            <v>2.5</v>
          </cell>
          <cell r="D197">
            <v>5.16</v>
          </cell>
          <cell r="E197">
            <v>1</v>
          </cell>
          <cell r="F197">
            <v>0</v>
          </cell>
          <cell r="G197">
            <v>0</v>
          </cell>
          <cell r="H197">
            <v>0</v>
          </cell>
          <cell r="I197">
            <v>0.25</v>
          </cell>
          <cell r="J197">
            <v>0.2</v>
          </cell>
          <cell r="K197">
            <v>0.45</v>
          </cell>
          <cell r="L197">
            <v>0</v>
          </cell>
          <cell r="M197">
            <v>0</v>
          </cell>
          <cell r="N197">
            <v>0</v>
          </cell>
          <cell r="O197">
            <v>0</v>
          </cell>
          <cell r="P197">
            <v>2</v>
          </cell>
        </row>
        <row r="198">
          <cell r="B198" t="str">
            <v>40S</v>
          </cell>
          <cell r="C198">
            <v>3</v>
          </cell>
          <cell r="D198">
            <v>5.49</v>
          </cell>
          <cell r="E198">
            <v>1</v>
          </cell>
          <cell r="F198">
            <v>0</v>
          </cell>
          <cell r="G198">
            <v>0</v>
          </cell>
          <cell r="H198">
            <v>0</v>
          </cell>
          <cell r="I198">
            <v>0.3</v>
          </cell>
          <cell r="J198">
            <v>0.3</v>
          </cell>
          <cell r="K198">
            <v>0.6</v>
          </cell>
          <cell r="L198">
            <v>0</v>
          </cell>
          <cell r="M198">
            <v>0</v>
          </cell>
          <cell r="N198">
            <v>0</v>
          </cell>
          <cell r="O198">
            <v>0</v>
          </cell>
          <cell r="P198">
            <v>2</v>
          </cell>
        </row>
        <row r="199">
          <cell r="B199" t="str">
            <v>40S</v>
          </cell>
          <cell r="C199">
            <v>3.5</v>
          </cell>
          <cell r="D199">
            <v>5.74</v>
          </cell>
          <cell r="E199">
            <v>1</v>
          </cell>
          <cell r="F199">
            <v>0</v>
          </cell>
          <cell r="G199">
            <v>0</v>
          </cell>
          <cell r="H199">
            <v>0</v>
          </cell>
          <cell r="I199">
            <v>0.35</v>
          </cell>
          <cell r="J199">
            <v>0.4</v>
          </cell>
          <cell r="K199">
            <v>0.75</v>
          </cell>
          <cell r="L199">
            <v>0</v>
          </cell>
          <cell r="M199">
            <v>0</v>
          </cell>
          <cell r="N199">
            <v>0</v>
          </cell>
          <cell r="O199">
            <v>0</v>
          </cell>
          <cell r="P199">
            <v>3</v>
          </cell>
        </row>
        <row r="200">
          <cell r="B200" t="str">
            <v>40S</v>
          </cell>
          <cell r="C200">
            <v>4</v>
          </cell>
          <cell r="D200">
            <v>6.02</v>
          </cell>
          <cell r="E200">
            <v>1</v>
          </cell>
          <cell r="F200">
            <v>0</v>
          </cell>
          <cell r="G200">
            <v>0</v>
          </cell>
          <cell r="H200">
            <v>0</v>
          </cell>
          <cell r="I200">
            <v>0.41</v>
          </cell>
          <cell r="J200">
            <v>0.49</v>
          </cell>
          <cell r="K200">
            <v>0.89999999999999991</v>
          </cell>
          <cell r="L200">
            <v>0</v>
          </cell>
          <cell r="M200">
            <v>0</v>
          </cell>
          <cell r="N200">
            <v>0</v>
          </cell>
          <cell r="O200">
            <v>0</v>
          </cell>
          <cell r="P200">
            <v>3</v>
          </cell>
        </row>
        <row r="201">
          <cell r="B201" t="str">
            <v>40S</v>
          </cell>
          <cell r="C201">
            <v>5</v>
          </cell>
          <cell r="D201">
            <v>6.55</v>
          </cell>
          <cell r="E201">
            <v>1</v>
          </cell>
          <cell r="F201">
            <v>0</v>
          </cell>
          <cell r="G201">
            <v>0</v>
          </cell>
          <cell r="H201">
            <v>0</v>
          </cell>
          <cell r="I201">
            <v>0.51</v>
          </cell>
          <cell r="J201">
            <v>0.54</v>
          </cell>
          <cell r="K201">
            <v>1.05</v>
          </cell>
          <cell r="L201">
            <v>0</v>
          </cell>
          <cell r="M201">
            <v>0</v>
          </cell>
          <cell r="N201">
            <v>0</v>
          </cell>
          <cell r="O201">
            <v>0</v>
          </cell>
          <cell r="P201">
            <v>4</v>
          </cell>
        </row>
        <row r="202">
          <cell r="B202" t="str">
            <v>40S</v>
          </cell>
          <cell r="C202">
            <v>6</v>
          </cell>
          <cell r="D202">
            <v>7.11</v>
          </cell>
          <cell r="E202">
            <v>1</v>
          </cell>
          <cell r="F202">
            <v>0</v>
          </cell>
          <cell r="G202">
            <v>0</v>
          </cell>
          <cell r="H202">
            <v>0</v>
          </cell>
          <cell r="I202">
            <v>0.61</v>
          </cell>
          <cell r="J202">
            <v>1.04</v>
          </cell>
          <cell r="K202">
            <v>1.65</v>
          </cell>
          <cell r="L202">
            <v>0</v>
          </cell>
          <cell r="M202">
            <v>0</v>
          </cell>
          <cell r="N202">
            <v>0</v>
          </cell>
          <cell r="O202">
            <v>0</v>
          </cell>
          <cell r="P202">
            <v>4</v>
          </cell>
        </row>
        <row r="203">
          <cell r="B203" t="str">
            <v>40S</v>
          </cell>
          <cell r="C203">
            <v>8</v>
          </cell>
          <cell r="D203">
            <v>8.18</v>
          </cell>
          <cell r="E203">
            <v>1</v>
          </cell>
          <cell r="F203">
            <v>0</v>
          </cell>
          <cell r="G203">
            <v>0</v>
          </cell>
          <cell r="H203">
            <v>0</v>
          </cell>
          <cell r="I203">
            <v>0.81</v>
          </cell>
          <cell r="J203">
            <v>1.73</v>
          </cell>
          <cell r="K203">
            <v>2.54</v>
          </cell>
          <cell r="L203">
            <v>0</v>
          </cell>
          <cell r="M203">
            <v>0</v>
          </cell>
          <cell r="N203">
            <v>0</v>
          </cell>
          <cell r="O203">
            <v>0</v>
          </cell>
          <cell r="P203">
            <v>4</v>
          </cell>
        </row>
        <row r="204">
          <cell r="B204" t="str">
            <v>40S</v>
          </cell>
          <cell r="C204">
            <v>10</v>
          </cell>
          <cell r="D204">
            <v>9.27</v>
          </cell>
          <cell r="E204">
            <v>1</v>
          </cell>
          <cell r="F204">
            <v>0</v>
          </cell>
          <cell r="G204">
            <v>0</v>
          </cell>
          <cell r="H204">
            <v>0</v>
          </cell>
          <cell r="I204">
            <v>1.01</v>
          </cell>
          <cell r="J204">
            <v>3.04</v>
          </cell>
          <cell r="K204">
            <v>4.05</v>
          </cell>
          <cell r="L204">
            <v>0</v>
          </cell>
          <cell r="M204">
            <v>0</v>
          </cell>
          <cell r="N204">
            <v>0</v>
          </cell>
          <cell r="O204">
            <v>0</v>
          </cell>
          <cell r="P204">
            <v>4</v>
          </cell>
        </row>
        <row r="205">
          <cell r="B205" t="str">
            <v>40S</v>
          </cell>
          <cell r="C205">
            <v>12</v>
          </cell>
          <cell r="D205">
            <v>9.5299999999999994</v>
          </cell>
          <cell r="E205">
            <v>1</v>
          </cell>
          <cell r="F205">
            <v>0</v>
          </cell>
          <cell r="G205">
            <v>0</v>
          </cell>
          <cell r="H205">
            <v>0</v>
          </cell>
          <cell r="I205">
            <v>1.22</v>
          </cell>
          <cell r="J205">
            <v>3.28</v>
          </cell>
          <cell r="K205">
            <v>4.5</v>
          </cell>
          <cell r="L205">
            <v>0</v>
          </cell>
          <cell r="M205">
            <v>0</v>
          </cell>
          <cell r="N205">
            <v>0</v>
          </cell>
          <cell r="O205">
            <v>0</v>
          </cell>
          <cell r="P205">
            <v>6</v>
          </cell>
        </row>
        <row r="206">
          <cell r="B206">
            <v>60</v>
          </cell>
          <cell r="C206">
            <v>8</v>
          </cell>
          <cell r="D206">
            <v>10.31</v>
          </cell>
          <cell r="E206">
            <v>1.25</v>
          </cell>
          <cell r="F206">
            <v>0</v>
          </cell>
          <cell r="G206">
            <v>0</v>
          </cell>
          <cell r="H206">
            <v>0</v>
          </cell>
          <cell r="I206">
            <v>0.81</v>
          </cell>
          <cell r="J206">
            <v>2.64</v>
          </cell>
          <cell r="K206">
            <v>3.45</v>
          </cell>
          <cell r="L206">
            <v>0</v>
          </cell>
          <cell r="M206">
            <v>0</v>
          </cell>
          <cell r="N206">
            <v>0</v>
          </cell>
          <cell r="O206">
            <v>0</v>
          </cell>
          <cell r="P206">
            <v>4</v>
          </cell>
        </row>
        <row r="207">
          <cell r="B207">
            <v>60</v>
          </cell>
          <cell r="C207">
            <v>10</v>
          </cell>
          <cell r="D207">
            <v>12.7</v>
          </cell>
          <cell r="E207">
            <v>1.25</v>
          </cell>
          <cell r="F207">
            <v>0</v>
          </cell>
          <cell r="G207">
            <v>0</v>
          </cell>
          <cell r="H207">
            <v>0</v>
          </cell>
          <cell r="I207">
            <v>1.01</v>
          </cell>
          <cell r="J207">
            <v>5.74</v>
          </cell>
          <cell r="K207">
            <v>6.75</v>
          </cell>
          <cell r="L207">
            <v>0</v>
          </cell>
          <cell r="M207">
            <v>0</v>
          </cell>
          <cell r="N207">
            <v>0</v>
          </cell>
          <cell r="O207">
            <v>0</v>
          </cell>
          <cell r="P207">
            <v>4</v>
          </cell>
        </row>
        <row r="208">
          <cell r="B208">
            <v>60</v>
          </cell>
          <cell r="C208">
            <v>12</v>
          </cell>
          <cell r="D208">
            <v>14.27</v>
          </cell>
          <cell r="E208">
            <v>1.25</v>
          </cell>
          <cell r="F208">
            <v>0</v>
          </cell>
          <cell r="G208">
            <v>0</v>
          </cell>
          <cell r="H208">
            <v>0</v>
          </cell>
          <cell r="I208">
            <v>1.22</v>
          </cell>
          <cell r="J208">
            <v>8.3800000000000008</v>
          </cell>
          <cell r="K208">
            <v>9.6000000000000014</v>
          </cell>
          <cell r="L208">
            <v>0</v>
          </cell>
          <cell r="M208">
            <v>0</v>
          </cell>
          <cell r="N208">
            <v>0</v>
          </cell>
          <cell r="O208">
            <v>0</v>
          </cell>
          <cell r="P208">
            <v>6</v>
          </cell>
        </row>
        <row r="209">
          <cell r="B209">
            <v>60</v>
          </cell>
          <cell r="C209">
            <v>14</v>
          </cell>
          <cell r="D209">
            <v>15.09</v>
          </cell>
          <cell r="E209">
            <v>1.5</v>
          </cell>
          <cell r="F209">
            <v>0</v>
          </cell>
          <cell r="G209">
            <v>0</v>
          </cell>
          <cell r="H209">
            <v>0</v>
          </cell>
          <cell r="I209">
            <v>1.42</v>
          </cell>
          <cell r="J209">
            <v>9.9700000000000006</v>
          </cell>
          <cell r="K209">
            <v>11.39</v>
          </cell>
          <cell r="L209">
            <v>0</v>
          </cell>
          <cell r="M209">
            <v>0</v>
          </cell>
          <cell r="N209">
            <v>0</v>
          </cell>
          <cell r="O209">
            <v>0</v>
          </cell>
          <cell r="P209">
            <v>6</v>
          </cell>
        </row>
        <row r="210">
          <cell r="B210">
            <v>60</v>
          </cell>
          <cell r="C210">
            <v>16</v>
          </cell>
          <cell r="D210">
            <v>16.66</v>
          </cell>
          <cell r="E210">
            <v>1.5</v>
          </cell>
          <cell r="F210">
            <v>0</v>
          </cell>
          <cell r="G210">
            <v>0</v>
          </cell>
          <cell r="H210">
            <v>0</v>
          </cell>
          <cell r="I210">
            <v>1.62</v>
          </cell>
          <cell r="J210">
            <v>14.88</v>
          </cell>
          <cell r="K210">
            <v>16.5</v>
          </cell>
          <cell r="L210">
            <v>0</v>
          </cell>
          <cell r="M210">
            <v>0</v>
          </cell>
          <cell r="N210">
            <v>0</v>
          </cell>
          <cell r="O210">
            <v>0</v>
          </cell>
          <cell r="P210">
            <v>6</v>
          </cell>
        </row>
        <row r="211">
          <cell r="B211">
            <v>60</v>
          </cell>
          <cell r="C211">
            <v>18</v>
          </cell>
          <cell r="D211">
            <v>19.05</v>
          </cell>
          <cell r="E211">
            <v>2</v>
          </cell>
          <cell r="F211">
            <v>0</v>
          </cell>
          <cell r="G211">
            <v>0</v>
          </cell>
          <cell r="H211">
            <v>0</v>
          </cell>
          <cell r="I211">
            <v>1.82</v>
          </cell>
          <cell r="J211">
            <v>20.67</v>
          </cell>
          <cell r="K211">
            <v>22.490000000000002</v>
          </cell>
          <cell r="L211">
            <v>0</v>
          </cell>
          <cell r="M211">
            <v>0</v>
          </cell>
          <cell r="N211">
            <v>0</v>
          </cell>
          <cell r="O211">
            <v>0</v>
          </cell>
          <cell r="P211">
            <v>6</v>
          </cell>
        </row>
        <row r="212">
          <cell r="B212">
            <v>60</v>
          </cell>
          <cell r="C212">
            <v>20</v>
          </cell>
          <cell r="D212">
            <v>20.62</v>
          </cell>
          <cell r="E212">
            <v>2</v>
          </cell>
          <cell r="F212">
            <v>0</v>
          </cell>
          <cell r="G212">
            <v>0</v>
          </cell>
          <cell r="H212">
            <v>0</v>
          </cell>
          <cell r="I212">
            <v>2.0299999999999998</v>
          </cell>
          <cell r="J212">
            <v>23.47</v>
          </cell>
          <cell r="K212">
            <v>25.5</v>
          </cell>
          <cell r="L212">
            <v>0</v>
          </cell>
          <cell r="M212">
            <v>0</v>
          </cell>
          <cell r="N212">
            <v>0</v>
          </cell>
          <cell r="O212">
            <v>0</v>
          </cell>
          <cell r="P212">
            <v>7</v>
          </cell>
        </row>
        <row r="213">
          <cell r="B213">
            <v>60</v>
          </cell>
          <cell r="C213">
            <v>22</v>
          </cell>
          <cell r="D213">
            <v>22.23</v>
          </cell>
          <cell r="E213">
            <v>2</v>
          </cell>
          <cell r="F213">
            <v>0</v>
          </cell>
          <cell r="G213">
            <v>0</v>
          </cell>
          <cell r="H213">
            <v>0</v>
          </cell>
          <cell r="I213">
            <v>2.23</v>
          </cell>
          <cell r="J213">
            <v>29.27</v>
          </cell>
          <cell r="K213">
            <v>31.5</v>
          </cell>
          <cell r="L213">
            <v>0</v>
          </cell>
          <cell r="M213">
            <v>0</v>
          </cell>
          <cell r="N213">
            <v>0</v>
          </cell>
          <cell r="O213">
            <v>0</v>
          </cell>
          <cell r="P213">
            <v>8</v>
          </cell>
        </row>
        <row r="214">
          <cell r="B214">
            <v>60</v>
          </cell>
          <cell r="C214">
            <v>24</v>
          </cell>
          <cell r="D214">
            <v>24.61</v>
          </cell>
          <cell r="E214">
            <v>2</v>
          </cell>
          <cell r="F214">
            <v>0</v>
          </cell>
          <cell r="G214">
            <v>0</v>
          </cell>
          <cell r="H214">
            <v>0</v>
          </cell>
          <cell r="I214">
            <v>2.4300000000000002</v>
          </cell>
          <cell r="J214">
            <v>35.07</v>
          </cell>
          <cell r="K214">
            <v>37.5</v>
          </cell>
          <cell r="L214">
            <v>0</v>
          </cell>
          <cell r="M214">
            <v>0</v>
          </cell>
          <cell r="N214">
            <v>0</v>
          </cell>
          <cell r="O214">
            <v>0</v>
          </cell>
          <cell r="P214">
            <v>8</v>
          </cell>
        </row>
        <row r="215">
          <cell r="B215">
            <v>80</v>
          </cell>
          <cell r="C215">
            <v>0.125</v>
          </cell>
          <cell r="D215">
            <v>2.41</v>
          </cell>
          <cell r="E215">
            <v>1</v>
          </cell>
          <cell r="F215">
            <v>0</v>
          </cell>
          <cell r="G215">
            <v>0</v>
          </cell>
          <cell r="H215">
            <v>0</v>
          </cell>
          <cell r="I215">
            <v>7.0000000000000007E-2</v>
          </cell>
          <cell r="J215">
            <v>0</v>
          </cell>
          <cell r="K215">
            <v>7.0000000000000007E-2</v>
          </cell>
          <cell r="L215">
            <v>0</v>
          </cell>
          <cell r="M215">
            <v>0</v>
          </cell>
          <cell r="N215">
            <v>0</v>
          </cell>
          <cell r="O215">
            <v>0</v>
          </cell>
          <cell r="P215">
            <v>2</v>
          </cell>
        </row>
        <row r="216">
          <cell r="B216">
            <v>80</v>
          </cell>
          <cell r="C216">
            <v>0.125</v>
          </cell>
          <cell r="D216">
            <v>2.41</v>
          </cell>
          <cell r="E216">
            <v>1</v>
          </cell>
          <cell r="F216">
            <v>0</v>
          </cell>
          <cell r="G216">
            <v>0</v>
          </cell>
          <cell r="H216">
            <v>0</v>
          </cell>
          <cell r="I216">
            <v>7.0000000000000007E-2</v>
          </cell>
          <cell r="J216">
            <v>0</v>
          </cell>
          <cell r="K216">
            <v>7.0000000000000007E-2</v>
          </cell>
          <cell r="L216">
            <v>0</v>
          </cell>
          <cell r="M216">
            <v>0</v>
          </cell>
          <cell r="N216">
            <v>0</v>
          </cell>
          <cell r="O216">
            <v>0</v>
          </cell>
          <cell r="P216">
            <v>2</v>
          </cell>
        </row>
        <row r="217">
          <cell r="B217">
            <v>80</v>
          </cell>
          <cell r="C217">
            <v>0.125</v>
          </cell>
          <cell r="D217">
            <v>2.41</v>
          </cell>
          <cell r="E217">
            <v>1</v>
          </cell>
          <cell r="F217">
            <v>0</v>
          </cell>
          <cell r="G217">
            <v>0</v>
          </cell>
          <cell r="H217">
            <v>0</v>
          </cell>
          <cell r="I217">
            <v>7.0000000000000007E-2</v>
          </cell>
          <cell r="J217">
            <v>0</v>
          </cell>
          <cell r="K217">
            <v>7.0000000000000007E-2</v>
          </cell>
          <cell r="L217">
            <v>0</v>
          </cell>
          <cell r="M217">
            <v>0</v>
          </cell>
          <cell r="N217">
            <v>0</v>
          </cell>
          <cell r="O217">
            <v>0</v>
          </cell>
          <cell r="P217">
            <v>2</v>
          </cell>
        </row>
        <row r="218">
          <cell r="B218">
            <v>80</v>
          </cell>
          <cell r="C218">
            <v>0.25</v>
          </cell>
          <cell r="D218">
            <v>3.02</v>
          </cell>
          <cell r="E218">
            <v>1</v>
          </cell>
          <cell r="F218">
            <v>0</v>
          </cell>
          <cell r="G218">
            <v>0</v>
          </cell>
          <cell r="H218">
            <v>0</v>
          </cell>
          <cell r="I218">
            <v>7.0000000000000007E-2</v>
          </cell>
          <cell r="J218">
            <v>0</v>
          </cell>
          <cell r="K218">
            <v>7.0000000000000007E-2</v>
          </cell>
          <cell r="L218">
            <v>0</v>
          </cell>
          <cell r="M218">
            <v>0</v>
          </cell>
          <cell r="N218">
            <v>0</v>
          </cell>
          <cell r="O218">
            <v>0</v>
          </cell>
          <cell r="P218">
            <v>2</v>
          </cell>
        </row>
        <row r="219">
          <cell r="B219">
            <v>80</v>
          </cell>
          <cell r="C219">
            <v>0.25</v>
          </cell>
          <cell r="D219">
            <v>3.02</v>
          </cell>
          <cell r="E219">
            <v>1</v>
          </cell>
          <cell r="F219">
            <v>0</v>
          </cell>
          <cell r="G219">
            <v>0</v>
          </cell>
          <cell r="H219">
            <v>0</v>
          </cell>
          <cell r="I219">
            <v>7.0000000000000007E-2</v>
          </cell>
          <cell r="J219">
            <v>0</v>
          </cell>
          <cell r="K219">
            <v>7.0000000000000007E-2</v>
          </cell>
          <cell r="L219">
            <v>0</v>
          </cell>
          <cell r="M219">
            <v>0</v>
          </cell>
          <cell r="N219">
            <v>0</v>
          </cell>
          <cell r="O219">
            <v>0</v>
          </cell>
          <cell r="P219">
            <v>2</v>
          </cell>
        </row>
        <row r="220">
          <cell r="B220">
            <v>80</v>
          </cell>
          <cell r="C220">
            <v>0.25</v>
          </cell>
          <cell r="D220">
            <v>3.02</v>
          </cell>
          <cell r="E220">
            <v>1</v>
          </cell>
          <cell r="F220">
            <v>0</v>
          </cell>
          <cell r="G220">
            <v>0</v>
          </cell>
          <cell r="H220">
            <v>0</v>
          </cell>
          <cell r="I220">
            <v>7.0000000000000007E-2</v>
          </cell>
          <cell r="J220">
            <v>0</v>
          </cell>
          <cell r="K220">
            <v>7.0000000000000007E-2</v>
          </cell>
          <cell r="L220">
            <v>0</v>
          </cell>
          <cell r="M220">
            <v>0</v>
          </cell>
          <cell r="N220">
            <v>0</v>
          </cell>
          <cell r="O220">
            <v>0</v>
          </cell>
          <cell r="P220">
            <v>2</v>
          </cell>
        </row>
        <row r="221">
          <cell r="B221">
            <v>80</v>
          </cell>
          <cell r="C221">
            <v>0.375</v>
          </cell>
          <cell r="D221">
            <v>3.2</v>
          </cell>
          <cell r="E221">
            <v>1</v>
          </cell>
          <cell r="F221">
            <v>0</v>
          </cell>
          <cell r="G221">
            <v>0</v>
          </cell>
          <cell r="H221">
            <v>0</v>
          </cell>
          <cell r="I221">
            <v>7.0000000000000007E-2</v>
          </cell>
          <cell r="J221">
            <v>0</v>
          </cell>
          <cell r="K221">
            <v>7.0000000000000007E-2</v>
          </cell>
          <cell r="L221">
            <v>0</v>
          </cell>
          <cell r="M221">
            <v>0</v>
          </cell>
          <cell r="N221">
            <v>0</v>
          </cell>
          <cell r="O221">
            <v>0</v>
          </cell>
          <cell r="P221">
            <v>2</v>
          </cell>
        </row>
        <row r="222">
          <cell r="B222">
            <v>80</v>
          </cell>
          <cell r="C222">
            <v>0.375</v>
          </cell>
          <cell r="D222">
            <v>3.2</v>
          </cell>
          <cell r="E222">
            <v>1</v>
          </cell>
          <cell r="F222">
            <v>0</v>
          </cell>
          <cell r="G222">
            <v>0</v>
          </cell>
          <cell r="H222">
            <v>0</v>
          </cell>
          <cell r="I222">
            <v>7.0000000000000007E-2</v>
          </cell>
          <cell r="J222">
            <v>0</v>
          </cell>
          <cell r="K222">
            <v>7.0000000000000007E-2</v>
          </cell>
          <cell r="L222">
            <v>0</v>
          </cell>
          <cell r="M222">
            <v>0</v>
          </cell>
          <cell r="N222">
            <v>0</v>
          </cell>
          <cell r="O222">
            <v>0</v>
          </cell>
          <cell r="P222">
            <v>2</v>
          </cell>
        </row>
        <row r="223">
          <cell r="B223">
            <v>80</v>
          </cell>
          <cell r="C223">
            <v>0.375</v>
          </cell>
          <cell r="D223">
            <v>3.2</v>
          </cell>
          <cell r="E223">
            <v>1</v>
          </cell>
          <cell r="F223">
            <v>0</v>
          </cell>
          <cell r="G223">
            <v>0</v>
          </cell>
          <cell r="H223">
            <v>0</v>
          </cell>
          <cell r="I223">
            <v>7.0000000000000007E-2</v>
          </cell>
          <cell r="J223">
            <v>0</v>
          </cell>
          <cell r="K223">
            <v>7.0000000000000007E-2</v>
          </cell>
          <cell r="L223">
            <v>2.12451171875</v>
          </cell>
          <cell r="M223">
            <v>0</v>
          </cell>
          <cell r="N223">
            <v>4.7320557945261064E-312</v>
          </cell>
          <cell r="O223">
            <v>80</v>
          </cell>
          <cell r="P223">
            <v>2</v>
          </cell>
          <cell r="Q223">
            <v>3.73</v>
          </cell>
          <cell r="R223">
            <v>1</v>
          </cell>
        </row>
        <row r="224">
          <cell r="B224">
            <v>80</v>
          </cell>
          <cell r="C224">
            <v>0.5</v>
          </cell>
          <cell r="D224">
            <v>3.73</v>
          </cell>
          <cell r="E224">
            <v>1</v>
          </cell>
          <cell r="F224">
            <v>0</v>
          </cell>
          <cell r="G224">
            <v>0</v>
          </cell>
          <cell r="H224">
            <v>0</v>
          </cell>
          <cell r="I224">
            <v>7.0000000000000007E-2</v>
          </cell>
          <cell r="J224">
            <v>0</v>
          </cell>
          <cell r="K224">
            <v>7.0000000000000007E-2</v>
          </cell>
          <cell r="L224">
            <v>0</v>
          </cell>
          <cell r="M224">
            <v>0</v>
          </cell>
          <cell r="N224">
            <v>0</v>
          </cell>
          <cell r="O224">
            <v>0</v>
          </cell>
          <cell r="P224">
            <v>2</v>
          </cell>
        </row>
        <row r="225">
          <cell r="B225">
            <v>80</v>
          </cell>
          <cell r="C225">
            <v>0.5</v>
          </cell>
          <cell r="D225">
            <v>3.73</v>
          </cell>
          <cell r="E225">
            <v>1</v>
          </cell>
          <cell r="F225">
            <v>0</v>
          </cell>
          <cell r="G225">
            <v>0</v>
          </cell>
          <cell r="H225">
            <v>0</v>
          </cell>
          <cell r="I225">
            <v>7.0000000000000007E-2</v>
          </cell>
          <cell r="J225">
            <v>0</v>
          </cell>
          <cell r="K225">
            <v>7.0000000000000007E-2</v>
          </cell>
          <cell r="L225">
            <v>0</v>
          </cell>
          <cell r="M225">
            <v>0</v>
          </cell>
          <cell r="N225">
            <v>0</v>
          </cell>
          <cell r="O225">
            <v>0</v>
          </cell>
          <cell r="P225">
            <v>2</v>
          </cell>
        </row>
        <row r="226">
          <cell r="B226">
            <v>80</v>
          </cell>
          <cell r="C226">
            <v>0.5</v>
          </cell>
          <cell r="D226">
            <v>3.73</v>
          </cell>
          <cell r="E226">
            <v>1</v>
          </cell>
          <cell r="F226">
            <v>0</v>
          </cell>
          <cell r="G226">
            <v>0</v>
          </cell>
          <cell r="H226">
            <v>0</v>
          </cell>
          <cell r="I226">
            <v>7.0000000000000007E-2</v>
          </cell>
          <cell r="J226">
            <v>0</v>
          </cell>
          <cell r="K226">
            <v>7.0000000000000007E-2</v>
          </cell>
          <cell r="L226">
            <v>0</v>
          </cell>
          <cell r="M226">
            <v>0</v>
          </cell>
          <cell r="N226">
            <v>0</v>
          </cell>
          <cell r="O226">
            <v>0</v>
          </cell>
          <cell r="P226">
            <v>2</v>
          </cell>
        </row>
        <row r="227">
          <cell r="B227">
            <v>80</v>
          </cell>
          <cell r="C227">
            <v>0.75</v>
          </cell>
          <cell r="D227">
            <v>3.91</v>
          </cell>
          <cell r="E227">
            <v>1</v>
          </cell>
          <cell r="F227">
            <v>0</v>
          </cell>
          <cell r="G227">
            <v>0</v>
          </cell>
          <cell r="H227">
            <v>0</v>
          </cell>
          <cell r="I227">
            <v>7.0000000000000007E-2</v>
          </cell>
          <cell r="J227">
            <v>0</v>
          </cell>
          <cell r="K227">
            <v>7.0000000000000007E-2</v>
          </cell>
          <cell r="L227">
            <v>0</v>
          </cell>
          <cell r="M227">
            <v>0</v>
          </cell>
          <cell r="N227">
            <v>0</v>
          </cell>
          <cell r="O227">
            <v>0</v>
          </cell>
          <cell r="P227">
            <v>2</v>
          </cell>
        </row>
        <row r="228">
          <cell r="B228">
            <v>80</v>
          </cell>
          <cell r="C228">
            <v>0.75</v>
          </cell>
          <cell r="D228">
            <v>3.91</v>
          </cell>
          <cell r="E228">
            <v>1</v>
          </cell>
          <cell r="F228">
            <v>0</v>
          </cell>
          <cell r="G228">
            <v>0</v>
          </cell>
          <cell r="H228">
            <v>0</v>
          </cell>
          <cell r="I228">
            <v>7.0000000000000007E-2</v>
          </cell>
          <cell r="J228">
            <v>0</v>
          </cell>
          <cell r="K228">
            <v>7.0000000000000007E-2</v>
          </cell>
          <cell r="L228">
            <v>0</v>
          </cell>
          <cell r="M228">
            <v>0</v>
          </cell>
          <cell r="N228">
            <v>0</v>
          </cell>
          <cell r="O228">
            <v>0</v>
          </cell>
          <cell r="P228">
            <v>2</v>
          </cell>
        </row>
        <row r="229">
          <cell r="B229">
            <v>80</v>
          </cell>
          <cell r="C229">
            <v>0.75</v>
          </cell>
          <cell r="D229">
            <v>3.91</v>
          </cell>
          <cell r="E229">
            <v>1</v>
          </cell>
          <cell r="F229">
            <v>0</v>
          </cell>
          <cell r="G229">
            <v>0</v>
          </cell>
          <cell r="H229">
            <v>0</v>
          </cell>
          <cell r="I229">
            <v>7.0000000000000007E-2</v>
          </cell>
          <cell r="J229">
            <v>0</v>
          </cell>
          <cell r="K229">
            <v>7.0000000000000007E-2</v>
          </cell>
          <cell r="L229">
            <v>0</v>
          </cell>
          <cell r="M229">
            <v>0</v>
          </cell>
          <cell r="N229">
            <v>0</v>
          </cell>
          <cell r="O229">
            <v>0</v>
          </cell>
          <cell r="P229">
            <v>2</v>
          </cell>
        </row>
        <row r="230">
          <cell r="B230">
            <v>80</v>
          </cell>
          <cell r="C230">
            <v>1</v>
          </cell>
          <cell r="D230">
            <v>4.55</v>
          </cell>
          <cell r="E230">
            <v>1</v>
          </cell>
          <cell r="F230">
            <v>0</v>
          </cell>
          <cell r="G230">
            <v>0</v>
          </cell>
          <cell r="H230">
            <v>0</v>
          </cell>
          <cell r="I230">
            <v>0.15</v>
          </cell>
          <cell r="J230">
            <v>0</v>
          </cell>
          <cell r="K230">
            <v>0.15</v>
          </cell>
          <cell r="L230">
            <v>0</v>
          </cell>
          <cell r="M230">
            <v>0</v>
          </cell>
          <cell r="N230">
            <v>0</v>
          </cell>
          <cell r="O230">
            <v>0</v>
          </cell>
          <cell r="P230">
            <v>2</v>
          </cell>
        </row>
        <row r="231">
          <cell r="B231">
            <v>80</v>
          </cell>
          <cell r="C231">
            <v>1</v>
          </cell>
          <cell r="D231">
            <v>4.55</v>
          </cell>
          <cell r="E231">
            <v>1</v>
          </cell>
          <cell r="F231">
            <v>0</v>
          </cell>
          <cell r="G231">
            <v>0</v>
          </cell>
          <cell r="H231">
            <v>0</v>
          </cell>
          <cell r="I231">
            <v>0.15</v>
          </cell>
          <cell r="J231">
            <v>0</v>
          </cell>
          <cell r="K231">
            <v>0.15</v>
          </cell>
          <cell r="L231">
            <v>0</v>
          </cell>
          <cell r="M231">
            <v>0</v>
          </cell>
          <cell r="N231">
            <v>0</v>
          </cell>
          <cell r="O231">
            <v>0</v>
          </cell>
          <cell r="P231">
            <v>2</v>
          </cell>
        </row>
        <row r="232">
          <cell r="B232">
            <v>80</v>
          </cell>
          <cell r="C232">
            <v>1</v>
          </cell>
          <cell r="D232">
            <v>4.55</v>
          </cell>
          <cell r="E232">
            <v>1</v>
          </cell>
          <cell r="F232">
            <v>0</v>
          </cell>
          <cell r="G232">
            <v>0</v>
          </cell>
          <cell r="H232">
            <v>0</v>
          </cell>
          <cell r="I232">
            <v>0.15</v>
          </cell>
          <cell r="J232">
            <v>0</v>
          </cell>
          <cell r="K232">
            <v>0.15</v>
          </cell>
          <cell r="L232">
            <v>0</v>
          </cell>
          <cell r="M232">
            <v>0</v>
          </cell>
          <cell r="N232">
            <v>0</v>
          </cell>
          <cell r="O232">
            <v>0</v>
          </cell>
          <cell r="P232">
            <v>2</v>
          </cell>
        </row>
        <row r="233">
          <cell r="B233">
            <v>80</v>
          </cell>
          <cell r="C233">
            <v>1.25</v>
          </cell>
          <cell r="D233">
            <v>4.8499999999999996</v>
          </cell>
          <cell r="E233">
            <v>1</v>
          </cell>
          <cell r="F233">
            <v>0</v>
          </cell>
          <cell r="G233">
            <v>0</v>
          </cell>
          <cell r="H233">
            <v>0</v>
          </cell>
          <cell r="I233">
            <v>0.13</v>
          </cell>
          <cell r="J233">
            <v>0.17</v>
          </cell>
          <cell r="K233">
            <v>0.30000000000000004</v>
          </cell>
          <cell r="L233">
            <v>0</v>
          </cell>
          <cell r="M233">
            <v>0</v>
          </cell>
          <cell r="N233">
            <v>0</v>
          </cell>
          <cell r="O233">
            <v>0</v>
          </cell>
          <cell r="P233">
            <v>2</v>
          </cell>
        </row>
        <row r="234">
          <cell r="B234">
            <v>80</v>
          </cell>
          <cell r="C234">
            <v>1.25</v>
          </cell>
          <cell r="D234">
            <v>4.8499999999999996</v>
          </cell>
          <cell r="E234">
            <v>1</v>
          </cell>
          <cell r="F234">
            <v>0</v>
          </cell>
          <cell r="G234">
            <v>0</v>
          </cell>
          <cell r="H234">
            <v>0</v>
          </cell>
          <cell r="I234">
            <v>0.13</v>
          </cell>
          <cell r="J234">
            <v>0.17</v>
          </cell>
          <cell r="K234">
            <v>0.30000000000000004</v>
          </cell>
          <cell r="L234">
            <v>0</v>
          </cell>
          <cell r="M234">
            <v>0</v>
          </cell>
          <cell r="N234">
            <v>0</v>
          </cell>
          <cell r="O234">
            <v>0</v>
          </cell>
          <cell r="P234">
            <v>2</v>
          </cell>
        </row>
        <row r="235">
          <cell r="B235">
            <v>80</v>
          </cell>
          <cell r="C235">
            <v>1.25</v>
          </cell>
          <cell r="D235">
            <v>4.8499999999999996</v>
          </cell>
          <cell r="E235">
            <v>1</v>
          </cell>
          <cell r="F235">
            <v>0</v>
          </cell>
          <cell r="G235">
            <v>0</v>
          </cell>
          <cell r="H235">
            <v>0</v>
          </cell>
          <cell r="I235">
            <v>0.13</v>
          </cell>
          <cell r="J235">
            <v>0.17</v>
          </cell>
          <cell r="K235">
            <v>0.30000000000000004</v>
          </cell>
          <cell r="L235">
            <v>0</v>
          </cell>
          <cell r="M235">
            <v>0</v>
          </cell>
          <cell r="N235">
            <v>0</v>
          </cell>
          <cell r="O235">
            <v>0</v>
          </cell>
          <cell r="P235">
            <v>2</v>
          </cell>
        </row>
        <row r="236">
          <cell r="B236">
            <v>80</v>
          </cell>
          <cell r="C236">
            <v>1.5</v>
          </cell>
          <cell r="D236">
            <v>5.08</v>
          </cell>
          <cell r="E236">
            <v>1</v>
          </cell>
          <cell r="F236">
            <v>0</v>
          </cell>
          <cell r="G236">
            <v>0</v>
          </cell>
          <cell r="H236">
            <v>0</v>
          </cell>
          <cell r="I236">
            <v>0.15</v>
          </cell>
          <cell r="J236">
            <v>0.15</v>
          </cell>
          <cell r="K236">
            <v>0.3</v>
          </cell>
          <cell r="L236">
            <v>0</v>
          </cell>
          <cell r="M236">
            <v>0</v>
          </cell>
          <cell r="N236">
            <v>0</v>
          </cell>
          <cell r="O236">
            <v>0</v>
          </cell>
          <cell r="P236">
            <v>2</v>
          </cell>
        </row>
        <row r="237">
          <cell r="B237">
            <v>80</v>
          </cell>
          <cell r="C237">
            <v>1.5</v>
          </cell>
          <cell r="D237">
            <v>5.08</v>
          </cell>
          <cell r="E237">
            <v>1</v>
          </cell>
          <cell r="F237">
            <v>0</v>
          </cell>
          <cell r="G237">
            <v>0</v>
          </cell>
          <cell r="H237">
            <v>0</v>
          </cell>
          <cell r="I237">
            <v>0.15</v>
          </cell>
          <cell r="J237">
            <v>0.15</v>
          </cell>
          <cell r="K237">
            <v>0.3</v>
          </cell>
          <cell r="L237">
            <v>0</v>
          </cell>
          <cell r="M237">
            <v>0</v>
          </cell>
          <cell r="N237">
            <v>0</v>
          </cell>
          <cell r="O237">
            <v>0</v>
          </cell>
          <cell r="P237">
            <v>2</v>
          </cell>
          <cell r="R237">
            <v>0</v>
          </cell>
        </row>
        <row r="238">
          <cell r="B238">
            <v>80</v>
          </cell>
          <cell r="C238">
            <v>1.5</v>
          </cell>
          <cell r="D238">
            <v>5.08</v>
          </cell>
          <cell r="E238">
            <v>1</v>
          </cell>
          <cell r="F238">
            <v>0</v>
          </cell>
          <cell r="G238">
            <v>0</v>
          </cell>
          <cell r="H238">
            <v>0</v>
          </cell>
          <cell r="I238">
            <v>0.15</v>
          </cell>
          <cell r="J238">
            <v>0.15</v>
          </cell>
          <cell r="K238">
            <v>0.3</v>
          </cell>
          <cell r="L238">
            <v>0</v>
          </cell>
          <cell r="M238">
            <v>0</v>
          </cell>
          <cell r="N238">
            <v>0</v>
          </cell>
          <cell r="O238">
            <v>0</v>
          </cell>
          <cell r="P238">
            <v>2</v>
          </cell>
        </row>
        <row r="239">
          <cell r="B239">
            <v>80</v>
          </cell>
          <cell r="C239">
            <v>2</v>
          </cell>
          <cell r="D239">
            <v>5.54</v>
          </cell>
          <cell r="E239">
            <v>1</v>
          </cell>
          <cell r="F239">
            <v>0</v>
          </cell>
          <cell r="G239">
            <v>0</v>
          </cell>
          <cell r="H239">
            <v>0</v>
          </cell>
          <cell r="I239">
            <v>0.2</v>
          </cell>
          <cell r="J239">
            <v>0.25</v>
          </cell>
          <cell r="K239">
            <v>0.45</v>
          </cell>
          <cell r="L239">
            <v>0</v>
          </cell>
          <cell r="M239">
            <v>0</v>
          </cell>
          <cell r="N239">
            <v>0</v>
          </cell>
          <cell r="O239">
            <v>0</v>
          </cell>
          <cell r="P239">
            <v>2</v>
          </cell>
        </row>
        <row r="240">
          <cell r="B240">
            <v>80</v>
          </cell>
          <cell r="C240">
            <v>2</v>
          </cell>
          <cell r="D240">
            <v>5.54</v>
          </cell>
          <cell r="E240">
            <v>1</v>
          </cell>
          <cell r="F240">
            <v>0</v>
          </cell>
          <cell r="G240">
            <v>0</v>
          </cell>
          <cell r="H240">
            <v>0</v>
          </cell>
          <cell r="I240">
            <v>0.2</v>
          </cell>
          <cell r="J240">
            <v>0.25</v>
          </cell>
          <cell r="K240">
            <v>0.45</v>
          </cell>
          <cell r="L240">
            <v>0</v>
          </cell>
          <cell r="M240">
            <v>0</v>
          </cell>
          <cell r="N240">
            <v>0</v>
          </cell>
          <cell r="O240">
            <v>0</v>
          </cell>
          <cell r="P240">
            <v>2</v>
          </cell>
        </row>
        <row r="241">
          <cell r="B241">
            <v>80</v>
          </cell>
          <cell r="C241">
            <v>2</v>
          </cell>
          <cell r="D241">
            <v>5.54</v>
          </cell>
          <cell r="E241">
            <v>1</v>
          </cell>
          <cell r="F241">
            <v>0</v>
          </cell>
          <cell r="G241">
            <v>0</v>
          </cell>
          <cell r="H241">
            <v>0</v>
          </cell>
          <cell r="I241">
            <v>0.2</v>
          </cell>
          <cell r="J241">
            <v>0.25</v>
          </cell>
          <cell r="K241">
            <v>0.45</v>
          </cell>
          <cell r="L241">
            <v>0</v>
          </cell>
          <cell r="M241">
            <v>0</v>
          </cell>
          <cell r="N241">
            <v>0</v>
          </cell>
          <cell r="O241">
            <v>0</v>
          </cell>
          <cell r="P241">
            <v>2</v>
          </cell>
        </row>
        <row r="242">
          <cell r="B242">
            <v>80</v>
          </cell>
          <cell r="C242">
            <v>2.5</v>
          </cell>
          <cell r="D242">
            <v>7.01</v>
          </cell>
          <cell r="E242">
            <v>1</v>
          </cell>
          <cell r="F242">
            <v>0</v>
          </cell>
          <cell r="G242">
            <v>0</v>
          </cell>
          <cell r="H242">
            <v>0</v>
          </cell>
          <cell r="I242">
            <v>0.25</v>
          </cell>
          <cell r="J242">
            <v>0.5</v>
          </cell>
          <cell r="K242">
            <v>0.75</v>
          </cell>
          <cell r="L242">
            <v>0</v>
          </cell>
          <cell r="M242">
            <v>0</v>
          </cell>
          <cell r="N242">
            <v>0</v>
          </cell>
          <cell r="O242">
            <v>0</v>
          </cell>
          <cell r="P242">
            <v>2</v>
          </cell>
        </row>
        <row r="243">
          <cell r="B243">
            <v>80</v>
          </cell>
          <cell r="C243">
            <v>3</v>
          </cell>
          <cell r="D243">
            <v>7.62</v>
          </cell>
          <cell r="E243">
            <v>1</v>
          </cell>
          <cell r="F243">
            <v>0</v>
          </cell>
          <cell r="G243">
            <v>0</v>
          </cell>
          <cell r="H243">
            <v>0</v>
          </cell>
          <cell r="I243">
            <v>0.3</v>
          </cell>
          <cell r="J243">
            <v>0.6</v>
          </cell>
          <cell r="K243">
            <v>0.89999999999999991</v>
          </cell>
          <cell r="L243">
            <v>0</v>
          </cell>
          <cell r="M243">
            <v>0</v>
          </cell>
          <cell r="N243">
            <v>0</v>
          </cell>
          <cell r="O243">
            <v>0</v>
          </cell>
          <cell r="P243">
            <v>2</v>
          </cell>
        </row>
        <row r="244">
          <cell r="B244">
            <v>80</v>
          </cell>
          <cell r="C244">
            <v>3.5</v>
          </cell>
          <cell r="D244">
            <v>8.08</v>
          </cell>
          <cell r="E244">
            <v>1</v>
          </cell>
          <cell r="F244">
            <v>0</v>
          </cell>
          <cell r="G244">
            <v>0</v>
          </cell>
          <cell r="H244">
            <v>0</v>
          </cell>
          <cell r="I244">
            <v>0.35</v>
          </cell>
          <cell r="J244">
            <v>0.85</v>
          </cell>
          <cell r="K244">
            <v>1.2</v>
          </cell>
          <cell r="L244">
            <v>0</v>
          </cell>
          <cell r="M244">
            <v>0</v>
          </cell>
          <cell r="N244">
            <v>0</v>
          </cell>
          <cell r="O244">
            <v>0</v>
          </cell>
          <cell r="P244">
            <v>3</v>
          </cell>
        </row>
        <row r="245">
          <cell r="A245">
            <v>0</v>
          </cell>
          <cell r="B245">
            <v>80</v>
          </cell>
          <cell r="C245">
            <v>4</v>
          </cell>
          <cell r="D245">
            <v>8.56</v>
          </cell>
          <cell r="E245">
            <v>1</v>
          </cell>
          <cell r="F245">
            <v>0</v>
          </cell>
          <cell r="G245">
            <v>0</v>
          </cell>
          <cell r="H245">
            <v>0</v>
          </cell>
          <cell r="I245">
            <v>0.41</v>
          </cell>
          <cell r="J245">
            <v>0.93</v>
          </cell>
          <cell r="K245">
            <v>1.34</v>
          </cell>
          <cell r="L245">
            <v>0</v>
          </cell>
          <cell r="M245">
            <v>0</v>
          </cell>
          <cell r="N245">
            <v>0</v>
          </cell>
          <cell r="O245">
            <v>0</v>
          </cell>
          <cell r="P245">
            <v>3</v>
          </cell>
        </row>
        <row r="246">
          <cell r="B246">
            <v>80</v>
          </cell>
          <cell r="C246">
            <v>5</v>
          </cell>
          <cell r="D246">
            <v>9.5299999999999994</v>
          </cell>
          <cell r="E246">
            <v>1</v>
          </cell>
          <cell r="F246">
            <v>0</v>
          </cell>
          <cell r="G246">
            <v>0</v>
          </cell>
          <cell r="H246">
            <v>0</v>
          </cell>
          <cell r="I246">
            <v>0.51</v>
          </cell>
          <cell r="J246">
            <v>1.59</v>
          </cell>
          <cell r="K246">
            <v>2.1</v>
          </cell>
          <cell r="L246">
            <v>0</v>
          </cell>
          <cell r="M246">
            <v>0</v>
          </cell>
          <cell r="N246">
            <v>0</v>
          </cell>
          <cell r="O246">
            <v>0</v>
          </cell>
          <cell r="P246">
            <v>4</v>
          </cell>
        </row>
        <row r="247">
          <cell r="B247">
            <v>80</v>
          </cell>
          <cell r="C247">
            <v>6</v>
          </cell>
          <cell r="D247">
            <v>10.97</v>
          </cell>
          <cell r="E247">
            <v>1.25</v>
          </cell>
          <cell r="F247">
            <v>0</v>
          </cell>
          <cell r="G247">
            <v>0</v>
          </cell>
          <cell r="H247">
            <v>0</v>
          </cell>
          <cell r="I247">
            <v>0.61</v>
          </cell>
          <cell r="J247">
            <v>2.69</v>
          </cell>
          <cell r="K247">
            <v>3.3</v>
          </cell>
          <cell r="L247">
            <v>0</v>
          </cell>
          <cell r="M247">
            <v>0</v>
          </cell>
          <cell r="N247">
            <v>0</v>
          </cell>
          <cell r="O247">
            <v>0</v>
          </cell>
          <cell r="P247">
            <v>4</v>
          </cell>
        </row>
        <row r="248">
          <cell r="B248">
            <v>80</v>
          </cell>
          <cell r="C248">
            <v>8</v>
          </cell>
          <cell r="D248">
            <v>12.7</v>
          </cell>
          <cell r="E248">
            <v>1.25</v>
          </cell>
          <cell r="F248">
            <v>0</v>
          </cell>
          <cell r="G248">
            <v>0</v>
          </cell>
          <cell r="H248">
            <v>0</v>
          </cell>
          <cell r="I248">
            <v>0.81</v>
          </cell>
          <cell r="J248">
            <v>4.58</v>
          </cell>
          <cell r="K248">
            <v>5.3900000000000006</v>
          </cell>
          <cell r="L248">
            <v>0</v>
          </cell>
          <cell r="M248">
            <v>0</v>
          </cell>
          <cell r="N248">
            <v>0</v>
          </cell>
          <cell r="O248">
            <v>0</v>
          </cell>
          <cell r="P248">
            <v>4</v>
          </cell>
        </row>
        <row r="249">
          <cell r="B249">
            <v>80</v>
          </cell>
          <cell r="C249">
            <v>10</v>
          </cell>
          <cell r="D249">
            <v>15.09</v>
          </cell>
          <cell r="E249">
            <v>1.5</v>
          </cell>
          <cell r="F249">
            <v>0</v>
          </cell>
          <cell r="G249">
            <v>0</v>
          </cell>
          <cell r="H249">
            <v>0</v>
          </cell>
          <cell r="I249">
            <v>1.01</v>
          </cell>
          <cell r="J249">
            <v>7.99</v>
          </cell>
          <cell r="K249">
            <v>9</v>
          </cell>
          <cell r="L249">
            <v>0</v>
          </cell>
          <cell r="M249">
            <v>0</v>
          </cell>
          <cell r="N249">
            <v>0</v>
          </cell>
          <cell r="O249">
            <v>0</v>
          </cell>
          <cell r="P249">
            <v>4</v>
          </cell>
        </row>
        <row r="250">
          <cell r="B250">
            <v>80</v>
          </cell>
          <cell r="C250">
            <v>12</v>
          </cell>
          <cell r="D250">
            <v>17.48</v>
          </cell>
          <cell r="E250">
            <v>1.5</v>
          </cell>
          <cell r="F250">
            <v>0</v>
          </cell>
          <cell r="G250">
            <v>0</v>
          </cell>
          <cell r="H250">
            <v>0</v>
          </cell>
          <cell r="I250">
            <v>1.22</v>
          </cell>
          <cell r="J250">
            <v>11.68</v>
          </cell>
          <cell r="K250">
            <v>12.9</v>
          </cell>
          <cell r="L250">
            <v>0</v>
          </cell>
          <cell r="M250">
            <v>0</v>
          </cell>
          <cell r="N250">
            <v>0</v>
          </cell>
          <cell r="O250">
            <v>0</v>
          </cell>
          <cell r="P250">
            <v>6</v>
          </cell>
        </row>
        <row r="251">
          <cell r="B251">
            <v>80</v>
          </cell>
          <cell r="C251">
            <v>14</v>
          </cell>
          <cell r="D251">
            <v>19.05</v>
          </cell>
          <cell r="E251">
            <v>2</v>
          </cell>
          <cell r="F251">
            <v>0</v>
          </cell>
          <cell r="G251">
            <v>0</v>
          </cell>
          <cell r="H251">
            <v>0</v>
          </cell>
          <cell r="I251">
            <v>1.42</v>
          </cell>
          <cell r="J251">
            <v>12.68</v>
          </cell>
          <cell r="K251">
            <v>14.1</v>
          </cell>
          <cell r="L251">
            <v>0</v>
          </cell>
          <cell r="M251">
            <v>0</v>
          </cell>
          <cell r="N251">
            <v>0</v>
          </cell>
          <cell r="O251">
            <v>0</v>
          </cell>
          <cell r="P251">
            <v>6</v>
          </cell>
        </row>
        <row r="252">
          <cell r="B252">
            <v>80</v>
          </cell>
          <cell r="C252">
            <v>16</v>
          </cell>
          <cell r="D252">
            <v>21.44</v>
          </cell>
          <cell r="E252">
            <v>2</v>
          </cell>
          <cell r="F252">
            <v>0</v>
          </cell>
          <cell r="G252">
            <v>0</v>
          </cell>
          <cell r="H252">
            <v>0</v>
          </cell>
          <cell r="I252">
            <v>1.62</v>
          </cell>
          <cell r="J252">
            <v>19.37</v>
          </cell>
          <cell r="K252">
            <v>20.990000000000002</v>
          </cell>
          <cell r="L252">
            <v>0</v>
          </cell>
          <cell r="M252">
            <v>0</v>
          </cell>
          <cell r="N252">
            <v>0</v>
          </cell>
          <cell r="O252">
            <v>0</v>
          </cell>
          <cell r="P252">
            <v>6</v>
          </cell>
        </row>
        <row r="253">
          <cell r="B253">
            <v>80</v>
          </cell>
          <cell r="C253">
            <v>18</v>
          </cell>
          <cell r="D253">
            <v>23.83</v>
          </cell>
          <cell r="E253">
            <v>2</v>
          </cell>
          <cell r="F253">
            <v>0</v>
          </cell>
          <cell r="G253">
            <v>0</v>
          </cell>
          <cell r="H253">
            <v>0</v>
          </cell>
          <cell r="I253">
            <v>1.82</v>
          </cell>
          <cell r="J253">
            <v>26.68</v>
          </cell>
          <cell r="K253">
            <v>28.5</v>
          </cell>
          <cell r="L253">
            <v>0</v>
          </cell>
          <cell r="M253">
            <v>0</v>
          </cell>
          <cell r="N253">
            <v>0</v>
          </cell>
          <cell r="O253">
            <v>0</v>
          </cell>
          <cell r="P253">
            <v>6</v>
          </cell>
        </row>
        <row r="254">
          <cell r="B254">
            <v>80</v>
          </cell>
          <cell r="C254">
            <v>20</v>
          </cell>
          <cell r="D254">
            <v>26.19</v>
          </cell>
          <cell r="E254" t="str">
            <v>N</v>
          </cell>
          <cell r="F254">
            <v>0</v>
          </cell>
          <cell r="G254">
            <v>0</v>
          </cell>
          <cell r="H254">
            <v>0</v>
          </cell>
          <cell r="I254">
            <v>2.0299999999999998</v>
          </cell>
          <cell r="J254">
            <v>36.96</v>
          </cell>
          <cell r="K254">
            <v>38.99</v>
          </cell>
          <cell r="L254">
            <v>0</v>
          </cell>
          <cell r="M254">
            <v>0</v>
          </cell>
          <cell r="N254">
            <v>0</v>
          </cell>
          <cell r="O254">
            <v>0</v>
          </cell>
          <cell r="P254">
            <v>7</v>
          </cell>
        </row>
        <row r="255">
          <cell r="B255">
            <v>80</v>
          </cell>
          <cell r="C255">
            <v>22</v>
          </cell>
          <cell r="D255">
            <v>28.58</v>
          </cell>
          <cell r="E255" t="str">
            <v>N</v>
          </cell>
          <cell r="F255">
            <v>0</v>
          </cell>
          <cell r="G255">
            <v>0</v>
          </cell>
          <cell r="H255">
            <v>0</v>
          </cell>
          <cell r="I255">
            <v>2.23</v>
          </cell>
          <cell r="J255">
            <v>45.77</v>
          </cell>
          <cell r="K255">
            <v>48</v>
          </cell>
          <cell r="L255">
            <v>0</v>
          </cell>
          <cell r="M255">
            <v>0</v>
          </cell>
          <cell r="N255">
            <v>0</v>
          </cell>
          <cell r="O255">
            <v>0</v>
          </cell>
          <cell r="P255">
            <v>8</v>
          </cell>
        </row>
        <row r="256">
          <cell r="B256">
            <v>80</v>
          </cell>
          <cell r="C256">
            <v>24</v>
          </cell>
          <cell r="D256">
            <v>30.96</v>
          </cell>
          <cell r="E256" t="str">
            <v>N</v>
          </cell>
          <cell r="F256">
            <v>0</v>
          </cell>
          <cell r="G256">
            <v>0</v>
          </cell>
          <cell r="H256">
            <v>0</v>
          </cell>
          <cell r="I256">
            <v>2.4300000000000002</v>
          </cell>
          <cell r="J256">
            <v>53.07</v>
          </cell>
          <cell r="K256">
            <v>55.5</v>
          </cell>
          <cell r="L256">
            <v>0</v>
          </cell>
          <cell r="M256">
            <v>0</v>
          </cell>
          <cell r="N256">
            <v>0</v>
          </cell>
          <cell r="O256">
            <v>0</v>
          </cell>
          <cell r="P256">
            <v>8</v>
          </cell>
        </row>
        <row r="257">
          <cell r="A257">
            <v>0</v>
          </cell>
          <cell r="B257" t="str">
            <v>80S</v>
          </cell>
          <cell r="C257">
            <v>0.125</v>
          </cell>
          <cell r="D257">
            <v>2.41</v>
          </cell>
          <cell r="E257">
            <v>1</v>
          </cell>
          <cell r="F257">
            <v>0</v>
          </cell>
          <cell r="G257">
            <v>0</v>
          </cell>
          <cell r="H257">
            <v>0</v>
          </cell>
          <cell r="I257">
            <v>7.0000000000000007E-2</v>
          </cell>
          <cell r="J257">
            <v>0</v>
          </cell>
          <cell r="K257">
            <v>7.0000000000000007E-2</v>
          </cell>
          <cell r="L257">
            <v>0</v>
          </cell>
          <cell r="M257">
            <v>0</v>
          </cell>
          <cell r="N257">
            <v>0</v>
          </cell>
          <cell r="O257">
            <v>0</v>
          </cell>
          <cell r="P257">
            <v>2</v>
          </cell>
        </row>
        <row r="258">
          <cell r="B258" t="str">
            <v>80S</v>
          </cell>
          <cell r="C258">
            <v>0.125</v>
          </cell>
          <cell r="D258">
            <v>2.41</v>
          </cell>
          <cell r="E258">
            <v>1</v>
          </cell>
          <cell r="F258">
            <v>0</v>
          </cell>
          <cell r="G258">
            <v>0</v>
          </cell>
          <cell r="H258">
            <v>0</v>
          </cell>
          <cell r="I258">
            <v>7.0000000000000007E-2</v>
          </cell>
          <cell r="J258">
            <v>0</v>
          </cell>
          <cell r="K258">
            <v>7.0000000000000007E-2</v>
          </cell>
          <cell r="L258">
            <v>0</v>
          </cell>
          <cell r="M258">
            <v>0</v>
          </cell>
          <cell r="N258">
            <v>0</v>
          </cell>
          <cell r="O258">
            <v>0</v>
          </cell>
          <cell r="P258">
            <v>2</v>
          </cell>
        </row>
        <row r="259">
          <cell r="B259" t="str">
            <v>80S</v>
          </cell>
          <cell r="C259">
            <v>0.125</v>
          </cell>
          <cell r="D259">
            <v>2.41</v>
          </cell>
          <cell r="E259">
            <v>1</v>
          </cell>
          <cell r="F259">
            <v>0</v>
          </cell>
          <cell r="G259">
            <v>0</v>
          </cell>
          <cell r="H259">
            <v>0</v>
          </cell>
          <cell r="I259">
            <v>7.0000000000000007E-2</v>
          </cell>
          <cell r="J259">
            <v>0</v>
          </cell>
          <cell r="K259">
            <v>7.0000000000000007E-2</v>
          </cell>
          <cell r="L259">
            <v>0</v>
          </cell>
          <cell r="M259">
            <v>0</v>
          </cell>
          <cell r="N259">
            <v>0</v>
          </cell>
          <cell r="O259">
            <v>0</v>
          </cell>
          <cell r="P259">
            <v>2</v>
          </cell>
        </row>
        <row r="260">
          <cell r="B260" t="str">
            <v>80S</v>
          </cell>
          <cell r="C260">
            <v>0.25</v>
          </cell>
          <cell r="D260">
            <v>3.02</v>
          </cell>
          <cell r="E260">
            <v>1</v>
          </cell>
          <cell r="F260">
            <v>0</v>
          </cell>
          <cell r="G260">
            <v>0</v>
          </cell>
          <cell r="H260">
            <v>0</v>
          </cell>
          <cell r="I260">
            <v>7.0000000000000007E-2</v>
          </cell>
          <cell r="J260">
            <v>0</v>
          </cell>
          <cell r="K260">
            <v>7.0000000000000007E-2</v>
          </cell>
          <cell r="L260">
            <v>0</v>
          </cell>
          <cell r="M260">
            <v>0</v>
          </cell>
          <cell r="N260">
            <v>0</v>
          </cell>
          <cell r="O260">
            <v>0</v>
          </cell>
          <cell r="P260">
            <v>2</v>
          </cell>
        </row>
        <row r="261">
          <cell r="A261">
            <v>0</v>
          </cell>
          <cell r="B261" t="str">
            <v>80S</v>
          </cell>
          <cell r="C261">
            <v>0.25</v>
          </cell>
          <cell r="D261">
            <v>3.02</v>
          </cell>
          <cell r="E261">
            <v>1</v>
          </cell>
          <cell r="F261">
            <v>0</v>
          </cell>
          <cell r="G261">
            <v>0</v>
          </cell>
          <cell r="H261">
            <v>0</v>
          </cell>
          <cell r="I261">
            <v>7.0000000000000007E-2</v>
          </cell>
          <cell r="J261">
            <v>0</v>
          </cell>
          <cell r="K261">
            <v>7.0000000000000007E-2</v>
          </cell>
          <cell r="L261">
            <v>0</v>
          </cell>
          <cell r="M261">
            <v>0</v>
          </cell>
          <cell r="N261">
            <v>0</v>
          </cell>
          <cell r="O261">
            <v>0</v>
          </cell>
          <cell r="P261">
            <v>2</v>
          </cell>
          <cell r="Q261">
            <v>0</v>
          </cell>
          <cell r="R261">
            <v>0</v>
          </cell>
        </row>
        <row r="262">
          <cell r="B262" t="str">
            <v>80S</v>
          </cell>
          <cell r="C262">
            <v>0.25</v>
          </cell>
          <cell r="D262">
            <v>3.02</v>
          </cell>
          <cell r="E262">
            <v>1</v>
          </cell>
          <cell r="F262">
            <v>0</v>
          </cell>
          <cell r="G262">
            <v>0</v>
          </cell>
          <cell r="H262">
            <v>0</v>
          </cell>
          <cell r="I262">
            <v>7.0000000000000007E-2</v>
          </cell>
          <cell r="J262">
            <v>0</v>
          </cell>
          <cell r="K262">
            <v>7.0000000000000007E-2</v>
          </cell>
          <cell r="L262">
            <v>0</v>
          </cell>
          <cell r="M262">
            <v>0</v>
          </cell>
          <cell r="N262">
            <v>0</v>
          </cell>
          <cell r="O262">
            <v>0</v>
          </cell>
          <cell r="P262">
            <v>2</v>
          </cell>
        </row>
        <row r="263">
          <cell r="B263" t="str">
            <v>80S</v>
          </cell>
          <cell r="C263">
            <v>0.375</v>
          </cell>
          <cell r="D263">
            <v>3.2</v>
          </cell>
          <cell r="E263">
            <v>1</v>
          </cell>
          <cell r="F263">
            <v>0</v>
          </cell>
          <cell r="G263">
            <v>0</v>
          </cell>
          <cell r="H263">
            <v>0</v>
          </cell>
          <cell r="I263">
            <v>7.0000000000000007E-2</v>
          </cell>
          <cell r="J263">
            <v>0</v>
          </cell>
          <cell r="K263">
            <v>7.0000000000000007E-2</v>
          </cell>
          <cell r="L263">
            <v>0</v>
          </cell>
          <cell r="M263">
            <v>0</v>
          </cell>
          <cell r="N263">
            <v>0</v>
          </cell>
          <cell r="O263">
            <v>0</v>
          </cell>
          <cell r="P263">
            <v>2</v>
          </cell>
        </row>
        <row r="264">
          <cell r="B264" t="str">
            <v>80S</v>
          </cell>
          <cell r="C264">
            <v>0.375</v>
          </cell>
          <cell r="D264">
            <v>3.2</v>
          </cell>
          <cell r="E264">
            <v>1</v>
          </cell>
          <cell r="F264">
            <v>0</v>
          </cell>
          <cell r="G264">
            <v>0</v>
          </cell>
          <cell r="H264">
            <v>0</v>
          </cell>
          <cell r="I264">
            <v>7.0000000000000007E-2</v>
          </cell>
          <cell r="J264">
            <v>0</v>
          </cell>
          <cell r="K264">
            <v>7.0000000000000007E-2</v>
          </cell>
          <cell r="L264">
            <v>0</v>
          </cell>
          <cell r="M264">
            <v>0</v>
          </cell>
          <cell r="N264">
            <v>0</v>
          </cell>
          <cell r="O264">
            <v>0</v>
          </cell>
          <cell r="P264">
            <v>2</v>
          </cell>
        </row>
        <row r="265">
          <cell r="B265" t="str">
            <v>80S</v>
          </cell>
          <cell r="C265">
            <v>0.375</v>
          </cell>
          <cell r="D265">
            <v>3.2</v>
          </cell>
          <cell r="E265">
            <v>1</v>
          </cell>
          <cell r="F265">
            <v>0</v>
          </cell>
          <cell r="G265">
            <v>0</v>
          </cell>
          <cell r="H265">
            <v>0</v>
          </cell>
          <cell r="I265">
            <v>7.0000000000000007E-2</v>
          </cell>
          <cell r="J265">
            <v>0</v>
          </cell>
          <cell r="K265">
            <v>7.0000000000000007E-2</v>
          </cell>
          <cell r="L265">
            <v>0</v>
          </cell>
          <cell r="M265">
            <v>0</v>
          </cell>
          <cell r="N265">
            <v>0</v>
          </cell>
          <cell r="O265">
            <v>0</v>
          </cell>
          <cell r="P265">
            <v>2</v>
          </cell>
        </row>
        <row r="266">
          <cell r="B266" t="str">
            <v>80S</v>
          </cell>
          <cell r="C266">
            <v>0.5</v>
          </cell>
          <cell r="D266">
            <v>3.73</v>
          </cell>
          <cell r="E266">
            <v>1</v>
          </cell>
          <cell r="F266">
            <v>0</v>
          </cell>
          <cell r="G266">
            <v>0</v>
          </cell>
          <cell r="H266">
            <v>0</v>
          </cell>
          <cell r="I266">
            <v>7.0000000000000007E-2</v>
          </cell>
          <cell r="J266">
            <v>0</v>
          </cell>
          <cell r="K266">
            <v>7.0000000000000007E-2</v>
          </cell>
          <cell r="L266">
            <v>0</v>
          </cell>
          <cell r="M266">
            <v>0</v>
          </cell>
          <cell r="N266">
            <v>0</v>
          </cell>
          <cell r="O266">
            <v>0</v>
          </cell>
          <cell r="P266">
            <v>2</v>
          </cell>
        </row>
        <row r="267">
          <cell r="B267" t="str">
            <v>80S</v>
          </cell>
          <cell r="C267">
            <v>0.5</v>
          </cell>
          <cell r="D267">
            <v>3.73</v>
          </cell>
          <cell r="E267">
            <v>1</v>
          </cell>
          <cell r="F267">
            <v>0</v>
          </cell>
          <cell r="G267">
            <v>0</v>
          </cell>
          <cell r="H267">
            <v>0</v>
          </cell>
          <cell r="I267">
            <v>7.0000000000000007E-2</v>
          </cell>
          <cell r="J267">
            <v>0</v>
          </cell>
          <cell r="K267">
            <v>7.0000000000000007E-2</v>
          </cell>
          <cell r="L267">
            <v>0</v>
          </cell>
          <cell r="M267">
            <v>0</v>
          </cell>
          <cell r="N267">
            <v>0</v>
          </cell>
          <cell r="O267">
            <v>0</v>
          </cell>
          <cell r="P267">
            <v>2</v>
          </cell>
        </row>
        <row r="268">
          <cell r="B268" t="str">
            <v>80S</v>
          </cell>
          <cell r="C268">
            <v>0.5</v>
          </cell>
          <cell r="D268">
            <v>3.73</v>
          </cell>
          <cell r="E268">
            <v>1</v>
          </cell>
          <cell r="F268">
            <v>0</v>
          </cell>
          <cell r="G268">
            <v>0</v>
          </cell>
          <cell r="H268">
            <v>0</v>
          </cell>
          <cell r="I268">
            <v>7.0000000000000007E-2</v>
          </cell>
          <cell r="J268">
            <v>0</v>
          </cell>
          <cell r="K268">
            <v>7.0000000000000007E-2</v>
          </cell>
          <cell r="L268">
            <v>0</v>
          </cell>
          <cell r="M268">
            <v>0</v>
          </cell>
          <cell r="N268">
            <v>0</v>
          </cell>
          <cell r="O268">
            <v>0</v>
          </cell>
          <cell r="P268">
            <v>2</v>
          </cell>
        </row>
        <row r="269">
          <cell r="B269" t="str">
            <v>80S</v>
          </cell>
          <cell r="C269">
            <v>0.75</v>
          </cell>
          <cell r="D269">
            <v>3.91</v>
          </cell>
          <cell r="E269">
            <v>1</v>
          </cell>
          <cell r="F269">
            <v>0</v>
          </cell>
          <cell r="G269">
            <v>0</v>
          </cell>
          <cell r="H269">
            <v>0</v>
          </cell>
          <cell r="I269">
            <v>7.0000000000000007E-2</v>
          </cell>
          <cell r="J269">
            <v>0</v>
          </cell>
          <cell r="K269">
            <v>7.0000000000000007E-2</v>
          </cell>
          <cell r="L269">
            <v>0</v>
          </cell>
          <cell r="M269">
            <v>0</v>
          </cell>
          <cell r="N269">
            <v>0</v>
          </cell>
          <cell r="O269">
            <v>0</v>
          </cell>
          <cell r="P269">
            <v>2</v>
          </cell>
          <cell r="R269">
            <v>0</v>
          </cell>
        </row>
        <row r="270">
          <cell r="B270" t="str">
            <v>80S</v>
          </cell>
          <cell r="C270">
            <v>0.75</v>
          </cell>
          <cell r="D270">
            <v>3.91</v>
          </cell>
          <cell r="E270">
            <v>1</v>
          </cell>
          <cell r="F270">
            <v>0</v>
          </cell>
          <cell r="G270">
            <v>0</v>
          </cell>
          <cell r="H270">
            <v>0</v>
          </cell>
          <cell r="I270">
            <v>7.0000000000000007E-2</v>
          </cell>
          <cell r="J270">
            <v>0</v>
          </cell>
          <cell r="K270">
            <v>7.0000000000000007E-2</v>
          </cell>
          <cell r="L270">
            <v>0</v>
          </cell>
          <cell r="M270">
            <v>0</v>
          </cell>
          <cell r="N270">
            <v>0</v>
          </cell>
          <cell r="O270">
            <v>0</v>
          </cell>
          <cell r="P270">
            <v>2</v>
          </cell>
        </row>
        <row r="271">
          <cell r="B271" t="str">
            <v>80S</v>
          </cell>
          <cell r="C271">
            <v>0.75</v>
          </cell>
          <cell r="D271">
            <v>3.91</v>
          </cell>
          <cell r="E271">
            <v>1</v>
          </cell>
          <cell r="F271">
            <v>0</v>
          </cell>
          <cell r="G271">
            <v>0</v>
          </cell>
          <cell r="H271">
            <v>0</v>
          </cell>
          <cell r="I271">
            <v>7.0000000000000007E-2</v>
          </cell>
          <cell r="J271">
            <v>0</v>
          </cell>
          <cell r="K271">
            <v>7.0000000000000007E-2</v>
          </cell>
          <cell r="L271">
            <v>0</v>
          </cell>
          <cell r="M271">
            <v>0</v>
          </cell>
          <cell r="N271">
            <v>0</v>
          </cell>
          <cell r="O271">
            <v>0</v>
          </cell>
          <cell r="P271">
            <v>2</v>
          </cell>
          <cell r="Q271">
            <v>0</v>
          </cell>
          <cell r="R271">
            <v>0</v>
          </cell>
        </row>
        <row r="272">
          <cell r="B272" t="str">
            <v>80S</v>
          </cell>
          <cell r="C272">
            <v>1</v>
          </cell>
          <cell r="D272">
            <v>4.55</v>
          </cell>
          <cell r="E272">
            <v>1</v>
          </cell>
          <cell r="F272">
            <v>0</v>
          </cell>
          <cell r="G272">
            <v>0</v>
          </cell>
          <cell r="H272">
            <v>0</v>
          </cell>
          <cell r="I272">
            <v>0.15</v>
          </cell>
          <cell r="J272">
            <v>0</v>
          </cell>
          <cell r="K272">
            <v>0.15</v>
          </cell>
          <cell r="L272">
            <v>0</v>
          </cell>
          <cell r="M272">
            <v>0</v>
          </cell>
          <cell r="N272">
            <v>0</v>
          </cell>
          <cell r="O272">
            <v>0</v>
          </cell>
          <cell r="P272">
            <v>2</v>
          </cell>
        </row>
        <row r="273">
          <cell r="B273" t="str">
            <v>80S</v>
          </cell>
          <cell r="C273">
            <v>1</v>
          </cell>
          <cell r="D273">
            <v>4.55</v>
          </cell>
          <cell r="E273">
            <v>1</v>
          </cell>
          <cell r="F273">
            <v>0</v>
          </cell>
          <cell r="G273">
            <v>0</v>
          </cell>
          <cell r="H273">
            <v>0</v>
          </cell>
          <cell r="I273">
            <v>0.15</v>
          </cell>
          <cell r="J273">
            <v>0</v>
          </cell>
          <cell r="K273">
            <v>0.15</v>
          </cell>
          <cell r="L273">
            <v>0</v>
          </cell>
          <cell r="M273">
            <v>0</v>
          </cell>
          <cell r="N273">
            <v>0</v>
          </cell>
          <cell r="O273">
            <v>0</v>
          </cell>
          <cell r="P273">
            <v>2</v>
          </cell>
        </row>
        <row r="274">
          <cell r="B274" t="str">
            <v>80S</v>
          </cell>
          <cell r="C274">
            <v>1</v>
          </cell>
          <cell r="D274">
            <v>4.55</v>
          </cell>
          <cell r="E274">
            <v>1</v>
          </cell>
          <cell r="F274">
            <v>0</v>
          </cell>
          <cell r="G274">
            <v>0</v>
          </cell>
          <cell r="H274">
            <v>0</v>
          </cell>
          <cell r="I274">
            <v>0.15</v>
          </cell>
          <cell r="J274">
            <v>0</v>
          </cell>
          <cell r="K274">
            <v>0.15</v>
          </cell>
          <cell r="L274">
            <v>0</v>
          </cell>
          <cell r="M274">
            <v>0</v>
          </cell>
          <cell r="N274">
            <v>0</v>
          </cell>
          <cell r="O274">
            <v>0</v>
          </cell>
          <cell r="P274">
            <v>2</v>
          </cell>
        </row>
        <row r="275">
          <cell r="B275" t="str">
            <v>80S</v>
          </cell>
          <cell r="C275">
            <v>1.25</v>
          </cell>
          <cell r="D275">
            <v>4.8499999999999996</v>
          </cell>
          <cell r="E275">
            <v>1</v>
          </cell>
          <cell r="F275">
            <v>0</v>
          </cell>
          <cell r="G275">
            <v>0</v>
          </cell>
          <cell r="H275">
            <v>0</v>
          </cell>
          <cell r="I275">
            <v>0.13</v>
          </cell>
          <cell r="J275">
            <v>0.17</v>
          </cell>
          <cell r="K275">
            <v>0.30000000000000004</v>
          </cell>
          <cell r="L275">
            <v>0</v>
          </cell>
          <cell r="M275">
            <v>0</v>
          </cell>
          <cell r="N275">
            <v>0</v>
          </cell>
          <cell r="O275">
            <v>0</v>
          </cell>
          <cell r="P275">
            <v>2</v>
          </cell>
        </row>
        <row r="276">
          <cell r="B276" t="str">
            <v>80S</v>
          </cell>
          <cell r="C276">
            <v>1.25</v>
          </cell>
          <cell r="D276">
            <v>4.8499999999999996</v>
          </cell>
          <cell r="E276">
            <v>1</v>
          </cell>
          <cell r="F276">
            <v>0</v>
          </cell>
          <cell r="G276">
            <v>0</v>
          </cell>
          <cell r="H276">
            <v>0</v>
          </cell>
          <cell r="I276">
            <v>0.13</v>
          </cell>
          <cell r="J276">
            <v>0.17</v>
          </cell>
          <cell r="K276">
            <v>0.30000000000000004</v>
          </cell>
          <cell r="L276">
            <v>0</v>
          </cell>
          <cell r="M276">
            <v>0</v>
          </cell>
          <cell r="N276">
            <v>0</v>
          </cell>
          <cell r="O276">
            <v>0</v>
          </cell>
          <cell r="P276">
            <v>2</v>
          </cell>
        </row>
        <row r="277">
          <cell r="B277" t="str">
            <v>80S</v>
          </cell>
          <cell r="C277">
            <v>1.25</v>
          </cell>
          <cell r="D277">
            <v>4.8499999999999996</v>
          </cell>
          <cell r="E277">
            <v>1</v>
          </cell>
          <cell r="F277">
            <v>0</v>
          </cell>
          <cell r="G277">
            <v>0</v>
          </cell>
          <cell r="H277">
            <v>0</v>
          </cell>
          <cell r="I277">
            <v>0.13</v>
          </cell>
          <cell r="J277">
            <v>0.17</v>
          </cell>
          <cell r="K277">
            <v>0.30000000000000004</v>
          </cell>
          <cell r="L277">
            <v>0</v>
          </cell>
          <cell r="M277">
            <v>0</v>
          </cell>
          <cell r="N277">
            <v>0</v>
          </cell>
          <cell r="O277">
            <v>0</v>
          </cell>
          <cell r="P277">
            <v>2</v>
          </cell>
        </row>
        <row r="278">
          <cell r="B278" t="str">
            <v>80S</v>
          </cell>
          <cell r="C278">
            <v>1.5</v>
          </cell>
          <cell r="D278">
            <v>5.08</v>
          </cell>
          <cell r="E278">
            <v>1</v>
          </cell>
          <cell r="F278">
            <v>0</v>
          </cell>
          <cell r="G278">
            <v>0</v>
          </cell>
          <cell r="H278">
            <v>0</v>
          </cell>
          <cell r="I278">
            <v>0.15</v>
          </cell>
          <cell r="J278">
            <v>0.15</v>
          </cell>
          <cell r="K278">
            <v>0.3</v>
          </cell>
          <cell r="L278">
            <v>0</v>
          </cell>
          <cell r="M278">
            <v>0</v>
          </cell>
          <cell r="N278">
            <v>0</v>
          </cell>
          <cell r="O278">
            <v>0</v>
          </cell>
          <cell r="P278">
            <v>2</v>
          </cell>
        </row>
        <row r="279">
          <cell r="B279" t="str">
            <v>80S</v>
          </cell>
          <cell r="C279">
            <v>1.5</v>
          </cell>
          <cell r="D279">
            <v>5.08</v>
          </cell>
          <cell r="E279">
            <v>1</v>
          </cell>
          <cell r="F279">
            <v>0</v>
          </cell>
          <cell r="G279">
            <v>0</v>
          </cell>
          <cell r="H279">
            <v>0</v>
          </cell>
          <cell r="I279">
            <v>0.15</v>
          </cell>
          <cell r="J279">
            <v>0.15</v>
          </cell>
          <cell r="K279">
            <v>0.3</v>
          </cell>
          <cell r="L279">
            <v>0</v>
          </cell>
          <cell r="M279">
            <v>0</v>
          </cell>
          <cell r="N279">
            <v>0</v>
          </cell>
          <cell r="O279">
            <v>0</v>
          </cell>
          <cell r="P279">
            <v>2</v>
          </cell>
        </row>
        <row r="280">
          <cell r="B280" t="str">
            <v>80S</v>
          </cell>
          <cell r="C280">
            <v>1.5</v>
          </cell>
          <cell r="D280">
            <v>5.08</v>
          </cell>
          <cell r="E280">
            <v>1</v>
          </cell>
          <cell r="F280">
            <v>0</v>
          </cell>
          <cell r="G280">
            <v>0</v>
          </cell>
          <cell r="H280">
            <v>0</v>
          </cell>
          <cell r="I280">
            <v>0.15</v>
          </cell>
          <cell r="J280">
            <v>0.15</v>
          </cell>
          <cell r="K280">
            <v>0.3</v>
          </cell>
          <cell r="L280">
            <v>0</v>
          </cell>
          <cell r="M280">
            <v>0</v>
          </cell>
          <cell r="N280">
            <v>0</v>
          </cell>
          <cell r="O280">
            <v>0</v>
          </cell>
          <cell r="P280">
            <v>2</v>
          </cell>
        </row>
        <row r="281">
          <cell r="B281" t="str">
            <v>80S</v>
          </cell>
          <cell r="C281">
            <v>2</v>
          </cell>
          <cell r="D281">
            <v>5.54</v>
          </cell>
          <cell r="E281">
            <v>1</v>
          </cell>
          <cell r="F281">
            <v>0</v>
          </cell>
          <cell r="G281">
            <v>0</v>
          </cell>
          <cell r="H281">
            <v>0</v>
          </cell>
          <cell r="I281">
            <v>0.2</v>
          </cell>
          <cell r="J281">
            <v>0.25</v>
          </cell>
          <cell r="K281">
            <v>0.45</v>
          </cell>
          <cell r="L281">
            <v>0</v>
          </cell>
          <cell r="M281">
            <v>0</v>
          </cell>
          <cell r="N281">
            <v>0</v>
          </cell>
          <cell r="O281">
            <v>0</v>
          </cell>
          <cell r="P281">
            <v>2</v>
          </cell>
        </row>
        <row r="282">
          <cell r="B282" t="str">
            <v>80S</v>
          </cell>
          <cell r="C282">
            <v>2</v>
          </cell>
          <cell r="D282">
            <v>5.54</v>
          </cell>
          <cell r="E282">
            <v>1</v>
          </cell>
          <cell r="F282">
            <v>0</v>
          </cell>
          <cell r="G282">
            <v>0</v>
          </cell>
          <cell r="H282">
            <v>0</v>
          </cell>
          <cell r="I282">
            <v>0.2</v>
          </cell>
          <cell r="J282">
            <v>0.25</v>
          </cell>
          <cell r="K282">
            <v>0.45</v>
          </cell>
          <cell r="L282">
            <v>0</v>
          </cell>
          <cell r="M282">
            <v>0</v>
          </cell>
          <cell r="N282">
            <v>0</v>
          </cell>
          <cell r="O282">
            <v>0</v>
          </cell>
          <cell r="P282">
            <v>2</v>
          </cell>
        </row>
        <row r="283">
          <cell r="B283" t="str">
            <v>80S</v>
          </cell>
          <cell r="C283">
            <v>2</v>
          </cell>
          <cell r="D283">
            <v>5.54</v>
          </cell>
          <cell r="E283">
            <v>1</v>
          </cell>
          <cell r="F283">
            <v>0</v>
          </cell>
          <cell r="G283">
            <v>0</v>
          </cell>
          <cell r="H283">
            <v>0</v>
          </cell>
          <cell r="I283">
            <v>0.2</v>
          </cell>
          <cell r="J283">
            <v>0.25</v>
          </cell>
          <cell r="K283">
            <v>0.45</v>
          </cell>
          <cell r="L283">
            <v>0</v>
          </cell>
          <cell r="M283">
            <v>0</v>
          </cell>
          <cell r="N283">
            <v>0</v>
          </cell>
          <cell r="O283">
            <v>0</v>
          </cell>
          <cell r="P283">
            <v>2</v>
          </cell>
        </row>
        <row r="284">
          <cell r="B284" t="str">
            <v>80S</v>
          </cell>
          <cell r="C284">
            <v>2.5</v>
          </cell>
          <cell r="D284">
            <v>7.01</v>
          </cell>
          <cell r="E284">
            <v>1</v>
          </cell>
          <cell r="F284">
            <v>0</v>
          </cell>
          <cell r="G284">
            <v>0</v>
          </cell>
          <cell r="H284">
            <v>0</v>
          </cell>
          <cell r="I284">
            <v>0.25</v>
          </cell>
          <cell r="J284">
            <v>0.5</v>
          </cell>
          <cell r="K284">
            <v>0.75</v>
          </cell>
          <cell r="L284">
            <v>0</v>
          </cell>
          <cell r="M284">
            <v>0</v>
          </cell>
          <cell r="N284">
            <v>0</v>
          </cell>
          <cell r="O284">
            <v>0</v>
          </cell>
          <cell r="P284">
            <v>2</v>
          </cell>
        </row>
        <row r="285">
          <cell r="B285" t="str">
            <v>80S</v>
          </cell>
          <cell r="C285">
            <v>3</v>
          </cell>
          <cell r="D285">
            <v>7.62</v>
          </cell>
          <cell r="E285">
            <v>1</v>
          </cell>
          <cell r="F285">
            <v>0</v>
          </cell>
          <cell r="G285">
            <v>0</v>
          </cell>
          <cell r="H285">
            <v>0</v>
          </cell>
          <cell r="I285">
            <v>0.3</v>
          </cell>
          <cell r="J285">
            <v>0.6</v>
          </cell>
          <cell r="K285">
            <v>0.89999999999999991</v>
          </cell>
          <cell r="L285">
            <v>0</v>
          </cell>
          <cell r="M285">
            <v>0</v>
          </cell>
          <cell r="N285">
            <v>0</v>
          </cell>
          <cell r="O285">
            <v>0</v>
          </cell>
          <cell r="P285">
            <v>2</v>
          </cell>
        </row>
        <row r="286">
          <cell r="B286" t="str">
            <v>80S</v>
          </cell>
          <cell r="C286">
            <v>3.5</v>
          </cell>
          <cell r="D286">
            <v>8.08</v>
          </cell>
          <cell r="E286">
            <v>1</v>
          </cell>
          <cell r="F286">
            <v>0</v>
          </cell>
          <cell r="G286">
            <v>0</v>
          </cell>
          <cell r="H286">
            <v>0</v>
          </cell>
          <cell r="I286">
            <v>0.35</v>
          </cell>
          <cell r="J286">
            <v>0.85</v>
          </cell>
          <cell r="K286">
            <v>1.2</v>
          </cell>
          <cell r="L286">
            <v>0</v>
          </cell>
          <cell r="M286">
            <v>0</v>
          </cell>
          <cell r="N286">
            <v>0</v>
          </cell>
          <cell r="O286">
            <v>0</v>
          </cell>
          <cell r="P286">
            <v>3</v>
          </cell>
        </row>
        <row r="287">
          <cell r="A287" t="str">
            <v>80S</v>
          </cell>
          <cell r="B287" t="str">
            <v>80S</v>
          </cell>
          <cell r="C287">
            <v>4</v>
          </cell>
          <cell r="D287">
            <v>8.56</v>
          </cell>
          <cell r="E287">
            <v>1</v>
          </cell>
          <cell r="F287">
            <v>0</v>
          </cell>
          <cell r="G287">
            <v>0</v>
          </cell>
          <cell r="H287">
            <v>0</v>
          </cell>
          <cell r="I287">
            <v>0.41</v>
          </cell>
          <cell r="J287">
            <v>0.93</v>
          </cell>
          <cell r="K287">
            <v>1.34</v>
          </cell>
          <cell r="L287">
            <v>0</v>
          </cell>
          <cell r="M287">
            <v>0</v>
          </cell>
          <cell r="N287">
            <v>0</v>
          </cell>
          <cell r="O287">
            <v>0</v>
          </cell>
          <cell r="P287">
            <v>3</v>
          </cell>
        </row>
        <row r="288">
          <cell r="B288" t="str">
            <v>80S</v>
          </cell>
          <cell r="C288">
            <v>5</v>
          </cell>
          <cell r="D288">
            <v>9.5299999999999994</v>
          </cell>
          <cell r="E288">
            <v>1</v>
          </cell>
          <cell r="F288">
            <v>0</v>
          </cell>
          <cell r="G288">
            <v>0</v>
          </cell>
          <cell r="H288">
            <v>0</v>
          </cell>
          <cell r="I288">
            <v>0.51</v>
          </cell>
          <cell r="J288">
            <v>1.59</v>
          </cell>
          <cell r="K288">
            <v>2.1</v>
          </cell>
          <cell r="L288">
            <v>0</v>
          </cell>
          <cell r="M288">
            <v>0</v>
          </cell>
          <cell r="N288">
            <v>0</v>
          </cell>
          <cell r="O288">
            <v>0</v>
          </cell>
          <cell r="P288">
            <v>4</v>
          </cell>
        </row>
        <row r="289">
          <cell r="B289" t="str">
            <v>80S</v>
          </cell>
          <cell r="C289">
            <v>6</v>
          </cell>
          <cell r="D289">
            <v>10.97</v>
          </cell>
          <cell r="E289">
            <v>1.25</v>
          </cell>
          <cell r="F289">
            <v>0</v>
          </cell>
          <cell r="G289">
            <v>0</v>
          </cell>
          <cell r="H289">
            <v>0</v>
          </cell>
          <cell r="I289">
            <v>0.61</v>
          </cell>
          <cell r="J289">
            <v>2.69</v>
          </cell>
          <cell r="K289">
            <v>3.3</v>
          </cell>
          <cell r="L289">
            <v>0</v>
          </cell>
          <cell r="M289">
            <v>0</v>
          </cell>
          <cell r="N289">
            <v>0</v>
          </cell>
          <cell r="O289">
            <v>0</v>
          </cell>
          <cell r="P289">
            <v>4</v>
          </cell>
        </row>
        <row r="290">
          <cell r="B290" t="str">
            <v>80S</v>
          </cell>
          <cell r="C290">
            <v>8</v>
          </cell>
          <cell r="D290">
            <v>12.7</v>
          </cell>
          <cell r="E290">
            <v>1.25</v>
          </cell>
          <cell r="F290">
            <v>0</v>
          </cell>
          <cell r="G290">
            <v>0</v>
          </cell>
          <cell r="H290">
            <v>0</v>
          </cell>
          <cell r="I290">
            <v>0.81</v>
          </cell>
          <cell r="J290">
            <v>4.58</v>
          </cell>
          <cell r="K290">
            <v>5.3900000000000006</v>
          </cell>
          <cell r="L290">
            <v>0</v>
          </cell>
          <cell r="M290">
            <v>0</v>
          </cell>
          <cell r="N290">
            <v>0</v>
          </cell>
          <cell r="O290">
            <v>0</v>
          </cell>
          <cell r="P290">
            <v>4</v>
          </cell>
        </row>
        <row r="291">
          <cell r="B291" t="str">
            <v>80S</v>
          </cell>
          <cell r="C291">
            <v>10</v>
          </cell>
          <cell r="D291">
            <v>12.7</v>
          </cell>
          <cell r="E291">
            <v>1.25</v>
          </cell>
          <cell r="F291">
            <v>0</v>
          </cell>
          <cell r="G291">
            <v>0</v>
          </cell>
          <cell r="H291">
            <v>0</v>
          </cell>
          <cell r="I291">
            <v>1.01</v>
          </cell>
          <cell r="J291">
            <v>5.74</v>
          </cell>
          <cell r="K291">
            <v>6.75</v>
          </cell>
          <cell r="L291">
            <v>0</v>
          </cell>
          <cell r="M291">
            <v>0</v>
          </cell>
          <cell r="N291">
            <v>0</v>
          </cell>
          <cell r="O291">
            <v>0</v>
          </cell>
          <cell r="P291">
            <v>4</v>
          </cell>
        </row>
        <row r="292">
          <cell r="B292" t="str">
            <v>80S</v>
          </cell>
          <cell r="C292">
            <v>12</v>
          </cell>
          <cell r="D292">
            <v>12.7</v>
          </cell>
          <cell r="E292">
            <v>1.25</v>
          </cell>
          <cell r="F292">
            <v>0</v>
          </cell>
          <cell r="G292">
            <v>0</v>
          </cell>
          <cell r="H292">
            <v>0</v>
          </cell>
          <cell r="I292">
            <v>1.22</v>
          </cell>
          <cell r="J292">
            <v>6.73</v>
          </cell>
          <cell r="K292">
            <v>7.95</v>
          </cell>
          <cell r="L292">
            <v>0</v>
          </cell>
          <cell r="M292">
            <v>0</v>
          </cell>
          <cell r="N292">
            <v>0</v>
          </cell>
          <cell r="O292">
            <v>0</v>
          </cell>
          <cell r="P292">
            <v>6</v>
          </cell>
        </row>
        <row r="293">
          <cell r="B293">
            <v>100</v>
          </cell>
          <cell r="C293">
            <v>8</v>
          </cell>
          <cell r="D293">
            <v>15.09</v>
          </cell>
          <cell r="E293">
            <v>1.5</v>
          </cell>
          <cell r="F293">
            <v>0</v>
          </cell>
          <cell r="G293">
            <v>0</v>
          </cell>
          <cell r="H293">
            <v>0</v>
          </cell>
          <cell r="I293">
            <v>0.81</v>
          </cell>
          <cell r="J293">
            <v>6.09</v>
          </cell>
          <cell r="K293">
            <v>6.9</v>
          </cell>
          <cell r="L293">
            <v>0</v>
          </cell>
          <cell r="M293">
            <v>0</v>
          </cell>
          <cell r="N293">
            <v>0</v>
          </cell>
          <cell r="O293">
            <v>0</v>
          </cell>
          <cell r="P293">
            <v>4</v>
          </cell>
        </row>
        <row r="294">
          <cell r="B294">
            <v>100</v>
          </cell>
          <cell r="C294">
            <v>10</v>
          </cell>
          <cell r="D294">
            <v>18.260000000000002</v>
          </cell>
          <cell r="E294">
            <v>1.5</v>
          </cell>
          <cell r="F294">
            <v>0</v>
          </cell>
          <cell r="G294">
            <v>0</v>
          </cell>
          <cell r="H294">
            <v>0</v>
          </cell>
          <cell r="I294">
            <v>1.01</v>
          </cell>
          <cell r="J294">
            <v>11.44</v>
          </cell>
          <cell r="K294">
            <v>12.45</v>
          </cell>
          <cell r="L294">
            <v>0</v>
          </cell>
          <cell r="M294">
            <v>0</v>
          </cell>
          <cell r="N294">
            <v>0</v>
          </cell>
          <cell r="O294">
            <v>0</v>
          </cell>
          <cell r="P294">
            <v>4</v>
          </cell>
        </row>
        <row r="295">
          <cell r="B295">
            <v>100</v>
          </cell>
          <cell r="C295">
            <v>12</v>
          </cell>
          <cell r="D295">
            <v>21.44</v>
          </cell>
          <cell r="E295">
            <v>2</v>
          </cell>
          <cell r="F295">
            <v>0</v>
          </cell>
          <cell r="G295">
            <v>0</v>
          </cell>
          <cell r="H295">
            <v>0</v>
          </cell>
          <cell r="I295">
            <v>1.22</v>
          </cell>
          <cell r="J295">
            <v>15.28</v>
          </cell>
          <cell r="K295">
            <v>16.5</v>
          </cell>
          <cell r="L295">
            <v>0</v>
          </cell>
          <cell r="M295">
            <v>0</v>
          </cell>
          <cell r="N295">
            <v>0</v>
          </cell>
          <cell r="O295">
            <v>0</v>
          </cell>
          <cell r="P295">
            <v>6</v>
          </cell>
        </row>
        <row r="296">
          <cell r="B296">
            <v>100</v>
          </cell>
          <cell r="C296">
            <v>14</v>
          </cell>
          <cell r="D296">
            <v>23.83</v>
          </cell>
          <cell r="E296">
            <v>2</v>
          </cell>
          <cell r="F296">
            <v>0</v>
          </cell>
          <cell r="G296">
            <v>0</v>
          </cell>
          <cell r="H296">
            <v>0</v>
          </cell>
          <cell r="I296">
            <v>1.42</v>
          </cell>
          <cell r="J296">
            <v>21.07</v>
          </cell>
          <cell r="K296">
            <v>22.490000000000002</v>
          </cell>
          <cell r="L296">
            <v>0</v>
          </cell>
          <cell r="M296">
            <v>0</v>
          </cell>
          <cell r="N296">
            <v>0</v>
          </cell>
          <cell r="O296">
            <v>0</v>
          </cell>
          <cell r="P296">
            <v>6</v>
          </cell>
        </row>
        <row r="297">
          <cell r="B297">
            <v>100</v>
          </cell>
          <cell r="C297">
            <v>16</v>
          </cell>
          <cell r="D297">
            <v>26.19</v>
          </cell>
          <cell r="E297" t="str">
            <v>N</v>
          </cell>
          <cell r="F297">
            <v>0</v>
          </cell>
          <cell r="G297">
            <v>0</v>
          </cell>
          <cell r="H297">
            <v>0</v>
          </cell>
          <cell r="I297">
            <v>1.62</v>
          </cell>
          <cell r="J297">
            <v>28.38</v>
          </cell>
          <cell r="K297">
            <v>30</v>
          </cell>
          <cell r="L297">
            <v>0</v>
          </cell>
          <cell r="M297">
            <v>0</v>
          </cell>
          <cell r="N297">
            <v>0</v>
          </cell>
          <cell r="O297">
            <v>0</v>
          </cell>
          <cell r="P297">
            <v>6</v>
          </cell>
        </row>
        <row r="298">
          <cell r="B298">
            <v>100</v>
          </cell>
          <cell r="C298">
            <v>18</v>
          </cell>
          <cell r="D298">
            <v>29.36</v>
          </cell>
          <cell r="E298" t="str">
            <v>N</v>
          </cell>
          <cell r="F298">
            <v>0</v>
          </cell>
          <cell r="G298">
            <v>0</v>
          </cell>
          <cell r="H298">
            <v>0</v>
          </cell>
          <cell r="I298">
            <v>1.82</v>
          </cell>
          <cell r="J298">
            <v>37.17</v>
          </cell>
          <cell r="K298">
            <v>38.99</v>
          </cell>
          <cell r="L298">
            <v>0</v>
          </cell>
          <cell r="M298">
            <v>0</v>
          </cell>
          <cell r="N298">
            <v>0</v>
          </cell>
          <cell r="O298">
            <v>0</v>
          </cell>
          <cell r="P298">
            <v>6</v>
          </cell>
        </row>
        <row r="299">
          <cell r="B299">
            <v>100</v>
          </cell>
          <cell r="C299">
            <v>20</v>
          </cell>
          <cell r="D299">
            <v>32.54</v>
          </cell>
          <cell r="E299" t="str">
            <v>N</v>
          </cell>
          <cell r="F299">
            <v>0</v>
          </cell>
          <cell r="G299">
            <v>0</v>
          </cell>
          <cell r="H299">
            <v>0</v>
          </cell>
          <cell r="I299">
            <v>2.0299999999999998</v>
          </cell>
          <cell r="J299">
            <v>45.97</v>
          </cell>
          <cell r="K299">
            <v>48</v>
          </cell>
          <cell r="L299">
            <v>0</v>
          </cell>
          <cell r="M299">
            <v>0</v>
          </cell>
          <cell r="N299">
            <v>0</v>
          </cell>
          <cell r="O299">
            <v>0</v>
          </cell>
          <cell r="P299">
            <v>7</v>
          </cell>
        </row>
        <row r="300">
          <cell r="B300">
            <v>100</v>
          </cell>
          <cell r="C300">
            <v>22</v>
          </cell>
          <cell r="D300">
            <v>34.93</v>
          </cell>
          <cell r="E300" t="str">
            <v>N</v>
          </cell>
          <cell r="F300">
            <v>0</v>
          </cell>
          <cell r="G300">
            <v>0</v>
          </cell>
          <cell r="H300">
            <v>0</v>
          </cell>
          <cell r="I300">
            <v>2.23</v>
          </cell>
          <cell r="J300">
            <v>65.27</v>
          </cell>
          <cell r="K300">
            <v>67.5</v>
          </cell>
          <cell r="L300">
            <v>0</v>
          </cell>
          <cell r="M300">
            <v>0</v>
          </cell>
          <cell r="N300">
            <v>0</v>
          </cell>
          <cell r="O300">
            <v>0</v>
          </cell>
          <cell r="P300">
            <v>8</v>
          </cell>
        </row>
        <row r="301">
          <cell r="B301">
            <v>100</v>
          </cell>
          <cell r="C301">
            <v>24</v>
          </cell>
          <cell r="D301">
            <v>38.89</v>
          </cell>
          <cell r="E301" t="str">
            <v>N</v>
          </cell>
          <cell r="F301">
            <v>0</v>
          </cell>
          <cell r="G301">
            <v>0</v>
          </cell>
          <cell r="H301">
            <v>0</v>
          </cell>
          <cell r="I301">
            <v>2.4300000000000002</v>
          </cell>
          <cell r="J301">
            <v>75.56</v>
          </cell>
          <cell r="K301">
            <v>77.990000000000009</v>
          </cell>
          <cell r="L301">
            <v>0</v>
          </cell>
          <cell r="M301">
            <v>0</v>
          </cell>
          <cell r="N301">
            <v>0</v>
          </cell>
          <cell r="O301">
            <v>0</v>
          </cell>
          <cell r="P301">
            <v>8</v>
          </cell>
        </row>
        <row r="302">
          <cell r="B302">
            <v>120</v>
          </cell>
          <cell r="C302">
            <v>4</v>
          </cell>
          <cell r="D302">
            <v>11.13</v>
          </cell>
          <cell r="E302">
            <v>1.25</v>
          </cell>
          <cell r="F302">
            <v>0</v>
          </cell>
          <cell r="G302">
            <v>0</v>
          </cell>
          <cell r="H302">
            <v>0</v>
          </cell>
          <cell r="I302">
            <v>0.41</v>
          </cell>
          <cell r="J302">
            <v>1.84</v>
          </cell>
          <cell r="K302">
            <v>2.25</v>
          </cell>
          <cell r="L302">
            <v>0</v>
          </cell>
          <cell r="M302">
            <v>0</v>
          </cell>
          <cell r="N302">
            <v>0</v>
          </cell>
          <cell r="O302">
            <v>0</v>
          </cell>
          <cell r="P302">
            <v>4</v>
          </cell>
        </row>
        <row r="303">
          <cell r="B303">
            <v>120</v>
          </cell>
          <cell r="C303">
            <v>5</v>
          </cell>
          <cell r="D303">
            <v>12.7</v>
          </cell>
          <cell r="E303">
            <v>1.25</v>
          </cell>
          <cell r="F303">
            <v>0</v>
          </cell>
          <cell r="G303">
            <v>0</v>
          </cell>
          <cell r="H303">
            <v>0</v>
          </cell>
          <cell r="I303">
            <v>0.51</v>
          </cell>
          <cell r="J303">
            <v>2.94</v>
          </cell>
          <cell r="K303">
            <v>3.45</v>
          </cell>
          <cell r="L303">
            <v>0</v>
          </cell>
          <cell r="M303">
            <v>0</v>
          </cell>
          <cell r="N303">
            <v>0</v>
          </cell>
          <cell r="O303">
            <v>0</v>
          </cell>
          <cell r="P303">
            <v>4</v>
          </cell>
        </row>
        <row r="304">
          <cell r="B304">
            <v>120</v>
          </cell>
          <cell r="C304">
            <v>6</v>
          </cell>
          <cell r="D304">
            <v>14.27</v>
          </cell>
          <cell r="E304">
            <v>1.25</v>
          </cell>
          <cell r="F304">
            <v>0</v>
          </cell>
          <cell r="G304">
            <v>0</v>
          </cell>
          <cell r="H304">
            <v>0</v>
          </cell>
          <cell r="I304">
            <v>0.61</v>
          </cell>
          <cell r="J304">
            <v>4.1900000000000004</v>
          </cell>
          <cell r="K304">
            <v>4.8000000000000007</v>
          </cell>
          <cell r="L304">
            <v>0</v>
          </cell>
          <cell r="M304">
            <v>0</v>
          </cell>
          <cell r="N304">
            <v>0</v>
          </cell>
          <cell r="O304">
            <v>0</v>
          </cell>
          <cell r="P304">
            <v>4</v>
          </cell>
        </row>
        <row r="305">
          <cell r="B305">
            <v>120</v>
          </cell>
          <cell r="C305">
            <v>8</v>
          </cell>
          <cell r="D305">
            <v>18.260000000000002</v>
          </cell>
          <cell r="E305">
            <v>1.5</v>
          </cell>
          <cell r="F305">
            <v>0</v>
          </cell>
          <cell r="G305">
            <v>0</v>
          </cell>
          <cell r="H305">
            <v>0</v>
          </cell>
          <cell r="I305">
            <v>0.81</v>
          </cell>
          <cell r="J305">
            <v>9.23</v>
          </cell>
          <cell r="K305">
            <v>10.040000000000001</v>
          </cell>
          <cell r="L305">
            <v>0</v>
          </cell>
          <cell r="M305">
            <v>0</v>
          </cell>
          <cell r="N305">
            <v>0</v>
          </cell>
          <cell r="O305">
            <v>0</v>
          </cell>
          <cell r="P305">
            <v>4</v>
          </cell>
        </row>
        <row r="306">
          <cell r="B306">
            <v>120</v>
          </cell>
          <cell r="C306">
            <v>10</v>
          </cell>
          <cell r="D306">
            <v>21.44</v>
          </cell>
          <cell r="E306">
            <v>2</v>
          </cell>
          <cell r="F306">
            <v>0</v>
          </cell>
          <cell r="G306">
            <v>0</v>
          </cell>
          <cell r="H306">
            <v>0</v>
          </cell>
          <cell r="I306">
            <v>1.01</v>
          </cell>
          <cell r="J306">
            <v>12.49</v>
          </cell>
          <cell r="K306">
            <v>13.5</v>
          </cell>
          <cell r="L306">
            <v>0</v>
          </cell>
          <cell r="M306">
            <v>0</v>
          </cell>
          <cell r="N306">
            <v>0</v>
          </cell>
          <cell r="O306">
            <v>0</v>
          </cell>
          <cell r="P306">
            <v>4</v>
          </cell>
        </row>
        <row r="307">
          <cell r="B307">
            <v>120</v>
          </cell>
          <cell r="C307">
            <v>12</v>
          </cell>
          <cell r="D307">
            <v>25.4</v>
          </cell>
          <cell r="E307" t="str">
            <v>N</v>
          </cell>
          <cell r="F307">
            <v>0</v>
          </cell>
          <cell r="G307">
            <v>0</v>
          </cell>
          <cell r="H307">
            <v>0</v>
          </cell>
          <cell r="I307">
            <v>1.22</v>
          </cell>
          <cell r="J307">
            <v>21.27</v>
          </cell>
          <cell r="K307">
            <v>22.49</v>
          </cell>
          <cell r="L307">
            <v>0</v>
          </cell>
          <cell r="M307">
            <v>0</v>
          </cell>
          <cell r="N307">
            <v>0</v>
          </cell>
          <cell r="O307">
            <v>0</v>
          </cell>
          <cell r="P307">
            <v>6</v>
          </cell>
        </row>
        <row r="308">
          <cell r="B308">
            <v>120</v>
          </cell>
          <cell r="C308">
            <v>14</v>
          </cell>
          <cell r="D308">
            <v>27.79</v>
          </cell>
          <cell r="E308" t="str">
            <v>N</v>
          </cell>
          <cell r="F308">
            <v>0</v>
          </cell>
          <cell r="G308">
            <v>0</v>
          </cell>
          <cell r="H308">
            <v>0</v>
          </cell>
          <cell r="I308">
            <v>1.42</v>
          </cell>
          <cell r="J308">
            <v>25.58</v>
          </cell>
          <cell r="K308">
            <v>27</v>
          </cell>
          <cell r="L308">
            <v>0</v>
          </cell>
          <cell r="M308">
            <v>0</v>
          </cell>
          <cell r="N308">
            <v>0</v>
          </cell>
          <cell r="O308">
            <v>0</v>
          </cell>
          <cell r="P308">
            <v>6</v>
          </cell>
        </row>
        <row r="309">
          <cell r="B309">
            <v>120</v>
          </cell>
          <cell r="C309">
            <v>16</v>
          </cell>
          <cell r="D309">
            <v>30.96</v>
          </cell>
          <cell r="E309" t="str">
            <v>N</v>
          </cell>
          <cell r="F309">
            <v>0</v>
          </cell>
          <cell r="G309">
            <v>0</v>
          </cell>
          <cell r="H309">
            <v>0</v>
          </cell>
          <cell r="I309">
            <v>1.62</v>
          </cell>
          <cell r="J309">
            <v>35.880000000000003</v>
          </cell>
          <cell r="K309">
            <v>37.5</v>
          </cell>
          <cell r="L309">
            <v>0</v>
          </cell>
          <cell r="M309">
            <v>0</v>
          </cell>
          <cell r="N309">
            <v>0</v>
          </cell>
          <cell r="O309">
            <v>0</v>
          </cell>
          <cell r="P309">
            <v>6</v>
          </cell>
        </row>
        <row r="310">
          <cell r="B310">
            <v>120</v>
          </cell>
          <cell r="C310">
            <v>18</v>
          </cell>
          <cell r="D310">
            <v>34.93</v>
          </cell>
          <cell r="E310" t="str">
            <v>N</v>
          </cell>
          <cell r="F310">
            <v>0</v>
          </cell>
          <cell r="G310">
            <v>0</v>
          </cell>
          <cell r="H310">
            <v>0</v>
          </cell>
          <cell r="I310">
            <v>1.82</v>
          </cell>
          <cell r="J310">
            <v>47.68</v>
          </cell>
          <cell r="K310">
            <v>49.5</v>
          </cell>
          <cell r="L310">
            <v>0</v>
          </cell>
          <cell r="M310">
            <v>0</v>
          </cell>
          <cell r="N310">
            <v>0</v>
          </cell>
          <cell r="O310">
            <v>0</v>
          </cell>
          <cell r="P310">
            <v>6</v>
          </cell>
        </row>
        <row r="311">
          <cell r="B311">
            <v>120</v>
          </cell>
          <cell r="C311">
            <v>20</v>
          </cell>
          <cell r="D311">
            <v>38.1</v>
          </cell>
          <cell r="E311" t="str">
            <v>N</v>
          </cell>
          <cell r="F311">
            <v>0</v>
          </cell>
          <cell r="G311">
            <v>0</v>
          </cell>
          <cell r="H311">
            <v>0</v>
          </cell>
          <cell r="I311">
            <v>2.0299999999999998</v>
          </cell>
          <cell r="J311">
            <v>62.47</v>
          </cell>
          <cell r="K311">
            <v>64.5</v>
          </cell>
          <cell r="L311">
            <v>0</v>
          </cell>
          <cell r="M311">
            <v>0</v>
          </cell>
          <cell r="N311">
            <v>0</v>
          </cell>
          <cell r="O311">
            <v>0</v>
          </cell>
          <cell r="P311">
            <v>7</v>
          </cell>
        </row>
        <row r="312">
          <cell r="B312">
            <v>120</v>
          </cell>
          <cell r="C312">
            <v>22</v>
          </cell>
          <cell r="D312">
            <v>41.28</v>
          </cell>
          <cell r="E312" t="str">
            <v>N</v>
          </cell>
          <cell r="F312">
            <v>0</v>
          </cell>
          <cell r="G312">
            <v>0</v>
          </cell>
          <cell r="H312">
            <v>0</v>
          </cell>
          <cell r="I312">
            <v>2.23</v>
          </cell>
          <cell r="J312">
            <v>84.76</v>
          </cell>
          <cell r="K312">
            <v>86.990000000000009</v>
          </cell>
          <cell r="L312">
            <v>0</v>
          </cell>
          <cell r="M312">
            <v>0</v>
          </cell>
          <cell r="N312">
            <v>0</v>
          </cell>
          <cell r="O312">
            <v>0</v>
          </cell>
          <cell r="P312">
            <v>8</v>
          </cell>
        </row>
        <row r="313">
          <cell r="B313">
            <v>120</v>
          </cell>
          <cell r="C313">
            <v>24</v>
          </cell>
          <cell r="D313">
            <v>46.02</v>
          </cell>
          <cell r="E313" t="str">
            <v>N</v>
          </cell>
          <cell r="F313">
            <v>0</v>
          </cell>
          <cell r="G313">
            <v>0</v>
          </cell>
          <cell r="H313">
            <v>0</v>
          </cell>
          <cell r="I313">
            <v>2.4300000000000002</v>
          </cell>
          <cell r="J313">
            <v>98.07</v>
          </cell>
          <cell r="K313">
            <v>100.5</v>
          </cell>
          <cell r="L313">
            <v>0</v>
          </cell>
          <cell r="M313">
            <v>0</v>
          </cell>
          <cell r="N313">
            <v>0</v>
          </cell>
          <cell r="O313">
            <v>0</v>
          </cell>
          <cell r="P313">
            <v>8</v>
          </cell>
          <cell r="Q313">
            <v>0</v>
          </cell>
          <cell r="R313">
            <v>0</v>
          </cell>
        </row>
        <row r="314">
          <cell r="B314">
            <v>140</v>
          </cell>
          <cell r="C314">
            <v>8</v>
          </cell>
          <cell r="D314">
            <v>20.62</v>
          </cell>
          <cell r="E314">
            <v>2</v>
          </cell>
          <cell r="F314">
            <v>0</v>
          </cell>
          <cell r="G314">
            <v>0</v>
          </cell>
          <cell r="H314">
            <v>0</v>
          </cell>
          <cell r="I314">
            <v>0.81</v>
          </cell>
          <cell r="J314">
            <v>10.130000000000001</v>
          </cell>
          <cell r="K314">
            <v>10.940000000000001</v>
          </cell>
          <cell r="L314">
            <v>0</v>
          </cell>
          <cell r="M314">
            <v>0</v>
          </cell>
          <cell r="N314">
            <v>0</v>
          </cell>
          <cell r="O314">
            <v>0</v>
          </cell>
          <cell r="P314">
            <v>4</v>
          </cell>
        </row>
        <row r="315">
          <cell r="B315">
            <v>140</v>
          </cell>
          <cell r="C315">
            <v>10</v>
          </cell>
          <cell r="D315">
            <v>25.4</v>
          </cell>
          <cell r="E315" t="str">
            <v>N</v>
          </cell>
          <cell r="F315">
            <v>0</v>
          </cell>
          <cell r="G315">
            <v>0</v>
          </cell>
          <cell r="H315">
            <v>0</v>
          </cell>
          <cell r="I315">
            <v>1.01</v>
          </cell>
          <cell r="J315">
            <v>18.48</v>
          </cell>
          <cell r="K315">
            <v>19.490000000000002</v>
          </cell>
          <cell r="L315">
            <v>0</v>
          </cell>
          <cell r="M315">
            <v>0</v>
          </cell>
          <cell r="N315">
            <v>0</v>
          </cell>
          <cell r="O315">
            <v>0</v>
          </cell>
          <cell r="P315">
            <v>4</v>
          </cell>
        </row>
        <row r="316">
          <cell r="B316">
            <v>140</v>
          </cell>
          <cell r="C316">
            <v>12</v>
          </cell>
          <cell r="D316">
            <v>28.58</v>
          </cell>
          <cell r="E316" t="str">
            <v>N</v>
          </cell>
          <cell r="F316">
            <v>0</v>
          </cell>
          <cell r="G316">
            <v>0</v>
          </cell>
          <cell r="H316">
            <v>0</v>
          </cell>
          <cell r="I316">
            <v>1.22</v>
          </cell>
          <cell r="J316">
            <v>25.78</v>
          </cell>
          <cell r="K316">
            <v>27</v>
          </cell>
          <cell r="L316">
            <v>0</v>
          </cell>
          <cell r="M316">
            <v>0</v>
          </cell>
          <cell r="N316">
            <v>0</v>
          </cell>
          <cell r="O316">
            <v>0</v>
          </cell>
          <cell r="P316">
            <v>6</v>
          </cell>
        </row>
        <row r="317">
          <cell r="B317">
            <v>140</v>
          </cell>
          <cell r="C317">
            <v>14</v>
          </cell>
          <cell r="D317">
            <v>31.75</v>
          </cell>
          <cell r="E317" t="str">
            <v>N</v>
          </cell>
          <cell r="F317">
            <v>0</v>
          </cell>
          <cell r="G317">
            <v>0</v>
          </cell>
          <cell r="H317">
            <v>0</v>
          </cell>
          <cell r="I317">
            <v>1.42</v>
          </cell>
          <cell r="J317">
            <v>31.58</v>
          </cell>
          <cell r="K317">
            <v>33</v>
          </cell>
          <cell r="L317">
            <v>0</v>
          </cell>
          <cell r="M317">
            <v>0</v>
          </cell>
          <cell r="N317">
            <v>0</v>
          </cell>
          <cell r="O317">
            <v>0</v>
          </cell>
          <cell r="P317">
            <v>6</v>
          </cell>
        </row>
        <row r="318">
          <cell r="B318">
            <v>140</v>
          </cell>
          <cell r="C318">
            <v>16</v>
          </cell>
          <cell r="D318">
            <v>36.53</v>
          </cell>
          <cell r="E318" t="str">
            <v>N</v>
          </cell>
          <cell r="F318">
            <v>0</v>
          </cell>
          <cell r="G318">
            <v>0</v>
          </cell>
          <cell r="H318">
            <v>0</v>
          </cell>
          <cell r="I318">
            <v>1.62</v>
          </cell>
          <cell r="J318">
            <v>44.87</v>
          </cell>
          <cell r="K318">
            <v>46.489999999999995</v>
          </cell>
          <cell r="L318">
            <v>0</v>
          </cell>
          <cell r="M318">
            <v>0</v>
          </cell>
          <cell r="N318">
            <v>0</v>
          </cell>
          <cell r="O318">
            <v>0</v>
          </cell>
          <cell r="P318">
            <v>6</v>
          </cell>
        </row>
        <row r="319">
          <cell r="B319">
            <v>140</v>
          </cell>
          <cell r="C319">
            <v>18</v>
          </cell>
          <cell r="D319">
            <v>39.67</v>
          </cell>
          <cell r="E319" t="str">
            <v>N</v>
          </cell>
          <cell r="F319">
            <v>0</v>
          </cell>
          <cell r="G319">
            <v>0</v>
          </cell>
          <cell r="H319">
            <v>0</v>
          </cell>
          <cell r="I319">
            <v>1.82</v>
          </cell>
          <cell r="J319">
            <v>59.68</v>
          </cell>
          <cell r="K319">
            <v>61.5</v>
          </cell>
          <cell r="L319">
            <v>0</v>
          </cell>
          <cell r="M319">
            <v>0</v>
          </cell>
          <cell r="N319">
            <v>0</v>
          </cell>
          <cell r="O319">
            <v>0</v>
          </cell>
          <cell r="P319">
            <v>6</v>
          </cell>
        </row>
        <row r="320">
          <cell r="B320">
            <v>140</v>
          </cell>
          <cell r="C320">
            <v>20</v>
          </cell>
          <cell r="D320">
            <v>44.45</v>
          </cell>
          <cell r="E320" t="str">
            <v>N</v>
          </cell>
          <cell r="F320">
            <v>0</v>
          </cell>
          <cell r="G320">
            <v>0</v>
          </cell>
          <cell r="H320">
            <v>0</v>
          </cell>
          <cell r="I320">
            <v>2.0299999999999998</v>
          </cell>
          <cell r="J320">
            <v>78.959999999999994</v>
          </cell>
          <cell r="K320">
            <v>80.989999999999995</v>
          </cell>
          <cell r="L320">
            <v>0</v>
          </cell>
          <cell r="M320">
            <v>0</v>
          </cell>
          <cell r="N320">
            <v>0</v>
          </cell>
          <cell r="O320">
            <v>0</v>
          </cell>
          <cell r="P320">
            <v>7</v>
          </cell>
        </row>
        <row r="321">
          <cell r="B321">
            <v>140</v>
          </cell>
          <cell r="C321">
            <v>22</v>
          </cell>
          <cell r="D321">
            <v>47.63</v>
          </cell>
          <cell r="E321" t="str">
            <v>N</v>
          </cell>
          <cell r="F321">
            <v>0</v>
          </cell>
          <cell r="G321">
            <v>0</v>
          </cell>
          <cell r="H321">
            <v>0</v>
          </cell>
          <cell r="I321">
            <v>2.23</v>
          </cell>
          <cell r="J321">
            <v>108.77</v>
          </cell>
          <cell r="K321">
            <v>111</v>
          </cell>
          <cell r="L321">
            <v>0</v>
          </cell>
          <cell r="M321">
            <v>0</v>
          </cell>
          <cell r="N321">
            <v>0</v>
          </cell>
          <cell r="O321">
            <v>0</v>
          </cell>
          <cell r="P321">
            <v>8</v>
          </cell>
        </row>
        <row r="322">
          <cell r="B322">
            <v>140</v>
          </cell>
          <cell r="C322">
            <v>24</v>
          </cell>
          <cell r="D322">
            <v>52.37</v>
          </cell>
          <cell r="E322" t="str">
            <v>N</v>
          </cell>
          <cell r="F322">
            <v>0</v>
          </cell>
          <cell r="G322">
            <v>0</v>
          </cell>
          <cell r="H322">
            <v>0</v>
          </cell>
          <cell r="I322">
            <v>2.4300000000000002</v>
          </cell>
          <cell r="J322">
            <v>126.57</v>
          </cell>
          <cell r="K322">
            <v>129</v>
          </cell>
          <cell r="L322">
            <v>0</v>
          </cell>
          <cell r="M322">
            <v>0</v>
          </cell>
          <cell r="N322">
            <v>0</v>
          </cell>
          <cell r="O322">
            <v>0</v>
          </cell>
          <cell r="P322">
            <v>8</v>
          </cell>
        </row>
        <row r="323">
          <cell r="B323">
            <v>160</v>
          </cell>
          <cell r="C323">
            <v>0.5</v>
          </cell>
          <cell r="D323">
            <v>4.78</v>
          </cell>
          <cell r="E323">
            <v>1</v>
          </cell>
          <cell r="F323">
            <v>0</v>
          </cell>
          <cell r="G323">
            <v>0</v>
          </cell>
          <cell r="H323">
            <v>0</v>
          </cell>
          <cell r="I323">
            <v>7.0000000000000007E-2</v>
          </cell>
          <cell r="J323">
            <v>0.08</v>
          </cell>
          <cell r="K323">
            <v>0.15000000000000002</v>
          </cell>
          <cell r="L323">
            <v>0</v>
          </cell>
          <cell r="M323">
            <v>0</v>
          </cell>
          <cell r="N323">
            <v>0</v>
          </cell>
          <cell r="O323">
            <v>0</v>
          </cell>
          <cell r="P323">
            <v>2</v>
          </cell>
        </row>
        <row r="324">
          <cell r="B324">
            <v>160</v>
          </cell>
          <cell r="C324">
            <v>0.5</v>
          </cell>
          <cell r="D324">
            <v>4.78</v>
          </cell>
          <cell r="E324">
            <v>1</v>
          </cell>
          <cell r="F324">
            <v>0</v>
          </cell>
          <cell r="G324">
            <v>0</v>
          </cell>
          <cell r="H324">
            <v>0</v>
          </cell>
          <cell r="I324">
            <v>7.0000000000000007E-2</v>
          </cell>
          <cell r="J324">
            <v>0.08</v>
          </cell>
          <cell r="K324">
            <v>0.15000000000000002</v>
          </cell>
          <cell r="L324">
            <v>0</v>
          </cell>
          <cell r="M324">
            <v>0</v>
          </cell>
          <cell r="N324">
            <v>0</v>
          </cell>
          <cell r="O324">
            <v>0</v>
          </cell>
          <cell r="P324">
            <v>2</v>
          </cell>
        </row>
        <row r="325">
          <cell r="B325">
            <v>160</v>
          </cell>
          <cell r="C325">
            <v>0.5</v>
          </cell>
          <cell r="D325">
            <v>4.78</v>
          </cell>
          <cell r="E325">
            <v>1</v>
          </cell>
          <cell r="F325">
            <v>0</v>
          </cell>
          <cell r="G325">
            <v>0</v>
          </cell>
          <cell r="H325">
            <v>0</v>
          </cell>
          <cell r="I325">
            <v>7.0000000000000007E-2</v>
          </cell>
          <cell r="J325">
            <v>0.08</v>
          </cell>
          <cell r="K325">
            <v>0.15000000000000002</v>
          </cell>
          <cell r="L325">
            <v>0</v>
          </cell>
          <cell r="M325">
            <v>0</v>
          </cell>
          <cell r="N325">
            <v>0</v>
          </cell>
          <cell r="O325">
            <v>0</v>
          </cell>
          <cell r="P325">
            <v>2</v>
          </cell>
        </row>
        <row r="326">
          <cell r="B326">
            <v>160</v>
          </cell>
          <cell r="C326">
            <v>0.75</v>
          </cell>
          <cell r="D326">
            <v>5.56</v>
          </cell>
          <cell r="E326">
            <v>1</v>
          </cell>
          <cell r="F326">
            <v>0</v>
          </cell>
          <cell r="G326">
            <v>0</v>
          </cell>
          <cell r="H326">
            <v>0</v>
          </cell>
          <cell r="I326">
            <v>0.08</v>
          </cell>
          <cell r="J326">
            <v>7.0000000000000007E-2</v>
          </cell>
          <cell r="K326">
            <v>0.15000000000000002</v>
          </cell>
          <cell r="L326">
            <v>0</v>
          </cell>
          <cell r="M326">
            <v>0</v>
          </cell>
          <cell r="N326">
            <v>0</v>
          </cell>
          <cell r="O326">
            <v>0</v>
          </cell>
          <cell r="P326">
            <v>2</v>
          </cell>
        </row>
        <row r="327">
          <cell r="B327">
            <v>160</v>
          </cell>
          <cell r="C327">
            <v>0.75</v>
          </cell>
          <cell r="D327">
            <v>5.56</v>
          </cell>
          <cell r="E327">
            <v>1</v>
          </cell>
          <cell r="F327">
            <v>0</v>
          </cell>
          <cell r="G327">
            <v>0</v>
          </cell>
          <cell r="H327">
            <v>0</v>
          </cell>
          <cell r="I327">
            <v>0.08</v>
          </cell>
          <cell r="J327">
            <v>7.0000000000000007E-2</v>
          </cell>
          <cell r="K327">
            <v>0.15000000000000002</v>
          </cell>
          <cell r="L327">
            <v>0</v>
          </cell>
          <cell r="M327">
            <v>0</v>
          </cell>
          <cell r="N327">
            <v>0</v>
          </cell>
          <cell r="O327">
            <v>0</v>
          </cell>
          <cell r="P327">
            <v>2</v>
          </cell>
        </row>
        <row r="328">
          <cell r="B328">
            <v>160</v>
          </cell>
          <cell r="C328">
            <v>0.75</v>
          </cell>
          <cell r="D328">
            <v>5.56</v>
          </cell>
          <cell r="E328">
            <v>1</v>
          </cell>
          <cell r="F328">
            <v>0</v>
          </cell>
          <cell r="G328">
            <v>0</v>
          </cell>
          <cell r="H328">
            <v>0</v>
          </cell>
          <cell r="I328">
            <v>0.08</v>
          </cell>
          <cell r="J328">
            <v>7.0000000000000007E-2</v>
          </cell>
          <cell r="K328">
            <v>0.15000000000000002</v>
          </cell>
          <cell r="L328">
            <v>0</v>
          </cell>
          <cell r="M328">
            <v>0</v>
          </cell>
          <cell r="N328">
            <v>0</v>
          </cell>
          <cell r="O328">
            <v>0</v>
          </cell>
          <cell r="P328">
            <v>2</v>
          </cell>
        </row>
        <row r="329">
          <cell r="B329">
            <v>160</v>
          </cell>
          <cell r="C329">
            <v>1</v>
          </cell>
          <cell r="D329">
            <v>6.35</v>
          </cell>
          <cell r="E329">
            <v>1</v>
          </cell>
          <cell r="F329">
            <v>0</v>
          </cell>
          <cell r="G329">
            <v>0</v>
          </cell>
          <cell r="H329">
            <v>0</v>
          </cell>
          <cell r="I329">
            <v>0.1</v>
          </cell>
          <cell r="J329">
            <v>0.35</v>
          </cell>
          <cell r="K329">
            <v>0.44999999999999996</v>
          </cell>
          <cell r="L329">
            <v>0</v>
          </cell>
          <cell r="M329">
            <v>0</v>
          </cell>
          <cell r="N329">
            <v>0</v>
          </cell>
          <cell r="O329">
            <v>0</v>
          </cell>
          <cell r="P329">
            <v>2</v>
          </cell>
        </row>
        <row r="330">
          <cell r="B330">
            <v>160</v>
          </cell>
          <cell r="C330">
            <v>1</v>
          </cell>
          <cell r="D330">
            <v>6.35</v>
          </cell>
          <cell r="E330">
            <v>1</v>
          </cell>
          <cell r="F330">
            <v>0</v>
          </cell>
          <cell r="G330">
            <v>0</v>
          </cell>
          <cell r="H330">
            <v>0</v>
          </cell>
          <cell r="I330">
            <v>0.1</v>
          </cell>
          <cell r="J330">
            <v>0.35</v>
          </cell>
          <cell r="K330">
            <v>0.44999999999999996</v>
          </cell>
          <cell r="L330">
            <v>0</v>
          </cell>
          <cell r="M330">
            <v>0</v>
          </cell>
          <cell r="N330">
            <v>0</v>
          </cell>
          <cell r="O330">
            <v>0</v>
          </cell>
          <cell r="P330">
            <v>2</v>
          </cell>
        </row>
        <row r="331">
          <cell r="B331">
            <v>160</v>
          </cell>
          <cell r="C331">
            <v>1</v>
          </cell>
          <cell r="D331">
            <v>6.35</v>
          </cell>
          <cell r="E331">
            <v>1</v>
          </cell>
          <cell r="F331">
            <v>0</v>
          </cell>
          <cell r="G331">
            <v>0</v>
          </cell>
          <cell r="H331">
            <v>0</v>
          </cell>
          <cell r="I331">
            <v>0.1</v>
          </cell>
          <cell r="J331">
            <v>0.35</v>
          </cell>
          <cell r="K331">
            <v>0.44999999999999996</v>
          </cell>
          <cell r="L331">
            <v>0</v>
          </cell>
          <cell r="M331">
            <v>0</v>
          </cell>
          <cell r="N331">
            <v>0</v>
          </cell>
          <cell r="O331">
            <v>0</v>
          </cell>
          <cell r="P331">
            <v>2</v>
          </cell>
        </row>
        <row r="332">
          <cell r="B332">
            <v>160</v>
          </cell>
          <cell r="C332">
            <v>1.25</v>
          </cell>
          <cell r="D332">
            <v>6.35</v>
          </cell>
          <cell r="E332">
            <v>1</v>
          </cell>
          <cell r="F332">
            <v>0</v>
          </cell>
          <cell r="G332">
            <v>0</v>
          </cell>
          <cell r="H332">
            <v>0</v>
          </cell>
          <cell r="I332">
            <v>0.13</v>
          </cell>
          <cell r="J332">
            <v>0.32</v>
          </cell>
          <cell r="K332">
            <v>0.45</v>
          </cell>
          <cell r="L332">
            <v>0</v>
          </cell>
          <cell r="M332">
            <v>0</v>
          </cell>
          <cell r="N332">
            <v>0</v>
          </cell>
          <cell r="O332">
            <v>0</v>
          </cell>
          <cell r="P332">
            <v>2</v>
          </cell>
        </row>
        <row r="333">
          <cell r="B333">
            <v>160</v>
          </cell>
          <cell r="C333">
            <v>1.25</v>
          </cell>
          <cell r="D333">
            <v>6.35</v>
          </cell>
          <cell r="E333">
            <v>1</v>
          </cell>
          <cell r="F333">
            <v>0</v>
          </cell>
          <cell r="G333">
            <v>0</v>
          </cell>
          <cell r="H333">
            <v>0</v>
          </cell>
          <cell r="I333">
            <v>0.13</v>
          </cell>
          <cell r="J333">
            <v>0.32</v>
          </cell>
          <cell r="K333">
            <v>0.45</v>
          </cell>
          <cell r="L333">
            <v>0</v>
          </cell>
          <cell r="M333">
            <v>0</v>
          </cell>
          <cell r="N333">
            <v>0</v>
          </cell>
          <cell r="O333">
            <v>0</v>
          </cell>
          <cell r="P333">
            <v>2</v>
          </cell>
        </row>
        <row r="334">
          <cell r="B334">
            <v>160</v>
          </cell>
          <cell r="C334">
            <v>1.25</v>
          </cell>
          <cell r="D334">
            <v>6.35</v>
          </cell>
          <cell r="E334">
            <v>1</v>
          </cell>
          <cell r="F334">
            <v>0</v>
          </cell>
          <cell r="G334">
            <v>0</v>
          </cell>
          <cell r="H334">
            <v>0</v>
          </cell>
          <cell r="I334">
            <v>0.13</v>
          </cell>
          <cell r="J334">
            <v>0.32</v>
          </cell>
          <cell r="K334">
            <v>0.45</v>
          </cell>
          <cell r="L334">
            <v>0</v>
          </cell>
          <cell r="M334">
            <v>0</v>
          </cell>
          <cell r="N334">
            <v>0</v>
          </cell>
          <cell r="O334">
            <v>0</v>
          </cell>
          <cell r="P334">
            <v>2</v>
          </cell>
        </row>
        <row r="335">
          <cell r="B335">
            <v>160</v>
          </cell>
          <cell r="C335">
            <v>1.5</v>
          </cell>
          <cell r="D335">
            <v>7.14</v>
          </cell>
          <cell r="E335">
            <v>1</v>
          </cell>
          <cell r="F335">
            <v>0</v>
          </cell>
          <cell r="G335">
            <v>0</v>
          </cell>
          <cell r="H335">
            <v>0</v>
          </cell>
          <cell r="I335">
            <v>0.15</v>
          </cell>
          <cell r="J335">
            <v>0.45</v>
          </cell>
          <cell r="K335">
            <v>0.6</v>
          </cell>
          <cell r="L335">
            <v>0</v>
          </cell>
          <cell r="M335">
            <v>0</v>
          </cell>
          <cell r="N335">
            <v>0</v>
          </cell>
          <cell r="O335">
            <v>0</v>
          </cell>
          <cell r="P335">
            <v>2</v>
          </cell>
        </row>
        <row r="336">
          <cell r="B336">
            <v>160</v>
          </cell>
          <cell r="C336">
            <v>1.5</v>
          </cell>
          <cell r="D336">
            <v>7.14</v>
          </cell>
          <cell r="E336">
            <v>1</v>
          </cell>
          <cell r="F336">
            <v>0</v>
          </cell>
          <cell r="G336">
            <v>0</v>
          </cell>
          <cell r="H336">
            <v>0</v>
          </cell>
          <cell r="I336">
            <v>0.15</v>
          </cell>
          <cell r="J336">
            <v>0.45</v>
          </cell>
          <cell r="K336">
            <v>0.6</v>
          </cell>
          <cell r="L336">
            <v>0</v>
          </cell>
          <cell r="M336">
            <v>0</v>
          </cell>
          <cell r="N336">
            <v>0</v>
          </cell>
          <cell r="O336">
            <v>0</v>
          </cell>
          <cell r="P336">
            <v>2</v>
          </cell>
        </row>
        <row r="337">
          <cell r="B337">
            <v>160</v>
          </cell>
          <cell r="C337">
            <v>1.5</v>
          </cell>
          <cell r="D337">
            <v>7.14</v>
          </cell>
          <cell r="E337">
            <v>1</v>
          </cell>
          <cell r="F337">
            <v>0</v>
          </cell>
          <cell r="G337">
            <v>0</v>
          </cell>
          <cell r="H337">
            <v>0</v>
          </cell>
          <cell r="I337">
            <v>0.15</v>
          </cell>
          <cell r="J337">
            <v>0.45</v>
          </cell>
          <cell r="K337">
            <v>0.6</v>
          </cell>
          <cell r="L337">
            <v>0</v>
          </cell>
          <cell r="M337">
            <v>0</v>
          </cell>
          <cell r="N337">
            <v>0</v>
          </cell>
          <cell r="O337">
            <v>0</v>
          </cell>
          <cell r="P337">
            <v>2</v>
          </cell>
        </row>
        <row r="338">
          <cell r="B338">
            <v>160</v>
          </cell>
          <cell r="C338">
            <v>2</v>
          </cell>
          <cell r="D338">
            <v>8.74</v>
          </cell>
          <cell r="E338">
            <v>1</v>
          </cell>
          <cell r="F338">
            <v>0</v>
          </cell>
          <cell r="G338">
            <v>0</v>
          </cell>
          <cell r="H338">
            <v>0</v>
          </cell>
          <cell r="I338">
            <v>0.2</v>
          </cell>
          <cell r="J338">
            <v>0.7</v>
          </cell>
          <cell r="K338">
            <v>0.89999999999999991</v>
          </cell>
          <cell r="L338">
            <v>0</v>
          </cell>
          <cell r="M338">
            <v>0</v>
          </cell>
          <cell r="N338">
            <v>0</v>
          </cell>
          <cell r="O338">
            <v>0</v>
          </cell>
          <cell r="P338">
            <v>4</v>
          </cell>
        </row>
        <row r="339">
          <cell r="B339">
            <v>160</v>
          </cell>
          <cell r="C339">
            <v>2</v>
          </cell>
          <cell r="D339">
            <v>8.74</v>
          </cell>
          <cell r="E339">
            <v>1</v>
          </cell>
          <cell r="F339">
            <v>0</v>
          </cell>
          <cell r="G339">
            <v>0</v>
          </cell>
          <cell r="H339">
            <v>0</v>
          </cell>
          <cell r="I339">
            <v>0.2</v>
          </cell>
          <cell r="J339">
            <v>0.7</v>
          </cell>
          <cell r="K339">
            <v>0.89999999999999991</v>
          </cell>
          <cell r="L339">
            <v>0</v>
          </cell>
          <cell r="M339">
            <v>0</v>
          </cell>
          <cell r="N339">
            <v>0</v>
          </cell>
          <cell r="O339">
            <v>0</v>
          </cell>
          <cell r="P339">
            <v>4</v>
          </cell>
        </row>
        <row r="340">
          <cell r="B340">
            <v>160</v>
          </cell>
          <cell r="C340">
            <v>2</v>
          </cell>
          <cell r="D340">
            <v>8.74</v>
          </cell>
          <cell r="E340">
            <v>1</v>
          </cell>
          <cell r="F340">
            <v>0</v>
          </cell>
          <cell r="G340">
            <v>0</v>
          </cell>
          <cell r="H340">
            <v>0</v>
          </cell>
          <cell r="I340">
            <v>0.2</v>
          </cell>
          <cell r="J340">
            <v>0.7</v>
          </cell>
          <cell r="K340">
            <v>0.89999999999999991</v>
          </cell>
          <cell r="L340">
            <v>0</v>
          </cell>
          <cell r="M340">
            <v>0</v>
          </cell>
          <cell r="N340">
            <v>0</v>
          </cell>
          <cell r="O340">
            <v>0</v>
          </cell>
          <cell r="P340">
            <v>4</v>
          </cell>
        </row>
        <row r="341">
          <cell r="B341">
            <v>160</v>
          </cell>
          <cell r="C341">
            <v>2.5</v>
          </cell>
          <cell r="D341">
            <v>9.5299999999999994</v>
          </cell>
          <cell r="E341">
            <v>1</v>
          </cell>
          <cell r="F341">
            <v>0</v>
          </cell>
          <cell r="G341">
            <v>0</v>
          </cell>
          <cell r="H341">
            <v>0</v>
          </cell>
          <cell r="I341">
            <v>0.25</v>
          </cell>
          <cell r="J341">
            <v>0.8</v>
          </cell>
          <cell r="K341">
            <v>1.05</v>
          </cell>
          <cell r="L341">
            <v>0</v>
          </cell>
          <cell r="M341">
            <v>0</v>
          </cell>
          <cell r="N341">
            <v>0</v>
          </cell>
          <cell r="O341">
            <v>0</v>
          </cell>
          <cell r="P341">
            <v>4</v>
          </cell>
        </row>
        <row r="342">
          <cell r="B342">
            <v>160</v>
          </cell>
          <cell r="C342">
            <v>3</v>
          </cell>
          <cell r="D342">
            <v>11.13</v>
          </cell>
          <cell r="E342">
            <v>1.25</v>
          </cell>
          <cell r="F342">
            <v>0</v>
          </cell>
          <cell r="G342">
            <v>0</v>
          </cell>
          <cell r="H342">
            <v>0</v>
          </cell>
          <cell r="I342">
            <v>0.3</v>
          </cell>
          <cell r="J342">
            <v>1.5</v>
          </cell>
          <cell r="K342">
            <v>1.8</v>
          </cell>
          <cell r="L342">
            <v>0</v>
          </cell>
          <cell r="M342">
            <v>0</v>
          </cell>
          <cell r="N342">
            <v>0</v>
          </cell>
          <cell r="O342">
            <v>0</v>
          </cell>
          <cell r="P342">
            <v>4</v>
          </cell>
        </row>
        <row r="343">
          <cell r="B343">
            <v>160</v>
          </cell>
          <cell r="C343">
            <v>4</v>
          </cell>
          <cell r="D343">
            <v>13.49</v>
          </cell>
          <cell r="E343">
            <v>1.25</v>
          </cell>
          <cell r="F343">
            <v>0</v>
          </cell>
          <cell r="G343">
            <v>0</v>
          </cell>
          <cell r="H343">
            <v>0</v>
          </cell>
          <cell r="I343">
            <v>0.41</v>
          </cell>
          <cell r="J343">
            <v>2.59</v>
          </cell>
          <cell r="K343">
            <v>3</v>
          </cell>
          <cell r="L343">
            <v>0</v>
          </cell>
          <cell r="M343">
            <v>0</v>
          </cell>
          <cell r="N343">
            <v>0</v>
          </cell>
          <cell r="O343">
            <v>0</v>
          </cell>
          <cell r="P343">
            <v>4</v>
          </cell>
        </row>
        <row r="344">
          <cell r="B344">
            <v>160</v>
          </cell>
          <cell r="C344">
            <v>5</v>
          </cell>
          <cell r="D344">
            <v>15.88</v>
          </cell>
          <cell r="E344">
            <v>1.5</v>
          </cell>
          <cell r="F344">
            <v>0</v>
          </cell>
          <cell r="G344">
            <v>0</v>
          </cell>
          <cell r="H344">
            <v>0</v>
          </cell>
          <cell r="I344">
            <v>0.51</v>
          </cell>
          <cell r="J344">
            <v>4.29</v>
          </cell>
          <cell r="K344">
            <v>4.8</v>
          </cell>
          <cell r="L344">
            <v>4</v>
          </cell>
          <cell r="M344">
            <v>0</v>
          </cell>
          <cell r="N344">
            <v>0</v>
          </cell>
          <cell r="O344">
            <v>160</v>
          </cell>
          <cell r="P344">
            <v>4</v>
          </cell>
          <cell r="Q344">
            <v>0</v>
          </cell>
          <cell r="R344">
            <v>7.2784507436844332E-312</v>
          </cell>
        </row>
        <row r="345">
          <cell r="B345">
            <v>160</v>
          </cell>
          <cell r="C345">
            <v>6</v>
          </cell>
          <cell r="D345">
            <v>18.260000000000002</v>
          </cell>
          <cell r="E345">
            <v>1.5</v>
          </cell>
          <cell r="F345">
            <v>0</v>
          </cell>
          <cell r="G345">
            <v>0</v>
          </cell>
          <cell r="H345">
            <v>0</v>
          </cell>
          <cell r="I345">
            <v>0.61</v>
          </cell>
          <cell r="J345">
            <v>7.04</v>
          </cell>
          <cell r="K345">
            <v>7.65</v>
          </cell>
          <cell r="L345">
            <v>0</v>
          </cell>
          <cell r="M345">
            <v>0</v>
          </cell>
          <cell r="N345">
            <v>0</v>
          </cell>
          <cell r="O345">
            <v>0</v>
          </cell>
          <cell r="P345">
            <v>4</v>
          </cell>
        </row>
        <row r="346">
          <cell r="B346">
            <v>160</v>
          </cell>
          <cell r="C346">
            <v>8</v>
          </cell>
          <cell r="D346">
            <v>23.01</v>
          </cell>
          <cell r="E346">
            <v>2</v>
          </cell>
          <cell r="F346">
            <v>0</v>
          </cell>
          <cell r="G346">
            <v>0</v>
          </cell>
          <cell r="H346">
            <v>0</v>
          </cell>
          <cell r="I346">
            <v>0.81</v>
          </cell>
          <cell r="J346">
            <v>11.19</v>
          </cell>
          <cell r="K346">
            <v>12</v>
          </cell>
          <cell r="L346">
            <v>0</v>
          </cell>
          <cell r="M346">
            <v>0</v>
          </cell>
          <cell r="N346">
            <v>0</v>
          </cell>
          <cell r="O346">
            <v>0</v>
          </cell>
          <cell r="P346">
            <v>4</v>
          </cell>
        </row>
        <row r="347">
          <cell r="B347">
            <v>160</v>
          </cell>
          <cell r="C347">
            <v>10</v>
          </cell>
          <cell r="D347">
            <v>28.58</v>
          </cell>
          <cell r="E347" t="str">
            <v>N</v>
          </cell>
          <cell r="F347">
            <v>0</v>
          </cell>
          <cell r="G347">
            <v>0</v>
          </cell>
          <cell r="H347">
            <v>0</v>
          </cell>
          <cell r="I347">
            <v>1.01</v>
          </cell>
          <cell r="J347">
            <v>21.48</v>
          </cell>
          <cell r="K347">
            <v>22.490000000000002</v>
          </cell>
          <cell r="L347">
            <v>0</v>
          </cell>
          <cell r="M347">
            <v>0</v>
          </cell>
          <cell r="N347">
            <v>0</v>
          </cell>
          <cell r="O347">
            <v>0</v>
          </cell>
          <cell r="P347">
            <v>4</v>
          </cell>
        </row>
        <row r="348">
          <cell r="B348">
            <v>160</v>
          </cell>
          <cell r="C348">
            <v>12</v>
          </cell>
          <cell r="D348">
            <v>33.32</v>
          </cell>
          <cell r="E348" t="str">
            <v>N</v>
          </cell>
          <cell r="F348">
            <v>0</v>
          </cell>
          <cell r="G348">
            <v>0</v>
          </cell>
          <cell r="H348">
            <v>0</v>
          </cell>
          <cell r="I348">
            <v>1.22</v>
          </cell>
          <cell r="J348">
            <v>31.78</v>
          </cell>
          <cell r="K348">
            <v>33</v>
          </cell>
          <cell r="L348">
            <v>0</v>
          </cell>
          <cell r="M348">
            <v>0</v>
          </cell>
          <cell r="N348">
            <v>0</v>
          </cell>
          <cell r="O348">
            <v>0</v>
          </cell>
          <cell r="P348">
            <v>6</v>
          </cell>
        </row>
        <row r="349">
          <cell r="B349">
            <v>160</v>
          </cell>
          <cell r="C349">
            <v>14</v>
          </cell>
          <cell r="D349">
            <v>35.71</v>
          </cell>
          <cell r="E349" t="str">
            <v>N</v>
          </cell>
          <cell r="F349">
            <v>0</v>
          </cell>
          <cell r="G349">
            <v>0</v>
          </cell>
          <cell r="H349">
            <v>0</v>
          </cell>
          <cell r="I349">
            <v>1.42</v>
          </cell>
          <cell r="J349">
            <v>39.07</v>
          </cell>
          <cell r="K349">
            <v>40.49</v>
          </cell>
          <cell r="L349">
            <v>0</v>
          </cell>
          <cell r="M349">
            <v>0</v>
          </cell>
          <cell r="N349">
            <v>0</v>
          </cell>
          <cell r="O349">
            <v>0</v>
          </cell>
          <cell r="P349">
            <v>6</v>
          </cell>
        </row>
        <row r="350">
          <cell r="A350">
            <v>160</v>
          </cell>
          <cell r="B350">
            <v>160</v>
          </cell>
          <cell r="C350">
            <v>16</v>
          </cell>
          <cell r="D350">
            <v>40.49</v>
          </cell>
          <cell r="E350" t="str">
            <v>N</v>
          </cell>
          <cell r="F350">
            <v>0</v>
          </cell>
          <cell r="G350">
            <v>0</v>
          </cell>
          <cell r="H350">
            <v>0</v>
          </cell>
          <cell r="I350">
            <v>1.62</v>
          </cell>
          <cell r="J350">
            <v>53.88</v>
          </cell>
          <cell r="K350">
            <v>55.5</v>
          </cell>
          <cell r="L350">
            <v>0</v>
          </cell>
          <cell r="M350">
            <v>0</v>
          </cell>
          <cell r="N350">
            <v>0</v>
          </cell>
          <cell r="O350">
            <v>0</v>
          </cell>
          <cell r="P350">
            <v>6</v>
          </cell>
        </row>
        <row r="351">
          <cell r="B351">
            <v>160</v>
          </cell>
          <cell r="C351">
            <v>18</v>
          </cell>
          <cell r="D351">
            <v>45.24</v>
          </cell>
          <cell r="E351" t="str">
            <v>N</v>
          </cell>
          <cell r="F351">
            <v>0</v>
          </cell>
          <cell r="G351">
            <v>0</v>
          </cell>
          <cell r="H351">
            <v>0</v>
          </cell>
          <cell r="I351">
            <v>1.82</v>
          </cell>
          <cell r="J351">
            <v>71.680000000000007</v>
          </cell>
          <cell r="K351">
            <v>73.5</v>
          </cell>
          <cell r="L351">
            <v>0</v>
          </cell>
          <cell r="M351">
            <v>0</v>
          </cell>
          <cell r="N351">
            <v>0</v>
          </cell>
          <cell r="O351">
            <v>0</v>
          </cell>
          <cell r="P351">
            <v>6</v>
          </cell>
        </row>
        <row r="352">
          <cell r="B352">
            <v>160</v>
          </cell>
          <cell r="C352">
            <v>20</v>
          </cell>
          <cell r="D352">
            <v>50.01</v>
          </cell>
          <cell r="E352" t="str">
            <v>N</v>
          </cell>
          <cell r="F352">
            <v>0</v>
          </cell>
          <cell r="G352">
            <v>0</v>
          </cell>
          <cell r="H352">
            <v>0</v>
          </cell>
          <cell r="I352">
            <v>2.0299999999999998</v>
          </cell>
          <cell r="J352">
            <v>93.97</v>
          </cell>
          <cell r="K352">
            <v>96</v>
          </cell>
          <cell r="L352">
            <v>0</v>
          </cell>
          <cell r="M352">
            <v>0</v>
          </cell>
          <cell r="N352">
            <v>0</v>
          </cell>
          <cell r="O352">
            <v>0</v>
          </cell>
          <cell r="P352">
            <v>7</v>
          </cell>
        </row>
        <row r="353">
          <cell r="B353">
            <v>160</v>
          </cell>
          <cell r="C353">
            <v>22</v>
          </cell>
          <cell r="D353">
            <v>53.98</v>
          </cell>
          <cell r="E353" t="str">
            <v>N</v>
          </cell>
          <cell r="F353">
            <v>0</v>
          </cell>
          <cell r="G353">
            <v>0</v>
          </cell>
          <cell r="H353">
            <v>0</v>
          </cell>
          <cell r="I353">
            <v>2.23</v>
          </cell>
          <cell r="J353">
            <v>132.77000000000001</v>
          </cell>
          <cell r="K353">
            <v>135</v>
          </cell>
          <cell r="L353">
            <v>0</v>
          </cell>
          <cell r="M353">
            <v>0</v>
          </cell>
          <cell r="N353">
            <v>0</v>
          </cell>
          <cell r="O353">
            <v>0</v>
          </cell>
          <cell r="P353">
            <v>8</v>
          </cell>
        </row>
        <row r="354">
          <cell r="B354">
            <v>160</v>
          </cell>
          <cell r="C354">
            <v>24</v>
          </cell>
          <cell r="D354">
            <v>59.54</v>
          </cell>
          <cell r="E354" t="str">
            <v>N</v>
          </cell>
          <cell r="F354">
            <v>0</v>
          </cell>
          <cell r="G354">
            <v>0</v>
          </cell>
          <cell r="H354">
            <v>0</v>
          </cell>
          <cell r="I354">
            <v>2.4300000000000002</v>
          </cell>
          <cell r="J354">
            <v>162.56</v>
          </cell>
          <cell r="K354">
            <v>164.99</v>
          </cell>
          <cell r="L354">
            <v>0</v>
          </cell>
          <cell r="M354">
            <v>0</v>
          </cell>
          <cell r="N354">
            <v>0</v>
          </cell>
          <cell r="O354">
            <v>0</v>
          </cell>
          <cell r="P354">
            <v>8</v>
          </cell>
        </row>
        <row r="355">
          <cell r="B355" t="str">
            <v>STD</v>
          </cell>
          <cell r="C355">
            <v>0.125</v>
          </cell>
          <cell r="D355">
            <v>1.73</v>
          </cell>
          <cell r="E355">
            <v>1</v>
          </cell>
          <cell r="F355">
            <v>0</v>
          </cell>
          <cell r="G355">
            <v>0</v>
          </cell>
          <cell r="H355">
            <v>0</v>
          </cell>
          <cell r="I355">
            <v>7.0000000000000007E-2</v>
          </cell>
          <cell r="J355">
            <v>0</v>
          </cell>
          <cell r="K355">
            <v>7.0000000000000007E-2</v>
          </cell>
          <cell r="L355">
            <v>0</v>
          </cell>
          <cell r="M355">
            <v>0</v>
          </cell>
          <cell r="N355">
            <v>0</v>
          </cell>
          <cell r="O355">
            <v>0</v>
          </cell>
          <cell r="P355">
            <v>2</v>
          </cell>
        </row>
        <row r="356">
          <cell r="B356" t="str">
            <v>STD</v>
          </cell>
          <cell r="C356">
            <v>0.125</v>
          </cell>
          <cell r="D356">
            <v>1.73</v>
          </cell>
          <cell r="E356">
            <v>1</v>
          </cell>
          <cell r="F356">
            <v>0</v>
          </cell>
          <cell r="G356">
            <v>0</v>
          </cell>
          <cell r="H356">
            <v>0</v>
          </cell>
          <cell r="I356">
            <v>7.0000000000000007E-2</v>
          </cell>
          <cell r="J356">
            <v>0</v>
          </cell>
          <cell r="K356">
            <v>7.0000000000000007E-2</v>
          </cell>
          <cell r="L356">
            <v>0</v>
          </cell>
          <cell r="M356">
            <v>0</v>
          </cell>
          <cell r="N356">
            <v>0</v>
          </cell>
          <cell r="O356">
            <v>0</v>
          </cell>
          <cell r="P356">
            <v>2</v>
          </cell>
        </row>
        <row r="357">
          <cell r="B357" t="str">
            <v>STD</v>
          </cell>
          <cell r="C357">
            <v>0.125</v>
          </cell>
          <cell r="D357">
            <v>1.73</v>
          </cell>
          <cell r="E357">
            <v>1</v>
          </cell>
          <cell r="F357">
            <v>0</v>
          </cell>
          <cell r="G357">
            <v>0</v>
          </cell>
          <cell r="H357">
            <v>0</v>
          </cell>
          <cell r="I357">
            <v>7.0000000000000007E-2</v>
          </cell>
          <cell r="J357">
            <v>0</v>
          </cell>
          <cell r="K357">
            <v>7.0000000000000007E-2</v>
          </cell>
          <cell r="L357">
            <v>0</v>
          </cell>
          <cell r="M357">
            <v>0</v>
          </cell>
          <cell r="N357">
            <v>0</v>
          </cell>
          <cell r="O357">
            <v>0</v>
          </cell>
          <cell r="P357">
            <v>2</v>
          </cell>
        </row>
        <row r="358">
          <cell r="B358" t="str">
            <v>STD</v>
          </cell>
          <cell r="C358">
            <v>0.25</v>
          </cell>
          <cell r="D358">
            <v>2.2400000000000002</v>
          </cell>
          <cell r="E358">
            <v>1</v>
          </cell>
          <cell r="F358">
            <v>0</v>
          </cell>
          <cell r="G358">
            <v>0</v>
          </cell>
          <cell r="H358">
            <v>0</v>
          </cell>
          <cell r="I358">
            <v>7.0000000000000007E-2</v>
          </cell>
          <cell r="J358">
            <v>0</v>
          </cell>
          <cell r="K358">
            <v>7.0000000000000007E-2</v>
          </cell>
          <cell r="L358">
            <v>0</v>
          </cell>
          <cell r="M358">
            <v>0</v>
          </cell>
          <cell r="N358">
            <v>0</v>
          </cell>
          <cell r="O358">
            <v>0</v>
          </cell>
          <cell r="P358">
            <v>2</v>
          </cell>
        </row>
        <row r="359">
          <cell r="B359" t="str">
            <v>STD</v>
          </cell>
          <cell r="C359">
            <v>0.25</v>
          </cell>
          <cell r="D359">
            <v>2.2400000000000002</v>
          </cell>
          <cell r="E359">
            <v>1</v>
          </cell>
          <cell r="F359">
            <v>0</v>
          </cell>
          <cell r="G359">
            <v>0</v>
          </cell>
          <cell r="H359">
            <v>0</v>
          </cell>
          <cell r="I359">
            <v>7.0000000000000007E-2</v>
          </cell>
          <cell r="J359">
            <v>0</v>
          </cell>
          <cell r="K359">
            <v>7.0000000000000007E-2</v>
          </cell>
          <cell r="L359">
            <v>0</v>
          </cell>
          <cell r="M359">
            <v>0</v>
          </cell>
          <cell r="N359">
            <v>0</v>
          </cell>
          <cell r="O359">
            <v>0</v>
          </cell>
          <cell r="P359">
            <v>2</v>
          </cell>
        </row>
        <row r="360">
          <cell r="B360" t="str">
            <v>STD</v>
          </cell>
          <cell r="C360">
            <v>0.25</v>
          </cell>
          <cell r="D360">
            <v>2.2400000000000002</v>
          </cell>
          <cell r="E360">
            <v>1</v>
          </cell>
          <cell r="F360">
            <v>0</v>
          </cell>
          <cell r="G360">
            <v>0</v>
          </cell>
          <cell r="H360">
            <v>0</v>
          </cell>
          <cell r="I360">
            <v>7.0000000000000007E-2</v>
          </cell>
          <cell r="J360">
            <v>0</v>
          </cell>
          <cell r="K360">
            <v>7.0000000000000007E-2</v>
          </cell>
          <cell r="L360">
            <v>0</v>
          </cell>
          <cell r="M360">
            <v>0</v>
          </cell>
          <cell r="N360">
            <v>0</v>
          </cell>
          <cell r="O360">
            <v>0</v>
          </cell>
          <cell r="P360">
            <v>2</v>
          </cell>
        </row>
        <row r="361">
          <cell r="B361" t="str">
            <v>STD</v>
          </cell>
          <cell r="C361">
            <v>0.375</v>
          </cell>
          <cell r="D361">
            <v>2.31</v>
          </cell>
          <cell r="E361">
            <v>1</v>
          </cell>
          <cell r="F361">
            <v>0</v>
          </cell>
          <cell r="G361">
            <v>0</v>
          </cell>
          <cell r="H361">
            <v>0</v>
          </cell>
          <cell r="I361">
            <v>7.0000000000000007E-2</v>
          </cell>
          <cell r="J361">
            <v>0</v>
          </cell>
          <cell r="K361">
            <v>7.0000000000000007E-2</v>
          </cell>
          <cell r="L361">
            <v>0</v>
          </cell>
          <cell r="M361">
            <v>0</v>
          </cell>
          <cell r="N361">
            <v>0</v>
          </cell>
          <cell r="O361">
            <v>0</v>
          </cell>
          <cell r="P361">
            <v>2</v>
          </cell>
        </row>
        <row r="362">
          <cell r="B362" t="str">
            <v>STD</v>
          </cell>
          <cell r="C362">
            <v>0.375</v>
          </cell>
          <cell r="D362">
            <v>2.31</v>
          </cell>
          <cell r="E362">
            <v>1</v>
          </cell>
          <cell r="F362">
            <v>0</v>
          </cell>
          <cell r="G362">
            <v>0</v>
          </cell>
          <cell r="H362">
            <v>0</v>
          </cell>
          <cell r="I362">
            <v>7.0000000000000007E-2</v>
          </cell>
          <cell r="J362">
            <v>0</v>
          </cell>
          <cell r="K362">
            <v>7.0000000000000007E-2</v>
          </cell>
          <cell r="L362">
            <v>0</v>
          </cell>
          <cell r="M362">
            <v>0</v>
          </cell>
          <cell r="N362">
            <v>0</v>
          </cell>
          <cell r="O362">
            <v>0</v>
          </cell>
          <cell r="P362">
            <v>2</v>
          </cell>
        </row>
        <row r="363">
          <cell r="B363" t="str">
            <v>STD</v>
          </cell>
          <cell r="C363">
            <v>0.375</v>
          </cell>
          <cell r="D363">
            <v>2.31</v>
          </cell>
          <cell r="E363">
            <v>1</v>
          </cell>
          <cell r="F363">
            <v>0</v>
          </cell>
          <cell r="G363">
            <v>0</v>
          </cell>
          <cell r="H363">
            <v>0</v>
          </cell>
          <cell r="I363">
            <v>7.0000000000000007E-2</v>
          </cell>
          <cell r="J363">
            <v>0</v>
          </cell>
          <cell r="K363">
            <v>7.0000000000000007E-2</v>
          </cell>
          <cell r="L363">
            <v>0</v>
          </cell>
          <cell r="M363">
            <v>0</v>
          </cell>
          <cell r="N363">
            <v>0</v>
          </cell>
          <cell r="O363">
            <v>0</v>
          </cell>
          <cell r="P363">
            <v>2</v>
          </cell>
        </row>
        <row r="364">
          <cell r="B364" t="str">
            <v>STD</v>
          </cell>
          <cell r="C364">
            <v>0.5</v>
          </cell>
          <cell r="D364">
            <v>2.77</v>
          </cell>
          <cell r="E364">
            <v>1</v>
          </cell>
          <cell r="F364">
            <v>0</v>
          </cell>
          <cell r="G364">
            <v>0</v>
          </cell>
          <cell r="H364">
            <v>0</v>
          </cell>
          <cell r="I364">
            <v>7.0000000000000007E-2</v>
          </cell>
          <cell r="J364">
            <v>0</v>
          </cell>
          <cell r="K364">
            <v>7.0000000000000007E-2</v>
          </cell>
          <cell r="L364">
            <v>0</v>
          </cell>
          <cell r="M364">
            <v>0</v>
          </cell>
          <cell r="N364">
            <v>0</v>
          </cell>
          <cell r="O364">
            <v>0</v>
          </cell>
          <cell r="P364">
            <v>2</v>
          </cell>
        </row>
        <row r="365">
          <cell r="B365" t="str">
            <v>STD</v>
          </cell>
          <cell r="C365">
            <v>0.5</v>
          </cell>
          <cell r="D365">
            <v>2.77</v>
          </cell>
          <cell r="E365">
            <v>1</v>
          </cell>
          <cell r="F365">
            <v>0</v>
          </cell>
          <cell r="G365">
            <v>0</v>
          </cell>
          <cell r="H365">
            <v>0</v>
          </cell>
          <cell r="I365">
            <v>7.0000000000000007E-2</v>
          </cell>
          <cell r="J365">
            <v>0</v>
          </cell>
          <cell r="K365">
            <v>7.0000000000000007E-2</v>
          </cell>
          <cell r="L365">
            <v>0</v>
          </cell>
          <cell r="M365">
            <v>0</v>
          </cell>
          <cell r="N365">
            <v>0</v>
          </cell>
          <cell r="O365">
            <v>0</v>
          </cell>
          <cell r="P365">
            <v>2</v>
          </cell>
        </row>
        <row r="366">
          <cell r="B366" t="str">
            <v>STD</v>
          </cell>
          <cell r="C366">
            <v>0.5</v>
          </cell>
          <cell r="D366">
            <v>2.77</v>
          </cell>
          <cell r="E366">
            <v>1</v>
          </cell>
          <cell r="F366">
            <v>0</v>
          </cell>
          <cell r="G366">
            <v>0</v>
          </cell>
          <cell r="H366">
            <v>0</v>
          </cell>
          <cell r="I366">
            <v>7.0000000000000007E-2</v>
          </cell>
          <cell r="J366">
            <v>0</v>
          </cell>
          <cell r="K366">
            <v>7.0000000000000007E-2</v>
          </cell>
          <cell r="L366">
            <v>0</v>
          </cell>
          <cell r="M366">
            <v>0</v>
          </cell>
          <cell r="N366">
            <v>0</v>
          </cell>
          <cell r="O366">
            <v>0</v>
          </cell>
          <cell r="P366">
            <v>2</v>
          </cell>
        </row>
        <row r="367">
          <cell r="B367" t="str">
            <v>STD</v>
          </cell>
          <cell r="C367">
            <v>0.75</v>
          </cell>
          <cell r="D367">
            <v>2.87</v>
          </cell>
          <cell r="E367">
            <v>1</v>
          </cell>
          <cell r="F367">
            <v>0</v>
          </cell>
          <cell r="G367">
            <v>0</v>
          </cell>
          <cell r="H367">
            <v>0</v>
          </cell>
          <cell r="I367">
            <v>7.0000000000000007E-2</v>
          </cell>
          <cell r="J367">
            <v>0</v>
          </cell>
          <cell r="K367">
            <v>7.0000000000000007E-2</v>
          </cell>
          <cell r="L367">
            <v>0</v>
          </cell>
          <cell r="M367">
            <v>0</v>
          </cell>
          <cell r="N367">
            <v>0</v>
          </cell>
          <cell r="O367">
            <v>0</v>
          </cell>
          <cell r="P367">
            <v>2</v>
          </cell>
        </row>
        <row r="368">
          <cell r="B368" t="str">
            <v>STD</v>
          </cell>
          <cell r="C368">
            <v>0.75</v>
          </cell>
          <cell r="D368">
            <v>2.87</v>
          </cell>
          <cell r="E368">
            <v>1</v>
          </cell>
          <cell r="F368">
            <v>0</v>
          </cell>
          <cell r="G368">
            <v>0</v>
          </cell>
          <cell r="H368">
            <v>0</v>
          </cell>
          <cell r="I368">
            <v>7.0000000000000007E-2</v>
          </cell>
          <cell r="J368">
            <v>0</v>
          </cell>
          <cell r="K368">
            <v>7.0000000000000007E-2</v>
          </cell>
          <cell r="L368">
            <v>0</v>
          </cell>
          <cell r="M368">
            <v>0</v>
          </cell>
          <cell r="N368">
            <v>0</v>
          </cell>
          <cell r="O368">
            <v>0</v>
          </cell>
          <cell r="P368">
            <v>2</v>
          </cell>
        </row>
        <row r="369">
          <cell r="B369" t="str">
            <v>STD</v>
          </cell>
          <cell r="C369">
            <v>0.75</v>
          </cell>
          <cell r="D369">
            <v>2.87</v>
          </cell>
          <cell r="E369">
            <v>1</v>
          </cell>
          <cell r="F369">
            <v>0</v>
          </cell>
          <cell r="G369">
            <v>0</v>
          </cell>
          <cell r="H369">
            <v>0</v>
          </cell>
          <cell r="I369">
            <v>7.0000000000000007E-2</v>
          </cell>
          <cell r="J369">
            <v>0</v>
          </cell>
          <cell r="K369">
            <v>7.0000000000000007E-2</v>
          </cell>
          <cell r="L369">
            <v>0</v>
          </cell>
          <cell r="M369">
            <v>0</v>
          </cell>
          <cell r="N369">
            <v>0</v>
          </cell>
          <cell r="O369">
            <v>0</v>
          </cell>
          <cell r="P369">
            <v>2</v>
          </cell>
        </row>
        <row r="370">
          <cell r="B370" t="str">
            <v>STD</v>
          </cell>
          <cell r="C370">
            <v>1</v>
          </cell>
          <cell r="D370">
            <v>3.38</v>
          </cell>
          <cell r="E370">
            <v>1</v>
          </cell>
          <cell r="F370">
            <v>0</v>
          </cell>
          <cell r="G370">
            <v>0</v>
          </cell>
          <cell r="H370">
            <v>0</v>
          </cell>
          <cell r="I370">
            <v>0.12</v>
          </cell>
          <cell r="J370">
            <v>0</v>
          </cell>
          <cell r="K370">
            <v>0.12</v>
          </cell>
          <cell r="L370">
            <v>0</v>
          </cell>
          <cell r="M370">
            <v>0</v>
          </cell>
          <cell r="N370">
            <v>0</v>
          </cell>
          <cell r="O370">
            <v>0</v>
          </cell>
          <cell r="P370">
            <v>2</v>
          </cell>
        </row>
        <row r="371">
          <cell r="B371" t="str">
            <v>STD</v>
          </cell>
          <cell r="C371">
            <v>1</v>
          </cell>
          <cell r="D371">
            <v>3.38</v>
          </cell>
          <cell r="E371">
            <v>1</v>
          </cell>
          <cell r="F371">
            <v>0</v>
          </cell>
          <cell r="G371">
            <v>0</v>
          </cell>
          <cell r="H371">
            <v>0</v>
          </cell>
          <cell r="I371">
            <v>0.12</v>
          </cell>
          <cell r="J371">
            <v>0</v>
          </cell>
          <cell r="K371">
            <v>0.12</v>
          </cell>
          <cell r="L371">
            <v>0</v>
          </cell>
          <cell r="M371">
            <v>0</v>
          </cell>
          <cell r="N371">
            <v>0</v>
          </cell>
          <cell r="O371">
            <v>0</v>
          </cell>
          <cell r="P371">
            <v>2</v>
          </cell>
        </row>
        <row r="372">
          <cell r="B372" t="str">
            <v>STD</v>
          </cell>
          <cell r="C372">
            <v>1</v>
          </cell>
          <cell r="D372">
            <v>3.38</v>
          </cell>
          <cell r="E372">
            <v>1</v>
          </cell>
          <cell r="F372">
            <v>0</v>
          </cell>
          <cell r="G372">
            <v>0</v>
          </cell>
          <cell r="H372">
            <v>0</v>
          </cell>
          <cell r="I372">
            <v>0.12</v>
          </cell>
          <cell r="J372">
            <v>0</v>
          </cell>
          <cell r="K372">
            <v>0.12</v>
          </cell>
          <cell r="L372">
            <v>0</v>
          </cell>
          <cell r="M372">
            <v>0</v>
          </cell>
          <cell r="N372">
            <v>0</v>
          </cell>
          <cell r="O372">
            <v>0</v>
          </cell>
          <cell r="P372">
            <v>2</v>
          </cell>
        </row>
        <row r="373">
          <cell r="B373" t="str">
            <v>STD</v>
          </cell>
          <cell r="C373">
            <v>1.25</v>
          </cell>
          <cell r="D373">
            <v>3.56</v>
          </cell>
          <cell r="E373">
            <v>1</v>
          </cell>
          <cell r="F373">
            <v>0</v>
          </cell>
          <cell r="G373">
            <v>0</v>
          </cell>
          <cell r="H373">
            <v>0</v>
          </cell>
          <cell r="I373">
            <v>0.15</v>
          </cell>
          <cell r="J373">
            <v>0</v>
          </cell>
          <cell r="K373">
            <v>0.15</v>
          </cell>
          <cell r="L373">
            <v>0</v>
          </cell>
          <cell r="M373">
            <v>0</v>
          </cell>
          <cell r="N373">
            <v>0</v>
          </cell>
          <cell r="O373">
            <v>0</v>
          </cell>
          <cell r="P373">
            <v>2</v>
          </cell>
        </row>
        <row r="374">
          <cell r="B374" t="str">
            <v>STD</v>
          </cell>
          <cell r="C374">
            <v>1.25</v>
          </cell>
          <cell r="D374">
            <v>3.56</v>
          </cell>
          <cell r="E374">
            <v>1</v>
          </cell>
          <cell r="F374">
            <v>0</v>
          </cell>
          <cell r="G374">
            <v>0</v>
          </cell>
          <cell r="H374">
            <v>0</v>
          </cell>
          <cell r="I374">
            <v>0.15</v>
          </cell>
          <cell r="J374">
            <v>0</v>
          </cell>
          <cell r="K374">
            <v>0.15</v>
          </cell>
          <cell r="L374">
            <v>0</v>
          </cell>
          <cell r="M374">
            <v>0</v>
          </cell>
          <cell r="N374">
            <v>0</v>
          </cell>
          <cell r="O374">
            <v>0</v>
          </cell>
          <cell r="P374">
            <v>2</v>
          </cell>
        </row>
        <row r="375">
          <cell r="B375" t="str">
            <v>STD</v>
          </cell>
          <cell r="C375">
            <v>1.25</v>
          </cell>
          <cell r="D375">
            <v>3.56</v>
          </cell>
          <cell r="E375">
            <v>1</v>
          </cell>
          <cell r="F375">
            <v>0</v>
          </cell>
          <cell r="G375">
            <v>0</v>
          </cell>
          <cell r="H375">
            <v>0</v>
          </cell>
          <cell r="I375">
            <v>0.15</v>
          </cell>
          <cell r="J375">
            <v>0</v>
          </cell>
          <cell r="K375">
            <v>0.15</v>
          </cell>
          <cell r="L375">
            <v>0</v>
          </cell>
          <cell r="M375">
            <v>0</v>
          </cell>
          <cell r="N375">
            <v>0</v>
          </cell>
          <cell r="O375">
            <v>0</v>
          </cell>
          <cell r="P375">
            <v>2</v>
          </cell>
        </row>
        <row r="376">
          <cell r="B376" t="str">
            <v>STD</v>
          </cell>
          <cell r="C376">
            <v>1.5</v>
          </cell>
          <cell r="D376">
            <v>3.68</v>
          </cell>
          <cell r="E376">
            <v>1</v>
          </cell>
          <cell r="F376">
            <v>0</v>
          </cell>
          <cell r="G376">
            <v>0</v>
          </cell>
          <cell r="H376">
            <v>0</v>
          </cell>
          <cell r="I376">
            <v>0.15</v>
          </cell>
          <cell r="J376">
            <v>0</v>
          </cell>
          <cell r="K376">
            <v>0.15</v>
          </cell>
          <cell r="L376">
            <v>0</v>
          </cell>
          <cell r="M376">
            <v>0</v>
          </cell>
          <cell r="N376">
            <v>0</v>
          </cell>
          <cell r="O376">
            <v>0</v>
          </cell>
          <cell r="P376">
            <v>2</v>
          </cell>
        </row>
        <row r="377">
          <cell r="B377" t="str">
            <v>STD</v>
          </cell>
          <cell r="C377">
            <v>1.5</v>
          </cell>
          <cell r="D377">
            <v>3.68</v>
          </cell>
          <cell r="E377">
            <v>1</v>
          </cell>
          <cell r="F377">
            <v>0</v>
          </cell>
          <cell r="G377">
            <v>0</v>
          </cell>
          <cell r="H377">
            <v>0</v>
          </cell>
          <cell r="I377">
            <v>0.15</v>
          </cell>
          <cell r="J377">
            <v>0</v>
          </cell>
          <cell r="K377">
            <v>0.15</v>
          </cell>
          <cell r="L377">
            <v>0</v>
          </cell>
          <cell r="M377">
            <v>0</v>
          </cell>
          <cell r="N377">
            <v>0</v>
          </cell>
          <cell r="O377">
            <v>0</v>
          </cell>
          <cell r="P377">
            <v>2</v>
          </cell>
        </row>
        <row r="378">
          <cell r="B378" t="str">
            <v>STD</v>
          </cell>
          <cell r="C378">
            <v>1.5</v>
          </cell>
          <cell r="D378">
            <v>3.68</v>
          </cell>
          <cell r="E378">
            <v>1</v>
          </cell>
          <cell r="F378">
            <v>0</v>
          </cell>
          <cell r="G378">
            <v>0</v>
          </cell>
          <cell r="H378">
            <v>0</v>
          </cell>
          <cell r="I378">
            <v>0.15</v>
          </cell>
          <cell r="J378">
            <v>0</v>
          </cell>
          <cell r="K378">
            <v>0.15</v>
          </cell>
          <cell r="L378">
            <v>0</v>
          </cell>
          <cell r="M378">
            <v>0</v>
          </cell>
          <cell r="N378">
            <v>0</v>
          </cell>
          <cell r="O378">
            <v>0</v>
          </cell>
          <cell r="P378">
            <v>2</v>
          </cell>
        </row>
        <row r="379">
          <cell r="B379" t="str">
            <v>STD</v>
          </cell>
          <cell r="C379">
            <v>2</v>
          </cell>
          <cell r="D379">
            <v>3.91</v>
          </cell>
          <cell r="E379">
            <v>1</v>
          </cell>
          <cell r="F379">
            <v>0</v>
          </cell>
          <cell r="G379">
            <v>0</v>
          </cell>
          <cell r="H379">
            <v>0</v>
          </cell>
          <cell r="I379">
            <v>0.3</v>
          </cell>
          <cell r="J379">
            <v>0</v>
          </cell>
          <cell r="K379">
            <v>0.3</v>
          </cell>
          <cell r="L379">
            <v>0</v>
          </cell>
          <cell r="M379">
            <v>0</v>
          </cell>
          <cell r="N379">
            <v>0</v>
          </cell>
          <cell r="O379">
            <v>0</v>
          </cell>
          <cell r="P379">
            <v>2</v>
          </cell>
        </row>
        <row r="380">
          <cell r="B380" t="str">
            <v>STD</v>
          </cell>
          <cell r="C380">
            <v>2</v>
          </cell>
          <cell r="D380">
            <v>3.91</v>
          </cell>
          <cell r="E380">
            <v>1</v>
          </cell>
          <cell r="F380">
            <v>0</v>
          </cell>
          <cell r="G380">
            <v>0</v>
          </cell>
          <cell r="H380">
            <v>0</v>
          </cell>
          <cell r="I380">
            <v>0.3</v>
          </cell>
          <cell r="J380">
            <v>0</v>
          </cell>
          <cell r="K380">
            <v>0.3</v>
          </cell>
          <cell r="L380">
            <v>0</v>
          </cell>
          <cell r="M380">
            <v>0</v>
          </cell>
          <cell r="N380">
            <v>0</v>
          </cell>
          <cell r="O380">
            <v>0</v>
          </cell>
          <cell r="P380">
            <v>2</v>
          </cell>
        </row>
        <row r="381">
          <cell r="B381" t="str">
            <v>STD</v>
          </cell>
          <cell r="C381">
            <v>2</v>
          </cell>
          <cell r="D381">
            <v>3.91</v>
          </cell>
          <cell r="E381">
            <v>1</v>
          </cell>
          <cell r="F381">
            <v>0</v>
          </cell>
          <cell r="G381">
            <v>0</v>
          </cell>
          <cell r="H381">
            <v>0</v>
          </cell>
          <cell r="I381">
            <v>0.3</v>
          </cell>
          <cell r="J381">
            <v>0</v>
          </cell>
          <cell r="K381">
            <v>0.3</v>
          </cell>
          <cell r="L381">
            <v>0</v>
          </cell>
          <cell r="M381">
            <v>0</v>
          </cell>
          <cell r="N381">
            <v>0</v>
          </cell>
          <cell r="O381">
            <v>0</v>
          </cell>
          <cell r="P381">
            <v>2</v>
          </cell>
        </row>
        <row r="382">
          <cell r="B382" t="str">
            <v>STD</v>
          </cell>
          <cell r="C382">
            <v>2.5</v>
          </cell>
          <cell r="D382">
            <v>5.16</v>
          </cell>
          <cell r="E382">
            <v>1</v>
          </cell>
          <cell r="F382">
            <v>0</v>
          </cell>
          <cell r="G382">
            <v>0</v>
          </cell>
          <cell r="H382">
            <v>0</v>
          </cell>
          <cell r="I382">
            <v>0.25</v>
          </cell>
          <cell r="J382">
            <v>0.2</v>
          </cell>
          <cell r="K382">
            <v>0.45</v>
          </cell>
          <cell r="L382">
            <v>0</v>
          </cell>
          <cell r="M382">
            <v>0</v>
          </cell>
          <cell r="N382">
            <v>0</v>
          </cell>
          <cell r="O382">
            <v>0</v>
          </cell>
          <cell r="P382">
            <v>2</v>
          </cell>
        </row>
        <row r="383">
          <cell r="B383" t="str">
            <v>STD</v>
          </cell>
          <cell r="C383">
            <v>3</v>
          </cell>
          <cell r="D383">
            <v>5.49</v>
          </cell>
          <cell r="E383">
            <v>1</v>
          </cell>
          <cell r="F383">
            <v>0</v>
          </cell>
          <cell r="G383">
            <v>0</v>
          </cell>
          <cell r="H383">
            <v>0</v>
          </cell>
          <cell r="I383">
            <v>0.3</v>
          </cell>
          <cell r="J383">
            <v>0.3</v>
          </cell>
          <cell r="K383">
            <v>0.6</v>
          </cell>
          <cell r="L383">
            <v>0</v>
          </cell>
          <cell r="M383">
            <v>0</v>
          </cell>
          <cell r="N383">
            <v>0</v>
          </cell>
          <cell r="O383">
            <v>0</v>
          </cell>
          <cell r="P383">
            <v>2</v>
          </cell>
        </row>
        <row r="384">
          <cell r="B384" t="str">
            <v>STD</v>
          </cell>
          <cell r="C384">
            <v>3.5</v>
          </cell>
          <cell r="D384">
            <v>5.74</v>
          </cell>
          <cell r="E384">
            <v>1</v>
          </cell>
          <cell r="F384">
            <v>0</v>
          </cell>
          <cell r="G384">
            <v>0</v>
          </cell>
          <cell r="H384">
            <v>0</v>
          </cell>
          <cell r="I384">
            <v>0.35</v>
          </cell>
          <cell r="J384">
            <v>0.4</v>
          </cell>
          <cell r="K384">
            <v>0.75</v>
          </cell>
          <cell r="L384">
            <v>0</v>
          </cell>
          <cell r="M384">
            <v>0</v>
          </cell>
          <cell r="N384">
            <v>0</v>
          </cell>
          <cell r="O384">
            <v>0</v>
          </cell>
          <cell r="P384">
            <v>3</v>
          </cell>
        </row>
        <row r="385">
          <cell r="B385" t="str">
            <v>STD</v>
          </cell>
          <cell r="C385">
            <v>4</v>
          </cell>
          <cell r="D385">
            <v>6.02</v>
          </cell>
          <cell r="E385">
            <v>1</v>
          </cell>
          <cell r="F385">
            <v>0</v>
          </cell>
          <cell r="G385">
            <v>0</v>
          </cell>
          <cell r="H385">
            <v>0</v>
          </cell>
          <cell r="I385">
            <v>0.41</v>
          </cell>
          <cell r="J385">
            <v>0.49</v>
          </cell>
          <cell r="K385">
            <v>0.89999999999999991</v>
          </cell>
          <cell r="L385">
            <v>0</v>
          </cell>
          <cell r="M385">
            <v>0</v>
          </cell>
          <cell r="N385">
            <v>0</v>
          </cell>
          <cell r="O385">
            <v>0</v>
          </cell>
          <cell r="P385">
            <v>3</v>
          </cell>
        </row>
        <row r="386">
          <cell r="B386" t="str">
            <v>STD</v>
          </cell>
          <cell r="C386">
            <v>5</v>
          </cell>
          <cell r="D386">
            <v>6.55</v>
          </cell>
          <cell r="E386">
            <v>1</v>
          </cell>
          <cell r="F386">
            <v>0</v>
          </cell>
          <cell r="G386">
            <v>0</v>
          </cell>
          <cell r="H386">
            <v>0</v>
          </cell>
          <cell r="I386">
            <v>0.51</v>
          </cell>
          <cell r="J386">
            <v>0.54</v>
          </cell>
          <cell r="K386">
            <v>1.05</v>
          </cell>
          <cell r="L386">
            <v>0</v>
          </cell>
          <cell r="M386">
            <v>0</v>
          </cell>
          <cell r="N386">
            <v>0</v>
          </cell>
          <cell r="O386">
            <v>0</v>
          </cell>
          <cell r="P386">
            <v>4</v>
          </cell>
        </row>
        <row r="387">
          <cell r="B387" t="str">
            <v>STD</v>
          </cell>
          <cell r="C387">
            <v>6</v>
          </cell>
          <cell r="D387">
            <v>7.11</v>
          </cell>
          <cell r="E387">
            <v>1</v>
          </cell>
          <cell r="F387">
            <v>0</v>
          </cell>
          <cell r="G387">
            <v>0</v>
          </cell>
          <cell r="H387">
            <v>0</v>
          </cell>
          <cell r="I387">
            <v>0.61</v>
          </cell>
          <cell r="J387">
            <v>1.04</v>
          </cell>
          <cell r="K387">
            <v>1.65</v>
          </cell>
          <cell r="L387">
            <v>0</v>
          </cell>
          <cell r="M387">
            <v>0</v>
          </cell>
          <cell r="N387">
            <v>0</v>
          </cell>
          <cell r="O387">
            <v>0</v>
          </cell>
          <cell r="P387">
            <v>4</v>
          </cell>
        </row>
        <row r="388">
          <cell r="B388" t="str">
            <v>STD</v>
          </cell>
          <cell r="C388">
            <v>8</v>
          </cell>
          <cell r="D388">
            <v>8.18</v>
          </cell>
          <cell r="E388">
            <v>1</v>
          </cell>
          <cell r="F388">
            <v>0</v>
          </cell>
          <cell r="G388">
            <v>0</v>
          </cell>
          <cell r="H388">
            <v>0</v>
          </cell>
          <cell r="I388">
            <v>0.81</v>
          </cell>
          <cell r="J388">
            <v>1.73</v>
          </cell>
          <cell r="K388">
            <v>2.54</v>
          </cell>
          <cell r="L388">
            <v>0</v>
          </cell>
          <cell r="M388">
            <v>0</v>
          </cell>
          <cell r="N388">
            <v>0</v>
          </cell>
          <cell r="O388">
            <v>0</v>
          </cell>
          <cell r="P388">
            <v>4</v>
          </cell>
        </row>
        <row r="389">
          <cell r="B389" t="str">
            <v>STD</v>
          </cell>
          <cell r="C389">
            <v>10</v>
          </cell>
          <cell r="D389">
            <v>9.27</v>
          </cell>
          <cell r="E389">
            <v>1</v>
          </cell>
          <cell r="F389">
            <v>0</v>
          </cell>
          <cell r="G389">
            <v>0</v>
          </cell>
          <cell r="H389">
            <v>0</v>
          </cell>
          <cell r="I389">
            <v>1.01</v>
          </cell>
          <cell r="J389">
            <v>3.04</v>
          </cell>
          <cell r="K389">
            <v>4.05</v>
          </cell>
          <cell r="L389">
            <v>0</v>
          </cell>
          <cell r="M389">
            <v>0</v>
          </cell>
          <cell r="N389">
            <v>0</v>
          </cell>
          <cell r="O389">
            <v>0</v>
          </cell>
          <cell r="P389">
            <v>4</v>
          </cell>
        </row>
        <row r="390">
          <cell r="B390" t="str">
            <v>STD</v>
          </cell>
          <cell r="C390">
            <v>12</v>
          </cell>
          <cell r="D390">
            <v>9.5299999999999994</v>
          </cell>
          <cell r="E390">
            <v>1</v>
          </cell>
          <cell r="F390">
            <v>0</v>
          </cell>
          <cell r="G390">
            <v>0</v>
          </cell>
          <cell r="H390">
            <v>0</v>
          </cell>
          <cell r="I390">
            <v>1.22</v>
          </cell>
          <cell r="J390">
            <v>3.28</v>
          </cell>
          <cell r="K390">
            <v>4.5</v>
          </cell>
          <cell r="L390">
            <v>0</v>
          </cell>
          <cell r="M390">
            <v>0</v>
          </cell>
          <cell r="N390">
            <v>0</v>
          </cell>
          <cell r="O390">
            <v>0</v>
          </cell>
          <cell r="P390">
            <v>6</v>
          </cell>
        </row>
        <row r="391">
          <cell r="B391" t="str">
            <v>STD</v>
          </cell>
          <cell r="C391">
            <v>14</v>
          </cell>
          <cell r="D391">
            <v>9.5299999999999994</v>
          </cell>
          <cell r="E391">
            <v>1</v>
          </cell>
          <cell r="F391">
            <v>0</v>
          </cell>
          <cell r="G391">
            <v>0</v>
          </cell>
          <cell r="H391">
            <v>0</v>
          </cell>
          <cell r="I391">
            <v>1.42</v>
          </cell>
          <cell r="J391">
            <v>3.97</v>
          </cell>
          <cell r="K391">
            <v>5.3900000000000006</v>
          </cell>
          <cell r="L391">
            <v>0</v>
          </cell>
          <cell r="M391">
            <v>0</v>
          </cell>
          <cell r="N391">
            <v>0</v>
          </cell>
          <cell r="O391">
            <v>0</v>
          </cell>
          <cell r="P391">
            <v>6</v>
          </cell>
        </row>
        <row r="392">
          <cell r="B392" t="str">
            <v>STD</v>
          </cell>
          <cell r="C392">
            <v>16</v>
          </cell>
          <cell r="D392">
            <v>9.5299999999999994</v>
          </cell>
          <cell r="E392">
            <v>1</v>
          </cell>
          <cell r="F392">
            <v>0</v>
          </cell>
          <cell r="G392">
            <v>0</v>
          </cell>
          <cell r="H392">
            <v>0</v>
          </cell>
          <cell r="I392">
            <v>1.62</v>
          </cell>
          <cell r="J392">
            <v>4.68</v>
          </cell>
          <cell r="K392">
            <v>6.3</v>
          </cell>
          <cell r="L392">
            <v>0</v>
          </cell>
          <cell r="M392">
            <v>0</v>
          </cell>
          <cell r="N392">
            <v>0</v>
          </cell>
          <cell r="O392">
            <v>0</v>
          </cell>
          <cell r="P392">
            <v>6</v>
          </cell>
        </row>
        <row r="393">
          <cell r="B393" t="str">
            <v>STD</v>
          </cell>
          <cell r="C393">
            <v>18</v>
          </cell>
          <cell r="D393">
            <v>9.5299999999999994</v>
          </cell>
          <cell r="E393">
            <v>1</v>
          </cell>
          <cell r="F393">
            <v>0</v>
          </cell>
          <cell r="G393">
            <v>0</v>
          </cell>
          <cell r="H393">
            <v>0</v>
          </cell>
          <cell r="I393">
            <v>1.82</v>
          </cell>
          <cell r="J393">
            <v>5.38</v>
          </cell>
          <cell r="K393">
            <v>7.2</v>
          </cell>
          <cell r="L393">
            <v>0</v>
          </cell>
          <cell r="M393">
            <v>0</v>
          </cell>
          <cell r="N393">
            <v>0</v>
          </cell>
          <cell r="O393">
            <v>0</v>
          </cell>
          <cell r="P393">
            <v>6</v>
          </cell>
        </row>
        <row r="394">
          <cell r="B394" t="str">
            <v>STD</v>
          </cell>
          <cell r="C394">
            <v>20</v>
          </cell>
          <cell r="D394">
            <v>9.5299999999999994</v>
          </cell>
          <cell r="E394">
            <v>1</v>
          </cell>
          <cell r="F394">
            <v>0</v>
          </cell>
          <cell r="G394">
            <v>0</v>
          </cell>
          <cell r="H394">
            <v>0</v>
          </cell>
          <cell r="I394">
            <v>2.0299999999999998</v>
          </cell>
          <cell r="J394">
            <v>5.47</v>
          </cell>
          <cell r="K394">
            <v>7.5</v>
          </cell>
          <cell r="L394">
            <v>0</v>
          </cell>
          <cell r="M394">
            <v>0</v>
          </cell>
          <cell r="N394">
            <v>0</v>
          </cell>
          <cell r="O394">
            <v>0</v>
          </cell>
          <cell r="P394">
            <v>7</v>
          </cell>
        </row>
        <row r="395">
          <cell r="B395" t="str">
            <v>STD</v>
          </cell>
          <cell r="C395">
            <v>22</v>
          </cell>
          <cell r="D395">
            <v>9.5299999999999994</v>
          </cell>
          <cell r="E395">
            <v>1</v>
          </cell>
          <cell r="F395">
            <v>0</v>
          </cell>
          <cell r="G395">
            <v>0</v>
          </cell>
          <cell r="H395">
            <v>0</v>
          </cell>
          <cell r="I395">
            <v>2.23</v>
          </cell>
          <cell r="J395">
            <v>6.47</v>
          </cell>
          <cell r="K395">
            <v>8.6999999999999993</v>
          </cell>
          <cell r="L395">
            <v>0</v>
          </cell>
          <cell r="M395">
            <v>0</v>
          </cell>
          <cell r="N395">
            <v>0</v>
          </cell>
          <cell r="O395">
            <v>0</v>
          </cell>
          <cell r="P395">
            <v>8</v>
          </cell>
        </row>
        <row r="396">
          <cell r="B396" t="str">
            <v>STD</v>
          </cell>
          <cell r="C396">
            <v>24</v>
          </cell>
          <cell r="D396">
            <v>9.5299999999999994</v>
          </cell>
          <cell r="E396">
            <v>1</v>
          </cell>
          <cell r="F396">
            <v>0</v>
          </cell>
          <cell r="G396">
            <v>0</v>
          </cell>
          <cell r="H396">
            <v>0</v>
          </cell>
          <cell r="I396">
            <v>2.4300000000000002</v>
          </cell>
          <cell r="J396">
            <v>6.57</v>
          </cell>
          <cell r="K396">
            <v>9</v>
          </cell>
          <cell r="L396">
            <v>0</v>
          </cell>
          <cell r="M396">
            <v>0</v>
          </cell>
          <cell r="N396">
            <v>0</v>
          </cell>
          <cell r="O396">
            <v>0</v>
          </cell>
          <cell r="P396">
            <v>8</v>
          </cell>
        </row>
        <row r="397">
          <cell r="B397" t="str">
            <v>STD</v>
          </cell>
          <cell r="C397">
            <v>26</v>
          </cell>
          <cell r="D397">
            <v>9.5299999999999994</v>
          </cell>
          <cell r="E397">
            <v>1</v>
          </cell>
          <cell r="F397">
            <v>0</v>
          </cell>
          <cell r="G397">
            <v>0</v>
          </cell>
          <cell r="H397">
            <v>0</v>
          </cell>
          <cell r="I397">
            <v>2.64</v>
          </cell>
          <cell r="J397">
            <v>7.7</v>
          </cell>
          <cell r="K397">
            <v>10.34</v>
          </cell>
          <cell r="L397">
            <v>0</v>
          </cell>
          <cell r="M397">
            <v>0</v>
          </cell>
          <cell r="N397">
            <v>0</v>
          </cell>
          <cell r="O397">
            <v>0</v>
          </cell>
          <cell r="P397">
            <v>9</v>
          </cell>
        </row>
        <row r="398">
          <cell r="B398" t="str">
            <v>STD</v>
          </cell>
          <cell r="C398">
            <v>28</v>
          </cell>
          <cell r="D398">
            <v>9.5299999999999994</v>
          </cell>
          <cell r="E398">
            <v>1</v>
          </cell>
          <cell r="F398">
            <v>0</v>
          </cell>
          <cell r="G398">
            <v>0</v>
          </cell>
          <cell r="H398">
            <v>0</v>
          </cell>
          <cell r="I398">
            <v>2.84</v>
          </cell>
          <cell r="J398">
            <v>8.25</v>
          </cell>
          <cell r="K398">
            <v>11.09</v>
          </cell>
          <cell r="L398">
            <v>0</v>
          </cell>
          <cell r="M398">
            <v>0</v>
          </cell>
          <cell r="N398">
            <v>0</v>
          </cell>
          <cell r="O398">
            <v>0</v>
          </cell>
          <cell r="P398">
            <v>9</v>
          </cell>
        </row>
        <row r="399">
          <cell r="B399" t="str">
            <v>STD</v>
          </cell>
          <cell r="C399">
            <v>30</v>
          </cell>
          <cell r="D399">
            <v>9.5299999999999994</v>
          </cell>
          <cell r="E399">
            <v>1</v>
          </cell>
          <cell r="F399">
            <v>0</v>
          </cell>
          <cell r="G399">
            <v>0</v>
          </cell>
          <cell r="H399">
            <v>0</v>
          </cell>
          <cell r="I399">
            <v>3.04</v>
          </cell>
          <cell r="J399">
            <v>8.9600000000000009</v>
          </cell>
          <cell r="K399">
            <v>12</v>
          </cell>
          <cell r="L399">
            <v>0</v>
          </cell>
          <cell r="M399">
            <v>0</v>
          </cell>
          <cell r="N399">
            <v>0</v>
          </cell>
          <cell r="O399">
            <v>0</v>
          </cell>
          <cell r="P399">
            <v>10</v>
          </cell>
        </row>
        <row r="400">
          <cell r="B400" t="str">
            <v>STD</v>
          </cell>
          <cell r="C400">
            <v>32</v>
          </cell>
          <cell r="D400">
            <v>9.5299999999999994</v>
          </cell>
          <cell r="E400">
            <v>1</v>
          </cell>
          <cell r="F400">
            <v>0</v>
          </cell>
          <cell r="G400">
            <v>0</v>
          </cell>
          <cell r="H400">
            <v>0</v>
          </cell>
          <cell r="I400">
            <v>3.24</v>
          </cell>
          <cell r="J400">
            <v>9.51</v>
          </cell>
          <cell r="K400">
            <v>12.75</v>
          </cell>
          <cell r="L400">
            <v>0</v>
          </cell>
          <cell r="M400">
            <v>0</v>
          </cell>
          <cell r="N400">
            <v>0</v>
          </cell>
          <cell r="O400">
            <v>0</v>
          </cell>
          <cell r="P400">
            <v>11</v>
          </cell>
        </row>
        <row r="401">
          <cell r="B401" t="str">
            <v>STD</v>
          </cell>
          <cell r="C401">
            <v>34</v>
          </cell>
          <cell r="D401">
            <v>9.5299999999999994</v>
          </cell>
          <cell r="E401">
            <v>1</v>
          </cell>
          <cell r="F401">
            <v>0</v>
          </cell>
          <cell r="G401">
            <v>0</v>
          </cell>
          <cell r="H401">
            <v>0</v>
          </cell>
          <cell r="I401">
            <v>3.45</v>
          </cell>
          <cell r="J401">
            <v>10.050000000000001</v>
          </cell>
          <cell r="K401">
            <v>13.5</v>
          </cell>
          <cell r="L401">
            <v>0</v>
          </cell>
          <cell r="M401">
            <v>0</v>
          </cell>
          <cell r="N401">
            <v>0</v>
          </cell>
          <cell r="O401">
            <v>0</v>
          </cell>
          <cell r="P401">
            <v>12</v>
          </cell>
        </row>
        <row r="402">
          <cell r="B402" t="str">
            <v>STD</v>
          </cell>
          <cell r="C402">
            <v>36</v>
          </cell>
          <cell r="D402">
            <v>9.5299999999999994</v>
          </cell>
          <cell r="E402">
            <v>1</v>
          </cell>
          <cell r="F402">
            <v>0</v>
          </cell>
          <cell r="G402">
            <v>0</v>
          </cell>
          <cell r="H402">
            <v>0</v>
          </cell>
          <cell r="I402">
            <v>3.65</v>
          </cell>
          <cell r="J402">
            <v>10.6</v>
          </cell>
          <cell r="K402">
            <v>14.25</v>
          </cell>
          <cell r="L402">
            <v>0</v>
          </cell>
          <cell r="M402">
            <v>0</v>
          </cell>
          <cell r="N402">
            <v>0</v>
          </cell>
          <cell r="O402">
            <v>0</v>
          </cell>
          <cell r="P402">
            <v>12</v>
          </cell>
        </row>
        <row r="403">
          <cell r="B403" t="str">
            <v>STD</v>
          </cell>
          <cell r="C403">
            <v>38</v>
          </cell>
          <cell r="D403">
            <v>9.5299999999999994</v>
          </cell>
          <cell r="E403">
            <v>1</v>
          </cell>
          <cell r="F403">
            <v>0</v>
          </cell>
          <cell r="G403">
            <v>0</v>
          </cell>
          <cell r="H403">
            <v>0</v>
          </cell>
          <cell r="I403">
            <v>3.85</v>
          </cell>
          <cell r="J403">
            <v>11.23</v>
          </cell>
          <cell r="K403">
            <v>15.08</v>
          </cell>
          <cell r="L403">
            <v>0</v>
          </cell>
          <cell r="M403">
            <v>0</v>
          </cell>
          <cell r="N403">
            <v>0</v>
          </cell>
          <cell r="O403">
            <v>0</v>
          </cell>
          <cell r="P403">
            <v>13</v>
          </cell>
        </row>
        <row r="404">
          <cell r="B404" t="str">
            <v>STD</v>
          </cell>
          <cell r="C404">
            <v>40</v>
          </cell>
          <cell r="D404">
            <v>9.5299999999999994</v>
          </cell>
          <cell r="E404">
            <v>1</v>
          </cell>
          <cell r="F404">
            <v>0</v>
          </cell>
          <cell r="G404">
            <v>0</v>
          </cell>
          <cell r="H404">
            <v>0</v>
          </cell>
          <cell r="I404">
            <v>4.0599999999999996</v>
          </cell>
          <cell r="J404">
            <v>11.66</v>
          </cell>
          <cell r="K404">
            <v>15.719999999999999</v>
          </cell>
          <cell r="L404">
            <v>0</v>
          </cell>
          <cell r="M404">
            <v>0</v>
          </cell>
          <cell r="N404">
            <v>0</v>
          </cell>
          <cell r="O404">
            <v>0</v>
          </cell>
          <cell r="P404">
            <v>14</v>
          </cell>
        </row>
        <row r="405">
          <cell r="B405" t="str">
            <v>STD</v>
          </cell>
          <cell r="C405">
            <v>42</v>
          </cell>
          <cell r="D405">
            <v>9.5299999999999994</v>
          </cell>
          <cell r="E405">
            <v>1</v>
          </cell>
          <cell r="F405">
            <v>0</v>
          </cell>
          <cell r="G405">
            <v>0</v>
          </cell>
          <cell r="H405">
            <v>0</v>
          </cell>
          <cell r="I405">
            <v>4.26</v>
          </cell>
          <cell r="J405">
            <v>12.24</v>
          </cell>
          <cell r="K405">
            <v>16.5</v>
          </cell>
          <cell r="L405">
            <v>0</v>
          </cell>
          <cell r="M405">
            <v>0</v>
          </cell>
          <cell r="N405">
            <v>0</v>
          </cell>
          <cell r="O405">
            <v>0</v>
          </cell>
          <cell r="P405">
            <v>14</v>
          </cell>
        </row>
        <row r="406">
          <cell r="B406" t="str">
            <v>STD</v>
          </cell>
          <cell r="C406">
            <v>44</v>
          </cell>
          <cell r="D406">
            <v>9.5299999999999994</v>
          </cell>
          <cell r="E406">
            <v>1</v>
          </cell>
          <cell r="F406">
            <v>0</v>
          </cell>
          <cell r="G406">
            <v>0</v>
          </cell>
          <cell r="H406">
            <v>0</v>
          </cell>
          <cell r="I406">
            <v>4.47</v>
          </cell>
          <cell r="J406">
            <v>17.54</v>
          </cell>
          <cell r="K406">
            <v>22.009999999999998</v>
          </cell>
          <cell r="L406">
            <v>0</v>
          </cell>
          <cell r="M406">
            <v>0</v>
          </cell>
          <cell r="N406">
            <v>0</v>
          </cell>
          <cell r="O406">
            <v>0</v>
          </cell>
          <cell r="P406">
            <v>15</v>
          </cell>
        </row>
        <row r="407">
          <cell r="B407" t="str">
            <v>STD</v>
          </cell>
          <cell r="C407">
            <v>46</v>
          </cell>
          <cell r="D407">
            <v>9.5299999999999994</v>
          </cell>
          <cell r="E407">
            <v>1</v>
          </cell>
          <cell r="F407">
            <v>0</v>
          </cell>
          <cell r="G407">
            <v>0</v>
          </cell>
          <cell r="H407">
            <v>0</v>
          </cell>
          <cell r="I407">
            <v>4.67</v>
          </cell>
          <cell r="J407">
            <v>18.329999999999998</v>
          </cell>
          <cell r="K407">
            <v>23</v>
          </cell>
          <cell r="L407">
            <v>0</v>
          </cell>
          <cell r="M407">
            <v>0</v>
          </cell>
          <cell r="N407">
            <v>0</v>
          </cell>
          <cell r="O407">
            <v>0</v>
          </cell>
          <cell r="P407">
            <v>16</v>
          </cell>
        </row>
        <row r="408">
          <cell r="B408" t="str">
            <v>STD</v>
          </cell>
          <cell r="C408">
            <v>48</v>
          </cell>
          <cell r="D408">
            <v>9.5299999999999994</v>
          </cell>
          <cell r="E408">
            <v>1</v>
          </cell>
          <cell r="F408">
            <v>0</v>
          </cell>
          <cell r="G408">
            <v>0</v>
          </cell>
          <cell r="H408">
            <v>0</v>
          </cell>
          <cell r="I408">
            <v>4.87</v>
          </cell>
          <cell r="J408">
            <v>19.13</v>
          </cell>
          <cell r="K408">
            <v>24</v>
          </cell>
          <cell r="L408">
            <v>0</v>
          </cell>
          <cell r="M408">
            <v>0</v>
          </cell>
          <cell r="N408">
            <v>0</v>
          </cell>
          <cell r="O408">
            <v>0</v>
          </cell>
          <cell r="P408">
            <v>16</v>
          </cell>
        </row>
        <row r="409">
          <cell r="B409" t="str">
            <v xml:space="preserve">XS </v>
          </cell>
          <cell r="C409">
            <v>0.125</v>
          </cell>
          <cell r="D409">
            <v>2.41</v>
          </cell>
          <cell r="E409">
            <v>1</v>
          </cell>
          <cell r="F409">
            <v>0</v>
          </cell>
          <cell r="G409">
            <v>0</v>
          </cell>
          <cell r="H409">
            <v>0</v>
          </cell>
          <cell r="I409">
            <v>7.0000000000000007E-2</v>
          </cell>
          <cell r="J409">
            <v>0</v>
          </cell>
          <cell r="K409">
            <v>7.0000000000000007E-2</v>
          </cell>
          <cell r="L409">
            <v>0</v>
          </cell>
          <cell r="M409">
            <v>0</v>
          </cell>
          <cell r="N409">
            <v>0</v>
          </cell>
          <cell r="O409">
            <v>0</v>
          </cell>
          <cell r="P409">
            <v>2</v>
          </cell>
        </row>
        <row r="410">
          <cell r="B410" t="str">
            <v xml:space="preserve">XS </v>
          </cell>
          <cell r="C410">
            <v>0.125</v>
          </cell>
          <cell r="D410">
            <v>2.41</v>
          </cell>
          <cell r="E410">
            <v>1</v>
          </cell>
          <cell r="F410">
            <v>0</v>
          </cell>
          <cell r="G410">
            <v>0</v>
          </cell>
          <cell r="H410">
            <v>0</v>
          </cell>
          <cell r="I410">
            <v>7.0000000000000007E-2</v>
          </cell>
          <cell r="J410">
            <v>0</v>
          </cell>
          <cell r="K410">
            <v>7.0000000000000007E-2</v>
          </cell>
          <cell r="L410">
            <v>0</v>
          </cell>
          <cell r="M410">
            <v>0</v>
          </cell>
          <cell r="N410">
            <v>0</v>
          </cell>
          <cell r="O410">
            <v>0</v>
          </cell>
          <cell r="P410">
            <v>2</v>
          </cell>
        </row>
        <row r="411">
          <cell r="B411" t="str">
            <v xml:space="preserve">XS </v>
          </cell>
          <cell r="C411">
            <v>0.125</v>
          </cell>
          <cell r="D411">
            <v>2.41</v>
          </cell>
          <cell r="E411">
            <v>1</v>
          </cell>
          <cell r="F411">
            <v>0</v>
          </cell>
          <cell r="G411">
            <v>0</v>
          </cell>
          <cell r="H411">
            <v>0</v>
          </cell>
          <cell r="I411">
            <v>7.0000000000000007E-2</v>
          </cell>
          <cell r="J411">
            <v>0</v>
          </cell>
          <cell r="K411">
            <v>7.0000000000000007E-2</v>
          </cell>
          <cell r="L411">
            <v>0</v>
          </cell>
          <cell r="M411">
            <v>0</v>
          </cell>
          <cell r="N411">
            <v>0</v>
          </cell>
          <cell r="O411">
            <v>0</v>
          </cell>
          <cell r="P411">
            <v>2</v>
          </cell>
        </row>
        <row r="412">
          <cell r="B412" t="str">
            <v xml:space="preserve">XS </v>
          </cell>
          <cell r="C412">
            <v>0.25</v>
          </cell>
          <cell r="D412">
            <v>3.02</v>
          </cell>
          <cell r="E412">
            <v>1</v>
          </cell>
          <cell r="F412">
            <v>0</v>
          </cell>
          <cell r="G412">
            <v>0</v>
          </cell>
          <cell r="H412">
            <v>0</v>
          </cell>
          <cell r="I412">
            <v>7.0000000000000007E-2</v>
          </cell>
          <cell r="J412">
            <v>0</v>
          </cell>
          <cell r="K412">
            <v>7.0000000000000007E-2</v>
          </cell>
          <cell r="L412">
            <v>0</v>
          </cell>
          <cell r="M412">
            <v>0</v>
          </cell>
          <cell r="N412">
            <v>0</v>
          </cell>
          <cell r="O412">
            <v>0</v>
          </cell>
          <cell r="P412">
            <v>2</v>
          </cell>
        </row>
        <row r="413">
          <cell r="B413" t="str">
            <v xml:space="preserve">XS </v>
          </cell>
          <cell r="C413">
            <v>0.25</v>
          </cell>
          <cell r="D413">
            <v>3.02</v>
          </cell>
          <cell r="E413">
            <v>1</v>
          </cell>
          <cell r="F413">
            <v>0</v>
          </cell>
          <cell r="G413">
            <v>0</v>
          </cell>
          <cell r="H413">
            <v>0</v>
          </cell>
          <cell r="I413">
            <v>7.0000000000000007E-2</v>
          </cell>
          <cell r="J413">
            <v>0</v>
          </cell>
          <cell r="K413">
            <v>7.0000000000000007E-2</v>
          </cell>
          <cell r="L413">
            <v>0</v>
          </cell>
          <cell r="M413">
            <v>0</v>
          </cell>
          <cell r="N413">
            <v>0</v>
          </cell>
          <cell r="O413">
            <v>0</v>
          </cell>
          <cell r="P413">
            <v>2</v>
          </cell>
        </row>
        <row r="414">
          <cell r="B414" t="str">
            <v xml:space="preserve">XS </v>
          </cell>
          <cell r="C414">
            <v>0.25</v>
          </cell>
          <cell r="D414">
            <v>3.02</v>
          </cell>
          <cell r="E414">
            <v>1</v>
          </cell>
          <cell r="F414">
            <v>0</v>
          </cell>
          <cell r="G414">
            <v>0</v>
          </cell>
          <cell r="H414">
            <v>0</v>
          </cell>
          <cell r="I414">
            <v>7.0000000000000007E-2</v>
          </cell>
          <cell r="J414">
            <v>0</v>
          </cell>
          <cell r="K414">
            <v>7.0000000000000007E-2</v>
          </cell>
          <cell r="L414">
            <v>0</v>
          </cell>
          <cell r="M414">
            <v>0</v>
          </cell>
          <cell r="N414">
            <v>0</v>
          </cell>
          <cell r="O414">
            <v>0</v>
          </cell>
          <cell r="P414">
            <v>2</v>
          </cell>
        </row>
        <row r="415">
          <cell r="B415" t="str">
            <v xml:space="preserve">XS </v>
          </cell>
          <cell r="C415">
            <v>0.375</v>
          </cell>
          <cell r="D415">
            <v>3.2</v>
          </cell>
          <cell r="E415">
            <v>1</v>
          </cell>
          <cell r="F415">
            <v>0</v>
          </cell>
          <cell r="G415">
            <v>0</v>
          </cell>
          <cell r="H415">
            <v>0</v>
          </cell>
          <cell r="I415">
            <v>7.0000000000000007E-2</v>
          </cell>
          <cell r="J415">
            <v>0</v>
          </cell>
          <cell r="K415">
            <v>7.0000000000000007E-2</v>
          </cell>
          <cell r="L415">
            <v>2</v>
          </cell>
          <cell r="M415">
            <v>0</v>
          </cell>
          <cell r="N415">
            <v>8.8062877131794293E-312</v>
          </cell>
          <cell r="O415" t="str">
            <v xml:space="preserve">XS </v>
          </cell>
          <cell r="P415">
            <v>2</v>
          </cell>
          <cell r="Q415">
            <v>3.2</v>
          </cell>
          <cell r="R415">
            <v>1</v>
          </cell>
        </row>
        <row r="416">
          <cell r="B416" t="str">
            <v xml:space="preserve">XS </v>
          </cell>
          <cell r="C416">
            <v>0.375</v>
          </cell>
          <cell r="D416">
            <v>3.2</v>
          </cell>
          <cell r="E416">
            <v>1</v>
          </cell>
          <cell r="F416">
            <v>0</v>
          </cell>
          <cell r="G416">
            <v>0</v>
          </cell>
          <cell r="H416">
            <v>0</v>
          </cell>
          <cell r="I416">
            <v>7.0000000000000007E-2</v>
          </cell>
          <cell r="J416">
            <v>0</v>
          </cell>
          <cell r="K416">
            <v>7.0000000000000007E-2</v>
          </cell>
          <cell r="L416">
            <v>0</v>
          </cell>
          <cell r="M416">
            <v>0</v>
          </cell>
          <cell r="N416">
            <v>0</v>
          </cell>
          <cell r="O416">
            <v>0</v>
          </cell>
          <cell r="P416">
            <v>2</v>
          </cell>
        </row>
        <row r="417">
          <cell r="B417" t="str">
            <v xml:space="preserve">XS </v>
          </cell>
          <cell r="C417">
            <v>0.375</v>
          </cell>
          <cell r="D417">
            <v>3.2</v>
          </cell>
          <cell r="E417">
            <v>1</v>
          </cell>
          <cell r="F417">
            <v>0</v>
          </cell>
          <cell r="G417">
            <v>0</v>
          </cell>
          <cell r="H417">
            <v>0</v>
          </cell>
          <cell r="I417">
            <v>7.0000000000000007E-2</v>
          </cell>
          <cell r="J417">
            <v>0</v>
          </cell>
          <cell r="K417">
            <v>7.0000000000000007E-2</v>
          </cell>
          <cell r="L417">
            <v>0</v>
          </cell>
          <cell r="M417">
            <v>0</v>
          </cell>
          <cell r="N417">
            <v>0</v>
          </cell>
          <cell r="O417">
            <v>0</v>
          </cell>
          <cell r="P417">
            <v>2</v>
          </cell>
        </row>
        <row r="418">
          <cell r="A418">
            <v>2</v>
          </cell>
          <cell r="B418" t="str">
            <v xml:space="preserve">XS </v>
          </cell>
          <cell r="C418">
            <v>0.5</v>
          </cell>
          <cell r="D418">
            <v>3.73</v>
          </cell>
          <cell r="E418">
            <v>1</v>
          </cell>
          <cell r="F418">
            <v>0</v>
          </cell>
          <cell r="G418">
            <v>0</v>
          </cell>
          <cell r="H418">
            <v>0</v>
          </cell>
          <cell r="I418">
            <v>7.0000000000000007E-2</v>
          </cell>
          <cell r="J418">
            <v>0</v>
          </cell>
          <cell r="K418">
            <v>7.0000000000000007E-2</v>
          </cell>
          <cell r="L418">
            <v>2</v>
          </cell>
          <cell r="M418">
            <v>0</v>
          </cell>
          <cell r="N418">
            <v>8.8699475869083874E-312</v>
          </cell>
          <cell r="O418" t="str">
            <v xml:space="preserve">XS </v>
          </cell>
          <cell r="P418">
            <v>2</v>
          </cell>
          <cell r="Q418">
            <v>3.73</v>
          </cell>
          <cell r="R418">
            <v>1</v>
          </cell>
        </row>
        <row r="419">
          <cell r="B419" t="str">
            <v xml:space="preserve">XS </v>
          </cell>
          <cell r="C419">
            <v>0.5</v>
          </cell>
          <cell r="D419">
            <v>3.73</v>
          </cell>
          <cell r="E419">
            <v>1</v>
          </cell>
          <cell r="F419">
            <v>0</v>
          </cell>
          <cell r="G419">
            <v>0</v>
          </cell>
          <cell r="H419">
            <v>0</v>
          </cell>
          <cell r="I419">
            <v>7.0000000000000007E-2</v>
          </cell>
          <cell r="J419">
            <v>0</v>
          </cell>
          <cell r="K419">
            <v>7.0000000000000007E-2</v>
          </cell>
          <cell r="L419">
            <v>0</v>
          </cell>
          <cell r="M419">
            <v>0</v>
          </cell>
          <cell r="N419">
            <v>0</v>
          </cell>
          <cell r="O419">
            <v>0</v>
          </cell>
          <cell r="P419">
            <v>2</v>
          </cell>
        </row>
        <row r="420">
          <cell r="B420" t="str">
            <v xml:space="preserve">XS </v>
          </cell>
          <cell r="C420">
            <v>0.5</v>
          </cell>
          <cell r="D420">
            <v>3.73</v>
          </cell>
          <cell r="E420">
            <v>1</v>
          </cell>
          <cell r="F420">
            <v>0</v>
          </cell>
          <cell r="G420">
            <v>0</v>
          </cell>
          <cell r="H420">
            <v>0</v>
          </cell>
          <cell r="I420">
            <v>7.0000000000000007E-2</v>
          </cell>
          <cell r="J420">
            <v>0</v>
          </cell>
          <cell r="K420">
            <v>7.0000000000000007E-2</v>
          </cell>
          <cell r="L420">
            <v>0</v>
          </cell>
          <cell r="M420">
            <v>0</v>
          </cell>
          <cell r="N420">
            <v>0</v>
          </cell>
          <cell r="O420">
            <v>0</v>
          </cell>
          <cell r="P420">
            <v>2</v>
          </cell>
        </row>
        <row r="421">
          <cell r="B421" t="str">
            <v xml:space="preserve">XS </v>
          </cell>
          <cell r="C421">
            <v>0.75</v>
          </cell>
          <cell r="D421">
            <v>3.91</v>
          </cell>
          <cell r="E421">
            <v>1</v>
          </cell>
          <cell r="F421">
            <v>0</v>
          </cell>
          <cell r="G421">
            <v>0</v>
          </cell>
          <cell r="H421">
            <v>0</v>
          </cell>
          <cell r="I421">
            <v>7.0000000000000007E-2</v>
          </cell>
          <cell r="J421">
            <v>0</v>
          </cell>
          <cell r="K421">
            <v>7.0000000000000007E-2</v>
          </cell>
          <cell r="L421">
            <v>0</v>
          </cell>
          <cell r="M421">
            <v>0</v>
          </cell>
          <cell r="N421">
            <v>0</v>
          </cell>
          <cell r="O421">
            <v>0</v>
          </cell>
          <cell r="P421">
            <v>2</v>
          </cell>
        </row>
        <row r="422">
          <cell r="B422" t="str">
            <v xml:space="preserve">XS </v>
          </cell>
          <cell r="C422">
            <v>0.75</v>
          </cell>
          <cell r="D422">
            <v>3.91</v>
          </cell>
          <cell r="E422">
            <v>1</v>
          </cell>
          <cell r="F422">
            <v>0</v>
          </cell>
          <cell r="G422">
            <v>0</v>
          </cell>
          <cell r="H422">
            <v>0</v>
          </cell>
          <cell r="I422">
            <v>7.0000000000000007E-2</v>
          </cell>
          <cell r="J422">
            <v>0</v>
          </cell>
          <cell r="K422">
            <v>7.0000000000000007E-2</v>
          </cell>
          <cell r="L422">
            <v>0</v>
          </cell>
          <cell r="M422">
            <v>0</v>
          </cell>
          <cell r="N422">
            <v>0</v>
          </cell>
          <cell r="O422">
            <v>0</v>
          </cell>
          <cell r="P422">
            <v>2</v>
          </cell>
        </row>
        <row r="423">
          <cell r="B423" t="str">
            <v xml:space="preserve">XS </v>
          </cell>
          <cell r="C423">
            <v>0.75</v>
          </cell>
          <cell r="D423">
            <v>3.91</v>
          </cell>
          <cell r="E423">
            <v>1</v>
          </cell>
          <cell r="F423">
            <v>0</v>
          </cell>
          <cell r="G423">
            <v>0</v>
          </cell>
          <cell r="H423">
            <v>0</v>
          </cell>
          <cell r="I423">
            <v>7.0000000000000007E-2</v>
          </cell>
          <cell r="J423">
            <v>0</v>
          </cell>
          <cell r="K423">
            <v>7.0000000000000007E-2</v>
          </cell>
          <cell r="L423">
            <v>0</v>
          </cell>
          <cell r="M423">
            <v>0</v>
          </cell>
          <cell r="N423">
            <v>0</v>
          </cell>
          <cell r="O423">
            <v>0</v>
          </cell>
          <cell r="P423">
            <v>2</v>
          </cell>
        </row>
        <row r="424">
          <cell r="B424" t="str">
            <v xml:space="preserve">XS </v>
          </cell>
          <cell r="C424">
            <v>1</v>
          </cell>
          <cell r="D424">
            <v>4.55</v>
          </cell>
          <cell r="E424">
            <v>1</v>
          </cell>
          <cell r="F424">
            <v>0</v>
          </cell>
          <cell r="G424">
            <v>0</v>
          </cell>
          <cell r="H424">
            <v>0</v>
          </cell>
          <cell r="I424">
            <v>0.15</v>
          </cell>
          <cell r="J424">
            <v>0</v>
          </cell>
          <cell r="K424">
            <v>0.15</v>
          </cell>
          <cell r="L424">
            <v>0</v>
          </cell>
          <cell r="M424">
            <v>0</v>
          </cell>
          <cell r="N424">
            <v>0</v>
          </cell>
          <cell r="O424">
            <v>0</v>
          </cell>
          <cell r="P424">
            <v>2</v>
          </cell>
        </row>
        <row r="425">
          <cell r="B425" t="str">
            <v xml:space="preserve">XS </v>
          </cell>
          <cell r="C425">
            <v>1</v>
          </cell>
          <cell r="D425">
            <v>4.55</v>
          </cell>
          <cell r="E425">
            <v>1</v>
          </cell>
          <cell r="F425">
            <v>0</v>
          </cell>
          <cell r="G425">
            <v>0</v>
          </cell>
          <cell r="H425">
            <v>0</v>
          </cell>
          <cell r="I425">
            <v>0.15</v>
          </cell>
          <cell r="J425">
            <v>0</v>
          </cell>
          <cell r="K425">
            <v>0.15</v>
          </cell>
          <cell r="L425">
            <v>0</v>
          </cell>
          <cell r="M425">
            <v>0</v>
          </cell>
          <cell r="N425">
            <v>0</v>
          </cell>
          <cell r="O425">
            <v>0</v>
          </cell>
          <cell r="P425">
            <v>2</v>
          </cell>
        </row>
        <row r="426">
          <cell r="B426" t="str">
            <v xml:space="preserve">XS </v>
          </cell>
          <cell r="C426">
            <v>1</v>
          </cell>
          <cell r="D426">
            <v>4.55</v>
          </cell>
          <cell r="E426">
            <v>1</v>
          </cell>
          <cell r="F426">
            <v>0</v>
          </cell>
          <cell r="G426">
            <v>0</v>
          </cell>
          <cell r="H426">
            <v>0</v>
          </cell>
          <cell r="I426">
            <v>0.15</v>
          </cell>
          <cell r="J426">
            <v>0</v>
          </cell>
          <cell r="K426">
            <v>0.15</v>
          </cell>
          <cell r="L426">
            <v>0</v>
          </cell>
          <cell r="M426">
            <v>0</v>
          </cell>
          <cell r="N426">
            <v>0</v>
          </cell>
          <cell r="O426">
            <v>0</v>
          </cell>
          <cell r="P426">
            <v>2</v>
          </cell>
        </row>
        <row r="427">
          <cell r="B427" t="str">
            <v xml:space="preserve">XS </v>
          </cell>
          <cell r="C427">
            <v>1.25</v>
          </cell>
          <cell r="D427">
            <v>4.8499999999999996</v>
          </cell>
          <cell r="E427">
            <v>1</v>
          </cell>
          <cell r="F427">
            <v>0</v>
          </cell>
          <cell r="G427">
            <v>0</v>
          </cell>
          <cell r="H427">
            <v>0</v>
          </cell>
          <cell r="I427">
            <v>0.13</v>
          </cell>
          <cell r="J427">
            <v>0.17</v>
          </cell>
          <cell r="K427">
            <v>0.30000000000000004</v>
          </cell>
          <cell r="L427">
            <v>0</v>
          </cell>
          <cell r="M427">
            <v>0</v>
          </cell>
          <cell r="N427">
            <v>0</v>
          </cell>
          <cell r="O427">
            <v>0</v>
          </cell>
          <cell r="P427">
            <v>2</v>
          </cell>
        </row>
        <row r="428">
          <cell r="B428" t="str">
            <v xml:space="preserve">XS </v>
          </cell>
          <cell r="C428">
            <v>1.25</v>
          </cell>
          <cell r="D428">
            <v>4.8499999999999996</v>
          </cell>
          <cell r="E428">
            <v>1</v>
          </cell>
          <cell r="F428">
            <v>0</v>
          </cell>
          <cell r="G428">
            <v>0</v>
          </cell>
          <cell r="H428">
            <v>0</v>
          </cell>
          <cell r="I428">
            <v>0.13</v>
          </cell>
          <cell r="J428">
            <v>0.17</v>
          </cell>
          <cell r="K428">
            <v>0.30000000000000004</v>
          </cell>
          <cell r="L428">
            <v>0</v>
          </cell>
          <cell r="M428">
            <v>0</v>
          </cell>
          <cell r="N428">
            <v>0</v>
          </cell>
          <cell r="O428">
            <v>0</v>
          </cell>
          <cell r="P428">
            <v>2</v>
          </cell>
        </row>
        <row r="429">
          <cell r="B429" t="str">
            <v xml:space="preserve">XS </v>
          </cell>
          <cell r="C429">
            <v>1.25</v>
          </cell>
          <cell r="D429">
            <v>4.8499999999999996</v>
          </cell>
          <cell r="E429">
            <v>1</v>
          </cell>
          <cell r="F429">
            <v>0</v>
          </cell>
          <cell r="G429">
            <v>0</v>
          </cell>
          <cell r="H429">
            <v>0</v>
          </cell>
          <cell r="I429">
            <v>0.13</v>
          </cell>
          <cell r="J429">
            <v>0.17</v>
          </cell>
          <cell r="K429">
            <v>0.30000000000000004</v>
          </cell>
          <cell r="L429">
            <v>2</v>
          </cell>
          <cell r="M429">
            <v>0</v>
          </cell>
          <cell r="N429">
            <v>9.1033671239145674E-312</v>
          </cell>
          <cell r="O429" t="str">
            <v xml:space="preserve">XS </v>
          </cell>
          <cell r="P429">
            <v>2</v>
          </cell>
          <cell r="Q429">
            <v>0</v>
          </cell>
          <cell r="R429">
            <v>9.0821471660049147E-312</v>
          </cell>
        </row>
        <row r="430">
          <cell r="B430" t="str">
            <v xml:space="preserve">XS </v>
          </cell>
          <cell r="C430">
            <v>1.5</v>
          </cell>
          <cell r="D430">
            <v>5.08</v>
          </cell>
          <cell r="E430">
            <v>1</v>
          </cell>
          <cell r="F430">
            <v>0</v>
          </cell>
          <cell r="G430">
            <v>0</v>
          </cell>
          <cell r="H430">
            <v>0</v>
          </cell>
          <cell r="I430">
            <v>0.15</v>
          </cell>
          <cell r="J430">
            <v>0.15</v>
          </cell>
          <cell r="K430">
            <v>0.3</v>
          </cell>
          <cell r="L430">
            <v>0</v>
          </cell>
          <cell r="M430">
            <v>0</v>
          </cell>
          <cell r="N430">
            <v>0</v>
          </cell>
          <cell r="O430">
            <v>0</v>
          </cell>
          <cell r="P430">
            <v>2</v>
          </cell>
        </row>
        <row r="431">
          <cell r="B431" t="str">
            <v xml:space="preserve">XS </v>
          </cell>
          <cell r="C431">
            <v>1.5</v>
          </cell>
          <cell r="D431">
            <v>5.08</v>
          </cell>
          <cell r="E431">
            <v>1</v>
          </cell>
          <cell r="F431">
            <v>0</v>
          </cell>
          <cell r="G431">
            <v>0</v>
          </cell>
          <cell r="H431">
            <v>0</v>
          </cell>
          <cell r="I431">
            <v>0.15</v>
          </cell>
          <cell r="J431">
            <v>0.15</v>
          </cell>
          <cell r="K431">
            <v>0.3</v>
          </cell>
          <cell r="L431">
            <v>0</v>
          </cell>
          <cell r="M431">
            <v>0</v>
          </cell>
          <cell r="N431">
            <v>0</v>
          </cell>
          <cell r="O431">
            <v>0</v>
          </cell>
          <cell r="P431">
            <v>2</v>
          </cell>
        </row>
        <row r="432">
          <cell r="B432" t="str">
            <v xml:space="preserve">XS </v>
          </cell>
          <cell r="C432">
            <v>1.5</v>
          </cell>
          <cell r="D432">
            <v>5.08</v>
          </cell>
          <cell r="E432">
            <v>1</v>
          </cell>
          <cell r="F432">
            <v>0</v>
          </cell>
          <cell r="G432">
            <v>0</v>
          </cell>
          <cell r="H432">
            <v>0</v>
          </cell>
          <cell r="I432">
            <v>0.15</v>
          </cell>
          <cell r="J432">
            <v>0.15</v>
          </cell>
          <cell r="K432">
            <v>0.3</v>
          </cell>
          <cell r="L432">
            <v>0</v>
          </cell>
          <cell r="M432">
            <v>0</v>
          </cell>
          <cell r="N432">
            <v>0</v>
          </cell>
          <cell r="O432">
            <v>0</v>
          </cell>
          <cell r="P432">
            <v>2</v>
          </cell>
        </row>
        <row r="433">
          <cell r="B433" t="str">
            <v xml:space="preserve">XS </v>
          </cell>
          <cell r="C433">
            <v>2</v>
          </cell>
          <cell r="D433">
            <v>5.54</v>
          </cell>
          <cell r="E433">
            <v>1</v>
          </cell>
          <cell r="F433">
            <v>0</v>
          </cell>
          <cell r="G433">
            <v>0</v>
          </cell>
          <cell r="H433">
            <v>0</v>
          </cell>
          <cell r="I433">
            <v>0.2</v>
          </cell>
          <cell r="J433">
            <v>0.25</v>
          </cell>
          <cell r="K433">
            <v>0.45</v>
          </cell>
          <cell r="L433">
            <v>0</v>
          </cell>
          <cell r="M433">
            <v>0</v>
          </cell>
          <cell r="N433">
            <v>0</v>
          </cell>
          <cell r="O433">
            <v>0</v>
          </cell>
          <cell r="P433">
            <v>2</v>
          </cell>
        </row>
        <row r="434">
          <cell r="B434" t="str">
            <v xml:space="preserve">XS </v>
          </cell>
          <cell r="C434">
            <v>2</v>
          </cell>
          <cell r="D434">
            <v>5.54</v>
          </cell>
          <cell r="E434">
            <v>1</v>
          </cell>
          <cell r="F434">
            <v>0</v>
          </cell>
          <cell r="G434">
            <v>0</v>
          </cell>
          <cell r="H434">
            <v>0</v>
          </cell>
          <cell r="I434">
            <v>0.2</v>
          </cell>
          <cell r="J434">
            <v>0.25</v>
          </cell>
          <cell r="K434">
            <v>0.45</v>
          </cell>
          <cell r="L434">
            <v>0</v>
          </cell>
          <cell r="M434">
            <v>0</v>
          </cell>
          <cell r="N434">
            <v>0</v>
          </cell>
          <cell r="O434">
            <v>0</v>
          </cell>
          <cell r="P434">
            <v>2</v>
          </cell>
        </row>
        <row r="435">
          <cell r="B435" t="str">
            <v xml:space="preserve">XS </v>
          </cell>
          <cell r="C435">
            <v>2</v>
          </cell>
          <cell r="D435">
            <v>5.54</v>
          </cell>
          <cell r="E435">
            <v>1</v>
          </cell>
          <cell r="F435">
            <v>0</v>
          </cell>
          <cell r="G435">
            <v>0</v>
          </cell>
          <cell r="H435">
            <v>0</v>
          </cell>
          <cell r="I435">
            <v>0.2</v>
          </cell>
          <cell r="J435">
            <v>0.25</v>
          </cell>
          <cell r="K435">
            <v>0.45</v>
          </cell>
          <cell r="L435">
            <v>0</v>
          </cell>
          <cell r="M435">
            <v>0</v>
          </cell>
          <cell r="N435">
            <v>0</v>
          </cell>
          <cell r="O435">
            <v>0</v>
          </cell>
          <cell r="P435">
            <v>2</v>
          </cell>
        </row>
        <row r="436">
          <cell r="B436" t="str">
            <v xml:space="preserve">XS </v>
          </cell>
          <cell r="C436">
            <v>2.5</v>
          </cell>
          <cell r="D436">
            <v>7.01</v>
          </cell>
          <cell r="E436">
            <v>1</v>
          </cell>
          <cell r="F436">
            <v>0</v>
          </cell>
          <cell r="G436">
            <v>0</v>
          </cell>
          <cell r="H436">
            <v>0</v>
          </cell>
          <cell r="I436">
            <v>0.25</v>
          </cell>
          <cell r="J436">
            <v>0.5</v>
          </cell>
          <cell r="K436">
            <v>0.75</v>
          </cell>
          <cell r="L436">
            <v>0</v>
          </cell>
          <cell r="M436">
            <v>0</v>
          </cell>
          <cell r="N436">
            <v>0</v>
          </cell>
          <cell r="O436">
            <v>0</v>
          </cell>
          <cell r="P436">
            <v>2</v>
          </cell>
        </row>
        <row r="437">
          <cell r="B437" t="str">
            <v xml:space="preserve">XS </v>
          </cell>
          <cell r="C437">
            <v>3</v>
          </cell>
          <cell r="D437">
            <v>7.62</v>
          </cell>
          <cell r="E437">
            <v>1</v>
          </cell>
          <cell r="F437">
            <v>0</v>
          </cell>
          <cell r="G437">
            <v>0</v>
          </cell>
          <cell r="H437">
            <v>0</v>
          </cell>
          <cell r="I437">
            <v>0.3</v>
          </cell>
          <cell r="J437">
            <v>0.6</v>
          </cell>
          <cell r="K437">
            <v>0.89999999999999991</v>
          </cell>
          <cell r="L437">
            <v>0</v>
          </cell>
          <cell r="M437">
            <v>0</v>
          </cell>
          <cell r="N437">
            <v>0</v>
          </cell>
          <cell r="O437">
            <v>0</v>
          </cell>
          <cell r="P437">
            <v>2</v>
          </cell>
        </row>
        <row r="438">
          <cell r="B438" t="str">
            <v xml:space="preserve">XS </v>
          </cell>
          <cell r="C438">
            <v>3.5</v>
          </cell>
          <cell r="D438">
            <v>8.08</v>
          </cell>
          <cell r="E438">
            <v>1</v>
          </cell>
          <cell r="F438">
            <v>0</v>
          </cell>
          <cell r="G438">
            <v>0</v>
          </cell>
          <cell r="H438">
            <v>0</v>
          </cell>
          <cell r="I438">
            <v>0.35</v>
          </cell>
          <cell r="J438">
            <v>0.85</v>
          </cell>
          <cell r="K438">
            <v>1.2</v>
          </cell>
          <cell r="L438">
            <v>0</v>
          </cell>
          <cell r="M438">
            <v>0</v>
          </cell>
          <cell r="N438">
            <v>0</v>
          </cell>
          <cell r="O438">
            <v>0</v>
          </cell>
          <cell r="P438">
            <v>3</v>
          </cell>
        </row>
        <row r="439">
          <cell r="B439" t="str">
            <v xml:space="preserve">XS </v>
          </cell>
          <cell r="C439">
            <v>4</v>
          </cell>
          <cell r="D439">
            <v>8.56</v>
          </cell>
          <cell r="E439">
            <v>1</v>
          </cell>
          <cell r="F439">
            <v>0</v>
          </cell>
          <cell r="G439">
            <v>0</v>
          </cell>
          <cell r="H439">
            <v>0</v>
          </cell>
          <cell r="I439">
            <v>0.41</v>
          </cell>
          <cell r="J439">
            <v>0.93</v>
          </cell>
          <cell r="K439">
            <v>1.34</v>
          </cell>
          <cell r="L439">
            <v>0</v>
          </cell>
          <cell r="M439">
            <v>0</v>
          </cell>
          <cell r="N439">
            <v>0</v>
          </cell>
          <cell r="O439">
            <v>0</v>
          </cell>
          <cell r="P439">
            <v>3</v>
          </cell>
        </row>
        <row r="440">
          <cell r="B440" t="str">
            <v xml:space="preserve">XS </v>
          </cell>
          <cell r="C440">
            <v>5</v>
          </cell>
          <cell r="D440">
            <v>9.5299999999999994</v>
          </cell>
          <cell r="E440">
            <v>1</v>
          </cell>
          <cell r="F440">
            <v>0</v>
          </cell>
          <cell r="G440">
            <v>0</v>
          </cell>
          <cell r="H440">
            <v>0</v>
          </cell>
          <cell r="I440">
            <v>0.51</v>
          </cell>
          <cell r="J440">
            <v>1.59</v>
          </cell>
          <cell r="K440">
            <v>2.1</v>
          </cell>
          <cell r="L440">
            <v>4</v>
          </cell>
          <cell r="M440">
            <v>0</v>
          </cell>
          <cell r="N440">
            <v>9.3367866609207473E-312</v>
          </cell>
          <cell r="O440" t="str">
            <v xml:space="preserve">XS </v>
          </cell>
          <cell r="P440">
            <v>4</v>
          </cell>
          <cell r="Q440">
            <v>0</v>
          </cell>
          <cell r="R440">
            <v>9.3155667030110946E-312</v>
          </cell>
        </row>
        <row r="441">
          <cell r="B441" t="str">
            <v xml:space="preserve">XS </v>
          </cell>
          <cell r="C441">
            <v>6</v>
          </cell>
          <cell r="D441">
            <v>10.97</v>
          </cell>
          <cell r="E441">
            <v>1.25</v>
          </cell>
          <cell r="F441">
            <v>0</v>
          </cell>
          <cell r="G441">
            <v>0</v>
          </cell>
          <cell r="H441">
            <v>0</v>
          </cell>
          <cell r="I441">
            <v>0.61</v>
          </cell>
          <cell r="J441">
            <v>2.69</v>
          </cell>
          <cell r="K441">
            <v>3.3</v>
          </cell>
          <cell r="L441">
            <v>0</v>
          </cell>
          <cell r="M441">
            <v>0</v>
          </cell>
          <cell r="N441">
            <v>0</v>
          </cell>
          <cell r="O441">
            <v>0</v>
          </cell>
          <cell r="P441">
            <v>4</v>
          </cell>
        </row>
        <row r="442">
          <cell r="B442" t="str">
            <v xml:space="preserve">XS </v>
          </cell>
          <cell r="C442">
            <v>8</v>
          </cell>
          <cell r="D442">
            <v>12.7</v>
          </cell>
          <cell r="E442">
            <v>1.25</v>
          </cell>
          <cell r="F442">
            <v>0</v>
          </cell>
          <cell r="G442">
            <v>0</v>
          </cell>
          <cell r="H442">
            <v>0</v>
          </cell>
          <cell r="I442">
            <v>0.81</v>
          </cell>
          <cell r="J442">
            <v>4.58</v>
          </cell>
          <cell r="K442">
            <v>5.3900000000000006</v>
          </cell>
          <cell r="L442">
            <v>0</v>
          </cell>
          <cell r="M442">
            <v>0</v>
          </cell>
          <cell r="N442">
            <v>0</v>
          </cell>
          <cell r="O442">
            <v>0</v>
          </cell>
          <cell r="P442">
            <v>4</v>
          </cell>
        </row>
        <row r="443">
          <cell r="B443" t="str">
            <v xml:space="preserve">XS </v>
          </cell>
          <cell r="C443">
            <v>10</v>
          </cell>
          <cell r="D443">
            <v>12.7</v>
          </cell>
          <cell r="E443">
            <v>1.25</v>
          </cell>
          <cell r="F443">
            <v>0</v>
          </cell>
          <cell r="G443">
            <v>0</v>
          </cell>
          <cell r="H443">
            <v>0</v>
          </cell>
          <cell r="I443">
            <v>1.01</v>
          </cell>
          <cell r="J443">
            <v>5.74</v>
          </cell>
          <cell r="K443">
            <v>6.75</v>
          </cell>
          <cell r="L443">
            <v>0</v>
          </cell>
          <cell r="M443">
            <v>0</v>
          </cell>
          <cell r="N443">
            <v>0</v>
          </cell>
          <cell r="O443">
            <v>0</v>
          </cell>
          <cell r="P443">
            <v>4</v>
          </cell>
        </row>
        <row r="444">
          <cell r="B444" t="str">
            <v xml:space="preserve">XS </v>
          </cell>
          <cell r="C444">
            <v>12</v>
          </cell>
          <cell r="D444">
            <v>12.7</v>
          </cell>
          <cell r="E444">
            <v>1.25</v>
          </cell>
          <cell r="F444">
            <v>0</v>
          </cell>
          <cell r="G444">
            <v>0</v>
          </cell>
          <cell r="H444">
            <v>0</v>
          </cell>
          <cell r="I444">
            <v>1.22</v>
          </cell>
          <cell r="J444">
            <v>6.73</v>
          </cell>
          <cell r="K444">
            <v>7.95</v>
          </cell>
          <cell r="L444">
            <v>0</v>
          </cell>
          <cell r="M444">
            <v>0</v>
          </cell>
          <cell r="N444">
            <v>0</v>
          </cell>
          <cell r="O444">
            <v>0</v>
          </cell>
          <cell r="P444">
            <v>6</v>
          </cell>
        </row>
        <row r="445">
          <cell r="B445" t="str">
            <v xml:space="preserve">XS </v>
          </cell>
          <cell r="C445">
            <v>14</v>
          </cell>
          <cell r="D445">
            <v>12.7</v>
          </cell>
          <cell r="E445">
            <v>1.25</v>
          </cell>
          <cell r="F445">
            <v>0</v>
          </cell>
          <cell r="G445">
            <v>0</v>
          </cell>
          <cell r="H445">
            <v>0</v>
          </cell>
          <cell r="I445">
            <v>1.42</v>
          </cell>
          <cell r="J445">
            <v>7.28</v>
          </cell>
          <cell r="K445">
            <v>8.6999999999999993</v>
          </cell>
          <cell r="L445">
            <v>0</v>
          </cell>
          <cell r="M445">
            <v>0</v>
          </cell>
          <cell r="N445">
            <v>0</v>
          </cell>
          <cell r="O445">
            <v>0</v>
          </cell>
          <cell r="P445">
            <v>6</v>
          </cell>
        </row>
        <row r="446">
          <cell r="B446" t="str">
            <v xml:space="preserve">XS </v>
          </cell>
          <cell r="C446">
            <v>16</v>
          </cell>
          <cell r="D446">
            <v>12.7</v>
          </cell>
          <cell r="E446">
            <v>1.25</v>
          </cell>
          <cell r="F446">
            <v>0</v>
          </cell>
          <cell r="G446">
            <v>0</v>
          </cell>
          <cell r="H446">
            <v>0</v>
          </cell>
          <cell r="I446">
            <v>1.62</v>
          </cell>
          <cell r="J446">
            <v>8.42</v>
          </cell>
          <cell r="K446">
            <v>10.039999999999999</v>
          </cell>
          <cell r="L446">
            <v>0</v>
          </cell>
          <cell r="M446">
            <v>0</v>
          </cell>
          <cell r="N446">
            <v>0</v>
          </cell>
          <cell r="O446">
            <v>0</v>
          </cell>
          <cell r="P446">
            <v>6</v>
          </cell>
        </row>
        <row r="447">
          <cell r="B447" t="str">
            <v xml:space="preserve">XS </v>
          </cell>
          <cell r="C447">
            <v>18</v>
          </cell>
          <cell r="D447">
            <v>12.7</v>
          </cell>
          <cell r="E447">
            <v>1.25</v>
          </cell>
          <cell r="F447">
            <v>0</v>
          </cell>
          <cell r="G447">
            <v>0</v>
          </cell>
          <cell r="H447">
            <v>0</v>
          </cell>
          <cell r="I447">
            <v>1.82</v>
          </cell>
          <cell r="J447">
            <v>9.42</v>
          </cell>
          <cell r="K447">
            <v>11.24</v>
          </cell>
          <cell r="L447">
            <v>0</v>
          </cell>
          <cell r="M447">
            <v>0</v>
          </cell>
          <cell r="N447">
            <v>0</v>
          </cell>
          <cell r="O447">
            <v>0</v>
          </cell>
          <cell r="P447">
            <v>6</v>
          </cell>
        </row>
        <row r="448">
          <cell r="B448" t="str">
            <v xml:space="preserve">XS </v>
          </cell>
          <cell r="C448">
            <v>20</v>
          </cell>
          <cell r="D448">
            <v>12.7</v>
          </cell>
          <cell r="E448">
            <v>1.25</v>
          </cell>
          <cell r="F448">
            <v>0</v>
          </cell>
          <cell r="G448">
            <v>0</v>
          </cell>
          <cell r="H448">
            <v>0</v>
          </cell>
          <cell r="I448">
            <v>2.0299999999999998</v>
          </cell>
          <cell r="J448">
            <v>10.42</v>
          </cell>
          <cell r="K448">
            <v>12.45</v>
          </cell>
          <cell r="L448">
            <v>0</v>
          </cell>
          <cell r="M448">
            <v>0</v>
          </cell>
          <cell r="N448">
            <v>0</v>
          </cell>
          <cell r="O448">
            <v>0</v>
          </cell>
          <cell r="P448">
            <v>7</v>
          </cell>
        </row>
        <row r="449">
          <cell r="B449" t="str">
            <v xml:space="preserve">XS </v>
          </cell>
          <cell r="C449">
            <v>22</v>
          </cell>
          <cell r="D449">
            <v>12.7</v>
          </cell>
          <cell r="E449">
            <v>1.25</v>
          </cell>
          <cell r="F449">
            <v>0</v>
          </cell>
          <cell r="G449">
            <v>0</v>
          </cell>
          <cell r="H449">
            <v>0</v>
          </cell>
          <cell r="I449">
            <v>2.23</v>
          </cell>
          <cell r="J449">
            <v>11.72</v>
          </cell>
          <cell r="K449">
            <v>13.950000000000001</v>
          </cell>
          <cell r="L449">
            <v>0</v>
          </cell>
          <cell r="M449">
            <v>0</v>
          </cell>
          <cell r="N449">
            <v>0</v>
          </cell>
          <cell r="O449">
            <v>0</v>
          </cell>
          <cell r="P449">
            <v>8</v>
          </cell>
        </row>
        <row r="450">
          <cell r="B450" t="str">
            <v xml:space="preserve">XS </v>
          </cell>
          <cell r="C450">
            <v>24</v>
          </cell>
          <cell r="D450">
            <v>12.7</v>
          </cell>
          <cell r="E450">
            <v>1.25</v>
          </cell>
          <cell r="F450">
            <v>0</v>
          </cell>
          <cell r="G450">
            <v>0</v>
          </cell>
          <cell r="H450">
            <v>0</v>
          </cell>
          <cell r="I450">
            <v>2.4300000000000002</v>
          </cell>
          <cell r="J450">
            <v>12.57</v>
          </cell>
          <cell r="K450">
            <v>15</v>
          </cell>
          <cell r="L450">
            <v>0</v>
          </cell>
          <cell r="M450">
            <v>0</v>
          </cell>
          <cell r="N450">
            <v>0</v>
          </cell>
          <cell r="O450">
            <v>0</v>
          </cell>
          <cell r="P450">
            <v>8</v>
          </cell>
        </row>
        <row r="451">
          <cell r="B451" t="str">
            <v xml:space="preserve">XS </v>
          </cell>
          <cell r="C451">
            <v>26</v>
          </cell>
          <cell r="D451">
            <v>12.7</v>
          </cell>
          <cell r="E451">
            <v>1.25</v>
          </cell>
          <cell r="F451">
            <v>0</v>
          </cell>
          <cell r="G451">
            <v>0</v>
          </cell>
          <cell r="H451">
            <v>0</v>
          </cell>
          <cell r="I451">
            <v>2.64</v>
          </cell>
          <cell r="J451">
            <v>13.86</v>
          </cell>
          <cell r="K451">
            <v>16.5</v>
          </cell>
          <cell r="L451">
            <v>9</v>
          </cell>
          <cell r="M451">
            <v>0</v>
          </cell>
          <cell r="N451">
            <v>9.5702061979269273E-312</v>
          </cell>
          <cell r="O451" t="str">
            <v xml:space="preserve">XS </v>
          </cell>
          <cell r="P451">
            <v>9</v>
          </cell>
          <cell r="Q451">
            <v>0</v>
          </cell>
          <cell r="R451">
            <v>9.5489862400172746E-312</v>
          </cell>
        </row>
        <row r="452">
          <cell r="B452" t="str">
            <v xml:space="preserve">XS </v>
          </cell>
          <cell r="C452">
            <v>28</v>
          </cell>
          <cell r="D452">
            <v>12.7</v>
          </cell>
          <cell r="E452">
            <v>1.25</v>
          </cell>
          <cell r="F452">
            <v>0</v>
          </cell>
          <cell r="G452">
            <v>0</v>
          </cell>
          <cell r="H452">
            <v>0</v>
          </cell>
          <cell r="I452">
            <v>2.84</v>
          </cell>
          <cell r="J452">
            <v>15.16</v>
          </cell>
          <cell r="K452">
            <v>18</v>
          </cell>
          <cell r="L452">
            <v>0</v>
          </cell>
          <cell r="M452">
            <v>0</v>
          </cell>
          <cell r="N452">
            <v>0</v>
          </cell>
          <cell r="O452">
            <v>0</v>
          </cell>
          <cell r="P452">
            <v>9</v>
          </cell>
        </row>
        <row r="453">
          <cell r="B453" t="str">
            <v xml:space="preserve">XS </v>
          </cell>
          <cell r="C453">
            <v>30</v>
          </cell>
          <cell r="D453">
            <v>12.7</v>
          </cell>
          <cell r="E453">
            <v>1.25</v>
          </cell>
          <cell r="F453">
            <v>0</v>
          </cell>
          <cell r="G453">
            <v>0</v>
          </cell>
          <cell r="H453">
            <v>0</v>
          </cell>
          <cell r="I453">
            <v>3.04</v>
          </cell>
          <cell r="J453">
            <v>16.45</v>
          </cell>
          <cell r="K453">
            <v>19.489999999999998</v>
          </cell>
          <cell r="L453">
            <v>0</v>
          </cell>
          <cell r="M453">
            <v>0</v>
          </cell>
          <cell r="N453">
            <v>0</v>
          </cell>
          <cell r="O453">
            <v>0</v>
          </cell>
          <cell r="P453">
            <v>10</v>
          </cell>
        </row>
        <row r="454">
          <cell r="B454" t="str">
            <v xml:space="preserve">XS </v>
          </cell>
          <cell r="C454">
            <v>32</v>
          </cell>
          <cell r="D454">
            <v>12.7</v>
          </cell>
          <cell r="E454">
            <v>1.25</v>
          </cell>
          <cell r="F454">
            <v>0</v>
          </cell>
          <cell r="G454">
            <v>0</v>
          </cell>
          <cell r="H454">
            <v>0</v>
          </cell>
          <cell r="I454">
            <v>3.24</v>
          </cell>
          <cell r="J454">
            <v>17.75</v>
          </cell>
          <cell r="K454">
            <v>20.990000000000002</v>
          </cell>
          <cell r="L454">
            <v>0</v>
          </cell>
          <cell r="M454">
            <v>0</v>
          </cell>
          <cell r="N454">
            <v>0</v>
          </cell>
          <cell r="O454">
            <v>0</v>
          </cell>
          <cell r="P454">
            <v>11</v>
          </cell>
        </row>
        <row r="455">
          <cell r="B455" t="str">
            <v xml:space="preserve">XS </v>
          </cell>
          <cell r="C455">
            <v>34</v>
          </cell>
          <cell r="D455">
            <v>12.7</v>
          </cell>
          <cell r="E455">
            <v>1.25</v>
          </cell>
          <cell r="F455">
            <v>0</v>
          </cell>
          <cell r="G455">
            <v>0</v>
          </cell>
          <cell r="H455">
            <v>0</v>
          </cell>
          <cell r="I455">
            <v>3.45</v>
          </cell>
          <cell r="J455">
            <v>18.54</v>
          </cell>
          <cell r="K455">
            <v>21.99</v>
          </cell>
          <cell r="L455">
            <v>0</v>
          </cell>
          <cell r="M455">
            <v>0</v>
          </cell>
          <cell r="N455">
            <v>0</v>
          </cell>
          <cell r="O455">
            <v>0</v>
          </cell>
          <cell r="P455">
            <v>12</v>
          </cell>
        </row>
        <row r="456">
          <cell r="B456" t="str">
            <v xml:space="preserve">XS </v>
          </cell>
          <cell r="C456">
            <v>36</v>
          </cell>
          <cell r="D456">
            <v>12.7</v>
          </cell>
          <cell r="E456">
            <v>1.25</v>
          </cell>
          <cell r="F456">
            <v>0</v>
          </cell>
          <cell r="G456">
            <v>0</v>
          </cell>
          <cell r="H456">
            <v>0</v>
          </cell>
          <cell r="I456">
            <v>3.65</v>
          </cell>
          <cell r="J456">
            <v>18.84</v>
          </cell>
          <cell r="K456">
            <v>22.49</v>
          </cell>
          <cell r="L456">
            <v>0</v>
          </cell>
          <cell r="M456">
            <v>0</v>
          </cell>
          <cell r="N456">
            <v>0</v>
          </cell>
          <cell r="O456">
            <v>0</v>
          </cell>
          <cell r="P456">
            <v>12</v>
          </cell>
        </row>
        <row r="457">
          <cell r="B457" t="str">
            <v xml:space="preserve">XS </v>
          </cell>
          <cell r="C457">
            <v>38</v>
          </cell>
          <cell r="D457">
            <v>12.7</v>
          </cell>
          <cell r="E457">
            <v>1.25</v>
          </cell>
          <cell r="F457">
            <v>0</v>
          </cell>
          <cell r="G457">
            <v>0</v>
          </cell>
          <cell r="H457">
            <v>0</v>
          </cell>
          <cell r="I457">
            <v>3.85</v>
          </cell>
          <cell r="J457">
            <v>19.89</v>
          </cell>
          <cell r="K457">
            <v>23.740000000000002</v>
          </cell>
          <cell r="L457">
            <v>0</v>
          </cell>
          <cell r="M457">
            <v>0</v>
          </cell>
          <cell r="N457">
            <v>0</v>
          </cell>
          <cell r="O457">
            <v>0</v>
          </cell>
          <cell r="P457">
            <v>13</v>
          </cell>
        </row>
        <row r="458">
          <cell r="B458" t="str">
            <v xml:space="preserve">XS </v>
          </cell>
          <cell r="C458">
            <v>40</v>
          </cell>
          <cell r="D458">
            <v>12.7</v>
          </cell>
          <cell r="E458">
            <v>1.25</v>
          </cell>
          <cell r="F458">
            <v>0</v>
          </cell>
          <cell r="G458">
            <v>0</v>
          </cell>
          <cell r="H458">
            <v>0</v>
          </cell>
          <cell r="I458">
            <v>4.0599999999999996</v>
          </cell>
          <cell r="J458">
            <v>21.66</v>
          </cell>
          <cell r="K458">
            <v>25.72</v>
          </cell>
          <cell r="L458">
            <v>0</v>
          </cell>
          <cell r="M458">
            <v>0</v>
          </cell>
          <cell r="N458">
            <v>0</v>
          </cell>
          <cell r="O458">
            <v>0</v>
          </cell>
          <cell r="P458">
            <v>14</v>
          </cell>
        </row>
        <row r="459">
          <cell r="B459" t="str">
            <v xml:space="preserve">XS </v>
          </cell>
          <cell r="C459">
            <v>42</v>
          </cell>
          <cell r="D459">
            <v>12.7</v>
          </cell>
          <cell r="E459">
            <v>1.25</v>
          </cell>
          <cell r="F459">
            <v>0</v>
          </cell>
          <cell r="G459">
            <v>0</v>
          </cell>
          <cell r="H459">
            <v>0</v>
          </cell>
          <cell r="I459">
            <v>4.26</v>
          </cell>
          <cell r="J459">
            <v>22.74</v>
          </cell>
          <cell r="K459">
            <v>27</v>
          </cell>
          <cell r="L459">
            <v>0</v>
          </cell>
          <cell r="M459">
            <v>0</v>
          </cell>
          <cell r="N459">
            <v>0</v>
          </cell>
          <cell r="O459">
            <v>0</v>
          </cell>
          <cell r="P459">
            <v>14</v>
          </cell>
        </row>
        <row r="460">
          <cell r="B460" t="str">
            <v xml:space="preserve">XS </v>
          </cell>
          <cell r="C460">
            <v>44</v>
          </cell>
          <cell r="D460">
            <v>12.7</v>
          </cell>
          <cell r="E460">
            <v>1.25</v>
          </cell>
          <cell r="F460">
            <v>0</v>
          </cell>
          <cell r="G460">
            <v>0</v>
          </cell>
          <cell r="H460">
            <v>0</v>
          </cell>
          <cell r="I460">
            <v>4.47</v>
          </cell>
          <cell r="J460">
            <v>27.16</v>
          </cell>
          <cell r="K460">
            <v>31.63</v>
          </cell>
          <cell r="L460">
            <v>0</v>
          </cell>
          <cell r="M460">
            <v>0</v>
          </cell>
          <cell r="N460">
            <v>0</v>
          </cell>
          <cell r="O460">
            <v>0</v>
          </cell>
          <cell r="P460">
            <v>15</v>
          </cell>
        </row>
        <row r="461">
          <cell r="B461" t="str">
            <v xml:space="preserve">XS </v>
          </cell>
          <cell r="C461">
            <v>46</v>
          </cell>
          <cell r="D461">
            <v>12.7</v>
          </cell>
          <cell r="E461">
            <v>1.25</v>
          </cell>
          <cell r="F461">
            <v>0</v>
          </cell>
          <cell r="G461">
            <v>0</v>
          </cell>
          <cell r="H461">
            <v>0</v>
          </cell>
          <cell r="I461">
            <v>4.67</v>
          </cell>
          <cell r="J461">
            <v>28.4</v>
          </cell>
          <cell r="K461">
            <v>33.07</v>
          </cell>
          <cell r="L461">
            <v>0</v>
          </cell>
          <cell r="M461">
            <v>0</v>
          </cell>
          <cell r="N461">
            <v>0</v>
          </cell>
          <cell r="O461">
            <v>0</v>
          </cell>
          <cell r="P461">
            <v>16</v>
          </cell>
        </row>
        <row r="462">
          <cell r="B462" t="str">
            <v xml:space="preserve">XS </v>
          </cell>
          <cell r="C462">
            <v>48</v>
          </cell>
          <cell r="D462">
            <v>12.7</v>
          </cell>
          <cell r="E462">
            <v>1.25</v>
          </cell>
          <cell r="F462">
            <v>0</v>
          </cell>
          <cell r="G462">
            <v>0</v>
          </cell>
          <cell r="H462">
            <v>0</v>
          </cell>
          <cell r="I462">
            <v>4.87</v>
          </cell>
          <cell r="J462">
            <v>29.63</v>
          </cell>
          <cell r="K462">
            <v>34.5</v>
          </cell>
          <cell r="L462">
            <v>0</v>
          </cell>
          <cell r="M462">
            <v>0</v>
          </cell>
          <cell r="N462">
            <v>0</v>
          </cell>
          <cell r="O462">
            <v>0</v>
          </cell>
          <cell r="P462">
            <v>16</v>
          </cell>
        </row>
        <row r="463">
          <cell r="B463" t="str">
            <v>XXS</v>
          </cell>
          <cell r="C463">
            <v>0.5</v>
          </cell>
          <cell r="D463">
            <v>7.47</v>
          </cell>
          <cell r="E463">
            <v>1</v>
          </cell>
          <cell r="F463">
            <v>0</v>
          </cell>
          <cell r="G463">
            <v>0</v>
          </cell>
          <cell r="H463">
            <v>0</v>
          </cell>
          <cell r="I463">
            <v>7.0000000000000007E-2</v>
          </cell>
          <cell r="J463">
            <v>0.23</v>
          </cell>
          <cell r="K463">
            <v>0.30000000000000004</v>
          </cell>
          <cell r="L463">
            <v>0</v>
          </cell>
          <cell r="M463">
            <v>0</v>
          </cell>
          <cell r="N463">
            <v>0</v>
          </cell>
          <cell r="O463">
            <v>0</v>
          </cell>
          <cell r="P463">
            <v>2</v>
          </cell>
        </row>
        <row r="464">
          <cell r="B464" t="str">
            <v>XXS</v>
          </cell>
          <cell r="C464">
            <v>0.5</v>
          </cell>
          <cell r="D464">
            <v>7.47</v>
          </cell>
          <cell r="E464">
            <v>1</v>
          </cell>
          <cell r="F464">
            <v>0</v>
          </cell>
          <cell r="G464">
            <v>0</v>
          </cell>
          <cell r="H464">
            <v>0</v>
          </cell>
          <cell r="I464">
            <v>7.0000000000000007E-2</v>
          </cell>
          <cell r="J464">
            <v>0.23</v>
          </cell>
          <cell r="K464">
            <v>0.30000000000000004</v>
          </cell>
          <cell r="L464">
            <v>0</v>
          </cell>
          <cell r="M464">
            <v>0</v>
          </cell>
          <cell r="N464">
            <v>0</v>
          </cell>
          <cell r="O464">
            <v>0</v>
          </cell>
          <cell r="P464">
            <v>2</v>
          </cell>
        </row>
        <row r="465">
          <cell r="B465" t="str">
            <v>XXS</v>
          </cell>
          <cell r="C465">
            <v>0.5</v>
          </cell>
          <cell r="D465">
            <v>7.47</v>
          </cell>
          <cell r="E465">
            <v>1</v>
          </cell>
          <cell r="F465">
            <v>0</v>
          </cell>
          <cell r="G465">
            <v>0</v>
          </cell>
          <cell r="H465">
            <v>0</v>
          </cell>
          <cell r="I465">
            <v>7.0000000000000007E-2</v>
          </cell>
          <cell r="J465">
            <v>0.23</v>
          </cell>
          <cell r="K465">
            <v>0.30000000000000004</v>
          </cell>
          <cell r="L465">
            <v>0</v>
          </cell>
          <cell r="M465">
            <v>0</v>
          </cell>
          <cell r="N465">
            <v>0</v>
          </cell>
          <cell r="O465">
            <v>0</v>
          </cell>
          <cell r="P465">
            <v>2</v>
          </cell>
          <cell r="Q465">
            <v>0</v>
          </cell>
          <cell r="R465">
            <v>0</v>
          </cell>
        </row>
        <row r="466">
          <cell r="B466" t="str">
            <v>XXS</v>
          </cell>
          <cell r="C466">
            <v>0.75</v>
          </cell>
          <cell r="D466">
            <v>7.82</v>
          </cell>
          <cell r="E466">
            <v>1</v>
          </cell>
          <cell r="F466">
            <v>0</v>
          </cell>
          <cell r="G466">
            <v>0</v>
          </cell>
          <cell r="H466">
            <v>0</v>
          </cell>
          <cell r="I466">
            <v>0.08</v>
          </cell>
          <cell r="J466">
            <v>0.22</v>
          </cell>
          <cell r="K466">
            <v>0.3</v>
          </cell>
          <cell r="L466">
            <v>0</v>
          </cell>
          <cell r="M466">
            <v>0</v>
          </cell>
          <cell r="N466">
            <v>0</v>
          </cell>
          <cell r="O466">
            <v>0</v>
          </cell>
          <cell r="P466">
            <v>2</v>
          </cell>
        </row>
        <row r="467">
          <cell r="B467" t="str">
            <v>XXS</v>
          </cell>
          <cell r="C467">
            <v>0.75</v>
          </cell>
          <cell r="D467">
            <v>7.82</v>
          </cell>
          <cell r="E467">
            <v>1</v>
          </cell>
          <cell r="F467">
            <v>0</v>
          </cell>
          <cell r="G467">
            <v>0</v>
          </cell>
          <cell r="H467">
            <v>0</v>
          </cell>
          <cell r="I467">
            <v>0.08</v>
          </cell>
          <cell r="J467">
            <v>0.22</v>
          </cell>
          <cell r="K467">
            <v>0.3</v>
          </cell>
          <cell r="L467">
            <v>0</v>
          </cell>
          <cell r="M467">
            <v>0</v>
          </cell>
          <cell r="N467">
            <v>0</v>
          </cell>
          <cell r="O467">
            <v>0</v>
          </cell>
          <cell r="P467">
            <v>2</v>
          </cell>
        </row>
        <row r="468">
          <cell r="B468" t="str">
            <v>XXS</v>
          </cell>
          <cell r="C468">
            <v>0.75</v>
          </cell>
          <cell r="D468">
            <v>7.82</v>
          </cell>
          <cell r="E468">
            <v>1</v>
          </cell>
          <cell r="F468">
            <v>0</v>
          </cell>
          <cell r="G468">
            <v>0</v>
          </cell>
          <cell r="H468">
            <v>0</v>
          </cell>
          <cell r="I468">
            <v>0.08</v>
          </cell>
          <cell r="J468">
            <v>0.22</v>
          </cell>
          <cell r="K468">
            <v>0.3</v>
          </cell>
          <cell r="L468">
            <v>0</v>
          </cell>
          <cell r="M468">
            <v>0</v>
          </cell>
          <cell r="N468">
            <v>0</v>
          </cell>
          <cell r="O468">
            <v>0</v>
          </cell>
          <cell r="P468">
            <v>2</v>
          </cell>
        </row>
        <row r="469">
          <cell r="B469" t="str">
            <v>XXS</v>
          </cell>
          <cell r="C469">
            <v>1</v>
          </cell>
          <cell r="D469">
            <v>9.09</v>
          </cell>
          <cell r="E469">
            <v>1</v>
          </cell>
          <cell r="F469">
            <v>0</v>
          </cell>
          <cell r="G469">
            <v>0</v>
          </cell>
          <cell r="H469">
            <v>0</v>
          </cell>
          <cell r="I469">
            <v>0.1</v>
          </cell>
          <cell r="J469">
            <v>0.5</v>
          </cell>
          <cell r="K469">
            <v>0.6</v>
          </cell>
          <cell r="L469">
            <v>0</v>
          </cell>
          <cell r="M469">
            <v>0</v>
          </cell>
          <cell r="N469">
            <v>0</v>
          </cell>
          <cell r="O469">
            <v>0</v>
          </cell>
          <cell r="P469">
            <v>2</v>
          </cell>
        </row>
        <row r="470">
          <cell r="B470" t="str">
            <v>XXS</v>
          </cell>
          <cell r="C470">
            <v>1</v>
          </cell>
          <cell r="D470">
            <v>9.09</v>
          </cell>
          <cell r="E470">
            <v>1</v>
          </cell>
          <cell r="F470">
            <v>0</v>
          </cell>
          <cell r="G470">
            <v>0</v>
          </cell>
          <cell r="H470">
            <v>0</v>
          </cell>
          <cell r="I470">
            <v>0.1</v>
          </cell>
          <cell r="J470">
            <v>0.5</v>
          </cell>
          <cell r="K470">
            <v>0.6</v>
          </cell>
          <cell r="L470">
            <v>0</v>
          </cell>
          <cell r="M470">
            <v>0</v>
          </cell>
          <cell r="N470">
            <v>0</v>
          </cell>
          <cell r="O470">
            <v>0</v>
          </cell>
          <cell r="P470">
            <v>2</v>
          </cell>
        </row>
        <row r="471">
          <cell r="B471" t="str">
            <v>XXS</v>
          </cell>
          <cell r="C471">
            <v>1</v>
          </cell>
          <cell r="D471">
            <v>9.09</v>
          </cell>
          <cell r="E471">
            <v>1</v>
          </cell>
          <cell r="F471">
            <v>0</v>
          </cell>
          <cell r="G471">
            <v>0</v>
          </cell>
          <cell r="H471">
            <v>0</v>
          </cell>
          <cell r="I471">
            <v>0.1</v>
          </cell>
          <cell r="J471">
            <v>0.5</v>
          </cell>
          <cell r="K471">
            <v>0.6</v>
          </cell>
          <cell r="L471">
            <v>0</v>
          </cell>
          <cell r="M471">
            <v>0</v>
          </cell>
          <cell r="N471">
            <v>0</v>
          </cell>
          <cell r="O471">
            <v>0</v>
          </cell>
          <cell r="P471">
            <v>2</v>
          </cell>
        </row>
        <row r="472">
          <cell r="B472" t="str">
            <v>XXS</v>
          </cell>
          <cell r="C472">
            <v>1.25</v>
          </cell>
          <cell r="D472">
            <v>9.6999999999999993</v>
          </cell>
          <cell r="E472">
            <v>1</v>
          </cell>
          <cell r="F472">
            <v>0</v>
          </cell>
          <cell r="G472">
            <v>0</v>
          </cell>
          <cell r="H472">
            <v>0</v>
          </cell>
          <cell r="I472">
            <v>0.13</v>
          </cell>
          <cell r="J472">
            <v>0.67</v>
          </cell>
          <cell r="K472">
            <v>0.8</v>
          </cell>
          <cell r="L472">
            <v>0</v>
          </cell>
          <cell r="M472">
            <v>0</v>
          </cell>
          <cell r="N472">
            <v>0</v>
          </cell>
          <cell r="O472">
            <v>0</v>
          </cell>
          <cell r="P472">
            <v>2</v>
          </cell>
        </row>
        <row r="473">
          <cell r="B473" t="str">
            <v>XXS</v>
          </cell>
          <cell r="C473">
            <v>1.25</v>
          </cell>
          <cell r="D473">
            <v>9.6999999999999993</v>
          </cell>
          <cell r="E473">
            <v>1</v>
          </cell>
          <cell r="F473">
            <v>0</v>
          </cell>
          <cell r="G473">
            <v>0</v>
          </cell>
          <cell r="H473">
            <v>0</v>
          </cell>
          <cell r="I473">
            <v>0.13</v>
          </cell>
          <cell r="J473">
            <v>0.67</v>
          </cell>
          <cell r="K473">
            <v>0.8</v>
          </cell>
          <cell r="L473">
            <v>0</v>
          </cell>
          <cell r="M473">
            <v>0</v>
          </cell>
          <cell r="N473">
            <v>0</v>
          </cell>
          <cell r="O473">
            <v>0</v>
          </cell>
          <cell r="P473">
            <v>2</v>
          </cell>
        </row>
        <row r="474">
          <cell r="B474" t="str">
            <v>XXS</v>
          </cell>
          <cell r="C474">
            <v>1.25</v>
          </cell>
          <cell r="D474">
            <v>9.6999999999999993</v>
          </cell>
          <cell r="E474">
            <v>1</v>
          </cell>
          <cell r="F474">
            <v>0</v>
          </cell>
          <cell r="G474">
            <v>0</v>
          </cell>
          <cell r="H474">
            <v>0</v>
          </cell>
          <cell r="I474">
            <v>0.13</v>
          </cell>
          <cell r="J474">
            <v>0.67</v>
          </cell>
          <cell r="K474">
            <v>0.8</v>
          </cell>
          <cell r="L474">
            <v>0</v>
          </cell>
          <cell r="M474">
            <v>0</v>
          </cell>
          <cell r="N474">
            <v>0</v>
          </cell>
          <cell r="O474">
            <v>0</v>
          </cell>
          <cell r="P474">
            <v>2</v>
          </cell>
        </row>
        <row r="475">
          <cell r="B475" t="str">
            <v>XXS</v>
          </cell>
          <cell r="C475">
            <v>1.5</v>
          </cell>
          <cell r="D475">
            <v>10.15</v>
          </cell>
          <cell r="E475">
            <v>1.25</v>
          </cell>
          <cell r="F475">
            <v>0</v>
          </cell>
          <cell r="G475">
            <v>0</v>
          </cell>
          <cell r="H475">
            <v>0</v>
          </cell>
          <cell r="I475">
            <v>0.15</v>
          </cell>
          <cell r="J475">
            <v>0.75</v>
          </cell>
          <cell r="K475">
            <v>0.9</v>
          </cell>
          <cell r="L475">
            <v>0</v>
          </cell>
          <cell r="M475">
            <v>0</v>
          </cell>
          <cell r="N475">
            <v>0</v>
          </cell>
          <cell r="O475">
            <v>0</v>
          </cell>
          <cell r="P475">
            <v>2</v>
          </cell>
        </row>
        <row r="476">
          <cell r="B476" t="str">
            <v>XXS</v>
          </cell>
          <cell r="C476">
            <v>1.5</v>
          </cell>
          <cell r="D476">
            <v>10.15</v>
          </cell>
          <cell r="E476">
            <v>1.25</v>
          </cell>
          <cell r="F476">
            <v>0</v>
          </cell>
          <cell r="G476">
            <v>0</v>
          </cell>
          <cell r="H476">
            <v>0</v>
          </cell>
          <cell r="I476">
            <v>0.15</v>
          </cell>
          <cell r="J476">
            <v>0.75</v>
          </cell>
          <cell r="K476">
            <v>0.9</v>
          </cell>
          <cell r="L476">
            <v>0</v>
          </cell>
          <cell r="M476">
            <v>0</v>
          </cell>
          <cell r="N476">
            <v>0</v>
          </cell>
          <cell r="O476">
            <v>0</v>
          </cell>
          <cell r="P476">
            <v>2</v>
          </cell>
        </row>
        <row r="477">
          <cell r="B477" t="str">
            <v>XXS</v>
          </cell>
          <cell r="C477">
            <v>1.5</v>
          </cell>
          <cell r="D477">
            <v>10.15</v>
          </cell>
          <cell r="E477">
            <v>1.25</v>
          </cell>
          <cell r="F477">
            <v>0</v>
          </cell>
          <cell r="G477">
            <v>0</v>
          </cell>
          <cell r="H477">
            <v>0</v>
          </cell>
          <cell r="I477">
            <v>0.15</v>
          </cell>
          <cell r="J477">
            <v>0.75</v>
          </cell>
          <cell r="K477">
            <v>0.9</v>
          </cell>
          <cell r="L477">
            <v>0</v>
          </cell>
          <cell r="M477">
            <v>0</v>
          </cell>
          <cell r="N477">
            <v>0</v>
          </cell>
          <cell r="O477">
            <v>0</v>
          </cell>
          <cell r="P477">
            <v>2</v>
          </cell>
        </row>
        <row r="478">
          <cell r="B478" t="str">
            <v>XXS</v>
          </cell>
          <cell r="C478">
            <v>2</v>
          </cell>
          <cell r="D478">
            <v>11.07</v>
          </cell>
          <cell r="E478">
            <v>1.25</v>
          </cell>
          <cell r="F478">
            <v>0</v>
          </cell>
          <cell r="G478">
            <v>0</v>
          </cell>
          <cell r="H478">
            <v>0</v>
          </cell>
          <cell r="I478">
            <v>0.2</v>
          </cell>
          <cell r="J478">
            <v>1</v>
          </cell>
          <cell r="K478">
            <v>1.2</v>
          </cell>
          <cell r="L478">
            <v>0</v>
          </cell>
          <cell r="M478">
            <v>0</v>
          </cell>
          <cell r="N478">
            <v>0</v>
          </cell>
          <cell r="O478">
            <v>0</v>
          </cell>
          <cell r="P478">
            <v>4</v>
          </cell>
        </row>
        <row r="479">
          <cell r="B479" t="str">
            <v>XXS</v>
          </cell>
          <cell r="C479">
            <v>2</v>
          </cell>
          <cell r="D479">
            <v>11.07</v>
          </cell>
          <cell r="E479">
            <v>1.25</v>
          </cell>
          <cell r="F479">
            <v>0</v>
          </cell>
          <cell r="G479">
            <v>0</v>
          </cell>
          <cell r="H479">
            <v>0</v>
          </cell>
          <cell r="I479">
            <v>0.2</v>
          </cell>
          <cell r="J479">
            <v>1</v>
          </cell>
          <cell r="K479">
            <v>1.2</v>
          </cell>
          <cell r="L479">
            <v>0</v>
          </cell>
          <cell r="M479">
            <v>0</v>
          </cell>
          <cell r="N479">
            <v>0</v>
          </cell>
          <cell r="O479">
            <v>0</v>
          </cell>
          <cell r="P479">
            <v>4</v>
          </cell>
        </row>
        <row r="480">
          <cell r="B480" t="str">
            <v>XXS</v>
          </cell>
          <cell r="C480">
            <v>2</v>
          </cell>
          <cell r="D480">
            <v>11.07</v>
          </cell>
          <cell r="E480">
            <v>1.25</v>
          </cell>
          <cell r="F480">
            <v>0</v>
          </cell>
          <cell r="G480">
            <v>0</v>
          </cell>
          <cell r="H480">
            <v>0</v>
          </cell>
          <cell r="I480">
            <v>0.2</v>
          </cell>
          <cell r="J480">
            <v>1</v>
          </cell>
          <cell r="K480">
            <v>1.2</v>
          </cell>
          <cell r="L480">
            <v>0</v>
          </cell>
          <cell r="M480">
            <v>0</v>
          </cell>
          <cell r="N480">
            <v>0</v>
          </cell>
          <cell r="O480">
            <v>0</v>
          </cell>
          <cell r="P480">
            <v>4</v>
          </cell>
        </row>
        <row r="481">
          <cell r="B481" t="str">
            <v>XXS</v>
          </cell>
          <cell r="C481">
            <v>2.5</v>
          </cell>
          <cell r="D481">
            <v>14.02</v>
          </cell>
          <cell r="E481">
            <v>1.25</v>
          </cell>
          <cell r="F481">
            <v>0</v>
          </cell>
          <cell r="G481">
            <v>0</v>
          </cell>
          <cell r="H481">
            <v>0</v>
          </cell>
          <cell r="I481">
            <v>0.25</v>
          </cell>
          <cell r="J481">
            <v>1.7</v>
          </cell>
          <cell r="K481">
            <v>1.95</v>
          </cell>
          <cell r="L481">
            <v>0</v>
          </cell>
          <cell r="M481">
            <v>0</v>
          </cell>
          <cell r="N481">
            <v>0</v>
          </cell>
          <cell r="O481">
            <v>0</v>
          </cell>
          <cell r="P481">
            <v>4</v>
          </cell>
        </row>
        <row r="482">
          <cell r="B482" t="str">
            <v>XXS</v>
          </cell>
          <cell r="C482">
            <v>3</v>
          </cell>
          <cell r="D482">
            <v>15.24</v>
          </cell>
          <cell r="E482">
            <v>1.5</v>
          </cell>
          <cell r="F482">
            <v>0</v>
          </cell>
          <cell r="G482">
            <v>0</v>
          </cell>
          <cell r="H482">
            <v>0</v>
          </cell>
          <cell r="I482">
            <v>0.3</v>
          </cell>
          <cell r="J482">
            <v>2.39</v>
          </cell>
          <cell r="K482">
            <v>2.69</v>
          </cell>
          <cell r="L482">
            <v>0</v>
          </cell>
          <cell r="M482">
            <v>0</v>
          </cell>
          <cell r="N482">
            <v>0</v>
          </cell>
          <cell r="O482">
            <v>0</v>
          </cell>
          <cell r="P482">
            <v>4</v>
          </cell>
        </row>
        <row r="483">
          <cell r="B483" t="str">
            <v>XXS</v>
          </cell>
          <cell r="C483">
            <v>4</v>
          </cell>
          <cell r="D483">
            <v>17.12</v>
          </cell>
          <cell r="E483">
            <v>1.5</v>
          </cell>
          <cell r="F483">
            <v>0</v>
          </cell>
          <cell r="G483">
            <v>0</v>
          </cell>
          <cell r="H483">
            <v>0</v>
          </cell>
          <cell r="I483">
            <v>0.41</v>
          </cell>
          <cell r="J483">
            <v>4.09</v>
          </cell>
          <cell r="K483">
            <v>4.5</v>
          </cell>
          <cell r="L483">
            <v>0</v>
          </cell>
          <cell r="M483">
            <v>0</v>
          </cell>
          <cell r="N483">
            <v>0</v>
          </cell>
          <cell r="O483">
            <v>0</v>
          </cell>
          <cell r="P483">
            <v>4</v>
          </cell>
        </row>
        <row r="484">
          <cell r="B484" t="str">
            <v>XXS</v>
          </cell>
          <cell r="C484">
            <v>5</v>
          </cell>
          <cell r="D484">
            <v>19.05</v>
          </cell>
          <cell r="E484">
            <v>2</v>
          </cell>
          <cell r="F484">
            <v>0</v>
          </cell>
          <cell r="G484">
            <v>0</v>
          </cell>
          <cell r="H484">
            <v>0</v>
          </cell>
          <cell r="I484">
            <v>0.51</v>
          </cell>
          <cell r="J484">
            <v>4.43</v>
          </cell>
          <cell r="K484">
            <v>4.9399999999999995</v>
          </cell>
          <cell r="L484">
            <v>0</v>
          </cell>
          <cell r="M484">
            <v>0</v>
          </cell>
          <cell r="N484">
            <v>0</v>
          </cell>
          <cell r="O484">
            <v>0</v>
          </cell>
          <cell r="P484">
            <v>4</v>
          </cell>
        </row>
        <row r="485">
          <cell r="B485" t="str">
            <v>XXS</v>
          </cell>
          <cell r="C485">
            <v>6</v>
          </cell>
          <cell r="D485">
            <v>21.95</v>
          </cell>
          <cell r="E485">
            <v>2</v>
          </cell>
          <cell r="F485">
            <v>0</v>
          </cell>
          <cell r="G485">
            <v>0</v>
          </cell>
          <cell r="H485">
            <v>0</v>
          </cell>
          <cell r="I485">
            <v>0.61</v>
          </cell>
          <cell r="J485">
            <v>8.09</v>
          </cell>
          <cell r="K485">
            <v>8.6999999999999993</v>
          </cell>
          <cell r="L485">
            <v>0</v>
          </cell>
          <cell r="M485">
            <v>0</v>
          </cell>
          <cell r="N485">
            <v>0</v>
          </cell>
          <cell r="O485">
            <v>0</v>
          </cell>
          <cell r="P485">
            <v>4</v>
          </cell>
        </row>
        <row r="486">
          <cell r="B486" t="str">
            <v>XXS</v>
          </cell>
          <cell r="C486">
            <v>8</v>
          </cell>
          <cell r="D486">
            <v>22.23</v>
          </cell>
          <cell r="E486">
            <v>2</v>
          </cell>
          <cell r="F486">
            <v>0</v>
          </cell>
          <cell r="G486">
            <v>0</v>
          </cell>
          <cell r="H486">
            <v>0</v>
          </cell>
          <cell r="I486">
            <v>0.81</v>
          </cell>
          <cell r="J486">
            <v>11.49</v>
          </cell>
          <cell r="K486">
            <v>12.3</v>
          </cell>
          <cell r="L486">
            <v>0</v>
          </cell>
          <cell r="M486">
            <v>0</v>
          </cell>
          <cell r="N486">
            <v>0</v>
          </cell>
          <cell r="O486">
            <v>0</v>
          </cell>
          <cell r="P486">
            <v>4</v>
          </cell>
        </row>
        <row r="487">
          <cell r="B487" t="str">
            <v>XXS</v>
          </cell>
          <cell r="C487">
            <v>10</v>
          </cell>
          <cell r="D487">
            <v>25.4</v>
          </cell>
          <cell r="E487" t="str">
            <v>N</v>
          </cell>
          <cell r="F487">
            <v>0</v>
          </cell>
          <cell r="G487">
            <v>0</v>
          </cell>
          <cell r="H487">
            <v>0</v>
          </cell>
          <cell r="I487">
            <v>1.01</v>
          </cell>
          <cell r="J487">
            <v>18.489999999999998</v>
          </cell>
          <cell r="K487">
            <v>19.5</v>
          </cell>
          <cell r="L487">
            <v>0</v>
          </cell>
          <cell r="M487">
            <v>0</v>
          </cell>
          <cell r="N487">
            <v>0</v>
          </cell>
          <cell r="O487">
            <v>0</v>
          </cell>
          <cell r="P487">
            <v>4</v>
          </cell>
        </row>
        <row r="488">
          <cell r="B488" t="str">
            <v>XXS</v>
          </cell>
          <cell r="C488">
            <v>12</v>
          </cell>
          <cell r="D488">
            <v>25.4</v>
          </cell>
          <cell r="E488" t="str">
            <v>N</v>
          </cell>
          <cell r="F488">
            <v>0</v>
          </cell>
          <cell r="G488">
            <v>0</v>
          </cell>
          <cell r="H488">
            <v>0</v>
          </cell>
          <cell r="I488">
            <v>1.22</v>
          </cell>
          <cell r="J488">
            <v>21.27</v>
          </cell>
          <cell r="K488">
            <v>22.49</v>
          </cell>
          <cell r="L488">
            <v>0</v>
          </cell>
          <cell r="M488">
            <v>0</v>
          </cell>
          <cell r="N488">
            <v>0</v>
          </cell>
          <cell r="O488">
            <v>0</v>
          </cell>
          <cell r="P488">
            <v>6</v>
          </cell>
        </row>
        <row r="489">
          <cell r="B489">
            <v>8.73</v>
          </cell>
          <cell r="C489">
            <v>64</v>
          </cell>
          <cell r="D489">
            <v>8.73</v>
          </cell>
          <cell r="E489">
            <v>1</v>
          </cell>
          <cell r="F489">
            <v>0</v>
          </cell>
          <cell r="G489">
            <v>0</v>
          </cell>
          <cell r="H489">
            <v>0</v>
          </cell>
          <cell r="I489">
            <v>6.49</v>
          </cell>
          <cell r="J489">
            <v>20.29</v>
          </cell>
          <cell r="K489">
            <v>26.78</v>
          </cell>
          <cell r="L489">
            <v>0</v>
          </cell>
          <cell r="M489">
            <v>0</v>
          </cell>
          <cell r="N489">
            <v>0</v>
          </cell>
          <cell r="O489">
            <v>0</v>
          </cell>
          <cell r="P489">
            <v>21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refreshError="1"/>
      <sheetData sheetId="357" refreshError="1"/>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refreshError="1"/>
      <sheetData sheetId="396" refreshError="1"/>
      <sheetData sheetId="397"/>
      <sheetData sheetId="398" refreshError="1"/>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sheetData sheetId="444"/>
      <sheetData sheetId="445"/>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sheetData sheetId="504" refreshError="1"/>
      <sheetData sheetId="505" refreshError="1"/>
      <sheetData sheetId="506" refreshError="1"/>
      <sheetData sheetId="507" refreshError="1"/>
      <sheetData sheetId="508"/>
      <sheetData sheetId="509"/>
      <sheetData sheetId="510"/>
      <sheetData sheetId="511"/>
      <sheetData sheetId="512"/>
      <sheetData sheetId="513"/>
      <sheetData sheetId="514" refreshError="1"/>
      <sheetData sheetId="515" refreshError="1"/>
      <sheetData sheetId="516"/>
      <sheetData sheetId="517"/>
      <sheetData sheetId="518"/>
      <sheetData sheetId="519"/>
      <sheetData sheetId="520"/>
      <sheetData sheetId="521"/>
      <sheetData sheetId="522"/>
      <sheetData sheetId="523"/>
      <sheetData sheetId="524"/>
      <sheetData sheetId="525" refreshError="1"/>
      <sheetData sheetId="526"/>
      <sheetData sheetId="527" refreshError="1"/>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refreshError="1"/>
      <sheetData sheetId="543" refreshError="1"/>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refreshError="1"/>
      <sheetData sheetId="603" refreshError="1"/>
      <sheetData sheetId="604" refreshError="1"/>
      <sheetData sheetId="605" refreshError="1"/>
      <sheetData sheetId="606"/>
      <sheetData sheetId="607"/>
      <sheetData sheetId="608"/>
      <sheetData sheetId="609"/>
      <sheetData sheetId="610"/>
      <sheetData sheetId="611" refreshError="1"/>
      <sheetData sheetId="612" refreshError="1"/>
      <sheetData sheetId="613" refreshError="1"/>
      <sheetData sheetId="614" refreshError="1"/>
      <sheetData sheetId="615" refreshError="1"/>
      <sheetData sheetId="616" refreshError="1"/>
      <sheetData sheetId="617"/>
      <sheetData sheetId="618"/>
      <sheetData sheetId="619"/>
      <sheetData sheetId="620" refreshError="1"/>
      <sheetData sheetId="621"/>
      <sheetData sheetId="622" refreshError="1"/>
      <sheetData sheetId="623" refreshError="1"/>
      <sheetData sheetId="624" refreshError="1"/>
      <sheetData sheetId="625"/>
      <sheetData sheetId="626"/>
      <sheetData sheetId="627"/>
      <sheetData sheetId="628"/>
      <sheetData sheetId="629"/>
      <sheetData sheetId="630"/>
      <sheetData sheetId="631"/>
      <sheetData sheetId="632"/>
      <sheetData sheetId="633"/>
      <sheetData sheetId="634" refreshError="1"/>
      <sheetData sheetId="635"/>
      <sheetData sheetId="636"/>
      <sheetData sheetId="637"/>
      <sheetData sheetId="63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
  <sheetViews>
    <sheetView tabSelected="1" view="pageLayout" zoomScaleNormal="115" workbookViewId="0">
      <selection activeCell="B8" sqref="B8"/>
    </sheetView>
  </sheetViews>
  <sheetFormatPr defaultColWidth="9.109375" defaultRowHeight="13.8"/>
  <cols>
    <col min="1" max="1" width="6.33203125" style="63" customWidth="1"/>
    <col min="2" max="2" width="50" style="63" customWidth="1"/>
    <col min="3" max="3" width="18" style="63" customWidth="1"/>
    <col min="4" max="4" width="11.109375" style="63" bestFit="1" customWidth="1"/>
    <col min="5" max="5" width="14.5546875" style="63" bestFit="1" customWidth="1"/>
    <col min="6" max="6" width="9.109375" style="63"/>
    <col min="7" max="7" width="16.44140625" style="63" customWidth="1"/>
    <col min="8" max="252" width="9.109375" style="63"/>
    <col min="253" max="253" width="6.33203125" style="63" customWidth="1"/>
    <col min="254" max="254" width="7.33203125" style="63" customWidth="1"/>
    <col min="255" max="255" width="8.5546875" style="63" bestFit="1" customWidth="1"/>
    <col min="256" max="256" width="39" style="63" customWidth="1"/>
    <col min="257" max="257" width="16.109375" style="63" customWidth="1"/>
    <col min="258" max="258" width="20" style="63" customWidth="1"/>
    <col min="259" max="259" width="9.109375" style="63"/>
    <col min="260" max="260" width="16.6640625" style="63" bestFit="1" customWidth="1"/>
    <col min="261" max="262" width="9.109375" style="63"/>
    <col min="263" max="263" width="16.44140625" style="63" customWidth="1"/>
    <col min="264" max="508" width="9.109375" style="63"/>
    <col min="509" max="509" width="6.33203125" style="63" customWidth="1"/>
    <col min="510" max="510" width="7.33203125" style="63" customWidth="1"/>
    <col min="511" max="511" width="8.5546875" style="63" bestFit="1" customWidth="1"/>
    <col min="512" max="512" width="39" style="63" customWidth="1"/>
    <col min="513" max="513" width="16.109375" style="63" customWidth="1"/>
    <col min="514" max="514" width="20" style="63" customWidth="1"/>
    <col min="515" max="515" width="9.109375" style="63"/>
    <col min="516" max="516" width="16.6640625" style="63" bestFit="1" customWidth="1"/>
    <col min="517" max="518" width="9.109375" style="63"/>
    <col min="519" max="519" width="16.44140625" style="63" customWidth="1"/>
    <col min="520" max="764" width="9.109375" style="63"/>
    <col min="765" max="765" width="6.33203125" style="63" customWidth="1"/>
    <col min="766" max="766" width="7.33203125" style="63" customWidth="1"/>
    <col min="767" max="767" width="8.5546875" style="63" bestFit="1" customWidth="1"/>
    <col min="768" max="768" width="39" style="63" customWidth="1"/>
    <col min="769" max="769" width="16.109375" style="63" customWidth="1"/>
    <col min="770" max="770" width="20" style="63" customWidth="1"/>
    <col min="771" max="771" width="9.109375" style="63"/>
    <col min="772" max="772" width="16.6640625" style="63" bestFit="1" customWidth="1"/>
    <col min="773" max="774" width="9.109375" style="63"/>
    <col min="775" max="775" width="16.44140625" style="63" customWidth="1"/>
    <col min="776" max="1020" width="9.109375" style="63"/>
    <col min="1021" max="1021" width="6.33203125" style="63" customWidth="1"/>
    <col min="1022" max="1022" width="7.33203125" style="63" customWidth="1"/>
    <col min="1023" max="1023" width="8.5546875" style="63" bestFit="1" customWidth="1"/>
    <col min="1024" max="1024" width="39" style="63" customWidth="1"/>
    <col min="1025" max="1025" width="16.109375" style="63" customWidth="1"/>
    <col min="1026" max="1026" width="20" style="63" customWidth="1"/>
    <col min="1027" max="1027" width="9.109375" style="63"/>
    <col min="1028" max="1028" width="16.6640625" style="63" bestFit="1" customWidth="1"/>
    <col min="1029" max="1030" width="9.109375" style="63"/>
    <col min="1031" max="1031" width="16.44140625" style="63" customWidth="1"/>
    <col min="1032" max="1276" width="9.109375" style="63"/>
    <col min="1277" max="1277" width="6.33203125" style="63" customWidth="1"/>
    <col min="1278" max="1278" width="7.33203125" style="63" customWidth="1"/>
    <col min="1279" max="1279" width="8.5546875" style="63" bestFit="1" customWidth="1"/>
    <col min="1280" max="1280" width="39" style="63" customWidth="1"/>
    <col min="1281" max="1281" width="16.109375" style="63" customWidth="1"/>
    <col min="1282" max="1282" width="20" style="63" customWidth="1"/>
    <col min="1283" max="1283" width="9.109375" style="63"/>
    <col min="1284" max="1284" width="16.6640625" style="63" bestFit="1" customWidth="1"/>
    <col min="1285" max="1286" width="9.109375" style="63"/>
    <col min="1287" max="1287" width="16.44140625" style="63" customWidth="1"/>
    <col min="1288" max="1532" width="9.109375" style="63"/>
    <col min="1533" max="1533" width="6.33203125" style="63" customWidth="1"/>
    <col min="1534" max="1534" width="7.33203125" style="63" customWidth="1"/>
    <col min="1535" max="1535" width="8.5546875" style="63" bestFit="1" customWidth="1"/>
    <col min="1536" max="1536" width="39" style="63" customWidth="1"/>
    <col min="1537" max="1537" width="16.109375" style="63" customWidth="1"/>
    <col min="1538" max="1538" width="20" style="63" customWidth="1"/>
    <col min="1539" max="1539" width="9.109375" style="63"/>
    <col min="1540" max="1540" width="16.6640625" style="63" bestFit="1" customWidth="1"/>
    <col min="1541" max="1542" width="9.109375" style="63"/>
    <col min="1543" max="1543" width="16.44140625" style="63" customWidth="1"/>
    <col min="1544" max="1788" width="9.109375" style="63"/>
    <col min="1789" max="1789" width="6.33203125" style="63" customWidth="1"/>
    <col min="1790" max="1790" width="7.33203125" style="63" customWidth="1"/>
    <col min="1791" max="1791" width="8.5546875" style="63" bestFit="1" customWidth="1"/>
    <col min="1792" max="1792" width="39" style="63" customWidth="1"/>
    <col min="1793" max="1793" width="16.109375" style="63" customWidth="1"/>
    <col min="1794" max="1794" width="20" style="63" customWidth="1"/>
    <col min="1795" max="1795" width="9.109375" style="63"/>
    <col min="1796" max="1796" width="16.6640625" style="63" bestFit="1" customWidth="1"/>
    <col min="1797" max="1798" width="9.109375" style="63"/>
    <col min="1799" max="1799" width="16.44140625" style="63" customWidth="1"/>
    <col min="1800" max="2044" width="9.109375" style="63"/>
    <col min="2045" max="2045" width="6.33203125" style="63" customWidth="1"/>
    <col min="2046" max="2046" width="7.33203125" style="63" customWidth="1"/>
    <col min="2047" max="2047" width="8.5546875" style="63" bestFit="1" customWidth="1"/>
    <col min="2048" max="2048" width="39" style="63" customWidth="1"/>
    <col min="2049" max="2049" width="16.109375" style="63" customWidth="1"/>
    <col min="2050" max="2050" width="20" style="63" customWidth="1"/>
    <col min="2051" max="2051" width="9.109375" style="63"/>
    <col min="2052" max="2052" width="16.6640625" style="63" bestFit="1" customWidth="1"/>
    <col min="2053" max="2054" width="9.109375" style="63"/>
    <col min="2055" max="2055" width="16.44140625" style="63" customWidth="1"/>
    <col min="2056" max="2300" width="9.109375" style="63"/>
    <col min="2301" max="2301" width="6.33203125" style="63" customWidth="1"/>
    <col min="2302" max="2302" width="7.33203125" style="63" customWidth="1"/>
    <col min="2303" max="2303" width="8.5546875" style="63" bestFit="1" customWidth="1"/>
    <col min="2304" max="2304" width="39" style="63" customWidth="1"/>
    <col min="2305" max="2305" width="16.109375" style="63" customWidth="1"/>
    <col min="2306" max="2306" width="20" style="63" customWidth="1"/>
    <col min="2307" max="2307" width="9.109375" style="63"/>
    <col min="2308" max="2308" width="16.6640625" style="63" bestFit="1" customWidth="1"/>
    <col min="2309" max="2310" width="9.109375" style="63"/>
    <col min="2311" max="2311" width="16.44140625" style="63" customWidth="1"/>
    <col min="2312" max="2556" width="9.109375" style="63"/>
    <col min="2557" max="2557" width="6.33203125" style="63" customWidth="1"/>
    <col min="2558" max="2558" width="7.33203125" style="63" customWidth="1"/>
    <col min="2559" max="2559" width="8.5546875" style="63" bestFit="1" customWidth="1"/>
    <col min="2560" max="2560" width="39" style="63" customWidth="1"/>
    <col min="2561" max="2561" width="16.109375" style="63" customWidth="1"/>
    <col min="2562" max="2562" width="20" style="63" customWidth="1"/>
    <col min="2563" max="2563" width="9.109375" style="63"/>
    <col min="2564" max="2564" width="16.6640625" style="63" bestFit="1" customWidth="1"/>
    <col min="2565" max="2566" width="9.109375" style="63"/>
    <col min="2567" max="2567" width="16.44140625" style="63" customWidth="1"/>
    <col min="2568" max="2812" width="9.109375" style="63"/>
    <col min="2813" max="2813" width="6.33203125" style="63" customWidth="1"/>
    <col min="2814" max="2814" width="7.33203125" style="63" customWidth="1"/>
    <col min="2815" max="2815" width="8.5546875" style="63" bestFit="1" customWidth="1"/>
    <col min="2816" max="2816" width="39" style="63" customWidth="1"/>
    <col min="2817" max="2817" width="16.109375" style="63" customWidth="1"/>
    <col min="2818" max="2818" width="20" style="63" customWidth="1"/>
    <col min="2819" max="2819" width="9.109375" style="63"/>
    <col min="2820" max="2820" width="16.6640625" style="63" bestFit="1" customWidth="1"/>
    <col min="2821" max="2822" width="9.109375" style="63"/>
    <col min="2823" max="2823" width="16.44140625" style="63" customWidth="1"/>
    <col min="2824" max="3068" width="9.109375" style="63"/>
    <col min="3069" max="3069" width="6.33203125" style="63" customWidth="1"/>
    <col min="3070" max="3070" width="7.33203125" style="63" customWidth="1"/>
    <col min="3071" max="3071" width="8.5546875" style="63" bestFit="1" customWidth="1"/>
    <col min="3072" max="3072" width="39" style="63" customWidth="1"/>
    <col min="3073" max="3073" width="16.109375" style="63" customWidth="1"/>
    <col min="3074" max="3074" width="20" style="63" customWidth="1"/>
    <col min="3075" max="3075" width="9.109375" style="63"/>
    <col min="3076" max="3076" width="16.6640625" style="63" bestFit="1" customWidth="1"/>
    <col min="3077" max="3078" width="9.109375" style="63"/>
    <col min="3079" max="3079" width="16.44140625" style="63" customWidth="1"/>
    <col min="3080" max="3324" width="9.109375" style="63"/>
    <col min="3325" max="3325" width="6.33203125" style="63" customWidth="1"/>
    <col min="3326" max="3326" width="7.33203125" style="63" customWidth="1"/>
    <col min="3327" max="3327" width="8.5546875" style="63" bestFit="1" customWidth="1"/>
    <col min="3328" max="3328" width="39" style="63" customWidth="1"/>
    <col min="3329" max="3329" width="16.109375" style="63" customWidth="1"/>
    <col min="3330" max="3330" width="20" style="63" customWidth="1"/>
    <col min="3331" max="3331" width="9.109375" style="63"/>
    <col min="3332" max="3332" width="16.6640625" style="63" bestFit="1" customWidth="1"/>
    <col min="3333" max="3334" width="9.109375" style="63"/>
    <col min="3335" max="3335" width="16.44140625" style="63" customWidth="1"/>
    <col min="3336" max="3580" width="9.109375" style="63"/>
    <col min="3581" max="3581" width="6.33203125" style="63" customWidth="1"/>
    <col min="3582" max="3582" width="7.33203125" style="63" customWidth="1"/>
    <col min="3583" max="3583" width="8.5546875" style="63" bestFit="1" customWidth="1"/>
    <col min="3584" max="3584" width="39" style="63" customWidth="1"/>
    <col min="3585" max="3585" width="16.109375" style="63" customWidth="1"/>
    <col min="3586" max="3586" width="20" style="63" customWidth="1"/>
    <col min="3587" max="3587" width="9.109375" style="63"/>
    <col min="3588" max="3588" width="16.6640625" style="63" bestFit="1" customWidth="1"/>
    <col min="3589" max="3590" width="9.109375" style="63"/>
    <col min="3591" max="3591" width="16.44140625" style="63" customWidth="1"/>
    <col min="3592" max="3836" width="9.109375" style="63"/>
    <col min="3837" max="3837" width="6.33203125" style="63" customWidth="1"/>
    <col min="3838" max="3838" width="7.33203125" style="63" customWidth="1"/>
    <col min="3839" max="3839" width="8.5546875" style="63" bestFit="1" customWidth="1"/>
    <col min="3840" max="3840" width="39" style="63" customWidth="1"/>
    <col min="3841" max="3841" width="16.109375" style="63" customWidth="1"/>
    <col min="3842" max="3842" width="20" style="63" customWidth="1"/>
    <col min="3843" max="3843" width="9.109375" style="63"/>
    <col min="3844" max="3844" width="16.6640625" style="63" bestFit="1" customWidth="1"/>
    <col min="3845" max="3846" width="9.109375" style="63"/>
    <col min="3847" max="3847" width="16.44140625" style="63" customWidth="1"/>
    <col min="3848" max="4092" width="9.109375" style="63"/>
    <col min="4093" max="4093" width="6.33203125" style="63" customWidth="1"/>
    <col min="4094" max="4094" width="7.33203125" style="63" customWidth="1"/>
    <col min="4095" max="4095" width="8.5546875" style="63" bestFit="1" customWidth="1"/>
    <col min="4096" max="4096" width="39" style="63" customWidth="1"/>
    <col min="4097" max="4097" width="16.109375" style="63" customWidth="1"/>
    <col min="4098" max="4098" width="20" style="63" customWidth="1"/>
    <col min="4099" max="4099" width="9.109375" style="63"/>
    <col min="4100" max="4100" width="16.6640625" style="63" bestFit="1" customWidth="1"/>
    <col min="4101" max="4102" width="9.109375" style="63"/>
    <col min="4103" max="4103" width="16.44140625" style="63" customWidth="1"/>
    <col min="4104" max="4348" width="9.109375" style="63"/>
    <col min="4349" max="4349" width="6.33203125" style="63" customWidth="1"/>
    <col min="4350" max="4350" width="7.33203125" style="63" customWidth="1"/>
    <col min="4351" max="4351" width="8.5546875" style="63" bestFit="1" customWidth="1"/>
    <col min="4352" max="4352" width="39" style="63" customWidth="1"/>
    <col min="4353" max="4353" width="16.109375" style="63" customWidth="1"/>
    <col min="4354" max="4354" width="20" style="63" customWidth="1"/>
    <col min="4355" max="4355" width="9.109375" style="63"/>
    <col min="4356" max="4356" width="16.6640625" style="63" bestFit="1" customWidth="1"/>
    <col min="4357" max="4358" width="9.109375" style="63"/>
    <col min="4359" max="4359" width="16.44140625" style="63" customWidth="1"/>
    <col min="4360" max="4604" width="9.109375" style="63"/>
    <col min="4605" max="4605" width="6.33203125" style="63" customWidth="1"/>
    <col min="4606" max="4606" width="7.33203125" style="63" customWidth="1"/>
    <col min="4607" max="4607" width="8.5546875" style="63" bestFit="1" customWidth="1"/>
    <col min="4608" max="4608" width="39" style="63" customWidth="1"/>
    <col min="4609" max="4609" width="16.109375" style="63" customWidth="1"/>
    <col min="4610" max="4610" width="20" style="63" customWidth="1"/>
    <col min="4611" max="4611" width="9.109375" style="63"/>
    <col min="4612" max="4612" width="16.6640625" style="63" bestFit="1" customWidth="1"/>
    <col min="4613" max="4614" width="9.109375" style="63"/>
    <col min="4615" max="4615" width="16.44140625" style="63" customWidth="1"/>
    <col min="4616" max="4860" width="9.109375" style="63"/>
    <col min="4861" max="4861" width="6.33203125" style="63" customWidth="1"/>
    <col min="4862" max="4862" width="7.33203125" style="63" customWidth="1"/>
    <col min="4863" max="4863" width="8.5546875" style="63" bestFit="1" customWidth="1"/>
    <col min="4864" max="4864" width="39" style="63" customWidth="1"/>
    <col min="4865" max="4865" width="16.109375" style="63" customWidth="1"/>
    <col min="4866" max="4866" width="20" style="63" customWidth="1"/>
    <col min="4867" max="4867" width="9.109375" style="63"/>
    <col min="4868" max="4868" width="16.6640625" style="63" bestFit="1" customWidth="1"/>
    <col min="4869" max="4870" width="9.109375" style="63"/>
    <col min="4871" max="4871" width="16.44140625" style="63" customWidth="1"/>
    <col min="4872" max="5116" width="9.109375" style="63"/>
    <col min="5117" max="5117" width="6.33203125" style="63" customWidth="1"/>
    <col min="5118" max="5118" width="7.33203125" style="63" customWidth="1"/>
    <col min="5119" max="5119" width="8.5546875" style="63" bestFit="1" customWidth="1"/>
    <col min="5120" max="5120" width="39" style="63" customWidth="1"/>
    <col min="5121" max="5121" width="16.109375" style="63" customWidth="1"/>
    <col min="5122" max="5122" width="20" style="63" customWidth="1"/>
    <col min="5123" max="5123" width="9.109375" style="63"/>
    <col min="5124" max="5124" width="16.6640625" style="63" bestFit="1" customWidth="1"/>
    <col min="5125" max="5126" width="9.109375" style="63"/>
    <col min="5127" max="5127" width="16.44140625" style="63" customWidth="1"/>
    <col min="5128" max="5372" width="9.109375" style="63"/>
    <col min="5373" max="5373" width="6.33203125" style="63" customWidth="1"/>
    <col min="5374" max="5374" width="7.33203125" style="63" customWidth="1"/>
    <col min="5375" max="5375" width="8.5546875" style="63" bestFit="1" customWidth="1"/>
    <col min="5376" max="5376" width="39" style="63" customWidth="1"/>
    <col min="5377" max="5377" width="16.109375" style="63" customWidth="1"/>
    <col min="5378" max="5378" width="20" style="63" customWidth="1"/>
    <col min="5379" max="5379" width="9.109375" style="63"/>
    <col min="5380" max="5380" width="16.6640625" style="63" bestFit="1" customWidth="1"/>
    <col min="5381" max="5382" width="9.109375" style="63"/>
    <col min="5383" max="5383" width="16.44140625" style="63" customWidth="1"/>
    <col min="5384" max="5628" width="9.109375" style="63"/>
    <col min="5629" max="5629" width="6.33203125" style="63" customWidth="1"/>
    <col min="5630" max="5630" width="7.33203125" style="63" customWidth="1"/>
    <col min="5631" max="5631" width="8.5546875" style="63" bestFit="1" customWidth="1"/>
    <col min="5632" max="5632" width="39" style="63" customWidth="1"/>
    <col min="5633" max="5633" width="16.109375" style="63" customWidth="1"/>
    <col min="5634" max="5634" width="20" style="63" customWidth="1"/>
    <col min="5635" max="5635" width="9.109375" style="63"/>
    <col min="5636" max="5636" width="16.6640625" style="63" bestFit="1" customWidth="1"/>
    <col min="5637" max="5638" width="9.109375" style="63"/>
    <col min="5639" max="5639" width="16.44140625" style="63" customWidth="1"/>
    <col min="5640" max="5884" width="9.109375" style="63"/>
    <col min="5885" max="5885" width="6.33203125" style="63" customWidth="1"/>
    <col min="5886" max="5886" width="7.33203125" style="63" customWidth="1"/>
    <col min="5887" max="5887" width="8.5546875" style="63" bestFit="1" customWidth="1"/>
    <col min="5888" max="5888" width="39" style="63" customWidth="1"/>
    <col min="5889" max="5889" width="16.109375" style="63" customWidth="1"/>
    <col min="5890" max="5890" width="20" style="63" customWidth="1"/>
    <col min="5891" max="5891" width="9.109375" style="63"/>
    <col min="5892" max="5892" width="16.6640625" style="63" bestFit="1" customWidth="1"/>
    <col min="5893" max="5894" width="9.109375" style="63"/>
    <col min="5895" max="5895" width="16.44140625" style="63" customWidth="1"/>
    <col min="5896" max="6140" width="9.109375" style="63"/>
    <col min="6141" max="6141" width="6.33203125" style="63" customWidth="1"/>
    <col min="6142" max="6142" width="7.33203125" style="63" customWidth="1"/>
    <col min="6143" max="6143" width="8.5546875" style="63" bestFit="1" customWidth="1"/>
    <col min="6144" max="6144" width="39" style="63" customWidth="1"/>
    <col min="6145" max="6145" width="16.109375" style="63" customWidth="1"/>
    <col min="6146" max="6146" width="20" style="63" customWidth="1"/>
    <col min="6147" max="6147" width="9.109375" style="63"/>
    <col min="6148" max="6148" width="16.6640625" style="63" bestFit="1" customWidth="1"/>
    <col min="6149" max="6150" width="9.109375" style="63"/>
    <col min="6151" max="6151" width="16.44140625" style="63" customWidth="1"/>
    <col min="6152" max="6396" width="9.109375" style="63"/>
    <col min="6397" max="6397" width="6.33203125" style="63" customWidth="1"/>
    <col min="6398" max="6398" width="7.33203125" style="63" customWidth="1"/>
    <col min="6399" max="6399" width="8.5546875" style="63" bestFit="1" customWidth="1"/>
    <col min="6400" max="6400" width="39" style="63" customWidth="1"/>
    <col min="6401" max="6401" width="16.109375" style="63" customWidth="1"/>
    <col min="6402" max="6402" width="20" style="63" customWidth="1"/>
    <col min="6403" max="6403" width="9.109375" style="63"/>
    <col min="6404" max="6404" width="16.6640625" style="63" bestFit="1" customWidth="1"/>
    <col min="6405" max="6406" width="9.109375" style="63"/>
    <col min="6407" max="6407" width="16.44140625" style="63" customWidth="1"/>
    <col min="6408" max="6652" width="9.109375" style="63"/>
    <col min="6653" max="6653" width="6.33203125" style="63" customWidth="1"/>
    <col min="6654" max="6654" width="7.33203125" style="63" customWidth="1"/>
    <col min="6655" max="6655" width="8.5546875" style="63" bestFit="1" customWidth="1"/>
    <col min="6656" max="6656" width="39" style="63" customWidth="1"/>
    <col min="6657" max="6657" width="16.109375" style="63" customWidth="1"/>
    <col min="6658" max="6658" width="20" style="63" customWidth="1"/>
    <col min="6659" max="6659" width="9.109375" style="63"/>
    <col min="6660" max="6660" width="16.6640625" style="63" bestFit="1" customWidth="1"/>
    <col min="6661" max="6662" width="9.109375" style="63"/>
    <col min="6663" max="6663" width="16.44140625" style="63" customWidth="1"/>
    <col min="6664" max="6908" width="9.109375" style="63"/>
    <col min="6909" max="6909" width="6.33203125" style="63" customWidth="1"/>
    <col min="6910" max="6910" width="7.33203125" style="63" customWidth="1"/>
    <col min="6911" max="6911" width="8.5546875" style="63" bestFit="1" customWidth="1"/>
    <col min="6912" max="6912" width="39" style="63" customWidth="1"/>
    <col min="6913" max="6913" width="16.109375" style="63" customWidth="1"/>
    <col min="6914" max="6914" width="20" style="63" customWidth="1"/>
    <col min="6915" max="6915" width="9.109375" style="63"/>
    <col min="6916" max="6916" width="16.6640625" style="63" bestFit="1" customWidth="1"/>
    <col min="6917" max="6918" width="9.109375" style="63"/>
    <col min="6919" max="6919" width="16.44140625" style="63" customWidth="1"/>
    <col min="6920" max="7164" width="9.109375" style="63"/>
    <col min="7165" max="7165" width="6.33203125" style="63" customWidth="1"/>
    <col min="7166" max="7166" width="7.33203125" style="63" customWidth="1"/>
    <col min="7167" max="7167" width="8.5546875" style="63" bestFit="1" customWidth="1"/>
    <col min="7168" max="7168" width="39" style="63" customWidth="1"/>
    <col min="7169" max="7169" width="16.109375" style="63" customWidth="1"/>
    <col min="7170" max="7170" width="20" style="63" customWidth="1"/>
    <col min="7171" max="7171" width="9.109375" style="63"/>
    <col min="7172" max="7172" width="16.6640625" style="63" bestFit="1" customWidth="1"/>
    <col min="7173" max="7174" width="9.109375" style="63"/>
    <col min="7175" max="7175" width="16.44140625" style="63" customWidth="1"/>
    <col min="7176" max="7420" width="9.109375" style="63"/>
    <col min="7421" max="7421" width="6.33203125" style="63" customWidth="1"/>
    <col min="7422" max="7422" width="7.33203125" style="63" customWidth="1"/>
    <col min="7423" max="7423" width="8.5546875" style="63" bestFit="1" customWidth="1"/>
    <col min="7424" max="7424" width="39" style="63" customWidth="1"/>
    <col min="7425" max="7425" width="16.109375" style="63" customWidth="1"/>
    <col min="7426" max="7426" width="20" style="63" customWidth="1"/>
    <col min="7427" max="7427" width="9.109375" style="63"/>
    <col min="7428" max="7428" width="16.6640625" style="63" bestFit="1" customWidth="1"/>
    <col min="7429" max="7430" width="9.109375" style="63"/>
    <col min="7431" max="7431" width="16.44140625" style="63" customWidth="1"/>
    <col min="7432" max="7676" width="9.109375" style="63"/>
    <col min="7677" max="7677" width="6.33203125" style="63" customWidth="1"/>
    <col min="7678" max="7678" width="7.33203125" style="63" customWidth="1"/>
    <col min="7679" max="7679" width="8.5546875" style="63" bestFit="1" customWidth="1"/>
    <col min="7680" max="7680" width="39" style="63" customWidth="1"/>
    <col min="7681" max="7681" width="16.109375" style="63" customWidth="1"/>
    <col min="7682" max="7682" width="20" style="63" customWidth="1"/>
    <col min="7683" max="7683" width="9.109375" style="63"/>
    <col min="7684" max="7684" width="16.6640625" style="63" bestFit="1" customWidth="1"/>
    <col min="7685" max="7686" width="9.109375" style="63"/>
    <col min="7687" max="7687" width="16.44140625" style="63" customWidth="1"/>
    <col min="7688" max="7932" width="9.109375" style="63"/>
    <col min="7933" max="7933" width="6.33203125" style="63" customWidth="1"/>
    <col min="7934" max="7934" width="7.33203125" style="63" customWidth="1"/>
    <col min="7935" max="7935" width="8.5546875" style="63" bestFit="1" customWidth="1"/>
    <col min="7936" max="7936" width="39" style="63" customWidth="1"/>
    <col min="7937" max="7937" width="16.109375" style="63" customWidth="1"/>
    <col min="7938" max="7938" width="20" style="63" customWidth="1"/>
    <col min="7939" max="7939" width="9.109375" style="63"/>
    <col min="7940" max="7940" width="16.6640625" style="63" bestFit="1" customWidth="1"/>
    <col min="7941" max="7942" width="9.109375" style="63"/>
    <col min="7943" max="7943" width="16.44140625" style="63" customWidth="1"/>
    <col min="7944" max="8188" width="9.109375" style="63"/>
    <col min="8189" max="8189" width="6.33203125" style="63" customWidth="1"/>
    <col min="8190" max="8190" width="7.33203125" style="63" customWidth="1"/>
    <col min="8191" max="8191" width="8.5546875" style="63" bestFit="1" customWidth="1"/>
    <col min="8192" max="8192" width="39" style="63" customWidth="1"/>
    <col min="8193" max="8193" width="16.109375" style="63" customWidth="1"/>
    <col min="8194" max="8194" width="20" style="63" customWidth="1"/>
    <col min="8195" max="8195" width="9.109375" style="63"/>
    <col min="8196" max="8196" width="16.6640625" style="63" bestFit="1" customWidth="1"/>
    <col min="8197" max="8198" width="9.109375" style="63"/>
    <col min="8199" max="8199" width="16.44140625" style="63" customWidth="1"/>
    <col min="8200" max="8444" width="9.109375" style="63"/>
    <col min="8445" max="8445" width="6.33203125" style="63" customWidth="1"/>
    <col min="8446" max="8446" width="7.33203125" style="63" customWidth="1"/>
    <col min="8447" max="8447" width="8.5546875" style="63" bestFit="1" customWidth="1"/>
    <col min="8448" max="8448" width="39" style="63" customWidth="1"/>
    <col min="8449" max="8449" width="16.109375" style="63" customWidth="1"/>
    <col min="8450" max="8450" width="20" style="63" customWidth="1"/>
    <col min="8451" max="8451" width="9.109375" style="63"/>
    <col min="8452" max="8452" width="16.6640625" style="63" bestFit="1" customWidth="1"/>
    <col min="8453" max="8454" width="9.109375" style="63"/>
    <col min="8455" max="8455" width="16.44140625" style="63" customWidth="1"/>
    <col min="8456" max="8700" width="9.109375" style="63"/>
    <col min="8701" max="8701" width="6.33203125" style="63" customWidth="1"/>
    <col min="8702" max="8702" width="7.33203125" style="63" customWidth="1"/>
    <col min="8703" max="8703" width="8.5546875" style="63" bestFit="1" customWidth="1"/>
    <col min="8704" max="8704" width="39" style="63" customWidth="1"/>
    <col min="8705" max="8705" width="16.109375" style="63" customWidth="1"/>
    <col min="8706" max="8706" width="20" style="63" customWidth="1"/>
    <col min="8707" max="8707" width="9.109375" style="63"/>
    <col min="8708" max="8708" width="16.6640625" style="63" bestFit="1" customWidth="1"/>
    <col min="8709" max="8710" width="9.109375" style="63"/>
    <col min="8711" max="8711" width="16.44140625" style="63" customWidth="1"/>
    <col min="8712" max="8956" width="9.109375" style="63"/>
    <col min="8957" max="8957" width="6.33203125" style="63" customWidth="1"/>
    <col min="8958" max="8958" width="7.33203125" style="63" customWidth="1"/>
    <col min="8959" max="8959" width="8.5546875" style="63" bestFit="1" customWidth="1"/>
    <col min="8960" max="8960" width="39" style="63" customWidth="1"/>
    <col min="8961" max="8961" width="16.109375" style="63" customWidth="1"/>
    <col min="8962" max="8962" width="20" style="63" customWidth="1"/>
    <col min="8963" max="8963" width="9.109375" style="63"/>
    <col min="8964" max="8964" width="16.6640625" style="63" bestFit="1" customWidth="1"/>
    <col min="8965" max="8966" width="9.109375" style="63"/>
    <col min="8967" max="8967" width="16.44140625" style="63" customWidth="1"/>
    <col min="8968" max="9212" width="9.109375" style="63"/>
    <col min="9213" max="9213" width="6.33203125" style="63" customWidth="1"/>
    <col min="9214" max="9214" width="7.33203125" style="63" customWidth="1"/>
    <col min="9215" max="9215" width="8.5546875" style="63" bestFit="1" customWidth="1"/>
    <col min="9216" max="9216" width="39" style="63" customWidth="1"/>
    <col min="9217" max="9217" width="16.109375" style="63" customWidth="1"/>
    <col min="9218" max="9218" width="20" style="63" customWidth="1"/>
    <col min="9219" max="9219" width="9.109375" style="63"/>
    <col min="9220" max="9220" width="16.6640625" style="63" bestFit="1" customWidth="1"/>
    <col min="9221" max="9222" width="9.109375" style="63"/>
    <col min="9223" max="9223" width="16.44140625" style="63" customWidth="1"/>
    <col min="9224" max="9468" width="9.109375" style="63"/>
    <col min="9469" max="9469" width="6.33203125" style="63" customWidth="1"/>
    <col min="9470" max="9470" width="7.33203125" style="63" customWidth="1"/>
    <col min="9471" max="9471" width="8.5546875" style="63" bestFit="1" customWidth="1"/>
    <col min="9472" max="9472" width="39" style="63" customWidth="1"/>
    <col min="9473" max="9473" width="16.109375" style="63" customWidth="1"/>
    <col min="9474" max="9474" width="20" style="63" customWidth="1"/>
    <col min="9475" max="9475" width="9.109375" style="63"/>
    <col min="9476" max="9476" width="16.6640625" style="63" bestFit="1" customWidth="1"/>
    <col min="9477" max="9478" width="9.109375" style="63"/>
    <col min="9479" max="9479" width="16.44140625" style="63" customWidth="1"/>
    <col min="9480" max="9724" width="9.109375" style="63"/>
    <col min="9725" max="9725" width="6.33203125" style="63" customWidth="1"/>
    <col min="9726" max="9726" width="7.33203125" style="63" customWidth="1"/>
    <col min="9727" max="9727" width="8.5546875" style="63" bestFit="1" customWidth="1"/>
    <col min="9728" max="9728" width="39" style="63" customWidth="1"/>
    <col min="9729" max="9729" width="16.109375" style="63" customWidth="1"/>
    <col min="9730" max="9730" width="20" style="63" customWidth="1"/>
    <col min="9731" max="9731" width="9.109375" style="63"/>
    <col min="9732" max="9732" width="16.6640625" style="63" bestFit="1" customWidth="1"/>
    <col min="9733" max="9734" width="9.109375" style="63"/>
    <col min="9735" max="9735" width="16.44140625" style="63" customWidth="1"/>
    <col min="9736" max="9980" width="9.109375" style="63"/>
    <col min="9981" max="9981" width="6.33203125" style="63" customWidth="1"/>
    <col min="9982" max="9982" width="7.33203125" style="63" customWidth="1"/>
    <col min="9983" max="9983" width="8.5546875" style="63" bestFit="1" customWidth="1"/>
    <col min="9984" max="9984" width="39" style="63" customWidth="1"/>
    <col min="9985" max="9985" width="16.109375" style="63" customWidth="1"/>
    <col min="9986" max="9986" width="20" style="63" customWidth="1"/>
    <col min="9987" max="9987" width="9.109375" style="63"/>
    <col min="9988" max="9988" width="16.6640625" style="63" bestFit="1" customWidth="1"/>
    <col min="9989" max="9990" width="9.109375" style="63"/>
    <col min="9991" max="9991" width="16.44140625" style="63" customWidth="1"/>
    <col min="9992" max="10236" width="9.109375" style="63"/>
    <col min="10237" max="10237" width="6.33203125" style="63" customWidth="1"/>
    <col min="10238" max="10238" width="7.33203125" style="63" customWidth="1"/>
    <col min="10239" max="10239" width="8.5546875" style="63" bestFit="1" customWidth="1"/>
    <col min="10240" max="10240" width="39" style="63" customWidth="1"/>
    <col min="10241" max="10241" width="16.109375" style="63" customWidth="1"/>
    <col min="10242" max="10242" width="20" style="63" customWidth="1"/>
    <col min="10243" max="10243" width="9.109375" style="63"/>
    <col min="10244" max="10244" width="16.6640625" style="63" bestFit="1" customWidth="1"/>
    <col min="10245" max="10246" width="9.109375" style="63"/>
    <col min="10247" max="10247" width="16.44140625" style="63" customWidth="1"/>
    <col min="10248" max="10492" width="9.109375" style="63"/>
    <col min="10493" max="10493" width="6.33203125" style="63" customWidth="1"/>
    <col min="10494" max="10494" width="7.33203125" style="63" customWidth="1"/>
    <col min="10495" max="10495" width="8.5546875" style="63" bestFit="1" customWidth="1"/>
    <col min="10496" max="10496" width="39" style="63" customWidth="1"/>
    <col min="10497" max="10497" width="16.109375" style="63" customWidth="1"/>
    <col min="10498" max="10498" width="20" style="63" customWidth="1"/>
    <col min="10499" max="10499" width="9.109375" style="63"/>
    <col min="10500" max="10500" width="16.6640625" style="63" bestFit="1" customWidth="1"/>
    <col min="10501" max="10502" width="9.109375" style="63"/>
    <col min="10503" max="10503" width="16.44140625" style="63" customWidth="1"/>
    <col min="10504" max="10748" width="9.109375" style="63"/>
    <col min="10749" max="10749" width="6.33203125" style="63" customWidth="1"/>
    <col min="10750" max="10750" width="7.33203125" style="63" customWidth="1"/>
    <col min="10751" max="10751" width="8.5546875" style="63" bestFit="1" customWidth="1"/>
    <col min="10752" max="10752" width="39" style="63" customWidth="1"/>
    <col min="10753" max="10753" width="16.109375" style="63" customWidth="1"/>
    <col min="10754" max="10754" width="20" style="63" customWidth="1"/>
    <col min="10755" max="10755" width="9.109375" style="63"/>
    <col min="10756" max="10756" width="16.6640625" style="63" bestFit="1" customWidth="1"/>
    <col min="10757" max="10758" width="9.109375" style="63"/>
    <col min="10759" max="10759" width="16.44140625" style="63" customWidth="1"/>
    <col min="10760" max="11004" width="9.109375" style="63"/>
    <col min="11005" max="11005" width="6.33203125" style="63" customWidth="1"/>
    <col min="11006" max="11006" width="7.33203125" style="63" customWidth="1"/>
    <col min="11007" max="11007" width="8.5546875" style="63" bestFit="1" customWidth="1"/>
    <col min="11008" max="11008" width="39" style="63" customWidth="1"/>
    <col min="11009" max="11009" width="16.109375" style="63" customWidth="1"/>
    <col min="11010" max="11010" width="20" style="63" customWidth="1"/>
    <col min="11011" max="11011" width="9.109375" style="63"/>
    <col min="11012" max="11012" width="16.6640625" style="63" bestFit="1" customWidth="1"/>
    <col min="11013" max="11014" width="9.109375" style="63"/>
    <col min="11015" max="11015" width="16.44140625" style="63" customWidth="1"/>
    <col min="11016" max="11260" width="9.109375" style="63"/>
    <col min="11261" max="11261" width="6.33203125" style="63" customWidth="1"/>
    <col min="11262" max="11262" width="7.33203125" style="63" customWidth="1"/>
    <col min="11263" max="11263" width="8.5546875" style="63" bestFit="1" customWidth="1"/>
    <col min="11264" max="11264" width="39" style="63" customWidth="1"/>
    <col min="11265" max="11265" width="16.109375" style="63" customWidth="1"/>
    <col min="11266" max="11266" width="20" style="63" customWidth="1"/>
    <col min="11267" max="11267" width="9.109375" style="63"/>
    <col min="11268" max="11268" width="16.6640625" style="63" bestFit="1" customWidth="1"/>
    <col min="11269" max="11270" width="9.109375" style="63"/>
    <col min="11271" max="11271" width="16.44140625" style="63" customWidth="1"/>
    <col min="11272" max="11516" width="9.109375" style="63"/>
    <col min="11517" max="11517" width="6.33203125" style="63" customWidth="1"/>
    <col min="11518" max="11518" width="7.33203125" style="63" customWidth="1"/>
    <col min="11519" max="11519" width="8.5546875" style="63" bestFit="1" customWidth="1"/>
    <col min="11520" max="11520" width="39" style="63" customWidth="1"/>
    <col min="11521" max="11521" width="16.109375" style="63" customWidth="1"/>
    <col min="11522" max="11522" width="20" style="63" customWidth="1"/>
    <col min="11523" max="11523" width="9.109375" style="63"/>
    <col min="11524" max="11524" width="16.6640625" style="63" bestFit="1" customWidth="1"/>
    <col min="11525" max="11526" width="9.109375" style="63"/>
    <col min="11527" max="11527" width="16.44140625" style="63" customWidth="1"/>
    <col min="11528" max="11772" width="9.109375" style="63"/>
    <col min="11773" max="11773" width="6.33203125" style="63" customWidth="1"/>
    <col min="11774" max="11774" width="7.33203125" style="63" customWidth="1"/>
    <col min="11775" max="11775" width="8.5546875" style="63" bestFit="1" customWidth="1"/>
    <col min="11776" max="11776" width="39" style="63" customWidth="1"/>
    <col min="11777" max="11777" width="16.109375" style="63" customWidth="1"/>
    <col min="11778" max="11778" width="20" style="63" customWidth="1"/>
    <col min="11779" max="11779" width="9.109375" style="63"/>
    <col min="11780" max="11780" width="16.6640625" style="63" bestFit="1" customWidth="1"/>
    <col min="11781" max="11782" width="9.109375" style="63"/>
    <col min="11783" max="11783" width="16.44140625" style="63" customWidth="1"/>
    <col min="11784" max="12028" width="9.109375" style="63"/>
    <col min="12029" max="12029" width="6.33203125" style="63" customWidth="1"/>
    <col min="12030" max="12030" width="7.33203125" style="63" customWidth="1"/>
    <col min="12031" max="12031" width="8.5546875" style="63" bestFit="1" customWidth="1"/>
    <col min="12032" max="12032" width="39" style="63" customWidth="1"/>
    <col min="12033" max="12033" width="16.109375" style="63" customWidth="1"/>
    <col min="12034" max="12034" width="20" style="63" customWidth="1"/>
    <col min="12035" max="12035" width="9.109375" style="63"/>
    <col min="12036" max="12036" width="16.6640625" style="63" bestFit="1" customWidth="1"/>
    <col min="12037" max="12038" width="9.109375" style="63"/>
    <col min="12039" max="12039" width="16.44140625" style="63" customWidth="1"/>
    <col min="12040" max="12284" width="9.109375" style="63"/>
    <col min="12285" max="12285" width="6.33203125" style="63" customWidth="1"/>
    <col min="12286" max="12286" width="7.33203125" style="63" customWidth="1"/>
    <col min="12287" max="12287" width="8.5546875" style="63" bestFit="1" customWidth="1"/>
    <col min="12288" max="12288" width="39" style="63" customWidth="1"/>
    <col min="12289" max="12289" width="16.109375" style="63" customWidth="1"/>
    <col min="12290" max="12290" width="20" style="63" customWidth="1"/>
    <col min="12291" max="12291" width="9.109375" style="63"/>
    <col min="12292" max="12292" width="16.6640625" style="63" bestFit="1" customWidth="1"/>
    <col min="12293" max="12294" width="9.109375" style="63"/>
    <col min="12295" max="12295" width="16.44140625" style="63" customWidth="1"/>
    <col min="12296" max="12540" width="9.109375" style="63"/>
    <col min="12541" max="12541" width="6.33203125" style="63" customWidth="1"/>
    <col min="12542" max="12542" width="7.33203125" style="63" customWidth="1"/>
    <col min="12543" max="12543" width="8.5546875" style="63" bestFit="1" customWidth="1"/>
    <col min="12544" max="12544" width="39" style="63" customWidth="1"/>
    <col min="12545" max="12545" width="16.109375" style="63" customWidth="1"/>
    <col min="12546" max="12546" width="20" style="63" customWidth="1"/>
    <col min="12547" max="12547" width="9.109375" style="63"/>
    <col min="12548" max="12548" width="16.6640625" style="63" bestFit="1" customWidth="1"/>
    <col min="12549" max="12550" width="9.109375" style="63"/>
    <col min="12551" max="12551" width="16.44140625" style="63" customWidth="1"/>
    <col min="12552" max="12796" width="9.109375" style="63"/>
    <col min="12797" max="12797" width="6.33203125" style="63" customWidth="1"/>
    <col min="12798" max="12798" width="7.33203125" style="63" customWidth="1"/>
    <col min="12799" max="12799" width="8.5546875" style="63" bestFit="1" customWidth="1"/>
    <col min="12800" max="12800" width="39" style="63" customWidth="1"/>
    <col min="12801" max="12801" width="16.109375" style="63" customWidth="1"/>
    <col min="12802" max="12802" width="20" style="63" customWidth="1"/>
    <col min="12803" max="12803" width="9.109375" style="63"/>
    <col min="12804" max="12804" width="16.6640625" style="63" bestFit="1" customWidth="1"/>
    <col min="12805" max="12806" width="9.109375" style="63"/>
    <col min="12807" max="12807" width="16.44140625" style="63" customWidth="1"/>
    <col min="12808" max="13052" width="9.109375" style="63"/>
    <col min="13053" max="13053" width="6.33203125" style="63" customWidth="1"/>
    <col min="13054" max="13054" width="7.33203125" style="63" customWidth="1"/>
    <col min="13055" max="13055" width="8.5546875" style="63" bestFit="1" customWidth="1"/>
    <col min="13056" max="13056" width="39" style="63" customWidth="1"/>
    <col min="13057" max="13057" width="16.109375" style="63" customWidth="1"/>
    <col min="13058" max="13058" width="20" style="63" customWidth="1"/>
    <col min="13059" max="13059" width="9.109375" style="63"/>
    <col min="13060" max="13060" width="16.6640625" style="63" bestFit="1" customWidth="1"/>
    <col min="13061" max="13062" width="9.109375" style="63"/>
    <col min="13063" max="13063" width="16.44140625" style="63" customWidth="1"/>
    <col min="13064" max="13308" width="9.109375" style="63"/>
    <col min="13309" max="13309" width="6.33203125" style="63" customWidth="1"/>
    <col min="13310" max="13310" width="7.33203125" style="63" customWidth="1"/>
    <col min="13311" max="13311" width="8.5546875" style="63" bestFit="1" customWidth="1"/>
    <col min="13312" max="13312" width="39" style="63" customWidth="1"/>
    <col min="13313" max="13313" width="16.109375" style="63" customWidth="1"/>
    <col min="13314" max="13314" width="20" style="63" customWidth="1"/>
    <col min="13315" max="13315" width="9.109375" style="63"/>
    <col min="13316" max="13316" width="16.6640625" style="63" bestFit="1" customWidth="1"/>
    <col min="13317" max="13318" width="9.109375" style="63"/>
    <col min="13319" max="13319" width="16.44140625" style="63" customWidth="1"/>
    <col min="13320" max="13564" width="9.109375" style="63"/>
    <col min="13565" max="13565" width="6.33203125" style="63" customWidth="1"/>
    <col min="13566" max="13566" width="7.33203125" style="63" customWidth="1"/>
    <col min="13567" max="13567" width="8.5546875" style="63" bestFit="1" customWidth="1"/>
    <col min="13568" max="13568" width="39" style="63" customWidth="1"/>
    <col min="13569" max="13569" width="16.109375" style="63" customWidth="1"/>
    <col min="13570" max="13570" width="20" style="63" customWidth="1"/>
    <col min="13571" max="13571" width="9.109375" style="63"/>
    <col min="13572" max="13572" width="16.6640625" style="63" bestFit="1" customWidth="1"/>
    <col min="13573" max="13574" width="9.109375" style="63"/>
    <col min="13575" max="13575" width="16.44140625" style="63" customWidth="1"/>
    <col min="13576" max="13820" width="9.109375" style="63"/>
    <col min="13821" max="13821" width="6.33203125" style="63" customWidth="1"/>
    <col min="13822" max="13822" width="7.33203125" style="63" customWidth="1"/>
    <col min="13823" max="13823" width="8.5546875" style="63" bestFit="1" customWidth="1"/>
    <col min="13824" max="13824" width="39" style="63" customWidth="1"/>
    <col min="13825" max="13825" width="16.109375" style="63" customWidth="1"/>
    <col min="13826" max="13826" width="20" style="63" customWidth="1"/>
    <col min="13827" max="13827" width="9.109375" style="63"/>
    <col min="13828" max="13828" width="16.6640625" style="63" bestFit="1" customWidth="1"/>
    <col min="13829" max="13830" width="9.109375" style="63"/>
    <col min="13831" max="13831" width="16.44140625" style="63" customWidth="1"/>
    <col min="13832" max="14076" width="9.109375" style="63"/>
    <col min="14077" max="14077" width="6.33203125" style="63" customWidth="1"/>
    <col min="14078" max="14078" width="7.33203125" style="63" customWidth="1"/>
    <col min="14079" max="14079" width="8.5546875" style="63" bestFit="1" customWidth="1"/>
    <col min="14080" max="14080" width="39" style="63" customWidth="1"/>
    <col min="14081" max="14081" width="16.109375" style="63" customWidth="1"/>
    <col min="14082" max="14082" width="20" style="63" customWidth="1"/>
    <col min="14083" max="14083" width="9.109375" style="63"/>
    <col min="14084" max="14084" width="16.6640625" style="63" bestFit="1" customWidth="1"/>
    <col min="14085" max="14086" width="9.109375" style="63"/>
    <col min="14087" max="14087" width="16.44140625" style="63" customWidth="1"/>
    <col min="14088" max="14332" width="9.109375" style="63"/>
    <col min="14333" max="14333" width="6.33203125" style="63" customWidth="1"/>
    <col min="14334" max="14334" width="7.33203125" style="63" customWidth="1"/>
    <col min="14335" max="14335" width="8.5546875" style="63" bestFit="1" customWidth="1"/>
    <col min="14336" max="14336" width="39" style="63" customWidth="1"/>
    <col min="14337" max="14337" width="16.109375" style="63" customWidth="1"/>
    <col min="14338" max="14338" width="20" style="63" customWidth="1"/>
    <col min="14339" max="14339" width="9.109375" style="63"/>
    <col min="14340" max="14340" width="16.6640625" style="63" bestFit="1" customWidth="1"/>
    <col min="14341" max="14342" width="9.109375" style="63"/>
    <col min="14343" max="14343" width="16.44140625" style="63" customWidth="1"/>
    <col min="14344" max="14588" width="9.109375" style="63"/>
    <col min="14589" max="14589" width="6.33203125" style="63" customWidth="1"/>
    <col min="14590" max="14590" width="7.33203125" style="63" customWidth="1"/>
    <col min="14591" max="14591" width="8.5546875" style="63" bestFit="1" customWidth="1"/>
    <col min="14592" max="14592" width="39" style="63" customWidth="1"/>
    <col min="14593" max="14593" width="16.109375" style="63" customWidth="1"/>
    <col min="14594" max="14594" width="20" style="63" customWidth="1"/>
    <col min="14595" max="14595" width="9.109375" style="63"/>
    <col min="14596" max="14596" width="16.6640625" style="63" bestFit="1" customWidth="1"/>
    <col min="14597" max="14598" width="9.109375" style="63"/>
    <col min="14599" max="14599" width="16.44140625" style="63" customWidth="1"/>
    <col min="14600" max="14844" width="9.109375" style="63"/>
    <col min="14845" max="14845" width="6.33203125" style="63" customWidth="1"/>
    <col min="14846" max="14846" width="7.33203125" style="63" customWidth="1"/>
    <col min="14847" max="14847" width="8.5546875" style="63" bestFit="1" customWidth="1"/>
    <col min="14848" max="14848" width="39" style="63" customWidth="1"/>
    <col min="14849" max="14849" width="16.109375" style="63" customWidth="1"/>
    <col min="14850" max="14850" width="20" style="63" customWidth="1"/>
    <col min="14851" max="14851" width="9.109375" style="63"/>
    <col min="14852" max="14852" width="16.6640625" style="63" bestFit="1" customWidth="1"/>
    <col min="14853" max="14854" width="9.109375" style="63"/>
    <col min="14855" max="14855" width="16.44140625" style="63" customWidth="1"/>
    <col min="14856" max="15100" width="9.109375" style="63"/>
    <col min="15101" max="15101" width="6.33203125" style="63" customWidth="1"/>
    <col min="15102" max="15102" width="7.33203125" style="63" customWidth="1"/>
    <col min="15103" max="15103" width="8.5546875" style="63" bestFit="1" customWidth="1"/>
    <col min="15104" max="15104" width="39" style="63" customWidth="1"/>
    <col min="15105" max="15105" width="16.109375" style="63" customWidth="1"/>
    <col min="15106" max="15106" width="20" style="63" customWidth="1"/>
    <col min="15107" max="15107" width="9.109375" style="63"/>
    <col min="15108" max="15108" width="16.6640625" style="63" bestFit="1" customWidth="1"/>
    <col min="15109" max="15110" width="9.109375" style="63"/>
    <col min="15111" max="15111" width="16.44140625" style="63" customWidth="1"/>
    <col min="15112" max="15356" width="9.109375" style="63"/>
    <col min="15357" max="15357" width="6.33203125" style="63" customWidth="1"/>
    <col min="15358" max="15358" width="7.33203125" style="63" customWidth="1"/>
    <col min="15359" max="15359" width="8.5546875" style="63" bestFit="1" customWidth="1"/>
    <col min="15360" max="15360" width="39" style="63" customWidth="1"/>
    <col min="15361" max="15361" width="16.109375" style="63" customWidth="1"/>
    <col min="15362" max="15362" width="20" style="63" customWidth="1"/>
    <col min="15363" max="15363" width="9.109375" style="63"/>
    <col min="15364" max="15364" width="16.6640625" style="63" bestFit="1" customWidth="1"/>
    <col min="15365" max="15366" width="9.109375" style="63"/>
    <col min="15367" max="15367" width="16.44140625" style="63" customWidth="1"/>
    <col min="15368" max="15612" width="9.109375" style="63"/>
    <col min="15613" max="15613" width="6.33203125" style="63" customWidth="1"/>
    <col min="15614" max="15614" width="7.33203125" style="63" customWidth="1"/>
    <col min="15615" max="15615" width="8.5546875" style="63" bestFit="1" customWidth="1"/>
    <col min="15616" max="15616" width="39" style="63" customWidth="1"/>
    <col min="15617" max="15617" width="16.109375" style="63" customWidth="1"/>
    <col min="15618" max="15618" width="20" style="63" customWidth="1"/>
    <col min="15619" max="15619" width="9.109375" style="63"/>
    <col min="15620" max="15620" width="16.6640625" style="63" bestFit="1" customWidth="1"/>
    <col min="15621" max="15622" width="9.109375" style="63"/>
    <col min="15623" max="15623" width="16.44140625" style="63" customWidth="1"/>
    <col min="15624" max="15868" width="9.109375" style="63"/>
    <col min="15869" max="15869" width="6.33203125" style="63" customWidth="1"/>
    <col min="15870" max="15870" width="7.33203125" style="63" customWidth="1"/>
    <col min="15871" max="15871" width="8.5546875" style="63" bestFit="1" customWidth="1"/>
    <col min="15872" max="15872" width="39" style="63" customWidth="1"/>
    <col min="15873" max="15873" width="16.109375" style="63" customWidth="1"/>
    <col min="15874" max="15874" width="20" style="63" customWidth="1"/>
    <col min="15875" max="15875" width="9.109375" style="63"/>
    <col min="15876" max="15876" width="16.6640625" style="63" bestFit="1" customWidth="1"/>
    <col min="15877" max="15878" width="9.109375" style="63"/>
    <col min="15879" max="15879" width="16.44140625" style="63" customWidth="1"/>
    <col min="15880" max="16124" width="9.109375" style="63"/>
    <col min="16125" max="16125" width="6.33203125" style="63" customWidth="1"/>
    <col min="16126" max="16126" width="7.33203125" style="63" customWidth="1"/>
    <col min="16127" max="16127" width="8.5546875" style="63" bestFit="1" customWidth="1"/>
    <col min="16128" max="16128" width="39" style="63" customWidth="1"/>
    <col min="16129" max="16129" width="16.109375" style="63" customWidth="1"/>
    <col min="16130" max="16130" width="20" style="63" customWidth="1"/>
    <col min="16131" max="16131" width="9.109375" style="63"/>
    <col min="16132" max="16132" width="16.6640625" style="63" bestFit="1" customWidth="1"/>
    <col min="16133" max="16134" width="9.109375" style="63"/>
    <col min="16135" max="16135" width="16.44140625" style="63" customWidth="1"/>
    <col min="16136" max="16384" width="9.109375" style="63"/>
  </cols>
  <sheetData>
    <row r="1" spans="1:7">
      <c r="A1" s="156" t="s">
        <v>224</v>
      </c>
      <c r="B1" s="156"/>
      <c r="D1" s="64"/>
    </row>
    <row r="2" spans="1:7">
      <c r="A2" s="156" t="s">
        <v>11</v>
      </c>
      <c r="B2" s="156"/>
    </row>
    <row r="4" spans="1:7" ht="20.25" customHeight="1">
      <c r="A4" s="157" t="s">
        <v>124</v>
      </c>
      <c r="B4" s="157"/>
      <c r="C4" s="157"/>
      <c r="D4" s="157"/>
    </row>
    <row r="5" spans="1:7" ht="20.25" customHeight="1"/>
    <row r="6" spans="1:7" ht="18.75" customHeight="1">
      <c r="D6" s="98" t="s">
        <v>104</v>
      </c>
    </row>
    <row r="7" spans="1:7" ht="20.399999999999999" customHeight="1">
      <c r="A7" s="65" t="s">
        <v>0</v>
      </c>
      <c r="B7" s="66" t="s">
        <v>225</v>
      </c>
      <c r="C7" s="66" t="s">
        <v>150</v>
      </c>
      <c r="D7" s="66" t="s">
        <v>13</v>
      </c>
    </row>
    <row r="8" spans="1:7" ht="20.399999999999999" customHeight="1">
      <c r="A8" s="77" t="s">
        <v>1</v>
      </c>
      <c r="B8" s="77" t="s">
        <v>14</v>
      </c>
      <c r="C8" s="77" t="s">
        <v>15</v>
      </c>
      <c r="D8" s="77">
        <v>3</v>
      </c>
    </row>
    <row r="9" spans="1:7" ht="20.399999999999999" customHeight="1">
      <c r="A9" s="67"/>
      <c r="B9" s="67" t="s">
        <v>51</v>
      </c>
      <c r="C9" s="79">
        <f>C10+C17+C18+C32+C40+C41+C44</f>
        <v>5987000000</v>
      </c>
      <c r="D9" s="80"/>
    </row>
    <row r="10" spans="1:7" s="68" customFormat="1" ht="20.399999999999999" customHeight="1">
      <c r="A10" s="65" t="s">
        <v>14</v>
      </c>
      <c r="B10" s="92" t="s">
        <v>125</v>
      </c>
      <c r="C10" s="81">
        <f>SUM(C11:C16)</f>
        <v>2242000000</v>
      </c>
      <c r="D10" s="77"/>
      <c r="E10" s="70"/>
      <c r="G10" s="69"/>
    </row>
    <row r="11" spans="1:7" s="140" customFormat="1" ht="23.4" customHeight="1">
      <c r="A11" s="136"/>
      <c r="B11" s="137" t="s">
        <v>152</v>
      </c>
      <c r="C11" s="138">
        <v>1531202400</v>
      </c>
      <c r="D11" s="136"/>
      <c r="E11" s="139"/>
    </row>
    <row r="12" spans="1:7" s="140" customFormat="1" ht="23.4" customHeight="1">
      <c r="A12" s="136"/>
      <c r="B12" s="137" t="s">
        <v>193</v>
      </c>
      <c r="C12" s="138">
        <f>0.55*12*2340000</f>
        <v>15444000.000000002</v>
      </c>
      <c r="D12" s="136"/>
      <c r="E12" s="139"/>
    </row>
    <row r="13" spans="1:7" s="140" customFormat="1" ht="23.4" customHeight="1">
      <c r="A13" s="136"/>
      <c r="B13" s="137" t="s">
        <v>222</v>
      </c>
      <c r="C13" s="138">
        <f>12.8075*2340000*12</f>
        <v>359634600</v>
      </c>
      <c r="D13" s="136"/>
      <c r="E13" s="139"/>
    </row>
    <row r="14" spans="1:7" s="140" customFormat="1" ht="23.4" customHeight="1">
      <c r="A14" s="136"/>
      <c r="B14" s="137" t="s">
        <v>204</v>
      </c>
      <c r="C14" s="138">
        <f>0.1*2340000*12</f>
        <v>2808000</v>
      </c>
      <c r="D14" s="136"/>
      <c r="E14" s="139"/>
    </row>
    <row r="15" spans="1:7" s="140" customFormat="1" ht="23.4" customHeight="1">
      <c r="A15" s="136"/>
      <c r="B15" s="137" t="s">
        <v>223</v>
      </c>
      <c r="C15" s="138">
        <f>11.3299*2340000*12</f>
        <v>318143592</v>
      </c>
      <c r="D15" s="136"/>
      <c r="E15" s="139"/>
    </row>
    <row r="16" spans="1:7" s="68" customFormat="1" ht="23.4" customHeight="1">
      <c r="A16" s="78"/>
      <c r="B16" s="82" t="s">
        <v>151</v>
      </c>
      <c r="C16" s="83">
        <v>14767408</v>
      </c>
      <c r="D16" s="83"/>
      <c r="E16" s="69"/>
    </row>
    <row r="17" spans="1:7" s="73" customFormat="1" ht="33.6" customHeight="1">
      <c r="A17" s="65">
        <v>2</v>
      </c>
      <c r="B17" s="84" t="s">
        <v>126</v>
      </c>
      <c r="C17" s="85">
        <v>144000000</v>
      </c>
      <c r="D17" s="86"/>
      <c r="F17" s="74"/>
      <c r="G17" s="75"/>
    </row>
    <row r="18" spans="1:7" s="73" customFormat="1" ht="33.6" customHeight="1">
      <c r="A18" s="65">
        <v>3</v>
      </c>
      <c r="B18" s="84" t="s">
        <v>127</v>
      </c>
      <c r="C18" s="85">
        <f>SUM(C19:C31)</f>
        <v>595000000</v>
      </c>
      <c r="D18" s="87"/>
      <c r="F18" s="74"/>
      <c r="G18" s="75"/>
    </row>
    <row r="19" spans="1:7" s="68" customFormat="1" ht="27" customHeight="1">
      <c r="A19" s="77"/>
      <c r="B19" s="88" t="s">
        <v>41</v>
      </c>
      <c r="C19" s="83">
        <v>80000000</v>
      </c>
      <c r="D19" s="78"/>
      <c r="F19" s="71"/>
      <c r="G19" s="72"/>
    </row>
    <row r="20" spans="1:7" s="68" customFormat="1" ht="27.75" customHeight="1">
      <c r="A20" s="77"/>
      <c r="B20" s="88" t="s">
        <v>42</v>
      </c>
      <c r="C20" s="83">
        <v>95000000</v>
      </c>
      <c r="D20" s="78"/>
      <c r="F20" s="71"/>
      <c r="G20" s="72"/>
    </row>
    <row r="21" spans="1:7" s="68" customFormat="1" ht="27.75" customHeight="1">
      <c r="A21" s="77"/>
      <c r="B21" s="88" t="s">
        <v>156</v>
      </c>
      <c r="C21" s="83">
        <v>80000000</v>
      </c>
      <c r="D21" s="78"/>
      <c r="F21" s="71"/>
      <c r="G21" s="72"/>
    </row>
    <row r="22" spans="1:7" s="68" customFormat="1" ht="27.75" customHeight="1">
      <c r="A22" s="77"/>
      <c r="B22" s="88" t="s">
        <v>160</v>
      </c>
      <c r="C22" s="83">
        <v>80000000</v>
      </c>
      <c r="D22" s="78"/>
      <c r="F22" s="71"/>
      <c r="G22" s="72"/>
    </row>
    <row r="23" spans="1:7" s="68" customFormat="1" ht="27.75" customHeight="1">
      <c r="A23" s="77"/>
      <c r="B23" s="88" t="s">
        <v>159</v>
      </c>
      <c r="C23" s="83">
        <v>30000000</v>
      </c>
      <c r="D23" s="78"/>
      <c r="F23" s="71"/>
      <c r="G23" s="72"/>
    </row>
    <row r="24" spans="1:7" s="68" customFormat="1" ht="36.6" customHeight="1">
      <c r="A24" s="77"/>
      <c r="B24" s="88" t="s">
        <v>162</v>
      </c>
      <c r="C24" s="83">
        <v>30000000</v>
      </c>
      <c r="D24" s="78"/>
      <c r="F24" s="71"/>
      <c r="G24" s="72"/>
    </row>
    <row r="25" spans="1:7" s="68" customFormat="1" ht="36.6" customHeight="1">
      <c r="A25" s="77"/>
      <c r="B25" s="88" t="s">
        <v>161</v>
      </c>
      <c r="C25" s="83">
        <v>30000000</v>
      </c>
      <c r="D25" s="78"/>
      <c r="F25" s="71"/>
      <c r="G25" s="72"/>
    </row>
    <row r="26" spans="1:7" s="68" customFormat="1" ht="27.75" customHeight="1">
      <c r="A26" s="77"/>
      <c r="B26" s="88" t="s">
        <v>155</v>
      </c>
      <c r="C26" s="83">
        <v>40000000</v>
      </c>
      <c r="D26" s="78"/>
      <c r="F26" s="71"/>
      <c r="G26" s="72"/>
    </row>
    <row r="27" spans="1:7" s="68" customFormat="1" ht="27.75" customHeight="1">
      <c r="A27" s="77"/>
      <c r="B27" s="88" t="s">
        <v>154</v>
      </c>
      <c r="C27" s="83">
        <v>30000000</v>
      </c>
      <c r="D27" s="78"/>
      <c r="F27" s="71"/>
      <c r="G27" s="72"/>
    </row>
    <row r="28" spans="1:7" s="68" customFormat="1" ht="27.75" customHeight="1">
      <c r="A28" s="77"/>
      <c r="B28" s="88" t="s">
        <v>153</v>
      </c>
      <c r="C28" s="83">
        <v>30000000</v>
      </c>
      <c r="D28" s="78"/>
      <c r="F28" s="71"/>
      <c r="G28" s="72"/>
    </row>
    <row r="29" spans="1:7" s="73" customFormat="1" ht="33.6" customHeight="1">
      <c r="A29" s="65"/>
      <c r="B29" s="82" t="s">
        <v>117</v>
      </c>
      <c r="C29" s="83">
        <v>10000000</v>
      </c>
      <c r="D29" s="87"/>
      <c r="F29" s="74"/>
      <c r="G29" s="75"/>
    </row>
    <row r="30" spans="1:7" s="73" customFormat="1" ht="33.6" customHeight="1">
      <c r="A30" s="65"/>
      <c r="B30" s="82" t="s">
        <v>163</v>
      </c>
      <c r="C30" s="83">
        <v>10000000</v>
      </c>
      <c r="D30" s="87"/>
      <c r="F30" s="74"/>
      <c r="G30" s="75"/>
    </row>
    <row r="31" spans="1:7" s="73" customFormat="1" ht="33.6" customHeight="1">
      <c r="A31" s="65"/>
      <c r="B31" s="82" t="s">
        <v>173</v>
      </c>
      <c r="C31" s="83">
        <v>50000000</v>
      </c>
      <c r="D31" s="87"/>
      <c r="F31" s="74"/>
      <c r="G31" s="75"/>
    </row>
    <row r="32" spans="1:7" s="68" customFormat="1" ht="27.75" customHeight="1">
      <c r="A32" s="65">
        <v>4</v>
      </c>
      <c r="B32" s="89" t="s">
        <v>128</v>
      </c>
      <c r="C32" s="85">
        <v>187000000</v>
      </c>
      <c r="D32" s="78"/>
      <c r="F32" s="71"/>
      <c r="G32" s="72"/>
    </row>
    <row r="33" spans="1:7" s="68" customFormat="1" ht="27.75" customHeight="1">
      <c r="A33" s="77"/>
      <c r="B33" s="90" t="s">
        <v>174</v>
      </c>
      <c r="C33" s="83">
        <v>50000000</v>
      </c>
      <c r="D33" s="78"/>
      <c r="F33" s="71"/>
      <c r="G33" s="72"/>
    </row>
    <row r="34" spans="1:7" s="68" customFormat="1" ht="27.75" customHeight="1">
      <c r="A34" s="77"/>
      <c r="B34" s="90" t="s">
        <v>157</v>
      </c>
      <c r="C34" s="83">
        <v>30000000</v>
      </c>
      <c r="D34" s="78"/>
      <c r="F34" s="71"/>
      <c r="G34" s="72"/>
    </row>
    <row r="35" spans="1:7" s="68" customFormat="1" ht="27.75" customHeight="1">
      <c r="A35" s="77"/>
      <c r="B35" s="90" t="s">
        <v>158</v>
      </c>
      <c r="C35" s="83">
        <v>30000000</v>
      </c>
      <c r="D35" s="78"/>
      <c r="F35" s="71"/>
      <c r="G35" s="72"/>
    </row>
    <row r="36" spans="1:7" s="68" customFormat="1" ht="27.75" customHeight="1">
      <c r="A36" s="77"/>
      <c r="B36" s="90" t="s">
        <v>129</v>
      </c>
      <c r="C36" s="83">
        <v>20000000</v>
      </c>
      <c r="D36" s="78"/>
      <c r="F36" s="71"/>
      <c r="G36" s="72"/>
    </row>
    <row r="37" spans="1:7" s="68" customFormat="1" ht="27.75" customHeight="1">
      <c r="A37" s="77"/>
      <c r="B37" s="90" t="s">
        <v>164</v>
      </c>
      <c r="C37" s="83">
        <v>15000000</v>
      </c>
      <c r="D37" s="78"/>
      <c r="F37" s="71"/>
      <c r="G37" s="72"/>
    </row>
    <row r="38" spans="1:7" s="68" customFormat="1" ht="27.75" customHeight="1">
      <c r="A38" s="77"/>
      <c r="B38" s="90" t="s">
        <v>130</v>
      </c>
      <c r="C38" s="83">
        <v>12000000</v>
      </c>
      <c r="D38" s="78"/>
      <c r="F38" s="71"/>
      <c r="G38" s="72"/>
    </row>
    <row r="39" spans="1:7" s="73" customFormat="1" ht="33.6" customHeight="1">
      <c r="A39" s="65"/>
      <c r="B39" s="82" t="s">
        <v>173</v>
      </c>
      <c r="C39" s="83">
        <v>50000000</v>
      </c>
      <c r="D39" s="87"/>
      <c r="F39" s="74"/>
      <c r="G39" s="75"/>
    </row>
    <row r="40" spans="1:7" s="68" customFormat="1" ht="27.75" customHeight="1">
      <c r="A40" s="65">
        <v>5</v>
      </c>
      <c r="B40" s="89" t="s">
        <v>131</v>
      </c>
      <c r="C40" s="85">
        <v>44000000</v>
      </c>
      <c r="D40" s="78"/>
      <c r="F40" s="71"/>
      <c r="G40" s="72"/>
    </row>
    <row r="41" spans="1:7" s="68" customFormat="1" ht="27.75" customHeight="1">
      <c r="A41" s="65">
        <v>6</v>
      </c>
      <c r="B41" s="89" t="s">
        <v>133</v>
      </c>
      <c r="C41" s="85">
        <f>C42+C43</f>
        <v>1348000000</v>
      </c>
      <c r="D41" s="78"/>
      <c r="F41" s="71"/>
      <c r="G41" s="72"/>
    </row>
    <row r="42" spans="1:7" s="68" customFormat="1" ht="30.6" customHeight="1">
      <c r="A42" s="65"/>
      <c r="B42" s="90" t="s">
        <v>134</v>
      </c>
      <c r="C42" s="83">
        <v>59000000</v>
      </c>
      <c r="D42" s="78"/>
      <c r="F42" s="71"/>
      <c r="G42" s="72"/>
    </row>
    <row r="43" spans="1:7" s="68" customFormat="1" ht="40.799999999999997" customHeight="1">
      <c r="A43" s="65"/>
      <c r="B43" s="90" t="s">
        <v>135</v>
      </c>
      <c r="C43" s="83">
        <v>1289000000</v>
      </c>
      <c r="D43" s="78"/>
      <c r="F43" s="71"/>
      <c r="G43" s="72"/>
    </row>
    <row r="44" spans="1:7" s="73" customFormat="1" ht="31.95" customHeight="1">
      <c r="A44" s="65">
        <v>7</v>
      </c>
      <c r="B44" s="89" t="s">
        <v>22</v>
      </c>
      <c r="C44" s="91">
        <f>C45+C61</f>
        <v>1427000000</v>
      </c>
      <c r="D44" s="92"/>
      <c r="F44" s="74"/>
      <c r="G44" s="75"/>
    </row>
    <row r="45" spans="1:7" s="73" customFormat="1" ht="31.95" customHeight="1">
      <c r="A45" s="65" t="s">
        <v>136</v>
      </c>
      <c r="B45" s="84" t="s">
        <v>137</v>
      </c>
      <c r="C45" s="85">
        <f>C46+C53+C60</f>
        <v>537000000</v>
      </c>
      <c r="D45" s="87"/>
      <c r="F45" s="74"/>
      <c r="G45" s="75"/>
    </row>
    <row r="46" spans="1:7" s="73" customFormat="1" ht="31.95" customHeight="1">
      <c r="A46" s="65" t="s">
        <v>4</v>
      </c>
      <c r="B46" s="101" t="s">
        <v>138</v>
      </c>
      <c r="C46" s="102">
        <f>SUM(C47:C52)</f>
        <v>320000000</v>
      </c>
      <c r="D46" s="103"/>
      <c r="F46" s="74"/>
      <c r="G46" s="75"/>
    </row>
    <row r="47" spans="1:7" s="68" customFormat="1" ht="24" customHeight="1">
      <c r="A47" s="65"/>
      <c r="B47" s="104" t="s">
        <v>168</v>
      </c>
      <c r="C47" s="105">
        <v>50000000</v>
      </c>
      <c r="D47" s="106"/>
    </row>
    <row r="48" spans="1:7" s="68" customFormat="1" ht="36.6" customHeight="1">
      <c r="A48" s="77"/>
      <c r="B48" s="104" t="s">
        <v>170</v>
      </c>
      <c r="C48" s="105">
        <v>20000000</v>
      </c>
      <c r="D48" s="106"/>
      <c r="G48" s="69"/>
    </row>
    <row r="49" spans="1:7" s="68" customFormat="1" ht="31.95" customHeight="1">
      <c r="A49" s="77"/>
      <c r="B49" s="107" t="s">
        <v>167</v>
      </c>
      <c r="C49" s="105">
        <v>10000000</v>
      </c>
      <c r="D49" s="106"/>
    </row>
    <row r="50" spans="1:7" s="68" customFormat="1" ht="37.799999999999997" customHeight="1">
      <c r="A50" s="77"/>
      <c r="B50" s="108" t="s">
        <v>169</v>
      </c>
      <c r="C50" s="105">
        <v>30000000</v>
      </c>
      <c r="D50" s="106"/>
    </row>
    <row r="51" spans="1:7" s="68" customFormat="1" ht="31.95" customHeight="1">
      <c r="A51" s="77"/>
      <c r="B51" s="107" t="s">
        <v>166</v>
      </c>
      <c r="C51" s="105">
        <v>10000000</v>
      </c>
      <c r="D51" s="106"/>
    </row>
    <row r="52" spans="1:7" s="68" customFormat="1" ht="31.95" customHeight="1">
      <c r="A52" s="77"/>
      <c r="B52" s="88" t="s">
        <v>165</v>
      </c>
      <c r="C52" s="83">
        <v>200000000</v>
      </c>
      <c r="D52" s="78"/>
    </row>
    <row r="53" spans="1:7" s="68" customFormat="1" ht="31.95" customHeight="1">
      <c r="A53" s="65" t="s">
        <v>5</v>
      </c>
      <c r="B53" s="84" t="s">
        <v>109</v>
      </c>
      <c r="C53" s="85">
        <f>SUM(C54:C59)</f>
        <v>178000000</v>
      </c>
      <c r="D53" s="78"/>
    </row>
    <row r="54" spans="1:7" s="68" customFormat="1" ht="31.95" customHeight="1">
      <c r="A54" s="77"/>
      <c r="B54" s="82" t="s">
        <v>119</v>
      </c>
      <c r="C54" s="83">
        <v>50000000</v>
      </c>
      <c r="D54" s="78"/>
    </row>
    <row r="55" spans="1:7" s="68" customFormat="1" ht="23.4" customHeight="1">
      <c r="A55" s="77"/>
      <c r="B55" s="82" t="s">
        <v>111</v>
      </c>
      <c r="C55" s="83">
        <v>23000000</v>
      </c>
      <c r="D55" s="78"/>
    </row>
    <row r="56" spans="1:7" s="68" customFormat="1" ht="23.4" customHeight="1">
      <c r="A56" s="77"/>
      <c r="B56" s="82" t="s">
        <v>120</v>
      </c>
      <c r="C56" s="83">
        <v>5000000</v>
      </c>
      <c r="D56" s="78"/>
    </row>
    <row r="57" spans="1:7" s="68" customFormat="1" ht="23.4" customHeight="1">
      <c r="A57" s="77"/>
      <c r="B57" s="82" t="s">
        <v>113</v>
      </c>
      <c r="C57" s="83">
        <v>30000000</v>
      </c>
      <c r="D57" s="78"/>
    </row>
    <row r="58" spans="1:7" s="68" customFormat="1" ht="23.4" customHeight="1">
      <c r="A58" s="77"/>
      <c r="B58" s="82" t="s">
        <v>171</v>
      </c>
      <c r="C58" s="83">
        <v>40000000</v>
      </c>
      <c r="D58" s="78"/>
    </row>
    <row r="59" spans="1:7" s="68" customFormat="1" ht="23.4" customHeight="1">
      <c r="A59" s="77"/>
      <c r="B59" s="82" t="s">
        <v>118</v>
      </c>
      <c r="C59" s="83">
        <v>30000000</v>
      </c>
      <c r="D59" s="78"/>
      <c r="F59" s="71"/>
      <c r="G59" s="72"/>
    </row>
    <row r="60" spans="1:7" s="68" customFormat="1" ht="23.4" customHeight="1">
      <c r="A60" s="65" t="s">
        <v>6</v>
      </c>
      <c r="B60" s="84" t="s">
        <v>139</v>
      </c>
      <c r="C60" s="85">
        <v>39000000</v>
      </c>
      <c r="D60" s="78"/>
      <c r="F60" s="71"/>
      <c r="G60" s="72"/>
    </row>
    <row r="61" spans="1:7" s="68" customFormat="1" ht="23.4" customHeight="1">
      <c r="A61" s="65" t="s">
        <v>140</v>
      </c>
      <c r="B61" s="84" t="s">
        <v>132</v>
      </c>
      <c r="C61" s="85">
        <v>890000000</v>
      </c>
      <c r="D61" s="78"/>
      <c r="F61" s="71"/>
      <c r="G61" s="72"/>
    </row>
    <row r="62" spans="1:7" s="73" customFormat="1" ht="23.4" customHeight="1">
      <c r="A62" s="65" t="s">
        <v>4</v>
      </c>
      <c r="B62" s="84" t="s">
        <v>141</v>
      </c>
      <c r="C62" s="85">
        <f>SUM(C63:C66)</f>
        <v>178000000</v>
      </c>
      <c r="D62" s="87"/>
      <c r="F62" s="74"/>
      <c r="G62" s="75"/>
    </row>
    <row r="63" spans="1:7" s="73" customFormat="1" ht="33.6" customHeight="1">
      <c r="A63" s="65"/>
      <c r="B63" s="104" t="s">
        <v>121</v>
      </c>
      <c r="C63" s="83">
        <v>50000000</v>
      </c>
      <c r="D63" s="87"/>
      <c r="F63" s="74"/>
      <c r="G63" s="75"/>
    </row>
    <row r="64" spans="1:7" s="73" customFormat="1" ht="33.6" customHeight="1">
      <c r="A64" s="65"/>
      <c r="B64" s="82" t="s">
        <v>172</v>
      </c>
      <c r="C64" s="83">
        <v>63000000</v>
      </c>
      <c r="D64" s="87"/>
      <c r="F64" s="74"/>
      <c r="G64" s="75"/>
    </row>
    <row r="65" spans="1:7" s="73" customFormat="1" ht="33.6" customHeight="1">
      <c r="A65" s="65"/>
      <c r="B65" s="82" t="s">
        <v>116</v>
      </c>
      <c r="C65" s="83">
        <v>25000000</v>
      </c>
      <c r="D65" s="87"/>
      <c r="F65" s="74"/>
      <c r="G65" s="75"/>
    </row>
    <row r="66" spans="1:7" s="73" customFormat="1" ht="33.6" customHeight="1">
      <c r="A66" s="65"/>
      <c r="B66" s="82" t="s">
        <v>173</v>
      </c>
      <c r="C66" s="83">
        <v>40000000</v>
      </c>
      <c r="D66" s="87"/>
      <c r="F66" s="74"/>
      <c r="G66" s="75"/>
    </row>
    <row r="67" spans="1:7" s="73" customFormat="1" ht="25.2" customHeight="1">
      <c r="A67" s="65" t="s">
        <v>5</v>
      </c>
      <c r="B67" s="84" t="s">
        <v>142</v>
      </c>
      <c r="C67" s="85">
        <f>C68+C69+C70</f>
        <v>178000000</v>
      </c>
      <c r="D67" s="87"/>
    </row>
    <row r="68" spans="1:7" s="73" customFormat="1" ht="25.2" customHeight="1">
      <c r="A68" s="65"/>
      <c r="B68" s="88" t="s">
        <v>115</v>
      </c>
      <c r="C68" s="83">
        <v>50000000</v>
      </c>
      <c r="D68" s="87"/>
    </row>
    <row r="69" spans="1:7" s="73" customFormat="1" ht="25.2" customHeight="1">
      <c r="A69" s="65"/>
      <c r="B69" s="93" t="s">
        <v>143</v>
      </c>
      <c r="C69" s="83">
        <v>70000000</v>
      </c>
      <c r="D69" s="87"/>
    </row>
    <row r="70" spans="1:7" s="73" customFormat="1" ht="25.2" customHeight="1">
      <c r="A70" s="65"/>
      <c r="B70" s="88" t="s">
        <v>144</v>
      </c>
      <c r="C70" s="83">
        <v>58000000</v>
      </c>
      <c r="D70" s="87"/>
    </row>
    <row r="71" spans="1:7" s="73" customFormat="1" ht="32.25" customHeight="1">
      <c r="A71" s="65" t="s">
        <v>6</v>
      </c>
      <c r="B71" s="94" t="s">
        <v>145</v>
      </c>
      <c r="C71" s="85">
        <f>C72+C73</f>
        <v>178000000</v>
      </c>
      <c r="D71" s="87"/>
    </row>
    <row r="72" spans="1:7" s="73" customFormat="1" ht="43.5" customHeight="1">
      <c r="A72" s="65"/>
      <c r="B72" s="95" t="s">
        <v>146</v>
      </c>
      <c r="C72" s="83">
        <v>20000000</v>
      </c>
      <c r="D72" s="83"/>
    </row>
    <row r="73" spans="1:7" s="73" customFormat="1" ht="48" customHeight="1">
      <c r="A73" s="65"/>
      <c r="B73" s="109" t="s">
        <v>147</v>
      </c>
      <c r="C73" s="83">
        <v>158000000</v>
      </c>
      <c r="D73" s="83"/>
    </row>
    <row r="74" spans="1:7" s="73" customFormat="1" ht="25.2" customHeight="1">
      <c r="A74" s="65" t="s">
        <v>122</v>
      </c>
      <c r="B74" s="94" t="s">
        <v>148</v>
      </c>
      <c r="C74" s="102">
        <v>178000000</v>
      </c>
      <c r="D74" s="87"/>
    </row>
    <row r="75" spans="1:7" s="73" customFormat="1" ht="25.2" customHeight="1">
      <c r="A75" s="65" t="s">
        <v>123</v>
      </c>
      <c r="B75" s="94" t="s">
        <v>149</v>
      </c>
      <c r="C75" s="102">
        <v>178000000</v>
      </c>
      <c r="D75" s="87"/>
    </row>
    <row r="76" spans="1:7">
      <c r="D76" s="76"/>
    </row>
    <row r="77" spans="1:7" ht="18" customHeight="1">
      <c r="C77" s="99"/>
      <c r="D77" s="99"/>
    </row>
    <row r="78" spans="1:7" ht="18" customHeight="1">
      <c r="B78" s="97"/>
      <c r="C78" s="100"/>
      <c r="D78" s="100"/>
    </row>
    <row r="79" spans="1:7" ht="18" customHeight="1">
      <c r="B79" s="96"/>
      <c r="C79" s="99"/>
      <c r="D79" s="99"/>
    </row>
    <row r="84" spans="2:2">
      <c r="B84" s="97"/>
    </row>
  </sheetData>
  <mergeCells count="3">
    <mergeCell ref="A1:B1"/>
    <mergeCell ref="A2:B2"/>
    <mergeCell ref="A4:D4"/>
  </mergeCells>
  <pageMargins left="0.7583333333333333" right="0.27559055118110237"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topLeftCell="A5" workbookViewId="0">
      <selection activeCell="F21" sqref="F21"/>
    </sheetView>
  </sheetViews>
  <sheetFormatPr defaultColWidth="9.88671875" defaultRowHeight="13.2" outlineLevelRow="1" outlineLevelCol="1"/>
  <cols>
    <col min="1" max="1" width="6.109375" style="114" customWidth="1"/>
    <col min="2" max="2" width="28.109375" style="112" bestFit="1" customWidth="1"/>
    <col min="3" max="3" width="5.88671875" style="112" customWidth="1"/>
    <col min="4" max="4" width="7.21875" style="112" customWidth="1"/>
    <col min="5" max="5" width="7.88671875" style="112" customWidth="1"/>
    <col min="6" max="6" width="8.109375" style="112" customWidth="1"/>
    <col min="7" max="7" width="7.21875" style="112" customWidth="1"/>
    <col min="8" max="8" width="7.109375" style="112" customWidth="1"/>
    <col min="9" max="9" width="6.5546875" style="112" customWidth="1"/>
    <col min="10" max="10" width="6.88671875" style="112" customWidth="1"/>
    <col min="11" max="11" width="6.77734375" style="112" customWidth="1"/>
    <col min="12" max="14" width="6.77734375" style="112" hidden="1" customWidth="1"/>
    <col min="15" max="18" width="6.77734375" style="112" customWidth="1"/>
    <col min="19" max="20" width="6.77734375" style="112" hidden="1" customWidth="1"/>
    <col min="21" max="21" width="6.77734375" style="112" customWidth="1"/>
    <col min="22" max="22" width="10.44140625" style="112" customWidth="1"/>
    <col min="23" max="23" width="8.6640625" style="112" customWidth="1"/>
    <col min="24" max="24" width="9.88671875" style="116" customWidth="1"/>
    <col min="25" max="25" width="11.21875" style="112" customWidth="1" outlineLevel="1"/>
    <col min="26" max="27" width="11.5546875" style="112" customWidth="1"/>
    <col min="28" max="28" width="20.5546875" style="115" bestFit="1" customWidth="1"/>
    <col min="29" max="29" width="11.5546875" style="112" customWidth="1"/>
    <col min="30" max="30" width="10.5546875" style="112" bestFit="1" customWidth="1"/>
    <col min="31" max="32" width="9.88671875" style="112"/>
    <col min="33" max="33" width="12.88671875" style="112" customWidth="1"/>
    <col min="34" max="251" width="9.88671875" style="112"/>
    <col min="252" max="252" width="5.5546875" style="112" customWidth="1"/>
    <col min="253" max="253" width="6.109375" style="112" customWidth="1"/>
    <col min="254" max="254" width="36" style="112" customWidth="1"/>
    <col min="255" max="255" width="0" style="112" hidden="1" customWidth="1"/>
    <col min="256" max="256" width="5.88671875" style="112" customWidth="1"/>
    <col min="257" max="257" width="8.33203125" style="112" customWidth="1"/>
    <col min="258" max="259" width="5.33203125" style="112" customWidth="1"/>
    <col min="260" max="260" width="7.21875" style="112" customWidth="1"/>
    <col min="261" max="261" width="7.88671875" style="112" customWidth="1"/>
    <col min="262" max="262" width="8.109375" style="112" customWidth="1"/>
    <col min="263" max="263" width="7.21875" style="112" customWidth="1"/>
    <col min="264" max="264" width="7.109375" style="112" customWidth="1"/>
    <col min="265" max="265" width="6.5546875" style="112" customWidth="1"/>
    <col min="266" max="266" width="6.88671875" style="112" customWidth="1"/>
    <col min="267" max="267" width="6.77734375" style="112" customWidth="1"/>
    <col min="268" max="270" width="0" style="112" hidden="1" customWidth="1"/>
    <col min="271" max="274" width="6.77734375" style="112" customWidth="1"/>
    <col min="275" max="276" width="0" style="112" hidden="1" customWidth="1"/>
    <col min="277" max="277" width="6.77734375" style="112" customWidth="1"/>
    <col min="278" max="278" width="10.44140625" style="112" customWidth="1"/>
    <col min="279" max="279" width="8.6640625" style="112" customWidth="1"/>
    <col min="280" max="280" width="9.88671875" style="112" customWidth="1"/>
    <col min="281" max="281" width="11.21875" style="112" customWidth="1"/>
    <col min="282" max="283" width="11.5546875" style="112" customWidth="1"/>
    <col min="284" max="284" width="20.5546875" style="112" bestFit="1" customWidth="1"/>
    <col min="285" max="285" width="11.5546875" style="112" customWidth="1"/>
    <col min="286" max="286" width="10.5546875" style="112" bestFit="1" customWidth="1"/>
    <col min="287" max="288" width="9.88671875" style="112"/>
    <col min="289" max="289" width="12.88671875" style="112" customWidth="1"/>
    <col min="290" max="507" width="9.88671875" style="112"/>
    <col min="508" max="508" width="5.5546875" style="112" customWidth="1"/>
    <col min="509" max="509" width="6.109375" style="112" customWidth="1"/>
    <col min="510" max="510" width="36" style="112" customWidth="1"/>
    <col min="511" max="511" width="0" style="112" hidden="1" customWidth="1"/>
    <col min="512" max="512" width="5.88671875" style="112" customWidth="1"/>
    <col min="513" max="513" width="8.33203125" style="112" customWidth="1"/>
    <col min="514" max="515" width="5.33203125" style="112" customWidth="1"/>
    <col min="516" max="516" width="7.21875" style="112" customWidth="1"/>
    <col min="517" max="517" width="7.88671875" style="112" customWidth="1"/>
    <col min="518" max="518" width="8.109375" style="112" customWidth="1"/>
    <col min="519" max="519" width="7.21875" style="112" customWidth="1"/>
    <col min="520" max="520" width="7.109375" style="112" customWidth="1"/>
    <col min="521" max="521" width="6.5546875" style="112" customWidth="1"/>
    <col min="522" max="522" width="6.88671875" style="112" customWidth="1"/>
    <col min="523" max="523" width="6.77734375" style="112" customWidth="1"/>
    <col min="524" max="526" width="0" style="112" hidden="1" customWidth="1"/>
    <col min="527" max="530" width="6.77734375" style="112" customWidth="1"/>
    <col min="531" max="532" width="0" style="112" hidden="1" customWidth="1"/>
    <col min="533" max="533" width="6.77734375" style="112" customWidth="1"/>
    <col min="534" max="534" width="10.44140625" style="112" customWidth="1"/>
    <col min="535" max="535" width="8.6640625" style="112" customWidth="1"/>
    <col min="536" max="536" width="9.88671875" style="112" customWidth="1"/>
    <col min="537" max="537" width="11.21875" style="112" customWidth="1"/>
    <col min="538" max="539" width="11.5546875" style="112" customWidth="1"/>
    <col min="540" max="540" width="20.5546875" style="112" bestFit="1" customWidth="1"/>
    <col min="541" max="541" width="11.5546875" style="112" customWidth="1"/>
    <col min="542" max="542" width="10.5546875" style="112" bestFit="1" customWidth="1"/>
    <col min="543" max="544" width="9.88671875" style="112"/>
    <col min="545" max="545" width="12.88671875" style="112" customWidth="1"/>
    <col min="546" max="763" width="9.88671875" style="112"/>
    <col min="764" max="764" width="5.5546875" style="112" customWidth="1"/>
    <col min="765" max="765" width="6.109375" style="112" customWidth="1"/>
    <col min="766" max="766" width="36" style="112" customWidth="1"/>
    <col min="767" max="767" width="0" style="112" hidden="1" customWidth="1"/>
    <col min="768" max="768" width="5.88671875" style="112" customWidth="1"/>
    <col min="769" max="769" width="8.33203125" style="112" customWidth="1"/>
    <col min="770" max="771" width="5.33203125" style="112" customWidth="1"/>
    <col min="772" max="772" width="7.21875" style="112" customWidth="1"/>
    <col min="773" max="773" width="7.88671875" style="112" customWidth="1"/>
    <col min="774" max="774" width="8.109375" style="112" customWidth="1"/>
    <col min="775" max="775" width="7.21875" style="112" customWidth="1"/>
    <col min="776" max="776" width="7.109375" style="112" customWidth="1"/>
    <col min="777" max="777" width="6.5546875" style="112" customWidth="1"/>
    <col min="778" max="778" width="6.88671875" style="112" customWidth="1"/>
    <col min="779" max="779" width="6.77734375" style="112" customWidth="1"/>
    <col min="780" max="782" width="0" style="112" hidden="1" customWidth="1"/>
    <col min="783" max="786" width="6.77734375" style="112" customWidth="1"/>
    <col min="787" max="788" width="0" style="112" hidden="1" customWidth="1"/>
    <col min="789" max="789" width="6.77734375" style="112" customWidth="1"/>
    <col min="790" max="790" width="10.44140625" style="112" customWidth="1"/>
    <col min="791" max="791" width="8.6640625" style="112" customWidth="1"/>
    <col min="792" max="792" width="9.88671875" style="112" customWidth="1"/>
    <col min="793" max="793" width="11.21875" style="112" customWidth="1"/>
    <col min="794" max="795" width="11.5546875" style="112" customWidth="1"/>
    <col min="796" max="796" width="20.5546875" style="112" bestFit="1" customWidth="1"/>
    <col min="797" max="797" width="11.5546875" style="112" customWidth="1"/>
    <col min="798" max="798" width="10.5546875" style="112" bestFit="1" customWidth="1"/>
    <col min="799" max="800" width="9.88671875" style="112"/>
    <col min="801" max="801" width="12.88671875" style="112" customWidth="1"/>
    <col min="802" max="1019" width="9.88671875" style="112"/>
    <col min="1020" max="1020" width="5.5546875" style="112" customWidth="1"/>
    <col min="1021" max="1021" width="6.109375" style="112" customWidth="1"/>
    <col min="1022" max="1022" width="36" style="112" customWidth="1"/>
    <col min="1023" max="1023" width="0" style="112" hidden="1" customWidth="1"/>
    <col min="1024" max="1024" width="5.88671875" style="112" customWidth="1"/>
    <col min="1025" max="1025" width="8.33203125" style="112" customWidth="1"/>
    <col min="1026" max="1027" width="5.33203125" style="112" customWidth="1"/>
    <col min="1028" max="1028" width="7.21875" style="112" customWidth="1"/>
    <col min="1029" max="1029" width="7.88671875" style="112" customWidth="1"/>
    <col min="1030" max="1030" width="8.109375" style="112" customWidth="1"/>
    <col min="1031" max="1031" width="7.21875" style="112" customWidth="1"/>
    <col min="1032" max="1032" width="7.109375" style="112" customWidth="1"/>
    <col min="1033" max="1033" width="6.5546875" style="112" customWidth="1"/>
    <col min="1034" max="1034" width="6.88671875" style="112" customWidth="1"/>
    <col min="1035" max="1035" width="6.77734375" style="112" customWidth="1"/>
    <col min="1036" max="1038" width="0" style="112" hidden="1" customWidth="1"/>
    <col min="1039" max="1042" width="6.77734375" style="112" customWidth="1"/>
    <col min="1043" max="1044" width="0" style="112" hidden="1" customWidth="1"/>
    <col min="1045" max="1045" width="6.77734375" style="112" customWidth="1"/>
    <col min="1046" max="1046" width="10.44140625" style="112" customWidth="1"/>
    <col min="1047" max="1047" width="8.6640625" style="112" customWidth="1"/>
    <col min="1048" max="1048" width="9.88671875" style="112" customWidth="1"/>
    <col min="1049" max="1049" width="11.21875" style="112" customWidth="1"/>
    <col min="1050" max="1051" width="11.5546875" style="112" customWidth="1"/>
    <col min="1052" max="1052" width="20.5546875" style="112" bestFit="1" customWidth="1"/>
    <col min="1053" max="1053" width="11.5546875" style="112" customWidth="1"/>
    <col min="1054" max="1054" width="10.5546875" style="112" bestFit="1" customWidth="1"/>
    <col min="1055" max="1056" width="9.88671875" style="112"/>
    <col min="1057" max="1057" width="12.88671875" style="112" customWidth="1"/>
    <col min="1058" max="1275" width="9.88671875" style="112"/>
    <col min="1276" max="1276" width="5.5546875" style="112" customWidth="1"/>
    <col min="1277" max="1277" width="6.109375" style="112" customWidth="1"/>
    <col min="1278" max="1278" width="36" style="112" customWidth="1"/>
    <col min="1279" max="1279" width="0" style="112" hidden="1" customWidth="1"/>
    <col min="1280" max="1280" width="5.88671875" style="112" customWidth="1"/>
    <col min="1281" max="1281" width="8.33203125" style="112" customWidth="1"/>
    <col min="1282" max="1283" width="5.33203125" style="112" customWidth="1"/>
    <col min="1284" max="1284" width="7.21875" style="112" customWidth="1"/>
    <col min="1285" max="1285" width="7.88671875" style="112" customWidth="1"/>
    <col min="1286" max="1286" width="8.109375" style="112" customWidth="1"/>
    <col min="1287" max="1287" width="7.21875" style="112" customWidth="1"/>
    <col min="1288" max="1288" width="7.109375" style="112" customWidth="1"/>
    <col min="1289" max="1289" width="6.5546875" style="112" customWidth="1"/>
    <col min="1290" max="1290" width="6.88671875" style="112" customWidth="1"/>
    <col min="1291" max="1291" width="6.77734375" style="112" customWidth="1"/>
    <col min="1292" max="1294" width="0" style="112" hidden="1" customWidth="1"/>
    <col min="1295" max="1298" width="6.77734375" style="112" customWidth="1"/>
    <col min="1299" max="1300" width="0" style="112" hidden="1" customWidth="1"/>
    <col min="1301" max="1301" width="6.77734375" style="112" customWidth="1"/>
    <col min="1302" max="1302" width="10.44140625" style="112" customWidth="1"/>
    <col min="1303" max="1303" width="8.6640625" style="112" customWidth="1"/>
    <col min="1304" max="1304" width="9.88671875" style="112" customWidth="1"/>
    <col min="1305" max="1305" width="11.21875" style="112" customWidth="1"/>
    <col min="1306" max="1307" width="11.5546875" style="112" customWidth="1"/>
    <col min="1308" max="1308" width="20.5546875" style="112" bestFit="1" customWidth="1"/>
    <col min="1309" max="1309" width="11.5546875" style="112" customWidth="1"/>
    <col min="1310" max="1310" width="10.5546875" style="112" bestFit="1" customWidth="1"/>
    <col min="1311" max="1312" width="9.88671875" style="112"/>
    <col min="1313" max="1313" width="12.88671875" style="112" customWidth="1"/>
    <col min="1314" max="1531" width="9.88671875" style="112"/>
    <col min="1532" max="1532" width="5.5546875" style="112" customWidth="1"/>
    <col min="1533" max="1533" width="6.109375" style="112" customWidth="1"/>
    <col min="1534" max="1534" width="36" style="112" customWidth="1"/>
    <col min="1535" max="1535" width="0" style="112" hidden="1" customWidth="1"/>
    <col min="1536" max="1536" width="5.88671875" style="112" customWidth="1"/>
    <col min="1537" max="1537" width="8.33203125" style="112" customWidth="1"/>
    <col min="1538" max="1539" width="5.33203125" style="112" customWidth="1"/>
    <col min="1540" max="1540" width="7.21875" style="112" customWidth="1"/>
    <col min="1541" max="1541" width="7.88671875" style="112" customWidth="1"/>
    <col min="1542" max="1542" width="8.109375" style="112" customWidth="1"/>
    <col min="1543" max="1543" width="7.21875" style="112" customWidth="1"/>
    <col min="1544" max="1544" width="7.109375" style="112" customWidth="1"/>
    <col min="1545" max="1545" width="6.5546875" style="112" customWidth="1"/>
    <col min="1546" max="1546" width="6.88671875" style="112" customWidth="1"/>
    <col min="1547" max="1547" width="6.77734375" style="112" customWidth="1"/>
    <col min="1548" max="1550" width="0" style="112" hidden="1" customWidth="1"/>
    <col min="1551" max="1554" width="6.77734375" style="112" customWidth="1"/>
    <col min="1555" max="1556" width="0" style="112" hidden="1" customWidth="1"/>
    <col min="1557" max="1557" width="6.77734375" style="112" customWidth="1"/>
    <col min="1558" max="1558" width="10.44140625" style="112" customWidth="1"/>
    <col min="1559" max="1559" width="8.6640625" style="112" customWidth="1"/>
    <col min="1560" max="1560" width="9.88671875" style="112" customWidth="1"/>
    <col min="1561" max="1561" width="11.21875" style="112" customWidth="1"/>
    <col min="1562" max="1563" width="11.5546875" style="112" customWidth="1"/>
    <col min="1564" max="1564" width="20.5546875" style="112" bestFit="1" customWidth="1"/>
    <col min="1565" max="1565" width="11.5546875" style="112" customWidth="1"/>
    <col min="1566" max="1566" width="10.5546875" style="112" bestFit="1" customWidth="1"/>
    <col min="1567" max="1568" width="9.88671875" style="112"/>
    <col min="1569" max="1569" width="12.88671875" style="112" customWidth="1"/>
    <col min="1570" max="1787" width="9.88671875" style="112"/>
    <col min="1788" max="1788" width="5.5546875" style="112" customWidth="1"/>
    <col min="1789" max="1789" width="6.109375" style="112" customWidth="1"/>
    <col min="1790" max="1790" width="36" style="112" customWidth="1"/>
    <col min="1791" max="1791" width="0" style="112" hidden="1" customWidth="1"/>
    <col min="1792" max="1792" width="5.88671875" style="112" customWidth="1"/>
    <col min="1793" max="1793" width="8.33203125" style="112" customWidth="1"/>
    <col min="1794" max="1795" width="5.33203125" style="112" customWidth="1"/>
    <col min="1796" max="1796" width="7.21875" style="112" customWidth="1"/>
    <col min="1797" max="1797" width="7.88671875" style="112" customWidth="1"/>
    <col min="1798" max="1798" width="8.109375" style="112" customWidth="1"/>
    <col min="1799" max="1799" width="7.21875" style="112" customWidth="1"/>
    <col min="1800" max="1800" width="7.109375" style="112" customWidth="1"/>
    <col min="1801" max="1801" width="6.5546875" style="112" customWidth="1"/>
    <col min="1802" max="1802" width="6.88671875" style="112" customWidth="1"/>
    <col min="1803" max="1803" width="6.77734375" style="112" customWidth="1"/>
    <col min="1804" max="1806" width="0" style="112" hidden="1" customWidth="1"/>
    <col min="1807" max="1810" width="6.77734375" style="112" customWidth="1"/>
    <col min="1811" max="1812" width="0" style="112" hidden="1" customWidth="1"/>
    <col min="1813" max="1813" width="6.77734375" style="112" customWidth="1"/>
    <col min="1814" max="1814" width="10.44140625" style="112" customWidth="1"/>
    <col min="1815" max="1815" width="8.6640625" style="112" customWidth="1"/>
    <col min="1816" max="1816" width="9.88671875" style="112" customWidth="1"/>
    <col min="1817" max="1817" width="11.21875" style="112" customWidth="1"/>
    <col min="1818" max="1819" width="11.5546875" style="112" customWidth="1"/>
    <col min="1820" max="1820" width="20.5546875" style="112" bestFit="1" customWidth="1"/>
    <col min="1821" max="1821" width="11.5546875" style="112" customWidth="1"/>
    <col min="1822" max="1822" width="10.5546875" style="112" bestFit="1" customWidth="1"/>
    <col min="1823" max="1824" width="9.88671875" style="112"/>
    <col min="1825" max="1825" width="12.88671875" style="112" customWidth="1"/>
    <col min="1826" max="2043" width="9.88671875" style="112"/>
    <col min="2044" max="2044" width="5.5546875" style="112" customWidth="1"/>
    <col min="2045" max="2045" width="6.109375" style="112" customWidth="1"/>
    <col min="2046" max="2046" width="36" style="112" customWidth="1"/>
    <col min="2047" max="2047" width="0" style="112" hidden="1" customWidth="1"/>
    <col min="2048" max="2048" width="5.88671875" style="112" customWidth="1"/>
    <col min="2049" max="2049" width="8.33203125" style="112" customWidth="1"/>
    <col min="2050" max="2051" width="5.33203125" style="112" customWidth="1"/>
    <col min="2052" max="2052" width="7.21875" style="112" customWidth="1"/>
    <col min="2053" max="2053" width="7.88671875" style="112" customWidth="1"/>
    <col min="2054" max="2054" width="8.109375" style="112" customWidth="1"/>
    <col min="2055" max="2055" width="7.21875" style="112" customWidth="1"/>
    <col min="2056" max="2056" width="7.109375" style="112" customWidth="1"/>
    <col min="2057" max="2057" width="6.5546875" style="112" customWidth="1"/>
    <col min="2058" max="2058" width="6.88671875" style="112" customWidth="1"/>
    <col min="2059" max="2059" width="6.77734375" style="112" customWidth="1"/>
    <col min="2060" max="2062" width="0" style="112" hidden="1" customWidth="1"/>
    <col min="2063" max="2066" width="6.77734375" style="112" customWidth="1"/>
    <col min="2067" max="2068" width="0" style="112" hidden="1" customWidth="1"/>
    <col min="2069" max="2069" width="6.77734375" style="112" customWidth="1"/>
    <col min="2070" max="2070" width="10.44140625" style="112" customWidth="1"/>
    <col min="2071" max="2071" width="8.6640625" style="112" customWidth="1"/>
    <col min="2072" max="2072" width="9.88671875" style="112" customWidth="1"/>
    <col min="2073" max="2073" width="11.21875" style="112" customWidth="1"/>
    <col min="2074" max="2075" width="11.5546875" style="112" customWidth="1"/>
    <col min="2076" max="2076" width="20.5546875" style="112" bestFit="1" customWidth="1"/>
    <col min="2077" max="2077" width="11.5546875" style="112" customWidth="1"/>
    <col min="2078" max="2078" width="10.5546875" style="112" bestFit="1" customWidth="1"/>
    <col min="2079" max="2080" width="9.88671875" style="112"/>
    <col min="2081" max="2081" width="12.88671875" style="112" customWidth="1"/>
    <col min="2082" max="2299" width="9.88671875" style="112"/>
    <col min="2300" max="2300" width="5.5546875" style="112" customWidth="1"/>
    <col min="2301" max="2301" width="6.109375" style="112" customWidth="1"/>
    <col min="2302" max="2302" width="36" style="112" customWidth="1"/>
    <col min="2303" max="2303" width="0" style="112" hidden="1" customWidth="1"/>
    <col min="2304" max="2304" width="5.88671875" style="112" customWidth="1"/>
    <col min="2305" max="2305" width="8.33203125" style="112" customWidth="1"/>
    <col min="2306" max="2307" width="5.33203125" style="112" customWidth="1"/>
    <col min="2308" max="2308" width="7.21875" style="112" customWidth="1"/>
    <col min="2309" max="2309" width="7.88671875" style="112" customWidth="1"/>
    <col min="2310" max="2310" width="8.109375" style="112" customWidth="1"/>
    <col min="2311" max="2311" width="7.21875" style="112" customWidth="1"/>
    <col min="2312" max="2312" width="7.109375" style="112" customWidth="1"/>
    <col min="2313" max="2313" width="6.5546875" style="112" customWidth="1"/>
    <col min="2314" max="2314" width="6.88671875" style="112" customWidth="1"/>
    <col min="2315" max="2315" width="6.77734375" style="112" customWidth="1"/>
    <col min="2316" max="2318" width="0" style="112" hidden="1" customWidth="1"/>
    <col min="2319" max="2322" width="6.77734375" style="112" customWidth="1"/>
    <col min="2323" max="2324" width="0" style="112" hidden="1" customWidth="1"/>
    <col min="2325" max="2325" width="6.77734375" style="112" customWidth="1"/>
    <col min="2326" max="2326" width="10.44140625" style="112" customWidth="1"/>
    <col min="2327" max="2327" width="8.6640625" style="112" customWidth="1"/>
    <col min="2328" max="2328" width="9.88671875" style="112" customWidth="1"/>
    <col min="2329" max="2329" width="11.21875" style="112" customWidth="1"/>
    <col min="2330" max="2331" width="11.5546875" style="112" customWidth="1"/>
    <col min="2332" max="2332" width="20.5546875" style="112" bestFit="1" customWidth="1"/>
    <col min="2333" max="2333" width="11.5546875" style="112" customWidth="1"/>
    <col min="2334" max="2334" width="10.5546875" style="112" bestFit="1" customWidth="1"/>
    <col min="2335" max="2336" width="9.88671875" style="112"/>
    <col min="2337" max="2337" width="12.88671875" style="112" customWidth="1"/>
    <col min="2338" max="2555" width="9.88671875" style="112"/>
    <col min="2556" max="2556" width="5.5546875" style="112" customWidth="1"/>
    <col min="2557" max="2557" width="6.109375" style="112" customWidth="1"/>
    <col min="2558" max="2558" width="36" style="112" customWidth="1"/>
    <col min="2559" max="2559" width="0" style="112" hidden="1" customWidth="1"/>
    <col min="2560" max="2560" width="5.88671875" style="112" customWidth="1"/>
    <col min="2561" max="2561" width="8.33203125" style="112" customWidth="1"/>
    <col min="2562" max="2563" width="5.33203125" style="112" customWidth="1"/>
    <col min="2564" max="2564" width="7.21875" style="112" customWidth="1"/>
    <col min="2565" max="2565" width="7.88671875" style="112" customWidth="1"/>
    <col min="2566" max="2566" width="8.109375" style="112" customWidth="1"/>
    <col min="2567" max="2567" width="7.21875" style="112" customWidth="1"/>
    <col min="2568" max="2568" width="7.109375" style="112" customWidth="1"/>
    <col min="2569" max="2569" width="6.5546875" style="112" customWidth="1"/>
    <col min="2570" max="2570" width="6.88671875" style="112" customWidth="1"/>
    <col min="2571" max="2571" width="6.77734375" style="112" customWidth="1"/>
    <col min="2572" max="2574" width="0" style="112" hidden="1" customWidth="1"/>
    <col min="2575" max="2578" width="6.77734375" style="112" customWidth="1"/>
    <col min="2579" max="2580" width="0" style="112" hidden="1" customWidth="1"/>
    <col min="2581" max="2581" width="6.77734375" style="112" customWidth="1"/>
    <col min="2582" max="2582" width="10.44140625" style="112" customWidth="1"/>
    <col min="2583" max="2583" width="8.6640625" style="112" customWidth="1"/>
    <col min="2584" max="2584" width="9.88671875" style="112" customWidth="1"/>
    <col min="2585" max="2585" width="11.21875" style="112" customWidth="1"/>
    <col min="2586" max="2587" width="11.5546875" style="112" customWidth="1"/>
    <col min="2588" max="2588" width="20.5546875" style="112" bestFit="1" customWidth="1"/>
    <col min="2589" max="2589" width="11.5546875" style="112" customWidth="1"/>
    <col min="2590" max="2590" width="10.5546875" style="112" bestFit="1" customWidth="1"/>
    <col min="2591" max="2592" width="9.88671875" style="112"/>
    <col min="2593" max="2593" width="12.88671875" style="112" customWidth="1"/>
    <col min="2594" max="2811" width="9.88671875" style="112"/>
    <col min="2812" max="2812" width="5.5546875" style="112" customWidth="1"/>
    <col min="2813" max="2813" width="6.109375" style="112" customWidth="1"/>
    <col min="2814" max="2814" width="36" style="112" customWidth="1"/>
    <col min="2815" max="2815" width="0" style="112" hidden="1" customWidth="1"/>
    <col min="2816" max="2816" width="5.88671875" style="112" customWidth="1"/>
    <col min="2817" max="2817" width="8.33203125" style="112" customWidth="1"/>
    <col min="2818" max="2819" width="5.33203125" style="112" customWidth="1"/>
    <col min="2820" max="2820" width="7.21875" style="112" customWidth="1"/>
    <col min="2821" max="2821" width="7.88671875" style="112" customWidth="1"/>
    <col min="2822" max="2822" width="8.109375" style="112" customWidth="1"/>
    <col min="2823" max="2823" width="7.21875" style="112" customWidth="1"/>
    <col min="2824" max="2824" width="7.109375" style="112" customWidth="1"/>
    <col min="2825" max="2825" width="6.5546875" style="112" customWidth="1"/>
    <col min="2826" max="2826" width="6.88671875" style="112" customWidth="1"/>
    <col min="2827" max="2827" width="6.77734375" style="112" customWidth="1"/>
    <col min="2828" max="2830" width="0" style="112" hidden="1" customWidth="1"/>
    <col min="2831" max="2834" width="6.77734375" style="112" customWidth="1"/>
    <col min="2835" max="2836" width="0" style="112" hidden="1" customWidth="1"/>
    <col min="2837" max="2837" width="6.77734375" style="112" customWidth="1"/>
    <col min="2838" max="2838" width="10.44140625" style="112" customWidth="1"/>
    <col min="2839" max="2839" width="8.6640625" style="112" customWidth="1"/>
    <col min="2840" max="2840" width="9.88671875" style="112" customWidth="1"/>
    <col min="2841" max="2841" width="11.21875" style="112" customWidth="1"/>
    <col min="2842" max="2843" width="11.5546875" style="112" customWidth="1"/>
    <col min="2844" max="2844" width="20.5546875" style="112" bestFit="1" customWidth="1"/>
    <col min="2845" max="2845" width="11.5546875" style="112" customWidth="1"/>
    <col min="2846" max="2846" width="10.5546875" style="112" bestFit="1" customWidth="1"/>
    <col min="2847" max="2848" width="9.88671875" style="112"/>
    <col min="2849" max="2849" width="12.88671875" style="112" customWidth="1"/>
    <col min="2850" max="3067" width="9.88671875" style="112"/>
    <col min="3068" max="3068" width="5.5546875" style="112" customWidth="1"/>
    <col min="3069" max="3069" width="6.109375" style="112" customWidth="1"/>
    <col min="3070" max="3070" width="36" style="112" customWidth="1"/>
    <col min="3071" max="3071" width="0" style="112" hidden="1" customWidth="1"/>
    <col min="3072" max="3072" width="5.88671875" style="112" customWidth="1"/>
    <col min="3073" max="3073" width="8.33203125" style="112" customWidth="1"/>
    <col min="3074" max="3075" width="5.33203125" style="112" customWidth="1"/>
    <col min="3076" max="3076" width="7.21875" style="112" customWidth="1"/>
    <col min="3077" max="3077" width="7.88671875" style="112" customWidth="1"/>
    <col min="3078" max="3078" width="8.109375" style="112" customWidth="1"/>
    <col min="3079" max="3079" width="7.21875" style="112" customWidth="1"/>
    <col min="3080" max="3080" width="7.109375" style="112" customWidth="1"/>
    <col min="3081" max="3081" width="6.5546875" style="112" customWidth="1"/>
    <col min="3082" max="3082" width="6.88671875" style="112" customWidth="1"/>
    <col min="3083" max="3083" width="6.77734375" style="112" customWidth="1"/>
    <col min="3084" max="3086" width="0" style="112" hidden="1" customWidth="1"/>
    <col min="3087" max="3090" width="6.77734375" style="112" customWidth="1"/>
    <col min="3091" max="3092" width="0" style="112" hidden="1" customWidth="1"/>
    <col min="3093" max="3093" width="6.77734375" style="112" customWidth="1"/>
    <col min="3094" max="3094" width="10.44140625" style="112" customWidth="1"/>
    <col min="3095" max="3095" width="8.6640625" style="112" customWidth="1"/>
    <col min="3096" max="3096" width="9.88671875" style="112" customWidth="1"/>
    <col min="3097" max="3097" width="11.21875" style="112" customWidth="1"/>
    <col min="3098" max="3099" width="11.5546875" style="112" customWidth="1"/>
    <col min="3100" max="3100" width="20.5546875" style="112" bestFit="1" customWidth="1"/>
    <col min="3101" max="3101" width="11.5546875" style="112" customWidth="1"/>
    <col min="3102" max="3102" width="10.5546875" style="112" bestFit="1" customWidth="1"/>
    <col min="3103" max="3104" width="9.88671875" style="112"/>
    <col min="3105" max="3105" width="12.88671875" style="112" customWidth="1"/>
    <col min="3106" max="3323" width="9.88671875" style="112"/>
    <col min="3324" max="3324" width="5.5546875" style="112" customWidth="1"/>
    <col min="3325" max="3325" width="6.109375" style="112" customWidth="1"/>
    <col min="3326" max="3326" width="36" style="112" customWidth="1"/>
    <col min="3327" max="3327" width="0" style="112" hidden="1" customWidth="1"/>
    <col min="3328" max="3328" width="5.88671875" style="112" customWidth="1"/>
    <col min="3329" max="3329" width="8.33203125" style="112" customWidth="1"/>
    <col min="3330" max="3331" width="5.33203125" style="112" customWidth="1"/>
    <col min="3332" max="3332" width="7.21875" style="112" customWidth="1"/>
    <col min="3333" max="3333" width="7.88671875" style="112" customWidth="1"/>
    <col min="3334" max="3334" width="8.109375" style="112" customWidth="1"/>
    <col min="3335" max="3335" width="7.21875" style="112" customWidth="1"/>
    <col min="3336" max="3336" width="7.109375" style="112" customWidth="1"/>
    <col min="3337" max="3337" width="6.5546875" style="112" customWidth="1"/>
    <col min="3338" max="3338" width="6.88671875" style="112" customWidth="1"/>
    <col min="3339" max="3339" width="6.77734375" style="112" customWidth="1"/>
    <col min="3340" max="3342" width="0" style="112" hidden="1" customWidth="1"/>
    <col min="3343" max="3346" width="6.77734375" style="112" customWidth="1"/>
    <col min="3347" max="3348" width="0" style="112" hidden="1" customWidth="1"/>
    <col min="3349" max="3349" width="6.77734375" style="112" customWidth="1"/>
    <col min="3350" max="3350" width="10.44140625" style="112" customWidth="1"/>
    <col min="3351" max="3351" width="8.6640625" style="112" customWidth="1"/>
    <col min="3352" max="3352" width="9.88671875" style="112" customWidth="1"/>
    <col min="3353" max="3353" width="11.21875" style="112" customWidth="1"/>
    <col min="3354" max="3355" width="11.5546875" style="112" customWidth="1"/>
    <col min="3356" max="3356" width="20.5546875" style="112" bestFit="1" customWidth="1"/>
    <col min="3357" max="3357" width="11.5546875" style="112" customWidth="1"/>
    <col min="3358" max="3358" width="10.5546875" style="112" bestFit="1" customWidth="1"/>
    <col min="3359" max="3360" width="9.88671875" style="112"/>
    <col min="3361" max="3361" width="12.88671875" style="112" customWidth="1"/>
    <col min="3362" max="3579" width="9.88671875" style="112"/>
    <col min="3580" max="3580" width="5.5546875" style="112" customWidth="1"/>
    <col min="3581" max="3581" width="6.109375" style="112" customWidth="1"/>
    <col min="3582" max="3582" width="36" style="112" customWidth="1"/>
    <col min="3583" max="3583" width="0" style="112" hidden="1" customWidth="1"/>
    <col min="3584" max="3584" width="5.88671875" style="112" customWidth="1"/>
    <col min="3585" max="3585" width="8.33203125" style="112" customWidth="1"/>
    <col min="3586" max="3587" width="5.33203125" style="112" customWidth="1"/>
    <col min="3588" max="3588" width="7.21875" style="112" customWidth="1"/>
    <col min="3589" max="3589" width="7.88671875" style="112" customWidth="1"/>
    <col min="3590" max="3590" width="8.109375" style="112" customWidth="1"/>
    <col min="3591" max="3591" width="7.21875" style="112" customWidth="1"/>
    <col min="3592" max="3592" width="7.109375" style="112" customWidth="1"/>
    <col min="3593" max="3593" width="6.5546875" style="112" customWidth="1"/>
    <col min="3594" max="3594" width="6.88671875" style="112" customWidth="1"/>
    <col min="3595" max="3595" width="6.77734375" style="112" customWidth="1"/>
    <col min="3596" max="3598" width="0" style="112" hidden="1" customWidth="1"/>
    <col min="3599" max="3602" width="6.77734375" style="112" customWidth="1"/>
    <col min="3603" max="3604" width="0" style="112" hidden="1" customWidth="1"/>
    <col min="3605" max="3605" width="6.77734375" style="112" customWidth="1"/>
    <col min="3606" max="3606" width="10.44140625" style="112" customWidth="1"/>
    <col min="3607" max="3607" width="8.6640625" style="112" customWidth="1"/>
    <col min="3608" max="3608" width="9.88671875" style="112" customWidth="1"/>
    <col min="3609" max="3609" width="11.21875" style="112" customWidth="1"/>
    <col min="3610" max="3611" width="11.5546875" style="112" customWidth="1"/>
    <col min="3612" max="3612" width="20.5546875" style="112" bestFit="1" customWidth="1"/>
    <col min="3613" max="3613" width="11.5546875" style="112" customWidth="1"/>
    <col min="3614" max="3614" width="10.5546875" style="112" bestFit="1" customWidth="1"/>
    <col min="3615" max="3616" width="9.88671875" style="112"/>
    <col min="3617" max="3617" width="12.88671875" style="112" customWidth="1"/>
    <col min="3618" max="3835" width="9.88671875" style="112"/>
    <col min="3836" max="3836" width="5.5546875" style="112" customWidth="1"/>
    <col min="3837" max="3837" width="6.109375" style="112" customWidth="1"/>
    <col min="3838" max="3838" width="36" style="112" customWidth="1"/>
    <col min="3839" max="3839" width="0" style="112" hidden="1" customWidth="1"/>
    <col min="3840" max="3840" width="5.88671875" style="112" customWidth="1"/>
    <col min="3841" max="3841" width="8.33203125" style="112" customWidth="1"/>
    <col min="3842" max="3843" width="5.33203125" style="112" customWidth="1"/>
    <col min="3844" max="3844" width="7.21875" style="112" customWidth="1"/>
    <col min="3845" max="3845" width="7.88671875" style="112" customWidth="1"/>
    <col min="3846" max="3846" width="8.109375" style="112" customWidth="1"/>
    <col min="3847" max="3847" width="7.21875" style="112" customWidth="1"/>
    <col min="3848" max="3848" width="7.109375" style="112" customWidth="1"/>
    <col min="3849" max="3849" width="6.5546875" style="112" customWidth="1"/>
    <col min="3850" max="3850" width="6.88671875" style="112" customWidth="1"/>
    <col min="3851" max="3851" width="6.77734375" style="112" customWidth="1"/>
    <col min="3852" max="3854" width="0" style="112" hidden="1" customWidth="1"/>
    <col min="3855" max="3858" width="6.77734375" style="112" customWidth="1"/>
    <col min="3859" max="3860" width="0" style="112" hidden="1" customWidth="1"/>
    <col min="3861" max="3861" width="6.77734375" style="112" customWidth="1"/>
    <col min="3862" max="3862" width="10.44140625" style="112" customWidth="1"/>
    <col min="3863" max="3863" width="8.6640625" style="112" customWidth="1"/>
    <col min="3864" max="3864" width="9.88671875" style="112" customWidth="1"/>
    <col min="3865" max="3865" width="11.21875" style="112" customWidth="1"/>
    <col min="3866" max="3867" width="11.5546875" style="112" customWidth="1"/>
    <col min="3868" max="3868" width="20.5546875" style="112" bestFit="1" customWidth="1"/>
    <col min="3869" max="3869" width="11.5546875" style="112" customWidth="1"/>
    <col min="3870" max="3870" width="10.5546875" style="112" bestFit="1" customWidth="1"/>
    <col min="3871" max="3872" width="9.88671875" style="112"/>
    <col min="3873" max="3873" width="12.88671875" style="112" customWidth="1"/>
    <col min="3874" max="4091" width="9.88671875" style="112"/>
    <col min="4092" max="4092" width="5.5546875" style="112" customWidth="1"/>
    <col min="4093" max="4093" width="6.109375" style="112" customWidth="1"/>
    <col min="4094" max="4094" width="36" style="112" customWidth="1"/>
    <col min="4095" max="4095" width="0" style="112" hidden="1" customWidth="1"/>
    <col min="4096" max="4096" width="5.88671875" style="112" customWidth="1"/>
    <col min="4097" max="4097" width="8.33203125" style="112" customWidth="1"/>
    <col min="4098" max="4099" width="5.33203125" style="112" customWidth="1"/>
    <col min="4100" max="4100" width="7.21875" style="112" customWidth="1"/>
    <col min="4101" max="4101" width="7.88671875" style="112" customWidth="1"/>
    <col min="4102" max="4102" width="8.109375" style="112" customWidth="1"/>
    <col min="4103" max="4103" width="7.21875" style="112" customWidth="1"/>
    <col min="4104" max="4104" width="7.109375" style="112" customWidth="1"/>
    <col min="4105" max="4105" width="6.5546875" style="112" customWidth="1"/>
    <col min="4106" max="4106" width="6.88671875" style="112" customWidth="1"/>
    <col min="4107" max="4107" width="6.77734375" style="112" customWidth="1"/>
    <col min="4108" max="4110" width="0" style="112" hidden="1" customWidth="1"/>
    <col min="4111" max="4114" width="6.77734375" style="112" customWidth="1"/>
    <col min="4115" max="4116" width="0" style="112" hidden="1" customWidth="1"/>
    <col min="4117" max="4117" width="6.77734375" style="112" customWidth="1"/>
    <col min="4118" max="4118" width="10.44140625" style="112" customWidth="1"/>
    <col min="4119" max="4119" width="8.6640625" style="112" customWidth="1"/>
    <col min="4120" max="4120" width="9.88671875" style="112" customWidth="1"/>
    <col min="4121" max="4121" width="11.21875" style="112" customWidth="1"/>
    <col min="4122" max="4123" width="11.5546875" style="112" customWidth="1"/>
    <col min="4124" max="4124" width="20.5546875" style="112" bestFit="1" customWidth="1"/>
    <col min="4125" max="4125" width="11.5546875" style="112" customWidth="1"/>
    <col min="4126" max="4126" width="10.5546875" style="112" bestFit="1" customWidth="1"/>
    <col min="4127" max="4128" width="9.88671875" style="112"/>
    <col min="4129" max="4129" width="12.88671875" style="112" customWidth="1"/>
    <col min="4130" max="4347" width="9.88671875" style="112"/>
    <col min="4348" max="4348" width="5.5546875" style="112" customWidth="1"/>
    <col min="4349" max="4349" width="6.109375" style="112" customWidth="1"/>
    <col min="4350" max="4350" width="36" style="112" customWidth="1"/>
    <col min="4351" max="4351" width="0" style="112" hidden="1" customWidth="1"/>
    <col min="4352" max="4352" width="5.88671875" style="112" customWidth="1"/>
    <col min="4353" max="4353" width="8.33203125" style="112" customWidth="1"/>
    <col min="4354" max="4355" width="5.33203125" style="112" customWidth="1"/>
    <col min="4356" max="4356" width="7.21875" style="112" customWidth="1"/>
    <col min="4357" max="4357" width="7.88671875" style="112" customWidth="1"/>
    <col min="4358" max="4358" width="8.109375" style="112" customWidth="1"/>
    <col min="4359" max="4359" width="7.21875" style="112" customWidth="1"/>
    <col min="4360" max="4360" width="7.109375" style="112" customWidth="1"/>
    <col min="4361" max="4361" width="6.5546875" style="112" customWidth="1"/>
    <col min="4362" max="4362" width="6.88671875" style="112" customWidth="1"/>
    <col min="4363" max="4363" width="6.77734375" style="112" customWidth="1"/>
    <col min="4364" max="4366" width="0" style="112" hidden="1" customWidth="1"/>
    <col min="4367" max="4370" width="6.77734375" style="112" customWidth="1"/>
    <col min="4371" max="4372" width="0" style="112" hidden="1" customWidth="1"/>
    <col min="4373" max="4373" width="6.77734375" style="112" customWidth="1"/>
    <col min="4374" max="4374" width="10.44140625" style="112" customWidth="1"/>
    <col min="4375" max="4375" width="8.6640625" style="112" customWidth="1"/>
    <col min="4376" max="4376" width="9.88671875" style="112" customWidth="1"/>
    <col min="4377" max="4377" width="11.21875" style="112" customWidth="1"/>
    <col min="4378" max="4379" width="11.5546875" style="112" customWidth="1"/>
    <col min="4380" max="4380" width="20.5546875" style="112" bestFit="1" customWidth="1"/>
    <col min="4381" max="4381" width="11.5546875" style="112" customWidth="1"/>
    <col min="4382" max="4382" width="10.5546875" style="112" bestFit="1" customWidth="1"/>
    <col min="4383" max="4384" width="9.88671875" style="112"/>
    <col min="4385" max="4385" width="12.88671875" style="112" customWidth="1"/>
    <col min="4386" max="4603" width="9.88671875" style="112"/>
    <col min="4604" max="4604" width="5.5546875" style="112" customWidth="1"/>
    <col min="4605" max="4605" width="6.109375" style="112" customWidth="1"/>
    <col min="4606" max="4606" width="36" style="112" customWidth="1"/>
    <col min="4607" max="4607" width="0" style="112" hidden="1" customWidth="1"/>
    <col min="4608" max="4608" width="5.88671875" style="112" customWidth="1"/>
    <col min="4609" max="4609" width="8.33203125" style="112" customWidth="1"/>
    <col min="4610" max="4611" width="5.33203125" style="112" customWidth="1"/>
    <col min="4612" max="4612" width="7.21875" style="112" customWidth="1"/>
    <col min="4613" max="4613" width="7.88671875" style="112" customWidth="1"/>
    <col min="4614" max="4614" width="8.109375" style="112" customWidth="1"/>
    <col min="4615" max="4615" width="7.21875" style="112" customWidth="1"/>
    <col min="4616" max="4616" width="7.109375" style="112" customWidth="1"/>
    <col min="4617" max="4617" width="6.5546875" style="112" customWidth="1"/>
    <col min="4618" max="4618" width="6.88671875" style="112" customWidth="1"/>
    <col min="4619" max="4619" width="6.77734375" style="112" customWidth="1"/>
    <col min="4620" max="4622" width="0" style="112" hidden="1" customWidth="1"/>
    <col min="4623" max="4626" width="6.77734375" style="112" customWidth="1"/>
    <col min="4627" max="4628" width="0" style="112" hidden="1" customWidth="1"/>
    <col min="4629" max="4629" width="6.77734375" style="112" customWidth="1"/>
    <col min="4630" max="4630" width="10.44140625" style="112" customWidth="1"/>
    <col min="4631" max="4631" width="8.6640625" style="112" customWidth="1"/>
    <col min="4632" max="4632" width="9.88671875" style="112" customWidth="1"/>
    <col min="4633" max="4633" width="11.21875" style="112" customWidth="1"/>
    <col min="4634" max="4635" width="11.5546875" style="112" customWidth="1"/>
    <col min="4636" max="4636" width="20.5546875" style="112" bestFit="1" customWidth="1"/>
    <col min="4637" max="4637" width="11.5546875" style="112" customWidth="1"/>
    <col min="4638" max="4638" width="10.5546875" style="112" bestFit="1" customWidth="1"/>
    <col min="4639" max="4640" width="9.88671875" style="112"/>
    <col min="4641" max="4641" width="12.88671875" style="112" customWidth="1"/>
    <col min="4642" max="4859" width="9.88671875" style="112"/>
    <col min="4860" max="4860" width="5.5546875" style="112" customWidth="1"/>
    <col min="4861" max="4861" width="6.109375" style="112" customWidth="1"/>
    <col min="4862" max="4862" width="36" style="112" customWidth="1"/>
    <col min="4863" max="4863" width="0" style="112" hidden="1" customWidth="1"/>
    <col min="4864" max="4864" width="5.88671875" style="112" customWidth="1"/>
    <col min="4865" max="4865" width="8.33203125" style="112" customWidth="1"/>
    <col min="4866" max="4867" width="5.33203125" style="112" customWidth="1"/>
    <col min="4868" max="4868" width="7.21875" style="112" customWidth="1"/>
    <col min="4869" max="4869" width="7.88671875" style="112" customWidth="1"/>
    <col min="4870" max="4870" width="8.109375" style="112" customWidth="1"/>
    <col min="4871" max="4871" width="7.21875" style="112" customWidth="1"/>
    <col min="4872" max="4872" width="7.109375" style="112" customWidth="1"/>
    <col min="4873" max="4873" width="6.5546875" style="112" customWidth="1"/>
    <col min="4874" max="4874" width="6.88671875" style="112" customWidth="1"/>
    <col min="4875" max="4875" width="6.77734375" style="112" customWidth="1"/>
    <col min="4876" max="4878" width="0" style="112" hidden="1" customWidth="1"/>
    <col min="4879" max="4882" width="6.77734375" style="112" customWidth="1"/>
    <col min="4883" max="4884" width="0" style="112" hidden="1" customWidth="1"/>
    <col min="4885" max="4885" width="6.77734375" style="112" customWidth="1"/>
    <col min="4886" max="4886" width="10.44140625" style="112" customWidth="1"/>
    <col min="4887" max="4887" width="8.6640625" style="112" customWidth="1"/>
    <col min="4888" max="4888" width="9.88671875" style="112" customWidth="1"/>
    <col min="4889" max="4889" width="11.21875" style="112" customWidth="1"/>
    <col min="4890" max="4891" width="11.5546875" style="112" customWidth="1"/>
    <col min="4892" max="4892" width="20.5546875" style="112" bestFit="1" customWidth="1"/>
    <col min="4893" max="4893" width="11.5546875" style="112" customWidth="1"/>
    <col min="4894" max="4894" width="10.5546875" style="112" bestFit="1" customWidth="1"/>
    <col min="4895" max="4896" width="9.88671875" style="112"/>
    <col min="4897" max="4897" width="12.88671875" style="112" customWidth="1"/>
    <col min="4898" max="5115" width="9.88671875" style="112"/>
    <col min="5116" max="5116" width="5.5546875" style="112" customWidth="1"/>
    <col min="5117" max="5117" width="6.109375" style="112" customWidth="1"/>
    <col min="5118" max="5118" width="36" style="112" customWidth="1"/>
    <col min="5119" max="5119" width="0" style="112" hidden="1" customWidth="1"/>
    <col min="5120" max="5120" width="5.88671875" style="112" customWidth="1"/>
    <col min="5121" max="5121" width="8.33203125" style="112" customWidth="1"/>
    <col min="5122" max="5123" width="5.33203125" style="112" customWidth="1"/>
    <col min="5124" max="5124" width="7.21875" style="112" customWidth="1"/>
    <col min="5125" max="5125" width="7.88671875" style="112" customWidth="1"/>
    <col min="5126" max="5126" width="8.109375" style="112" customWidth="1"/>
    <col min="5127" max="5127" width="7.21875" style="112" customWidth="1"/>
    <col min="5128" max="5128" width="7.109375" style="112" customWidth="1"/>
    <col min="5129" max="5129" width="6.5546875" style="112" customWidth="1"/>
    <col min="5130" max="5130" width="6.88671875" style="112" customWidth="1"/>
    <col min="5131" max="5131" width="6.77734375" style="112" customWidth="1"/>
    <col min="5132" max="5134" width="0" style="112" hidden="1" customWidth="1"/>
    <col min="5135" max="5138" width="6.77734375" style="112" customWidth="1"/>
    <col min="5139" max="5140" width="0" style="112" hidden="1" customWidth="1"/>
    <col min="5141" max="5141" width="6.77734375" style="112" customWidth="1"/>
    <col min="5142" max="5142" width="10.44140625" style="112" customWidth="1"/>
    <col min="5143" max="5143" width="8.6640625" style="112" customWidth="1"/>
    <col min="5144" max="5144" width="9.88671875" style="112" customWidth="1"/>
    <col min="5145" max="5145" width="11.21875" style="112" customWidth="1"/>
    <col min="5146" max="5147" width="11.5546875" style="112" customWidth="1"/>
    <col min="5148" max="5148" width="20.5546875" style="112" bestFit="1" customWidth="1"/>
    <col min="5149" max="5149" width="11.5546875" style="112" customWidth="1"/>
    <col min="5150" max="5150" width="10.5546875" style="112" bestFit="1" customWidth="1"/>
    <col min="5151" max="5152" width="9.88671875" style="112"/>
    <col min="5153" max="5153" width="12.88671875" style="112" customWidth="1"/>
    <col min="5154" max="5371" width="9.88671875" style="112"/>
    <col min="5372" max="5372" width="5.5546875" style="112" customWidth="1"/>
    <col min="5373" max="5373" width="6.109375" style="112" customWidth="1"/>
    <col min="5374" max="5374" width="36" style="112" customWidth="1"/>
    <col min="5375" max="5375" width="0" style="112" hidden="1" customWidth="1"/>
    <col min="5376" max="5376" width="5.88671875" style="112" customWidth="1"/>
    <col min="5377" max="5377" width="8.33203125" style="112" customWidth="1"/>
    <col min="5378" max="5379" width="5.33203125" style="112" customWidth="1"/>
    <col min="5380" max="5380" width="7.21875" style="112" customWidth="1"/>
    <col min="5381" max="5381" width="7.88671875" style="112" customWidth="1"/>
    <col min="5382" max="5382" width="8.109375" style="112" customWidth="1"/>
    <col min="5383" max="5383" width="7.21875" style="112" customWidth="1"/>
    <col min="5384" max="5384" width="7.109375" style="112" customWidth="1"/>
    <col min="5385" max="5385" width="6.5546875" style="112" customWidth="1"/>
    <col min="5386" max="5386" width="6.88671875" style="112" customWidth="1"/>
    <col min="5387" max="5387" width="6.77734375" style="112" customWidth="1"/>
    <col min="5388" max="5390" width="0" style="112" hidden="1" customWidth="1"/>
    <col min="5391" max="5394" width="6.77734375" style="112" customWidth="1"/>
    <col min="5395" max="5396" width="0" style="112" hidden="1" customWidth="1"/>
    <col min="5397" max="5397" width="6.77734375" style="112" customWidth="1"/>
    <col min="5398" max="5398" width="10.44140625" style="112" customWidth="1"/>
    <col min="5399" max="5399" width="8.6640625" style="112" customWidth="1"/>
    <col min="5400" max="5400" width="9.88671875" style="112" customWidth="1"/>
    <col min="5401" max="5401" width="11.21875" style="112" customWidth="1"/>
    <col min="5402" max="5403" width="11.5546875" style="112" customWidth="1"/>
    <col min="5404" max="5404" width="20.5546875" style="112" bestFit="1" customWidth="1"/>
    <col min="5405" max="5405" width="11.5546875" style="112" customWidth="1"/>
    <col min="5406" max="5406" width="10.5546875" style="112" bestFit="1" customWidth="1"/>
    <col min="5407" max="5408" width="9.88671875" style="112"/>
    <col min="5409" max="5409" width="12.88671875" style="112" customWidth="1"/>
    <col min="5410" max="5627" width="9.88671875" style="112"/>
    <col min="5628" max="5628" width="5.5546875" style="112" customWidth="1"/>
    <col min="5629" max="5629" width="6.109375" style="112" customWidth="1"/>
    <col min="5630" max="5630" width="36" style="112" customWidth="1"/>
    <col min="5631" max="5631" width="0" style="112" hidden="1" customWidth="1"/>
    <col min="5632" max="5632" width="5.88671875" style="112" customWidth="1"/>
    <col min="5633" max="5633" width="8.33203125" style="112" customWidth="1"/>
    <col min="5634" max="5635" width="5.33203125" style="112" customWidth="1"/>
    <col min="5636" max="5636" width="7.21875" style="112" customWidth="1"/>
    <col min="5637" max="5637" width="7.88671875" style="112" customWidth="1"/>
    <col min="5638" max="5638" width="8.109375" style="112" customWidth="1"/>
    <col min="5639" max="5639" width="7.21875" style="112" customWidth="1"/>
    <col min="5640" max="5640" width="7.109375" style="112" customWidth="1"/>
    <col min="5641" max="5641" width="6.5546875" style="112" customWidth="1"/>
    <col min="5642" max="5642" width="6.88671875" style="112" customWidth="1"/>
    <col min="5643" max="5643" width="6.77734375" style="112" customWidth="1"/>
    <col min="5644" max="5646" width="0" style="112" hidden="1" customWidth="1"/>
    <col min="5647" max="5650" width="6.77734375" style="112" customWidth="1"/>
    <col min="5651" max="5652" width="0" style="112" hidden="1" customWidth="1"/>
    <col min="5653" max="5653" width="6.77734375" style="112" customWidth="1"/>
    <col min="5654" max="5654" width="10.44140625" style="112" customWidth="1"/>
    <col min="5655" max="5655" width="8.6640625" style="112" customWidth="1"/>
    <col min="5656" max="5656" width="9.88671875" style="112" customWidth="1"/>
    <col min="5657" max="5657" width="11.21875" style="112" customWidth="1"/>
    <col min="5658" max="5659" width="11.5546875" style="112" customWidth="1"/>
    <col min="5660" max="5660" width="20.5546875" style="112" bestFit="1" customWidth="1"/>
    <col min="5661" max="5661" width="11.5546875" style="112" customWidth="1"/>
    <col min="5662" max="5662" width="10.5546875" style="112" bestFit="1" customWidth="1"/>
    <col min="5663" max="5664" width="9.88671875" style="112"/>
    <col min="5665" max="5665" width="12.88671875" style="112" customWidth="1"/>
    <col min="5666" max="5883" width="9.88671875" style="112"/>
    <col min="5884" max="5884" width="5.5546875" style="112" customWidth="1"/>
    <col min="5885" max="5885" width="6.109375" style="112" customWidth="1"/>
    <col min="5886" max="5886" width="36" style="112" customWidth="1"/>
    <col min="5887" max="5887" width="0" style="112" hidden="1" customWidth="1"/>
    <col min="5888" max="5888" width="5.88671875" style="112" customWidth="1"/>
    <col min="5889" max="5889" width="8.33203125" style="112" customWidth="1"/>
    <col min="5890" max="5891" width="5.33203125" style="112" customWidth="1"/>
    <col min="5892" max="5892" width="7.21875" style="112" customWidth="1"/>
    <col min="5893" max="5893" width="7.88671875" style="112" customWidth="1"/>
    <col min="5894" max="5894" width="8.109375" style="112" customWidth="1"/>
    <col min="5895" max="5895" width="7.21875" style="112" customWidth="1"/>
    <col min="5896" max="5896" width="7.109375" style="112" customWidth="1"/>
    <col min="5897" max="5897" width="6.5546875" style="112" customWidth="1"/>
    <col min="5898" max="5898" width="6.88671875" style="112" customWidth="1"/>
    <col min="5899" max="5899" width="6.77734375" style="112" customWidth="1"/>
    <col min="5900" max="5902" width="0" style="112" hidden="1" customWidth="1"/>
    <col min="5903" max="5906" width="6.77734375" style="112" customWidth="1"/>
    <col min="5907" max="5908" width="0" style="112" hidden="1" customWidth="1"/>
    <col min="5909" max="5909" width="6.77734375" style="112" customWidth="1"/>
    <col min="5910" max="5910" width="10.44140625" style="112" customWidth="1"/>
    <col min="5911" max="5911" width="8.6640625" style="112" customWidth="1"/>
    <col min="5912" max="5912" width="9.88671875" style="112" customWidth="1"/>
    <col min="5913" max="5913" width="11.21875" style="112" customWidth="1"/>
    <col min="5914" max="5915" width="11.5546875" style="112" customWidth="1"/>
    <col min="5916" max="5916" width="20.5546875" style="112" bestFit="1" customWidth="1"/>
    <col min="5917" max="5917" width="11.5546875" style="112" customWidth="1"/>
    <col min="5918" max="5918" width="10.5546875" style="112" bestFit="1" customWidth="1"/>
    <col min="5919" max="5920" width="9.88671875" style="112"/>
    <col min="5921" max="5921" width="12.88671875" style="112" customWidth="1"/>
    <col min="5922" max="6139" width="9.88671875" style="112"/>
    <col min="6140" max="6140" width="5.5546875" style="112" customWidth="1"/>
    <col min="6141" max="6141" width="6.109375" style="112" customWidth="1"/>
    <col min="6142" max="6142" width="36" style="112" customWidth="1"/>
    <col min="6143" max="6143" width="0" style="112" hidden="1" customWidth="1"/>
    <col min="6144" max="6144" width="5.88671875" style="112" customWidth="1"/>
    <col min="6145" max="6145" width="8.33203125" style="112" customWidth="1"/>
    <col min="6146" max="6147" width="5.33203125" style="112" customWidth="1"/>
    <col min="6148" max="6148" width="7.21875" style="112" customWidth="1"/>
    <col min="6149" max="6149" width="7.88671875" style="112" customWidth="1"/>
    <col min="6150" max="6150" width="8.109375" style="112" customWidth="1"/>
    <col min="6151" max="6151" width="7.21875" style="112" customWidth="1"/>
    <col min="6152" max="6152" width="7.109375" style="112" customWidth="1"/>
    <col min="6153" max="6153" width="6.5546875" style="112" customWidth="1"/>
    <col min="6154" max="6154" width="6.88671875" style="112" customWidth="1"/>
    <col min="6155" max="6155" width="6.77734375" style="112" customWidth="1"/>
    <col min="6156" max="6158" width="0" style="112" hidden="1" customWidth="1"/>
    <col min="6159" max="6162" width="6.77734375" style="112" customWidth="1"/>
    <col min="6163" max="6164" width="0" style="112" hidden="1" customWidth="1"/>
    <col min="6165" max="6165" width="6.77734375" style="112" customWidth="1"/>
    <col min="6166" max="6166" width="10.44140625" style="112" customWidth="1"/>
    <col min="6167" max="6167" width="8.6640625" style="112" customWidth="1"/>
    <col min="6168" max="6168" width="9.88671875" style="112" customWidth="1"/>
    <col min="6169" max="6169" width="11.21875" style="112" customWidth="1"/>
    <col min="6170" max="6171" width="11.5546875" style="112" customWidth="1"/>
    <col min="6172" max="6172" width="20.5546875" style="112" bestFit="1" customWidth="1"/>
    <col min="6173" max="6173" width="11.5546875" style="112" customWidth="1"/>
    <col min="6174" max="6174" width="10.5546875" style="112" bestFit="1" customWidth="1"/>
    <col min="6175" max="6176" width="9.88671875" style="112"/>
    <col min="6177" max="6177" width="12.88671875" style="112" customWidth="1"/>
    <col min="6178" max="6395" width="9.88671875" style="112"/>
    <col min="6396" max="6396" width="5.5546875" style="112" customWidth="1"/>
    <col min="6397" max="6397" width="6.109375" style="112" customWidth="1"/>
    <col min="6398" max="6398" width="36" style="112" customWidth="1"/>
    <col min="6399" max="6399" width="0" style="112" hidden="1" customWidth="1"/>
    <col min="6400" max="6400" width="5.88671875" style="112" customWidth="1"/>
    <col min="6401" max="6401" width="8.33203125" style="112" customWidth="1"/>
    <col min="6402" max="6403" width="5.33203125" style="112" customWidth="1"/>
    <col min="6404" max="6404" width="7.21875" style="112" customWidth="1"/>
    <col min="6405" max="6405" width="7.88671875" style="112" customWidth="1"/>
    <col min="6406" max="6406" width="8.109375" style="112" customWidth="1"/>
    <col min="6407" max="6407" width="7.21875" style="112" customWidth="1"/>
    <col min="6408" max="6408" width="7.109375" style="112" customWidth="1"/>
    <col min="6409" max="6409" width="6.5546875" style="112" customWidth="1"/>
    <col min="6410" max="6410" width="6.88671875" style="112" customWidth="1"/>
    <col min="6411" max="6411" width="6.77734375" style="112" customWidth="1"/>
    <col min="6412" max="6414" width="0" style="112" hidden="1" customWidth="1"/>
    <col min="6415" max="6418" width="6.77734375" style="112" customWidth="1"/>
    <col min="6419" max="6420" width="0" style="112" hidden="1" customWidth="1"/>
    <col min="6421" max="6421" width="6.77734375" style="112" customWidth="1"/>
    <col min="6422" max="6422" width="10.44140625" style="112" customWidth="1"/>
    <col min="6423" max="6423" width="8.6640625" style="112" customWidth="1"/>
    <col min="6424" max="6424" width="9.88671875" style="112" customWidth="1"/>
    <col min="6425" max="6425" width="11.21875" style="112" customWidth="1"/>
    <col min="6426" max="6427" width="11.5546875" style="112" customWidth="1"/>
    <col min="6428" max="6428" width="20.5546875" style="112" bestFit="1" customWidth="1"/>
    <col min="6429" max="6429" width="11.5546875" style="112" customWidth="1"/>
    <col min="6430" max="6430" width="10.5546875" style="112" bestFit="1" customWidth="1"/>
    <col min="6431" max="6432" width="9.88671875" style="112"/>
    <col min="6433" max="6433" width="12.88671875" style="112" customWidth="1"/>
    <col min="6434" max="6651" width="9.88671875" style="112"/>
    <col min="6652" max="6652" width="5.5546875" style="112" customWidth="1"/>
    <col min="6653" max="6653" width="6.109375" style="112" customWidth="1"/>
    <col min="6654" max="6654" width="36" style="112" customWidth="1"/>
    <col min="6655" max="6655" width="0" style="112" hidden="1" customWidth="1"/>
    <col min="6656" max="6656" width="5.88671875" style="112" customWidth="1"/>
    <col min="6657" max="6657" width="8.33203125" style="112" customWidth="1"/>
    <col min="6658" max="6659" width="5.33203125" style="112" customWidth="1"/>
    <col min="6660" max="6660" width="7.21875" style="112" customWidth="1"/>
    <col min="6661" max="6661" width="7.88671875" style="112" customWidth="1"/>
    <col min="6662" max="6662" width="8.109375" style="112" customWidth="1"/>
    <col min="6663" max="6663" width="7.21875" style="112" customWidth="1"/>
    <col min="6664" max="6664" width="7.109375" style="112" customWidth="1"/>
    <col min="6665" max="6665" width="6.5546875" style="112" customWidth="1"/>
    <col min="6666" max="6666" width="6.88671875" style="112" customWidth="1"/>
    <col min="6667" max="6667" width="6.77734375" style="112" customWidth="1"/>
    <col min="6668" max="6670" width="0" style="112" hidden="1" customWidth="1"/>
    <col min="6671" max="6674" width="6.77734375" style="112" customWidth="1"/>
    <col min="6675" max="6676" width="0" style="112" hidden="1" customWidth="1"/>
    <col min="6677" max="6677" width="6.77734375" style="112" customWidth="1"/>
    <col min="6678" max="6678" width="10.44140625" style="112" customWidth="1"/>
    <col min="6679" max="6679" width="8.6640625" style="112" customWidth="1"/>
    <col min="6680" max="6680" width="9.88671875" style="112" customWidth="1"/>
    <col min="6681" max="6681" width="11.21875" style="112" customWidth="1"/>
    <col min="6682" max="6683" width="11.5546875" style="112" customWidth="1"/>
    <col min="6684" max="6684" width="20.5546875" style="112" bestFit="1" customWidth="1"/>
    <col min="6685" max="6685" width="11.5546875" style="112" customWidth="1"/>
    <col min="6686" max="6686" width="10.5546875" style="112" bestFit="1" customWidth="1"/>
    <col min="6687" max="6688" width="9.88671875" style="112"/>
    <col min="6689" max="6689" width="12.88671875" style="112" customWidth="1"/>
    <col min="6690" max="6907" width="9.88671875" style="112"/>
    <col min="6908" max="6908" width="5.5546875" style="112" customWidth="1"/>
    <col min="6909" max="6909" width="6.109375" style="112" customWidth="1"/>
    <col min="6910" max="6910" width="36" style="112" customWidth="1"/>
    <col min="6911" max="6911" width="0" style="112" hidden="1" customWidth="1"/>
    <col min="6912" max="6912" width="5.88671875" style="112" customWidth="1"/>
    <col min="6913" max="6913" width="8.33203125" style="112" customWidth="1"/>
    <col min="6914" max="6915" width="5.33203125" style="112" customWidth="1"/>
    <col min="6916" max="6916" width="7.21875" style="112" customWidth="1"/>
    <col min="6917" max="6917" width="7.88671875" style="112" customWidth="1"/>
    <col min="6918" max="6918" width="8.109375" style="112" customWidth="1"/>
    <col min="6919" max="6919" width="7.21875" style="112" customWidth="1"/>
    <col min="6920" max="6920" width="7.109375" style="112" customWidth="1"/>
    <col min="6921" max="6921" width="6.5546875" style="112" customWidth="1"/>
    <col min="6922" max="6922" width="6.88671875" style="112" customWidth="1"/>
    <col min="6923" max="6923" width="6.77734375" style="112" customWidth="1"/>
    <col min="6924" max="6926" width="0" style="112" hidden="1" customWidth="1"/>
    <col min="6927" max="6930" width="6.77734375" style="112" customWidth="1"/>
    <col min="6931" max="6932" width="0" style="112" hidden="1" customWidth="1"/>
    <col min="6933" max="6933" width="6.77734375" style="112" customWidth="1"/>
    <col min="6934" max="6934" width="10.44140625" style="112" customWidth="1"/>
    <col min="6935" max="6935" width="8.6640625" style="112" customWidth="1"/>
    <col min="6936" max="6936" width="9.88671875" style="112" customWidth="1"/>
    <col min="6937" max="6937" width="11.21875" style="112" customWidth="1"/>
    <col min="6938" max="6939" width="11.5546875" style="112" customWidth="1"/>
    <col min="6940" max="6940" width="20.5546875" style="112" bestFit="1" customWidth="1"/>
    <col min="6941" max="6941" width="11.5546875" style="112" customWidth="1"/>
    <col min="6942" max="6942" width="10.5546875" style="112" bestFit="1" customWidth="1"/>
    <col min="6943" max="6944" width="9.88671875" style="112"/>
    <col min="6945" max="6945" width="12.88671875" style="112" customWidth="1"/>
    <col min="6946" max="7163" width="9.88671875" style="112"/>
    <col min="7164" max="7164" width="5.5546875" style="112" customWidth="1"/>
    <col min="7165" max="7165" width="6.109375" style="112" customWidth="1"/>
    <col min="7166" max="7166" width="36" style="112" customWidth="1"/>
    <col min="7167" max="7167" width="0" style="112" hidden="1" customWidth="1"/>
    <col min="7168" max="7168" width="5.88671875" style="112" customWidth="1"/>
    <col min="7169" max="7169" width="8.33203125" style="112" customWidth="1"/>
    <col min="7170" max="7171" width="5.33203125" style="112" customWidth="1"/>
    <col min="7172" max="7172" width="7.21875" style="112" customWidth="1"/>
    <col min="7173" max="7173" width="7.88671875" style="112" customWidth="1"/>
    <col min="7174" max="7174" width="8.109375" style="112" customWidth="1"/>
    <col min="7175" max="7175" width="7.21875" style="112" customWidth="1"/>
    <col min="7176" max="7176" width="7.109375" style="112" customWidth="1"/>
    <col min="7177" max="7177" width="6.5546875" style="112" customWidth="1"/>
    <col min="7178" max="7178" width="6.88671875" style="112" customWidth="1"/>
    <col min="7179" max="7179" width="6.77734375" style="112" customWidth="1"/>
    <col min="7180" max="7182" width="0" style="112" hidden="1" customWidth="1"/>
    <col min="7183" max="7186" width="6.77734375" style="112" customWidth="1"/>
    <col min="7187" max="7188" width="0" style="112" hidden="1" customWidth="1"/>
    <col min="7189" max="7189" width="6.77734375" style="112" customWidth="1"/>
    <col min="7190" max="7190" width="10.44140625" style="112" customWidth="1"/>
    <col min="7191" max="7191" width="8.6640625" style="112" customWidth="1"/>
    <col min="7192" max="7192" width="9.88671875" style="112" customWidth="1"/>
    <col min="7193" max="7193" width="11.21875" style="112" customWidth="1"/>
    <col min="7194" max="7195" width="11.5546875" style="112" customWidth="1"/>
    <col min="7196" max="7196" width="20.5546875" style="112" bestFit="1" customWidth="1"/>
    <col min="7197" max="7197" width="11.5546875" style="112" customWidth="1"/>
    <col min="7198" max="7198" width="10.5546875" style="112" bestFit="1" customWidth="1"/>
    <col min="7199" max="7200" width="9.88671875" style="112"/>
    <col min="7201" max="7201" width="12.88671875" style="112" customWidth="1"/>
    <col min="7202" max="7419" width="9.88671875" style="112"/>
    <col min="7420" max="7420" width="5.5546875" style="112" customWidth="1"/>
    <col min="7421" max="7421" width="6.109375" style="112" customWidth="1"/>
    <col min="7422" max="7422" width="36" style="112" customWidth="1"/>
    <col min="7423" max="7423" width="0" style="112" hidden="1" customWidth="1"/>
    <col min="7424" max="7424" width="5.88671875" style="112" customWidth="1"/>
    <col min="7425" max="7425" width="8.33203125" style="112" customWidth="1"/>
    <col min="7426" max="7427" width="5.33203125" style="112" customWidth="1"/>
    <col min="7428" max="7428" width="7.21875" style="112" customWidth="1"/>
    <col min="7429" max="7429" width="7.88671875" style="112" customWidth="1"/>
    <col min="7430" max="7430" width="8.109375" style="112" customWidth="1"/>
    <col min="7431" max="7431" width="7.21875" style="112" customWidth="1"/>
    <col min="7432" max="7432" width="7.109375" style="112" customWidth="1"/>
    <col min="7433" max="7433" width="6.5546875" style="112" customWidth="1"/>
    <col min="7434" max="7434" width="6.88671875" style="112" customWidth="1"/>
    <col min="7435" max="7435" width="6.77734375" style="112" customWidth="1"/>
    <col min="7436" max="7438" width="0" style="112" hidden="1" customWidth="1"/>
    <col min="7439" max="7442" width="6.77734375" style="112" customWidth="1"/>
    <col min="7443" max="7444" width="0" style="112" hidden="1" customWidth="1"/>
    <col min="7445" max="7445" width="6.77734375" style="112" customWidth="1"/>
    <col min="7446" max="7446" width="10.44140625" style="112" customWidth="1"/>
    <col min="7447" max="7447" width="8.6640625" style="112" customWidth="1"/>
    <col min="7448" max="7448" width="9.88671875" style="112" customWidth="1"/>
    <col min="7449" max="7449" width="11.21875" style="112" customWidth="1"/>
    <col min="7450" max="7451" width="11.5546875" style="112" customWidth="1"/>
    <col min="7452" max="7452" width="20.5546875" style="112" bestFit="1" customWidth="1"/>
    <col min="7453" max="7453" width="11.5546875" style="112" customWidth="1"/>
    <col min="7454" max="7454" width="10.5546875" style="112" bestFit="1" customWidth="1"/>
    <col min="7455" max="7456" width="9.88671875" style="112"/>
    <col min="7457" max="7457" width="12.88671875" style="112" customWidth="1"/>
    <col min="7458" max="7675" width="9.88671875" style="112"/>
    <col min="7676" max="7676" width="5.5546875" style="112" customWidth="1"/>
    <col min="7677" max="7677" width="6.109375" style="112" customWidth="1"/>
    <col min="7678" max="7678" width="36" style="112" customWidth="1"/>
    <col min="7679" max="7679" width="0" style="112" hidden="1" customWidth="1"/>
    <col min="7680" max="7680" width="5.88671875" style="112" customWidth="1"/>
    <col min="7681" max="7681" width="8.33203125" style="112" customWidth="1"/>
    <col min="7682" max="7683" width="5.33203125" style="112" customWidth="1"/>
    <col min="7684" max="7684" width="7.21875" style="112" customWidth="1"/>
    <col min="7685" max="7685" width="7.88671875" style="112" customWidth="1"/>
    <col min="7686" max="7686" width="8.109375" style="112" customWidth="1"/>
    <col min="7687" max="7687" width="7.21875" style="112" customWidth="1"/>
    <col min="7688" max="7688" width="7.109375" style="112" customWidth="1"/>
    <col min="7689" max="7689" width="6.5546875" style="112" customWidth="1"/>
    <col min="7690" max="7690" width="6.88671875" style="112" customWidth="1"/>
    <col min="7691" max="7691" width="6.77734375" style="112" customWidth="1"/>
    <col min="7692" max="7694" width="0" style="112" hidden="1" customWidth="1"/>
    <col min="7695" max="7698" width="6.77734375" style="112" customWidth="1"/>
    <col min="7699" max="7700" width="0" style="112" hidden="1" customWidth="1"/>
    <col min="7701" max="7701" width="6.77734375" style="112" customWidth="1"/>
    <col min="7702" max="7702" width="10.44140625" style="112" customWidth="1"/>
    <col min="7703" max="7703" width="8.6640625" style="112" customWidth="1"/>
    <col min="7704" max="7704" width="9.88671875" style="112" customWidth="1"/>
    <col min="7705" max="7705" width="11.21875" style="112" customWidth="1"/>
    <col min="7706" max="7707" width="11.5546875" style="112" customWidth="1"/>
    <col min="7708" max="7708" width="20.5546875" style="112" bestFit="1" customWidth="1"/>
    <col min="7709" max="7709" width="11.5546875" style="112" customWidth="1"/>
    <col min="7710" max="7710" width="10.5546875" style="112" bestFit="1" customWidth="1"/>
    <col min="7711" max="7712" width="9.88671875" style="112"/>
    <col min="7713" max="7713" width="12.88671875" style="112" customWidth="1"/>
    <col min="7714" max="7931" width="9.88671875" style="112"/>
    <col min="7932" max="7932" width="5.5546875" style="112" customWidth="1"/>
    <col min="7933" max="7933" width="6.109375" style="112" customWidth="1"/>
    <col min="7934" max="7934" width="36" style="112" customWidth="1"/>
    <col min="7935" max="7935" width="0" style="112" hidden="1" customWidth="1"/>
    <col min="7936" max="7936" width="5.88671875" style="112" customWidth="1"/>
    <col min="7937" max="7937" width="8.33203125" style="112" customWidth="1"/>
    <col min="7938" max="7939" width="5.33203125" style="112" customWidth="1"/>
    <col min="7940" max="7940" width="7.21875" style="112" customWidth="1"/>
    <col min="7941" max="7941" width="7.88671875" style="112" customWidth="1"/>
    <col min="7942" max="7942" width="8.109375" style="112" customWidth="1"/>
    <col min="7943" max="7943" width="7.21875" style="112" customWidth="1"/>
    <col min="7944" max="7944" width="7.109375" style="112" customWidth="1"/>
    <col min="7945" max="7945" width="6.5546875" style="112" customWidth="1"/>
    <col min="7946" max="7946" width="6.88671875" style="112" customWidth="1"/>
    <col min="7947" max="7947" width="6.77734375" style="112" customWidth="1"/>
    <col min="7948" max="7950" width="0" style="112" hidden="1" customWidth="1"/>
    <col min="7951" max="7954" width="6.77734375" style="112" customWidth="1"/>
    <col min="7955" max="7956" width="0" style="112" hidden="1" customWidth="1"/>
    <col min="7957" max="7957" width="6.77734375" style="112" customWidth="1"/>
    <col min="7958" max="7958" width="10.44140625" style="112" customWidth="1"/>
    <col min="7959" max="7959" width="8.6640625" style="112" customWidth="1"/>
    <col min="7960" max="7960" width="9.88671875" style="112" customWidth="1"/>
    <col min="7961" max="7961" width="11.21875" style="112" customWidth="1"/>
    <col min="7962" max="7963" width="11.5546875" style="112" customWidth="1"/>
    <col min="7964" max="7964" width="20.5546875" style="112" bestFit="1" customWidth="1"/>
    <col min="7965" max="7965" width="11.5546875" style="112" customWidth="1"/>
    <col min="7966" max="7966" width="10.5546875" style="112" bestFit="1" customWidth="1"/>
    <col min="7967" max="7968" width="9.88671875" style="112"/>
    <col min="7969" max="7969" width="12.88671875" style="112" customWidth="1"/>
    <col min="7970" max="8187" width="9.88671875" style="112"/>
    <col min="8188" max="8188" width="5.5546875" style="112" customWidth="1"/>
    <col min="8189" max="8189" width="6.109375" style="112" customWidth="1"/>
    <col min="8190" max="8190" width="36" style="112" customWidth="1"/>
    <col min="8191" max="8191" width="0" style="112" hidden="1" customWidth="1"/>
    <col min="8192" max="8192" width="5.88671875" style="112" customWidth="1"/>
    <col min="8193" max="8193" width="8.33203125" style="112" customWidth="1"/>
    <col min="8194" max="8195" width="5.33203125" style="112" customWidth="1"/>
    <col min="8196" max="8196" width="7.21875" style="112" customWidth="1"/>
    <col min="8197" max="8197" width="7.88671875" style="112" customWidth="1"/>
    <col min="8198" max="8198" width="8.109375" style="112" customWidth="1"/>
    <col min="8199" max="8199" width="7.21875" style="112" customWidth="1"/>
    <col min="8200" max="8200" width="7.109375" style="112" customWidth="1"/>
    <col min="8201" max="8201" width="6.5546875" style="112" customWidth="1"/>
    <col min="8202" max="8202" width="6.88671875" style="112" customWidth="1"/>
    <col min="8203" max="8203" width="6.77734375" style="112" customWidth="1"/>
    <col min="8204" max="8206" width="0" style="112" hidden="1" customWidth="1"/>
    <col min="8207" max="8210" width="6.77734375" style="112" customWidth="1"/>
    <col min="8211" max="8212" width="0" style="112" hidden="1" customWidth="1"/>
    <col min="8213" max="8213" width="6.77734375" style="112" customWidth="1"/>
    <col min="8214" max="8214" width="10.44140625" style="112" customWidth="1"/>
    <col min="8215" max="8215" width="8.6640625" style="112" customWidth="1"/>
    <col min="8216" max="8216" width="9.88671875" style="112" customWidth="1"/>
    <col min="8217" max="8217" width="11.21875" style="112" customWidth="1"/>
    <col min="8218" max="8219" width="11.5546875" style="112" customWidth="1"/>
    <col min="8220" max="8220" width="20.5546875" style="112" bestFit="1" customWidth="1"/>
    <col min="8221" max="8221" width="11.5546875" style="112" customWidth="1"/>
    <col min="8222" max="8222" width="10.5546875" style="112" bestFit="1" customWidth="1"/>
    <col min="8223" max="8224" width="9.88671875" style="112"/>
    <col min="8225" max="8225" width="12.88671875" style="112" customWidth="1"/>
    <col min="8226" max="8443" width="9.88671875" style="112"/>
    <col min="8444" max="8444" width="5.5546875" style="112" customWidth="1"/>
    <col min="8445" max="8445" width="6.109375" style="112" customWidth="1"/>
    <col min="8446" max="8446" width="36" style="112" customWidth="1"/>
    <col min="8447" max="8447" width="0" style="112" hidden="1" customWidth="1"/>
    <col min="8448" max="8448" width="5.88671875" style="112" customWidth="1"/>
    <col min="8449" max="8449" width="8.33203125" style="112" customWidth="1"/>
    <col min="8450" max="8451" width="5.33203125" style="112" customWidth="1"/>
    <col min="8452" max="8452" width="7.21875" style="112" customWidth="1"/>
    <col min="8453" max="8453" width="7.88671875" style="112" customWidth="1"/>
    <col min="8454" max="8454" width="8.109375" style="112" customWidth="1"/>
    <col min="8455" max="8455" width="7.21875" style="112" customWidth="1"/>
    <col min="8456" max="8456" width="7.109375" style="112" customWidth="1"/>
    <col min="8457" max="8457" width="6.5546875" style="112" customWidth="1"/>
    <col min="8458" max="8458" width="6.88671875" style="112" customWidth="1"/>
    <col min="8459" max="8459" width="6.77734375" style="112" customWidth="1"/>
    <col min="8460" max="8462" width="0" style="112" hidden="1" customWidth="1"/>
    <col min="8463" max="8466" width="6.77734375" style="112" customWidth="1"/>
    <col min="8467" max="8468" width="0" style="112" hidden="1" customWidth="1"/>
    <col min="8469" max="8469" width="6.77734375" style="112" customWidth="1"/>
    <col min="8470" max="8470" width="10.44140625" style="112" customWidth="1"/>
    <col min="8471" max="8471" width="8.6640625" style="112" customWidth="1"/>
    <col min="8472" max="8472" width="9.88671875" style="112" customWidth="1"/>
    <col min="8473" max="8473" width="11.21875" style="112" customWidth="1"/>
    <col min="8474" max="8475" width="11.5546875" style="112" customWidth="1"/>
    <col min="8476" max="8476" width="20.5546875" style="112" bestFit="1" customWidth="1"/>
    <col min="8477" max="8477" width="11.5546875" style="112" customWidth="1"/>
    <col min="8478" max="8478" width="10.5546875" style="112" bestFit="1" customWidth="1"/>
    <col min="8479" max="8480" width="9.88671875" style="112"/>
    <col min="8481" max="8481" width="12.88671875" style="112" customWidth="1"/>
    <col min="8482" max="8699" width="9.88671875" style="112"/>
    <col min="8700" max="8700" width="5.5546875" style="112" customWidth="1"/>
    <col min="8701" max="8701" width="6.109375" style="112" customWidth="1"/>
    <col min="8702" max="8702" width="36" style="112" customWidth="1"/>
    <col min="8703" max="8703" width="0" style="112" hidden="1" customWidth="1"/>
    <col min="8704" max="8704" width="5.88671875" style="112" customWidth="1"/>
    <col min="8705" max="8705" width="8.33203125" style="112" customWidth="1"/>
    <col min="8706" max="8707" width="5.33203125" style="112" customWidth="1"/>
    <col min="8708" max="8708" width="7.21875" style="112" customWidth="1"/>
    <col min="8709" max="8709" width="7.88671875" style="112" customWidth="1"/>
    <col min="8710" max="8710" width="8.109375" style="112" customWidth="1"/>
    <col min="8711" max="8711" width="7.21875" style="112" customWidth="1"/>
    <col min="8712" max="8712" width="7.109375" style="112" customWidth="1"/>
    <col min="8713" max="8713" width="6.5546875" style="112" customWidth="1"/>
    <col min="8714" max="8714" width="6.88671875" style="112" customWidth="1"/>
    <col min="8715" max="8715" width="6.77734375" style="112" customWidth="1"/>
    <col min="8716" max="8718" width="0" style="112" hidden="1" customWidth="1"/>
    <col min="8719" max="8722" width="6.77734375" style="112" customWidth="1"/>
    <col min="8723" max="8724" width="0" style="112" hidden="1" customWidth="1"/>
    <col min="8725" max="8725" width="6.77734375" style="112" customWidth="1"/>
    <col min="8726" max="8726" width="10.44140625" style="112" customWidth="1"/>
    <col min="8727" max="8727" width="8.6640625" style="112" customWidth="1"/>
    <col min="8728" max="8728" width="9.88671875" style="112" customWidth="1"/>
    <col min="8729" max="8729" width="11.21875" style="112" customWidth="1"/>
    <col min="8730" max="8731" width="11.5546875" style="112" customWidth="1"/>
    <col min="8732" max="8732" width="20.5546875" style="112" bestFit="1" customWidth="1"/>
    <col min="8733" max="8733" width="11.5546875" style="112" customWidth="1"/>
    <col min="8734" max="8734" width="10.5546875" style="112" bestFit="1" customWidth="1"/>
    <col min="8735" max="8736" width="9.88671875" style="112"/>
    <col min="8737" max="8737" width="12.88671875" style="112" customWidth="1"/>
    <col min="8738" max="8955" width="9.88671875" style="112"/>
    <col min="8956" max="8956" width="5.5546875" style="112" customWidth="1"/>
    <col min="8957" max="8957" width="6.109375" style="112" customWidth="1"/>
    <col min="8958" max="8958" width="36" style="112" customWidth="1"/>
    <col min="8959" max="8959" width="0" style="112" hidden="1" customWidth="1"/>
    <col min="8960" max="8960" width="5.88671875" style="112" customWidth="1"/>
    <col min="8961" max="8961" width="8.33203125" style="112" customWidth="1"/>
    <col min="8962" max="8963" width="5.33203125" style="112" customWidth="1"/>
    <col min="8964" max="8964" width="7.21875" style="112" customWidth="1"/>
    <col min="8965" max="8965" width="7.88671875" style="112" customWidth="1"/>
    <col min="8966" max="8966" width="8.109375" style="112" customWidth="1"/>
    <col min="8967" max="8967" width="7.21875" style="112" customWidth="1"/>
    <col min="8968" max="8968" width="7.109375" style="112" customWidth="1"/>
    <col min="8969" max="8969" width="6.5546875" style="112" customWidth="1"/>
    <col min="8970" max="8970" width="6.88671875" style="112" customWidth="1"/>
    <col min="8971" max="8971" width="6.77734375" style="112" customWidth="1"/>
    <col min="8972" max="8974" width="0" style="112" hidden="1" customWidth="1"/>
    <col min="8975" max="8978" width="6.77734375" style="112" customWidth="1"/>
    <col min="8979" max="8980" width="0" style="112" hidden="1" customWidth="1"/>
    <col min="8981" max="8981" width="6.77734375" style="112" customWidth="1"/>
    <col min="8982" max="8982" width="10.44140625" style="112" customWidth="1"/>
    <col min="8983" max="8983" width="8.6640625" style="112" customWidth="1"/>
    <col min="8984" max="8984" width="9.88671875" style="112" customWidth="1"/>
    <col min="8985" max="8985" width="11.21875" style="112" customWidth="1"/>
    <col min="8986" max="8987" width="11.5546875" style="112" customWidth="1"/>
    <col min="8988" max="8988" width="20.5546875" style="112" bestFit="1" customWidth="1"/>
    <col min="8989" max="8989" width="11.5546875" style="112" customWidth="1"/>
    <col min="8990" max="8990" width="10.5546875" style="112" bestFit="1" customWidth="1"/>
    <col min="8991" max="8992" width="9.88671875" style="112"/>
    <col min="8993" max="8993" width="12.88671875" style="112" customWidth="1"/>
    <col min="8994" max="9211" width="9.88671875" style="112"/>
    <col min="9212" max="9212" width="5.5546875" style="112" customWidth="1"/>
    <col min="9213" max="9213" width="6.109375" style="112" customWidth="1"/>
    <col min="9214" max="9214" width="36" style="112" customWidth="1"/>
    <col min="9215" max="9215" width="0" style="112" hidden="1" customWidth="1"/>
    <col min="9216" max="9216" width="5.88671875" style="112" customWidth="1"/>
    <col min="9217" max="9217" width="8.33203125" style="112" customWidth="1"/>
    <col min="9218" max="9219" width="5.33203125" style="112" customWidth="1"/>
    <col min="9220" max="9220" width="7.21875" style="112" customWidth="1"/>
    <col min="9221" max="9221" width="7.88671875" style="112" customWidth="1"/>
    <col min="9222" max="9222" width="8.109375" style="112" customWidth="1"/>
    <col min="9223" max="9223" width="7.21875" style="112" customWidth="1"/>
    <col min="9224" max="9224" width="7.109375" style="112" customWidth="1"/>
    <col min="9225" max="9225" width="6.5546875" style="112" customWidth="1"/>
    <col min="9226" max="9226" width="6.88671875" style="112" customWidth="1"/>
    <col min="9227" max="9227" width="6.77734375" style="112" customWidth="1"/>
    <col min="9228" max="9230" width="0" style="112" hidden="1" customWidth="1"/>
    <col min="9231" max="9234" width="6.77734375" style="112" customWidth="1"/>
    <col min="9235" max="9236" width="0" style="112" hidden="1" customWidth="1"/>
    <col min="9237" max="9237" width="6.77734375" style="112" customWidth="1"/>
    <col min="9238" max="9238" width="10.44140625" style="112" customWidth="1"/>
    <col min="9239" max="9239" width="8.6640625" style="112" customWidth="1"/>
    <col min="9240" max="9240" width="9.88671875" style="112" customWidth="1"/>
    <col min="9241" max="9241" width="11.21875" style="112" customWidth="1"/>
    <col min="9242" max="9243" width="11.5546875" style="112" customWidth="1"/>
    <col min="9244" max="9244" width="20.5546875" style="112" bestFit="1" customWidth="1"/>
    <col min="9245" max="9245" width="11.5546875" style="112" customWidth="1"/>
    <col min="9246" max="9246" width="10.5546875" style="112" bestFit="1" customWidth="1"/>
    <col min="9247" max="9248" width="9.88671875" style="112"/>
    <col min="9249" max="9249" width="12.88671875" style="112" customWidth="1"/>
    <col min="9250" max="9467" width="9.88671875" style="112"/>
    <col min="9468" max="9468" width="5.5546875" style="112" customWidth="1"/>
    <col min="9469" max="9469" width="6.109375" style="112" customWidth="1"/>
    <col min="9470" max="9470" width="36" style="112" customWidth="1"/>
    <col min="9471" max="9471" width="0" style="112" hidden="1" customWidth="1"/>
    <col min="9472" max="9472" width="5.88671875" style="112" customWidth="1"/>
    <col min="9473" max="9473" width="8.33203125" style="112" customWidth="1"/>
    <col min="9474" max="9475" width="5.33203125" style="112" customWidth="1"/>
    <col min="9476" max="9476" width="7.21875" style="112" customWidth="1"/>
    <col min="9477" max="9477" width="7.88671875" style="112" customWidth="1"/>
    <col min="9478" max="9478" width="8.109375" style="112" customWidth="1"/>
    <col min="9479" max="9479" width="7.21875" style="112" customWidth="1"/>
    <col min="9480" max="9480" width="7.109375" style="112" customWidth="1"/>
    <col min="9481" max="9481" width="6.5546875" style="112" customWidth="1"/>
    <col min="9482" max="9482" width="6.88671875" style="112" customWidth="1"/>
    <col min="9483" max="9483" width="6.77734375" style="112" customWidth="1"/>
    <col min="9484" max="9486" width="0" style="112" hidden="1" customWidth="1"/>
    <col min="9487" max="9490" width="6.77734375" style="112" customWidth="1"/>
    <col min="9491" max="9492" width="0" style="112" hidden="1" customWidth="1"/>
    <col min="9493" max="9493" width="6.77734375" style="112" customWidth="1"/>
    <col min="9494" max="9494" width="10.44140625" style="112" customWidth="1"/>
    <col min="9495" max="9495" width="8.6640625" style="112" customWidth="1"/>
    <col min="9496" max="9496" width="9.88671875" style="112" customWidth="1"/>
    <col min="9497" max="9497" width="11.21875" style="112" customWidth="1"/>
    <col min="9498" max="9499" width="11.5546875" style="112" customWidth="1"/>
    <col min="9500" max="9500" width="20.5546875" style="112" bestFit="1" customWidth="1"/>
    <col min="9501" max="9501" width="11.5546875" style="112" customWidth="1"/>
    <col min="9502" max="9502" width="10.5546875" style="112" bestFit="1" customWidth="1"/>
    <col min="9503" max="9504" width="9.88671875" style="112"/>
    <col min="9505" max="9505" width="12.88671875" style="112" customWidth="1"/>
    <col min="9506" max="9723" width="9.88671875" style="112"/>
    <col min="9724" max="9724" width="5.5546875" style="112" customWidth="1"/>
    <col min="9725" max="9725" width="6.109375" style="112" customWidth="1"/>
    <col min="9726" max="9726" width="36" style="112" customWidth="1"/>
    <col min="9727" max="9727" width="0" style="112" hidden="1" customWidth="1"/>
    <col min="9728" max="9728" width="5.88671875" style="112" customWidth="1"/>
    <col min="9729" max="9729" width="8.33203125" style="112" customWidth="1"/>
    <col min="9730" max="9731" width="5.33203125" style="112" customWidth="1"/>
    <col min="9732" max="9732" width="7.21875" style="112" customWidth="1"/>
    <col min="9733" max="9733" width="7.88671875" style="112" customWidth="1"/>
    <col min="9734" max="9734" width="8.109375" style="112" customWidth="1"/>
    <col min="9735" max="9735" width="7.21875" style="112" customWidth="1"/>
    <col min="9736" max="9736" width="7.109375" style="112" customWidth="1"/>
    <col min="9737" max="9737" width="6.5546875" style="112" customWidth="1"/>
    <col min="9738" max="9738" width="6.88671875" style="112" customWidth="1"/>
    <col min="9739" max="9739" width="6.77734375" style="112" customWidth="1"/>
    <col min="9740" max="9742" width="0" style="112" hidden="1" customWidth="1"/>
    <col min="9743" max="9746" width="6.77734375" style="112" customWidth="1"/>
    <col min="9747" max="9748" width="0" style="112" hidden="1" customWidth="1"/>
    <col min="9749" max="9749" width="6.77734375" style="112" customWidth="1"/>
    <col min="9750" max="9750" width="10.44140625" style="112" customWidth="1"/>
    <col min="9751" max="9751" width="8.6640625" style="112" customWidth="1"/>
    <col min="9752" max="9752" width="9.88671875" style="112" customWidth="1"/>
    <col min="9753" max="9753" width="11.21875" style="112" customWidth="1"/>
    <col min="9754" max="9755" width="11.5546875" style="112" customWidth="1"/>
    <col min="9756" max="9756" width="20.5546875" style="112" bestFit="1" customWidth="1"/>
    <col min="9757" max="9757" width="11.5546875" style="112" customWidth="1"/>
    <col min="9758" max="9758" width="10.5546875" style="112" bestFit="1" customWidth="1"/>
    <col min="9759" max="9760" width="9.88671875" style="112"/>
    <col min="9761" max="9761" width="12.88671875" style="112" customWidth="1"/>
    <col min="9762" max="9979" width="9.88671875" style="112"/>
    <col min="9980" max="9980" width="5.5546875" style="112" customWidth="1"/>
    <col min="9981" max="9981" width="6.109375" style="112" customWidth="1"/>
    <col min="9982" max="9982" width="36" style="112" customWidth="1"/>
    <col min="9983" max="9983" width="0" style="112" hidden="1" customWidth="1"/>
    <col min="9984" max="9984" width="5.88671875" style="112" customWidth="1"/>
    <col min="9985" max="9985" width="8.33203125" style="112" customWidth="1"/>
    <col min="9986" max="9987" width="5.33203125" style="112" customWidth="1"/>
    <col min="9988" max="9988" width="7.21875" style="112" customWidth="1"/>
    <col min="9989" max="9989" width="7.88671875" style="112" customWidth="1"/>
    <col min="9990" max="9990" width="8.109375" style="112" customWidth="1"/>
    <col min="9991" max="9991" width="7.21875" style="112" customWidth="1"/>
    <col min="9992" max="9992" width="7.109375" style="112" customWidth="1"/>
    <col min="9993" max="9993" width="6.5546875" style="112" customWidth="1"/>
    <col min="9994" max="9994" width="6.88671875" style="112" customWidth="1"/>
    <col min="9995" max="9995" width="6.77734375" style="112" customWidth="1"/>
    <col min="9996" max="9998" width="0" style="112" hidden="1" customWidth="1"/>
    <col min="9999" max="10002" width="6.77734375" style="112" customWidth="1"/>
    <col min="10003" max="10004" width="0" style="112" hidden="1" customWidth="1"/>
    <col min="10005" max="10005" width="6.77734375" style="112" customWidth="1"/>
    <col min="10006" max="10006" width="10.44140625" style="112" customWidth="1"/>
    <col min="10007" max="10007" width="8.6640625" style="112" customWidth="1"/>
    <col min="10008" max="10008" width="9.88671875" style="112" customWidth="1"/>
    <col min="10009" max="10009" width="11.21875" style="112" customWidth="1"/>
    <col min="10010" max="10011" width="11.5546875" style="112" customWidth="1"/>
    <col min="10012" max="10012" width="20.5546875" style="112" bestFit="1" customWidth="1"/>
    <col min="10013" max="10013" width="11.5546875" style="112" customWidth="1"/>
    <col min="10014" max="10014" width="10.5546875" style="112" bestFit="1" customWidth="1"/>
    <col min="10015" max="10016" width="9.88671875" style="112"/>
    <col min="10017" max="10017" width="12.88671875" style="112" customWidth="1"/>
    <col min="10018" max="10235" width="9.88671875" style="112"/>
    <col min="10236" max="10236" width="5.5546875" style="112" customWidth="1"/>
    <col min="10237" max="10237" width="6.109375" style="112" customWidth="1"/>
    <col min="10238" max="10238" width="36" style="112" customWidth="1"/>
    <col min="10239" max="10239" width="0" style="112" hidden="1" customWidth="1"/>
    <col min="10240" max="10240" width="5.88671875" style="112" customWidth="1"/>
    <col min="10241" max="10241" width="8.33203125" style="112" customWidth="1"/>
    <col min="10242" max="10243" width="5.33203125" style="112" customWidth="1"/>
    <col min="10244" max="10244" width="7.21875" style="112" customWidth="1"/>
    <col min="10245" max="10245" width="7.88671875" style="112" customWidth="1"/>
    <col min="10246" max="10246" width="8.109375" style="112" customWidth="1"/>
    <col min="10247" max="10247" width="7.21875" style="112" customWidth="1"/>
    <col min="10248" max="10248" width="7.109375" style="112" customWidth="1"/>
    <col min="10249" max="10249" width="6.5546875" style="112" customWidth="1"/>
    <col min="10250" max="10250" width="6.88671875" style="112" customWidth="1"/>
    <col min="10251" max="10251" width="6.77734375" style="112" customWidth="1"/>
    <col min="10252" max="10254" width="0" style="112" hidden="1" customWidth="1"/>
    <col min="10255" max="10258" width="6.77734375" style="112" customWidth="1"/>
    <col min="10259" max="10260" width="0" style="112" hidden="1" customWidth="1"/>
    <col min="10261" max="10261" width="6.77734375" style="112" customWidth="1"/>
    <col min="10262" max="10262" width="10.44140625" style="112" customWidth="1"/>
    <col min="10263" max="10263" width="8.6640625" style="112" customWidth="1"/>
    <col min="10264" max="10264" width="9.88671875" style="112" customWidth="1"/>
    <col min="10265" max="10265" width="11.21875" style="112" customWidth="1"/>
    <col min="10266" max="10267" width="11.5546875" style="112" customWidth="1"/>
    <col min="10268" max="10268" width="20.5546875" style="112" bestFit="1" customWidth="1"/>
    <col min="10269" max="10269" width="11.5546875" style="112" customWidth="1"/>
    <col min="10270" max="10270" width="10.5546875" style="112" bestFit="1" customWidth="1"/>
    <col min="10271" max="10272" width="9.88671875" style="112"/>
    <col min="10273" max="10273" width="12.88671875" style="112" customWidth="1"/>
    <col min="10274" max="10491" width="9.88671875" style="112"/>
    <col min="10492" max="10492" width="5.5546875" style="112" customWidth="1"/>
    <col min="10493" max="10493" width="6.109375" style="112" customWidth="1"/>
    <col min="10494" max="10494" width="36" style="112" customWidth="1"/>
    <col min="10495" max="10495" width="0" style="112" hidden="1" customWidth="1"/>
    <col min="10496" max="10496" width="5.88671875" style="112" customWidth="1"/>
    <col min="10497" max="10497" width="8.33203125" style="112" customWidth="1"/>
    <col min="10498" max="10499" width="5.33203125" style="112" customWidth="1"/>
    <col min="10500" max="10500" width="7.21875" style="112" customWidth="1"/>
    <col min="10501" max="10501" width="7.88671875" style="112" customWidth="1"/>
    <col min="10502" max="10502" width="8.109375" style="112" customWidth="1"/>
    <col min="10503" max="10503" width="7.21875" style="112" customWidth="1"/>
    <col min="10504" max="10504" width="7.109375" style="112" customWidth="1"/>
    <col min="10505" max="10505" width="6.5546875" style="112" customWidth="1"/>
    <col min="10506" max="10506" width="6.88671875" style="112" customWidth="1"/>
    <col min="10507" max="10507" width="6.77734375" style="112" customWidth="1"/>
    <col min="10508" max="10510" width="0" style="112" hidden="1" customWidth="1"/>
    <col min="10511" max="10514" width="6.77734375" style="112" customWidth="1"/>
    <col min="10515" max="10516" width="0" style="112" hidden="1" customWidth="1"/>
    <col min="10517" max="10517" width="6.77734375" style="112" customWidth="1"/>
    <col min="10518" max="10518" width="10.44140625" style="112" customWidth="1"/>
    <col min="10519" max="10519" width="8.6640625" style="112" customWidth="1"/>
    <col min="10520" max="10520" width="9.88671875" style="112" customWidth="1"/>
    <col min="10521" max="10521" width="11.21875" style="112" customWidth="1"/>
    <col min="10522" max="10523" width="11.5546875" style="112" customWidth="1"/>
    <col min="10524" max="10524" width="20.5546875" style="112" bestFit="1" customWidth="1"/>
    <col min="10525" max="10525" width="11.5546875" style="112" customWidth="1"/>
    <col min="10526" max="10526" width="10.5546875" style="112" bestFit="1" customWidth="1"/>
    <col min="10527" max="10528" width="9.88671875" style="112"/>
    <col min="10529" max="10529" width="12.88671875" style="112" customWidth="1"/>
    <col min="10530" max="10747" width="9.88671875" style="112"/>
    <col min="10748" max="10748" width="5.5546875" style="112" customWidth="1"/>
    <col min="10749" max="10749" width="6.109375" style="112" customWidth="1"/>
    <col min="10750" max="10750" width="36" style="112" customWidth="1"/>
    <col min="10751" max="10751" width="0" style="112" hidden="1" customWidth="1"/>
    <col min="10752" max="10752" width="5.88671875" style="112" customWidth="1"/>
    <col min="10753" max="10753" width="8.33203125" style="112" customWidth="1"/>
    <col min="10754" max="10755" width="5.33203125" style="112" customWidth="1"/>
    <col min="10756" max="10756" width="7.21875" style="112" customWidth="1"/>
    <col min="10757" max="10757" width="7.88671875" style="112" customWidth="1"/>
    <col min="10758" max="10758" width="8.109375" style="112" customWidth="1"/>
    <col min="10759" max="10759" width="7.21875" style="112" customWidth="1"/>
    <col min="10760" max="10760" width="7.109375" style="112" customWidth="1"/>
    <col min="10761" max="10761" width="6.5546875" style="112" customWidth="1"/>
    <col min="10762" max="10762" width="6.88671875" style="112" customWidth="1"/>
    <col min="10763" max="10763" width="6.77734375" style="112" customWidth="1"/>
    <col min="10764" max="10766" width="0" style="112" hidden="1" customWidth="1"/>
    <col min="10767" max="10770" width="6.77734375" style="112" customWidth="1"/>
    <col min="10771" max="10772" width="0" style="112" hidden="1" customWidth="1"/>
    <col min="10773" max="10773" width="6.77734375" style="112" customWidth="1"/>
    <col min="10774" max="10774" width="10.44140625" style="112" customWidth="1"/>
    <col min="10775" max="10775" width="8.6640625" style="112" customWidth="1"/>
    <col min="10776" max="10776" width="9.88671875" style="112" customWidth="1"/>
    <col min="10777" max="10777" width="11.21875" style="112" customWidth="1"/>
    <col min="10778" max="10779" width="11.5546875" style="112" customWidth="1"/>
    <col min="10780" max="10780" width="20.5546875" style="112" bestFit="1" customWidth="1"/>
    <col min="10781" max="10781" width="11.5546875" style="112" customWidth="1"/>
    <col min="10782" max="10782" width="10.5546875" style="112" bestFit="1" customWidth="1"/>
    <col min="10783" max="10784" width="9.88671875" style="112"/>
    <col min="10785" max="10785" width="12.88671875" style="112" customWidth="1"/>
    <col min="10786" max="11003" width="9.88671875" style="112"/>
    <col min="11004" max="11004" width="5.5546875" style="112" customWidth="1"/>
    <col min="11005" max="11005" width="6.109375" style="112" customWidth="1"/>
    <col min="11006" max="11006" width="36" style="112" customWidth="1"/>
    <col min="11007" max="11007" width="0" style="112" hidden="1" customWidth="1"/>
    <col min="11008" max="11008" width="5.88671875" style="112" customWidth="1"/>
    <col min="11009" max="11009" width="8.33203125" style="112" customWidth="1"/>
    <col min="11010" max="11011" width="5.33203125" style="112" customWidth="1"/>
    <col min="11012" max="11012" width="7.21875" style="112" customWidth="1"/>
    <col min="11013" max="11013" width="7.88671875" style="112" customWidth="1"/>
    <col min="11014" max="11014" width="8.109375" style="112" customWidth="1"/>
    <col min="11015" max="11015" width="7.21875" style="112" customWidth="1"/>
    <col min="11016" max="11016" width="7.109375" style="112" customWidth="1"/>
    <col min="11017" max="11017" width="6.5546875" style="112" customWidth="1"/>
    <col min="11018" max="11018" width="6.88671875" style="112" customWidth="1"/>
    <col min="11019" max="11019" width="6.77734375" style="112" customWidth="1"/>
    <col min="11020" max="11022" width="0" style="112" hidden="1" customWidth="1"/>
    <col min="11023" max="11026" width="6.77734375" style="112" customWidth="1"/>
    <col min="11027" max="11028" width="0" style="112" hidden="1" customWidth="1"/>
    <col min="11029" max="11029" width="6.77734375" style="112" customWidth="1"/>
    <col min="11030" max="11030" width="10.44140625" style="112" customWidth="1"/>
    <col min="11031" max="11031" width="8.6640625" style="112" customWidth="1"/>
    <col min="11032" max="11032" width="9.88671875" style="112" customWidth="1"/>
    <col min="11033" max="11033" width="11.21875" style="112" customWidth="1"/>
    <col min="11034" max="11035" width="11.5546875" style="112" customWidth="1"/>
    <col min="11036" max="11036" width="20.5546875" style="112" bestFit="1" customWidth="1"/>
    <col min="11037" max="11037" width="11.5546875" style="112" customWidth="1"/>
    <col min="11038" max="11038" width="10.5546875" style="112" bestFit="1" customWidth="1"/>
    <col min="11039" max="11040" width="9.88671875" style="112"/>
    <col min="11041" max="11041" width="12.88671875" style="112" customWidth="1"/>
    <col min="11042" max="11259" width="9.88671875" style="112"/>
    <col min="11260" max="11260" width="5.5546875" style="112" customWidth="1"/>
    <col min="11261" max="11261" width="6.109375" style="112" customWidth="1"/>
    <col min="11262" max="11262" width="36" style="112" customWidth="1"/>
    <col min="11263" max="11263" width="0" style="112" hidden="1" customWidth="1"/>
    <col min="11264" max="11264" width="5.88671875" style="112" customWidth="1"/>
    <col min="11265" max="11265" width="8.33203125" style="112" customWidth="1"/>
    <col min="11266" max="11267" width="5.33203125" style="112" customWidth="1"/>
    <col min="11268" max="11268" width="7.21875" style="112" customWidth="1"/>
    <col min="11269" max="11269" width="7.88671875" style="112" customWidth="1"/>
    <col min="11270" max="11270" width="8.109375" style="112" customWidth="1"/>
    <col min="11271" max="11271" width="7.21875" style="112" customWidth="1"/>
    <col min="11272" max="11272" width="7.109375" style="112" customWidth="1"/>
    <col min="11273" max="11273" width="6.5546875" style="112" customWidth="1"/>
    <col min="11274" max="11274" width="6.88671875" style="112" customWidth="1"/>
    <col min="11275" max="11275" width="6.77734375" style="112" customWidth="1"/>
    <col min="11276" max="11278" width="0" style="112" hidden="1" customWidth="1"/>
    <col min="11279" max="11282" width="6.77734375" style="112" customWidth="1"/>
    <col min="11283" max="11284" width="0" style="112" hidden="1" customWidth="1"/>
    <col min="11285" max="11285" width="6.77734375" style="112" customWidth="1"/>
    <col min="11286" max="11286" width="10.44140625" style="112" customWidth="1"/>
    <col min="11287" max="11287" width="8.6640625" style="112" customWidth="1"/>
    <col min="11288" max="11288" width="9.88671875" style="112" customWidth="1"/>
    <col min="11289" max="11289" width="11.21875" style="112" customWidth="1"/>
    <col min="11290" max="11291" width="11.5546875" style="112" customWidth="1"/>
    <col min="11292" max="11292" width="20.5546875" style="112" bestFit="1" customWidth="1"/>
    <col min="11293" max="11293" width="11.5546875" style="112" customWidth="1"/>
    <col min="11294" max="11294" width="10.5546875" style="112" bestFit="1" customWidth="1"/>
    <col min="11295" max="11296" width="9.88671875" style="112"/>
    <col min="11297" max="11297" width="12.88671875" style="112" customWidth="1"/>
    <col min="11298" max="11515" width="9.88671875" style="112"/>
    <col min="11516" max="11516" width="5.5546875" style="112" customWidth="1"/>
    <col min="11517" max="11517" width="6.109375" style="112" customWidth="1"/>
    <col min="11518" max="11518" width="36" style="112" customWidth="1"/>
    <col min="11519" max="11519" width="0" style="112" hidden="1" customWidth="1"/>
    <col min="11520" max="11520" width="5.88671875" style="112" customWidth="1"/>
    <col min="11521" max="11521" width="8.33203125" style="112" customWidth="1"/>
    <col min="11522" max="11523" width="5.33203125" style="112" customWidth="1"/>
    <col min="11524" max="11524" width="7.21875" style="112" customWidth="1"/>
    <col min="11525" max="11525" width="7.88671875" style="112" customWidth="1"/>
    <col min="11526" max="11526" width="8.109375" style="112" customWidth="1"/>
    <col min="11527" max="11527" width="7.21875" style="112" customWidth="1"/>
    <col min="11528" max="11528" width="7.109375" style="112" customWidth="1"/>
    <col min="11529" max="11529" width="6.5546875" style="112" customWidth="1"/>
    <col min="11530" max="11530" width="6.88671875" style="112" customWidth="1"/>
    <col min="11531" max="11531" width="6.77734375" style="112" customWidth="1"/>
    <col min="11532" max="11534" width="0" style="112" hidden="1" customWidth="1"/>
    <col min="11535" max="11538" width="6.77734375" style="112" customWidth="1"/>
    <col min="11539" max="11540" width="0" style="112" hidden="1" customWidth="1"/>
    <col min="11541" max="11541" width="6.77734375" style="112" customWidth="1"/>
    <col min="11542" max="11542" width="10.44140625" style="112" customWidth="1"/>
    <col min="11543" max="11543" width="8.6640625" style="112" customWidth="1"/>
    <col min="11544" max="11544" width="9.88671875" style="112" customWidth="1"/>
    <col min="11545" max="11545" width="11.21875" style="112" customWidth="1"/>
    <col min="11546" max="11547" width="11.5546875" style="112" customWidth="1"/>
    <col min="11548" max="11548" width="20.5546875" style="112" bestFit="1" customWidth="1"/>
    <col min="11549" max="11549" width="11.5546875" style="112" customWidth="1"/>
    <col min="11550" max="11550" width="10.5546875" style="112" bestFit="1" customWidth="1"/>
    <col min="11551" max="11552" width="9.88671875" style="112"/>
    <col min="11553" max="11553" width="12.88671875" style="112" customWidth="1"/>
    <col min="11554" max="11771" width="9.88671875" style="112"/>
    <col min="11772" max="11772" width="5.5546875" style="112" customWidth="1"/>
    <col min="11773" max="11773" width="6.109375" style="112" customWidth="1"/>
    <col min="11774" max="11774" width="36" style="112" customWidth="1"/>
    <col min="11775" max="11775" width="0" style="112" hidden="1" customWidth="1"/>
    <col min="11776" max="11776" width="5.88671875" style="112" customWidth="1"/>
    <col min="11777" max="11777" width="8.33203125" style="112" customWidth="1"/>
    <col min="11778" max="11779" width="5.33203125" style="112" customWidth="1"/>
    <col min="11780" max="11780" width="7.21875" style="112" customWidth="1"/>
    <col min="11781" max="11781" width="7.88671875" style="112" customWidth="1"/>
    <col min="11782" max="11782" width="8.109375" style="112" customWidth="1"/>
    <col min="11783" max="11783" width="7.21875" style="112" customWidth="1"/>
    <col min="11784" max="11784" width="7.109375" style="112" customWidth="1"/>
    <col min="11785" max="11785" width="6.5546875" style="112" customWidth="1"/>
    <col min="11786" max="11786" width="6.88671875" style="112" customWidth="1"/>
    <col min="11787" max="11787" width="6.77734375" style="112" customWidth="1"/>
    <col min="11788" max="11790" width="0" style="112" hidden="1" customWidth="1"/>
    <col min="11791" max="11794" width="6.77734375" style="112" customWidth="1"/>
    <col min="11795" max="11796" width="0" style="112" hidden="1" customWidth="1"/>
    <col min="11797" max="11797" width="6.77734375" style="112" customWidth="1"/>
    <col min="11798" max="11798" width="10.44140625" style="112" customWidth="1"/>
    <col min="11799" max="11799" width="8.6640625" style="112" customWidth="1"/>
    <col min="11800" max="11800" width="9.88671875" style="112" customWidth="1"/>
    <col min="11801" max="11801" width="11.21875" style="112" customWidth="1"/>
    <col min="11802" max="11803" width="11.5546875" style="112" customWidth="1"/>
    <col min="11804" max="11804" width="20.5546875" style="112" bestFit="1" customWidth="1"/>
    <col min="11805" max="11805" width="11.5546875" style="112" customWidth="1"/>
    <col min="11806" max="11806" width="10.5546875" style="112" bestFit="1" customWidth="1"/>
    <col min="11807" max="11808" width="9.88671875" style="112"/>
    <col min="11809" max="11809" width="12.88671875" style="112" customWidth="1"/>
    <col min="11810" max="12027" width="9.88671875" style="112"/>
    <col min="12028" max="12028" width="5.5546875" style="112" customWidth="1"/>
    <col min="12029" max="12029" width="6.109375" style="112" customWidth="1"/>
    <col min="12030" max="12030" width="36" style="112" customWidth="1"/>
    <col min="12031" max="12031" width="0" style="112" hidden="1" customWidth="1"/>
    <col min="12032" max="12032" width="5.88671875" style="112" customWidth="1"/>
    <col min="12033" max="12033" width="8.33203125" style="112" customWidth="1"/>
    <col min="12034" max="12035" width="5.33203125" style="112" customWidth="1"/>
    <col min="12036" max="12036" width="7.21875" style="112" customWidth="1"/>
    <col min="12037" max="12037" width="7.88671875" style="112" customWidth="1"/>
    <col min="12038" max="12038" width="8.109375" style="112" customWidth="1"/>
    <col min="12039" max="12039" width="7.21875" style="112" customWidth="1"/>
    <col min="12040" max="12040" width="7.109375" style="112" customWidth="1"/>
    <col min="12041" max="12041" width="6.5546875" style="112" customWidth="1"/>
    <col min="12042" max="12042" width="6.88671875" style="112" customWidth="1"/>
    <col min="12043" max="12043" width="6.77734375" style="112" customWidth="1"/>
    <col min="12044" max="12046" width="0" style="112" hidden="1" customWidth="1"/>
    <col min="12047" max="12050" width="6.77734375" style="112" customWidth="1"/>
    <col min="12051" max="12052" width="0" style="112" hidden="1" customWidth="1"/>
    <col min="12053" max="12053" width="6.77734375" style="112" customWidth="1"/>
    <col min="12054" max="12054" width="10.44140625" style="112" customWidth="1"/>
    <col min="12055" max="12055" width="8.6640625" style="112" customWidth="1"/>
    <col min="12056" max="12056" width="9.88671875" style="112" customWidth="1"/>
    <col min="12057" max="12057" width="11.21875" style="112" customWidth="1"/>
    <col min="12058" max="12059" width="11.5546875" style="112" customWidth="1"/>
    <col min="12060" max="12060" width="20.5546875" style="112" bestFit="1" customWidth="1"/>
    <col min="12061" max="12061" width="11.5546875" style="112" customWidth="1"/>
    <col min="12062" max="12062" width="10.5546875" style="112" bestFit="1" customWidth="1"/>
    <col min="12063" max="12064" width="9.88671875" style="112"/>
    <col min="12065" max="12065" width="12.88671875" style="112" customWidth="1"/>
    <col min="12066" max="12283" width="9.88671875" style="112"/>
    <col min="12284" max="12284" width="5.5546875" style="112" customWidth="1"/>
    <col min="12285" max="12285" width="6.109375" style="112" customWidth="1"/>
    <col min="12286" max="12286" width="36" style="112" customWidth="1"/>
    <col min="12287" max="12287" width="0" style="112" hidden="1" customWidth="1"/>
    <col min="12288" max="12288" width="5.88671875" style="112" customWidth="1"/>
    <col min="12289" max="12289" width="8.33203125" style="112" customWidth="1"/>
    <col min="12290" max="12291" width="5.33203125" style="112" customWidth="1"/>
    <col min="12292" max="12292" width="7.21875" style="112" customWidth="1"/>
    <col min="12293" max="12293" width="7.88671875" style="112" customWidth="1"/>
    <col min="12294" max="12294" width="8.109375" style="112" customWidth="1"/>
    <col min="12295" max="12295" width="7.21875" style="112" customWidth="1"/>
    <col min="12296" max="12296" width="7.109375" style="112" customWidth="1"/>
    <col min="12297" max="12297" width="6.5546875" style="112" customWidth="1"/>
    <col min="12298" max="12298" width="6.88671875" style="112" customWidth="1"/>
    <col min="12299" max="12299" width="6.77734375" style="112" customWidth="1"/>
    <col min="12300" max="12302" width="0" style="112" hidden="1" customWidth="1"/>
    <col min="12303" max="12306" width="6.77734375" style="112" customWidth="1"/>
    <col min="12307" max="12308" width="0" style="112" hidden="1" customWidth="1"/>
    <col min="12309" max="12309" width="6.77734375" style="112" customWidth="1"/>
    <col min="12310" max="12310" width="10.44140625" style="112" customWidth="1"/>
    <col min="12311" max="12311" width="8.6640625" style="112" customWidth="1"/>
    <col min="12312" max="12312" width="9.88671875" style="112" customWidth="1"/>
    <col min="12313" max="12313" width="11.21875" style="112" customWidth="1"/>
    <col min="12314" max="12315" width="11.5546875" style="112" customWidth="1"/>
    <col min="12316" max="12316" width="20.5546875" style="112" bestFit="1" customWidth="1"/>
    <col min="12317" max="12317" width="11.5546875" style="112" customWidth="1"/>
    <col min="12318" max="12318" width="10.5546875" style="112" bestFit="1" customWidth="1"/>
    <col min="12319" max="12320" width="9.88671875" style="112"/>
    <col min="12321" max="12321" width="12.88671875" style="112" customWidth="1"/>
    <col min="12322" max="12539" width="9.88671875" style="112"/>
    <col min="12540" max="12540" width="5.5546875" style="112" customWidth="1"/>
    <col min="12541" max="12541" width="6.109375" style="112" customWidth="1"/>
    <col min="12542" max="12542" width="36" style="112" customWidth="1"/>
    <col min="12543" max="12543" width="0" style="112" hidden="1" customWidth="1"/>
    <col min="12544" max="12544" width="5.88671875" style="112" customWidth="1"/>
    <col min="12545" max="12545" width="8.33203125" style="112" customWidth="1"/>
    <col min="12546" max="12547" width="5.33203125" style="112" customWidth="1"/>
    <col min="12548" max="12548" width="7.21875" style="112" customWidth="1"/>
    <col min="12549" max="12549" width="7.88671875" style="112" customWidth="1"/>
    <col min="12550" max="12550" width="8.109375" style="112" customWidth="1"/>
    <col min="12551" max="12551" width="7.21875" style="112" customWidth="1"/>
    <col min="12552" max="12552" width="7.109375" style="112" customWidth="1"/>
    <col min="12553" max="12553" width="6.5546875" style="112" customWidth="1"/>
    <col min="12554" max="12554" width="6.88671875" style="112" customWidth="1"/>
    <col min="12555" max="12555" width="6.77734375" style="112" customWidth="1"/>
    <col min="12556" max="12558" width="0" style="112" hidden="1" customWidth="1"/>
    <col min="12559" max="12562" width="6.77734375" style="112" customWidth="1"/>
    <col min="12563" max="12564" width="0" style="112" hidden="1" customWidth="1"/>
    <col min="12565" max="12565" width="6.77734375" style="112" customWidth="1"/>
    <col min="12566" max="12566" width="10.44140625" style="112" customWidth="1"/>
    <col min="12567" max="12567" width="8.6640625" style="112" customWidth="1"/>
    <col min="12568" max="12568" width="9.88671875" style="112" customWidth="1"/>
    <col min="12569" max="12569" width="11.21875" style="112" customWidth="1"/>
    <col min="12570" max="12571" width="11.5546875" style="112" customWidth="1"/>
    <col min="12572" max="12572" width="20.5546875" style="112" bestFit="1" customWidth="1"/>
    <col min="12573" max="12573" width="11.5546875" style="112" customWidth="1"/>
    <col min="12574" max="12574" width="10.5546875" style="112" bestFit="1" customWidth="1"/>
    <col min="12575" max="12576" width="9.88671875" style="112"/>
    <col min="12577" max="12577" width="12.88671875" style="112" customWidth="1"/>
    <col min="12578" max="12795" width="9.88671875" style="112"/>
    <col min="12796" max="12796" width="5.5546875" style="112" customWidth="1"/>
    <col min="12797" max="12797" width="6.109375" style="112" customWidth="1"/>
    <col min="12798" max="12798" width="36" style="112" customWidth="1"/>
    <col min="12799" max="12799" width="0" style="112" hidden="1" customWidth="1"/>
    <col min="12800" max="12800" width="5.88671875" style="112" customWidth="1"/>
    <col min="12801" max="12801" width="8.33203125" style="112" customWidth="1"/>
    <col min="12802" max="12803" width="5.33203125" style="112" customWidth="1"/>
    <col min="12804" max="12804" width="7.21875" style="112" customWidth="1"/>
    <col min="12805" max="12805" width="7.88671875" style="112" customWidth="1"/>
    <col min="12806" max="12806" width="8.109375" style="112" customWidth="1"/>
    <col min="12807" max="12807" width="7.21875" style="112" customWidth="1"/>
    <col min="12808" max="12808" width="7.109375" style="112" customWidth="1"/>
    <col min="12809" max="12809" width="6.5546875" style="112" customWidth="1"/>
    <col min="12810" max="12810" width="6.88671875" style="112" customWidth="1"/>
    <col min="12811" max="12811" width="6.77734375" style="112" customWidth="1"/>
    <col min="12812" max="12814" width="0" style="112" hidden="1" customWidth="1"/>
    <col min="12815" max="12818" width="6.77734375" style="112" customWidth="1"/>
    <col min="12819" max="12820" width="0" style="112" hidden="1" customWidth="1"/>
    <col min="12821" max="12821" width="6.77734375" style="112" customWidth="1"/>
    <col min="12822" max="12822" width="10.44140625" style="112" customWidth="1"/>
    <col min="12823" max="12823" width="8.6640625" style="112" customWidth="1"/>
    <col min="12824" max="12824" width="9.88671875" style="112" customWidth="1"/>
    <col min="12825" max="12825" width="11.21875" style="112" customWidth="1"/>
    <col min="12826" max="12827" width="11.5546875" style="112" customWidth="1"/>
    <col min="12828" max="12828" width="20.5546875" style="112" bestFit="1" customWidth="1"/>
    <col min="12829" max="12829" width="11.5546875" style="112" customWidth="1"/>
    <col min="12830" max="12830" width="10.5546875" style="112" bestFit="1" customWidth="1"/>
    <col min="12831" max="12832" width="9.88671875" style="112"/>
    <col min="12833" max="12833" width="12.88671875" style="112" customWidth="1"/>
    <col min="12834" max="13051" width="9.88671875" style="112"/>
    <col min="13052" max="13052" width="5.5546875" style="112" customWidth="1"/>
    <col min="13053" max="13053" width="6.109375" style="112" customWidth="1"/>
    <col min="13054" max="13054" width="36" style="112" customWidth="1"/>
    <col min="13055" max="13055" width="0" style="112" hidden="1" customWidth="1"/>
    <col min="13056" max="13056" width="5.88671875" style="112" customWidth="1"/>
    <col min="13057" max="13057" width="8.33203125" style="112" customWidth="1"/>
    <col min="13058" max="13059" width="5.33203125" style="112" customWidth="1"/>
    <col min="13060" max="13060" width="7.21875" style="112" customWidth="1"/>
    <col min="13061" max="13061" width="7.88671875" style="112" customWidth="1"/>
    <col min="13062" max="13062" width="8.109375" style="112" customWidth="1"/>
    <col min="13063" max="13063" width="7.21875" style="112" customWidth="1"/>
    <col min="13064" max="13064" width="7.109375" style="112" customWidth="1"/>
    <col min="13065" max="13065" width="6.5546875" style="112" customWidth="1"/>
    <col min="13066" max="13066" width="6.88671875" style="112" customWidth="1"/>
    <col min="13067" max="13067" width="6.77734375" style="112" customWidth="1"/>
    <col min="13068" max="13070" width="0" style="112" hidden="1" customWidth="1"/>
    <col min="13071" max="13074" width="6.77734375" style="112" customWidth="1"/>
    <col min="13075" max="13076" width="0" style="112" hidden="1" customWidth="1"/>
    <col min="13077" max="13077" width="6.77734375" style="112" customWidth="1"/>
    <col min="13078" max="13078" width="10.44140625" style="112" customWidth="1"/>
    <col min="13079" max="13079" width="8.6640625" style="112" customWidth="1"/>
    <col min="13080" max="13080" width="9.88671875" style="112" customWidth="1"/>
    <col min="13081" max="13081" width="11.21875" style="112" customWidth="1"/>
    <col min="13082" max="13083" width="11.5546875" style="112" customWidth="1"/>
    <col min="13084" max="13084" width="20.5546875" style="112" bestFit="1" customWidth="1"/>
    <col min="13085" max="13085" width="11.5546875" style="112" customWidth="1"/>
    <col min="13086" max="13086" width="10.5546875" style="112" bestFit="1" customWidth="1"/>
    <col min="13087" max="13088" width="9.88671875" style="112"/>
    <col min="13089" max="13089" width="12.88671875" style="112" customWidth="1"/>
    <col min="13090" max="13307" width="9.88671875" style="112"/>
    <col min="13308" max="13308" width="5.5546875" style="112" customWidth="1"/>
    <col min="13309" max="13309" width="6.109375" style="112" customWidth="1"/>
    <col min="13310" max="13310" width="36" style="112" customWidth="1"/>
    <col min="13311" max="13311" width="0" style="112" hidden="1" customWidth="1"/>
    <col min="13312" max="13312" width="5.88671875" style="112" customWidth="1"/>
    <col min="13313" max="13313" width="8.33203125" style="112" customWidth="1"/>
    <col min="13314" max="13315" width="5.33203125" style="112" customWidth="1"/>
    <col min="13316" max="13316" width="7.21875" style="112" customWidth="1"/>
    <col min="13317" max="13317" width="7.88671875" style="112" customWidth="1"/>
    <col min="13318" max="13318" width="8.109375" style="112" customWidth="1"/>
    <col min="13319" max="13319" width="7.21875" style="112" customWidth="1"/>
    <col min="13320" max="13320" width="7.109375" style="112" customWidth="1"/>
    <col min="13321" max="13321" width="6.5546875" style="112" customWidth="1"/>
    <col min="13322" max="13322" width="6.88671875" style="112" customWidth="1"/>
    <col min="13323" max="13323" width="6.77734375" style="112" customWidth="1"/>
    <col min="13324" max="13326" width="0" style="112" hidden="1" customWidth="1"/>
    <col min="13327" max="13330" width="6.77734375" style="112" customWidth="1"/>
    <col min="13331" max="13332" width="0" style="112" hidden="1" customWidth="1"/>
    <col min="13333" max="13333" width="6.77734375" style="112" customWidth="1"/>
    <col min="13334" max="13334" width="10.44140625" style="112" customWidth="1"/>
    <col min="13335" max="13335" width="8.6640625" style="112" customWidth="1"/>
    <col min="13336" max="13336" width="9.88671875" style="112" customWidth="1"/>
    <col min="13337" max="13337" width="11.21875" style="112" customWidth="1"/>
    <col min="13338" max="13339" width="11.5546875" style="112" customWidth="1"/>
    <col min="13340" max="13340" width="20.5546875" style="112" bestFit="1" customWidth="1"/>
    <col min="13341" max="13341" width="11.5546875" style="112" customWidth="1"/>
    <col min="13342" max="13342" width="10.5546875" style="112" bestFit="1" customWidth="1"/>
    <col min="13343" max="13344" width="9.88671875" style="112"/>
    <col min="13345" max="13345" width="12.88671875" style="112" customWidth="1"/>
    <col min="13346" max="13563" width="9.88671875" style="112"/>
    <col min="13564" max="13564" width="5.5546875" style="112" customWidth="1"/>
    <col min="13565" max="13565" width="6.109375" style="112" customWidth="1"/>
    <col min="13566" max="13566" width="36" style="112" customWidth="1"/>
    <col min="13567" max="13567" width="0" style="112" hidden="1" customWidth="1"/>
    <col min="13568" max="13568" width="5.88671875" style="112" customWidth="1"/>
    <col min="13569" max="13569" width="8.33203125" style="112" customWidth="1"/>
    <col min="13570" max="13571" width="5.33203125" style="112" customWidth="1"/>
    <col min="13572" max="13572" width="7.21875" style="112" customWidth="1"/>
    <col min="13573" max="13573" width="7.88671875" style="112" customWidth="1"/>
    <col min="13574" max="13574" width="8.109375" style="112" customWidth="1"/>
    <col min="13575" max="13575" width="7.21875" style="112" customWidth="1"/>
    <col min="13576" max="13576" width="7.109375" style="112" customWidth="1"/>
    <col min="13577" max="13577" width="6.5546875" style="112" customWidth="1"/>
    <col min="13578" max="13578" width="6.88671875" style="112" customWidth="1"/>
    <col min="13579" max="13579" width="6.77734375" style="112" customWidth="1"/>
    <col min="13580" max="13582" width="0" style="112" hidden="1" customWidth="1"/>
    <col min="13583" max="13586" width="6.77734375" style="112" customWidth="1"/>
    <col min="13587" max="13588" width="0" style="112" hidden="1" customWidth="1"/>
    <col min="13589" max="13589" width="6.77734375" style="112" customWidth="1"/>
    <col min="13590" max="13590" width="10.44140625" style="112" customWidth="1"/>
    <col min="13591" max="13591" width="8.6640625" style="112" customWidth="1"/>
    <col min="13592" max="13592" width="9.88671875" style="112" customWidth="1"/>
    <col min="13593" max="13593" width="11.21875" style="112" customWidth="1"/>
    <col min="13594" max="13595" width="11.5546875" style="112" customWidth="1"/>
    <col min="13596" max="13596" width="20.5546875" style="112" bestFit="1" customWidth="1"/>
    <col min="13597" max="13597" width="11.5546875" style="112" customWidth="1"/>
    <col min="13598" max="13598" width="10.5546875" style="112" bestFit="1" customWidth="1"/>
    <col min="13599" max="13600" width="9.88671875" style="112"/>
    <col min="13601" max="13601" width="12.88671875" style="112" customWidth="1"/>
    <col min="13602" max="13819" width="9.88671875" style="112"/>
    <col min="13820" max="13820" width="5.5546875" style="112" customWidth="1"/>
    <col min="13821" max="13821" width="6.109375" style="112" customWidth="1"/>
    <col min="13822" max="13822" width="36" style="112" customWidth="1"/>
    <col min="13823" max="13823" width="0" style="112" hidden="1" customWidth="1"/>
    <col min="13824" max="13824" width="5.88671875" style="112" customWidth="1"/>
    <col min="13825" max="13825" width="8.33203125" style="112" customWidth="1"/>
    <col min="13826" max="13827" width="5.33203125" style="112" customWidth="1"/>
    <col min="13828" max="13828" width="7.21875" style="112" customWidth="1"/>
    <col min="13829" max="13829" width="7.88671875" style="112" customWidth="1"/>
    <col min="13830" max="13830" width="8.109375" style="112" customWidth="1"/>
    <col min="13831" max="13831" width="7.21875" style="112" customWidth="1"/>
    <col min="13832" max="13832" width="7.109375" style="112" customWidth="1"/>
    <col min="13833" max="13833" width="6.5546875" style="112" customWidth="1"/>
    <col min="13834" max="13834" width="6.88671875" style="112" customWidth="1"/>
    <col min="13835" max="13835" width="6.77734375" style="112" customWidth="1"/>
    <col min="13836" max="13838" width="0" style="112" hidden="1" customWidth="1"/>
    <col min="13839" max="13842" width="6.77734375" style="112" customWidth="1"/>
    <col min="13843" max="13844" width="0" style="112" hidden="1" customWidth="1"/>
    <col min="13845" max="13845" width="6.77734375" style="112" customWidth="1"/>
    <col min="13846" max="13846" width="10.44140625" style="112" customWidth="1"/>
    <col min="13847" max="13847" width="8.6640625" style="112" customWidth="1"/>
    <col min="13848" max="13848" width="9.88671875" style="112" customWidth="1"/>
    <col min="13849" max="13849" width="11.21875" style="112" customWidth="1"/>
    <col min="13850" max="13851" width="11.5546875" style="112" customWidth="1"/>
    <col min="13852" max="13852" width="20.5546875" style="112" bestFit="1" customWidth="1"/>
    <col min="13853" max="13853" width="11.5546875" style="112" customWidth="1"/>
    <col min="13854" max="13854" width="10.5546875" style="112" bestFit="1" customWidth="1"/>
    <col min="13855" max="13856" width="9.88671875" style="112"/>
    <col min="13857" max="13857" width="12.88671875" style="112" customWidth="1"/>
    <col min="13858" max="14075" width="9.88671875" style="112"/>
    <col min="14076" max="14076" width="5.5546875" style="112" customWidth="1"/>
    <col min="14077" max="14077" width="6.109375" style="112" customWidth="1"/>
    <col min="14078" max="14078" width="36" style="112" customWidth="1"/>
    <col min="14079" max="14079" width="0" style="112" hidden="1" customWidth="1"/>
    <col min="14080" max="14080" width="5.88671875" style="112" customWidth="1"/>
    <col min="14081" max="14081" width="8.33203125" style="112" customWidth="1"/>
    <col min="14082" max="14083" width="5.33203125" style="112" customWidth="1"/>
    <col min="14084" max="14084" width="7.21875" style="112" customWidth="1"/>
    <col min="14085" max="14085" width="7.88671875" style="112" customWidth="1"/>
    <col min="14086" max="14086" width="8.109375" style="112" customWidth="1"/>
    <col min="14087" max="14087" width="7.21875" style="112" customWidth="1"/>
    <col min="14088" max="14088" width="7.109375" style="112" customWidth="1"/>
    <col min="14089" max="14089" width="6.5546875" style="112" customWidth="1"/>
    <col min="14090" max="14090" width="6.88671875" style="112" customWidth="1"/>
    <col min="14091" max="14091" width="6.77734375" style="112" customWidth="1"/>
    <col min="14092" max="14094" width="0" style="112" hidden="1" customWidth="1"/>
    <col min="14095" max="14098" width="6.77734375" style="112" customWidth="1"/>
    <col min="14099" max="14100" width="0" style="112" hidden="1" customWidth="1"/>
    <col min="14101" max="14101" width="6.77734375" style="112" customWidth="1"/>
    <col min="14102" max="14102" width="10.44140625" style="112" customWidth="1"/>
    <col min="14103" max="14103" width="8.6640625" style="112" customWidth="1"/>
    <col min="14104" max="14104" width="9.88671875" style="112" customWidth="1"/>
    <col min="14105" max="14105" width="11.21875" style="112" customWidth="1"/>
    <col min="14106" max="14107" width="11.5546875" style="112" customWidth="1"/>
    <col min="14108" max="14108" width="20.5546875" style="112" bestFit="1" customWidth="1"/>
    <col min="14109" max="14109" width="11.5546875" style="112" customWidth="1"/>
    <col min="14110" max="14110" width="10.5546875" style="112" bestFit="1" customWidth="1"/>
    <col min="14111" max="14112" width="9.88671875" style="112"/>
    <col min="14113" max="14113" width="12.88671875" style="112" customWidth="1"/>
    <col min="14114" max="14331" width="9.88671875" style="112"/>
    <col min="14332" max="14332" width="5.5546875" style="112" customWidth="1"/>
    <col min="14333" max="14333" width="6.109375" style="112" customWidth="1"/>
    <col min="14334" max="14334" width="36" style="112" customWidth="1"/>
    <col min="14335" max="14335" width="0" style="112" hidden="1" customWidth="1"/>
    <col min="14336" max="14336" width="5.88671875" style="112" customWidth="1"/>
    <col min="14337" max="14337" width="8.33203125" style="112" customWidth="1"/>
    <col min="14338" max="14339" width="5.33203125" style="112" customWidth="1"/>
    <col min="14340" max="14340" width="7.21875" style="112" customWidth="1"/>
    <col min="14341" max="14341" width="7.88671875" style="112" customWidth="1"/>
    <col min="14342" max="14342" width="8.109375" style="112" customWidth="1"/>
    <col min="14343" max="14343" width="7.21875" style="112" customWidth="1"/>
    <col min="14344" max="14344" width="7.109375" style="112" customWidth="1"/>
    <col min="14345" max="14345" width="6.5546875" style="112" customWidth="1"/>
    <col min="14346" max="14346" width="6.88671875" style="112" customWidth="1"/>
    <col min="14347" max="14347" width="6.77734375" style="112" customWidth="1"/>
    <col min="14348" max="14350" width="0" style="112" hidden="1" customWidth="1"/>
    <col min="14351" max="14354" width="6.77734375" style="112" customWidth="1"/>
    <col min="14355" max="14356" width="0" style="112" hidden="1" customWidth="1"/>
    <col min="14357" max="14357" width="6.77734375" style="112" customWidth="1"/>
    <col min="14358" max="14358" width="10.44140625" style="112" customWidth="1"/>
    <col min="14359" max="14359" width="8.6640625" style="112" customWidth="1"/>
    <col min="14360" max="14360" width="9.88671875" style="112" customWidth="1"/>
    <col min="14361" max="14361" width="11.21875" style="112" customWidth="1"/>
    <col min="14362" max="14363" width="11.5546875" style="112" customWidth="1"/>
    <col min="14364" max="14364" width="20.5546875" style="112" bestFit="1" customWidth="1"/>
    <col min="14365" max="14365" width="11.5546875" style="112" customWidth="1"/>
    <col min="14366" max="14366" width="10.5546875" style="112" bestFit="1" customWidth="1"/>
    <col min="14367" max="14368" width="9.88671875" style="112"/>
    <col min="14369" max="14369" width="12.88671875" style="112" customWidth="1"/>
    <col min="14370" max="14587" width="9.88671875" style="112"/>
    <col min="14588" max="14588" width="5.5546875" style="112" customWidth="1"/>
    <col min="14589" max="14589" width="6.109375" style="112" customWidth="1"/>
    <col min="14590" max="14590" width="36" style="112" customWidth="1"/>
    <col min="14591" max="14591" width="0" style="112" hidden="1" customWidth="1"/>
    <col min="14592" max="14592" width="5.88671875" style="112" customWidth="1"/>
    <col min="14593" max="14593" width="8.33203125" style="112" customWidth="1"/>
    <col min="14594" max="14595" width="5.33203125" style="112" customWidth="1"/>
    <col min="14596" max="14596" width="7.21875" style="112" customWidth="1"/>
    <col min="14597" max="14597" width="7.88671875" style="112" customWidth="1"/>
    <col min="14598" max="14598" width="8.109375" style="112" customWidth="1"/>
    <col min="14599" max="14599" width="7.21875" style="112" customWidth="1"/>
    <col min="14600" max="14600" width="7.109375" style="112" customWidth="1"/>
    <col min="14601" max="14601" width="6.5546875" style="112" customWidth="1"/>
    <col min="14602" max="14602" width="6.88671875" style="112" customWidth="1"/>
    <col min="14603" max="14603" width="6.77734375" style="112" customWidth="1"/>
    <col min="14604" max="14606" width="0" style="112" hidden="1" customWidth="1"/>
    <col min="14607" max="14610" width="6.77734375" style="112" customWidth="1"/>
    <col min="14611" max="14612" width="0" style="112" hidden="1" customWidth="1"/>
    <col min="14613" max="14613" width="6.77734375" style="112" customWidth="1"/>
    <col min="14614" max="14614" width="10.44140625" style="112" customWidth="1"/>
    <col min="14615" max="14615" width="8.6640625" style="112" customWidth="1"/>
    <col min="14616" max="14616" width="9.88671875" style="112" customWidth="1"/>
    <col min="14617" max="14617" width="11.21875" style="112" customWidth="1"/>
    <col min="14618" max="14619" width="11.5546875" style="112" customWidth="1"/>
    <col min="14620" max="14620" width="20.5546875" style="112" bestFit="1" customWidth="1"/>
    <col min="14621" max="14621" width="11.5546875" style="112" customWidth="1"/>
    <col min="14622" max="14622" width="10.5546875" style="112" bestFit="1" customWidth="1"/>
    <col min="14623" max="14624" width="9.88671875" style="112"/>
    <col min="14625" max="14625" width="12.88671875" style="112" customWidth="1"/>
    <col min="14626" max="14843" width="9.88671875" style="112"/>
    <col min="14844" max="14844" width="5.5546875" style="112" customWidth="1"/>
    <col min="14845" max="14845" width="6.109375" style="112" customWidth="1"/>
    <col min="14846" max="14846" width="36" style="112" customWidth="1"/>
    <col min="14847" max="14847" width="0" style="112" hidden="1" customWidth="1"/>
    <col min="14848" max="14848" width="5.88671875" style="112" customWidth="1"/>
    <col min="14849" max="14849" width="8.33203125" style="112" customWidth="1"/>
    <col min="14850" max="14851" width="5.33203125" style="112" customWidth="1"/>
    <col min="14852" max="14852" width="7.21875" style="112" customWidth="1"/>
    <col min="14853" max="14853" width="7.88671875" style="112" customWidth="1"/>
    <col min="14854" max="14854" width="8.109375" style="112" customWidth="1"/>
    <col min="14855" max="14855" width="7.21875" style="112" customWidth="1"/>
    <col min="14856" max="14856" width="7.109375" style="112" customWidth="1"/>
    <col min="14857" max="14857" width="6.5546875" style="112" customWidth="1"/>
    <col min="14858" max="14858" width="6.88671875" style="112" customWidth="1"/>
    <col min="14859" max="14859" width="6.77734375" style="112" customWidth="1"/>
    <col min="14860" max="14862" width="0" style="112" hidden="1" customWidth="1"/>
    <col min="14863" max="14866" width="6.77734375" style="112" customWidth="1"/>
    <col min="14867" max="14868" width="0" style="112" hidden="1" customWidth="1"/>
    <col min="14869" max="14869" width="6.77734375" style="112" customWidth="1"/>
    <col min="14870" max="14870" width="10.44140625" style="112" customWidth="1"/>
    <col min="14871" max="14871" width="8.6640625" style="112" customWidth="1"/>
    <col min="14872" max="14872" width="9.88671875" style="112" customWidth="1"/>
    <col min="14873" max="14873" width="11.21875" style="112" customWidth="1"/>
    <col min="14874" max="14875" width="11.5546875" style="112" customWidth="1"/>
    <col min="14876" max="14876" width="20.5546875" style="112" bestFit="1" customWidth="1"/>
    <col min="14877" max="14877" width="11.5546875" style="112" customWidth="1"/>
    <col min="14878" max="14878" width="10.5546875" style="112" bestFit="1" customWidth="1"/>
    <col min="14879" max="14880" width="9.88671875" style="112"/>
    <col min="14881" max="14881" width="12.88671875" style="112" customWidth="1"/>
    <col min="14882" max="15099" width="9.88671875" style="112"/>
    <col min="15100" max="15100" width="5.5546875" style="112" customWidth="1"/>
    <col min="15101" max="15101" width="6.109375" style="112" customWidth="1"/>
    <col min="15102" max="15102" width="36" style="112" customWidth="1"/>
    <col min="15103" max="15103" width="0" style="112" hidden="1" customWidth="1"/>
    <col min="15104" max="15104" width="5.88671875" style="112" customWidth="1"/>
    <col min="15105" max="15105" width="8.33203125" style="112" customWidth="1"/>
    <col min="15106" max="15107" width="5.33203125" style="112" customWidth="1"/>
    <col min="15108" max="15108" width="7.21875" style="112" customWidth="1"/>
    <col min="15109" max="15109" width="7.88671875" style="112" customWidth="1"/>
    <col min="15110" max="15110" width="8.109375" style="112" customWidth="1"/>
    <col min="15111" max="15111" width="7.21875" style="112" customWidth="1"/>
    <col min="15112" max="15112" width="7.109375" style="112" customWidth="1"/>
    <col min="15113" max="15113" width="6.5546875" style="112" customWidth="1"/>
    <col min="15114" max="15114" width="6.88671875" style="112" customWidth="1"/>
    <col min="15115" max="15115" width="6.77734375" style="112" customWidth="1"/>
    <col min="15116" max="15118" width="0" style="112" hidden="1" customWidth="1"/>
    <col min="15119" max="15122" width="6.77734375" style="112" customWidth="1"/>
    <col min="15123" max="15124" width="0" style="112" hidden="1" customWidth="1"/>
    <col min="15125" max="15125" width="6.77734375" style="112" customWidth="1"/>
    <col min="15126" max="15126" width="10.44140625" style="112" customWidth="1"/>
    <col min="15127" max="15127" width="8.6640625" style="112" customWidth="1"/>
    <col min="15128" max="15128" width="9.88671875" style="112" customWidth="1"/>
    <col min="15129" max="15129" width="11.21875" style="112" customWidth="1"/>
    <col min="15130" max="15131" width="11.5546875" style="112" customWidth="1"/>
    <col min="15132" max="15132" width="20.5546875" style="112" bestFit="1" customWidth="1"/>
    <col min="15133" max="15133" width="11.5546875" style="112" customWidth="1"/>
    <col min="15134" max="15134" width="10.5546875" style="112" bestFit="1" customWidth="1"/>
    <col min="15135" max="15136" width="9.88671875" style="112"/>
    <col min="15137" max="15137" width="12.88671875" style="112" customWidth="1"/>
    <col min="15138" max="15355" width="9.88671875" style="112"/>
    <col min="15356" max="15356" width="5.5546875" style="112" customWidth="1"/>
    <col min="15357" max="15357" width="6.109375" style="112" customWidth="1"/>
    <col min="15358" max="15358" width="36" style="112" customWidth="1"/>
    <col min="15359" max="15359" width="0" style="112" hidden="1" customWidth="1"/>
    <col min="15360" max="15360" width="5.88671875" style="112" customWidth="1"/>
    <col min="15361" max="15361" width="8.33203125" style="112" customWidth="1"/>
    <col min="15362" max="15363" width="5.33203125" style="112" customWidth="1"/>
    <col min="15364" max="15364" width="7.21875" style="112" customWidth="1"/>
    <col min="15365" max="15365" width="7.88671875" style="112" customWidth="1"/>
    <col min="15366" max="15366" width="8.109375" style="112" customWidth="1"/>
    <col min="15367" max="15367" width="7.21875" style="112" customWidth="1"/>
    <col min="15368" max="15368" width="7.109375" style="112" customWidth="1"/>
    <col min="15369" max="15369" width="6.5546875" style="112" customWidth="1"/>
    <col min="15370" max="15370" width="6.88671875" style="112" customWidth="1"/>
    <col min="15371" max="15371" width="6.77734375" style="112" customWidth="1"/>
    <col min="15372" max="15374" width="0" style="112" hidden="1" customWidth="1"/>
    <col min="15375" max="15378" width="6.77734375" style="112" customWidth="1"/>
    <col min="15379" max="15380" width="0" style="112" hidden="1" customWidth="1"/>
    <col min="15381" max="15381" width="6.77734375" style="112" customWidth="1"/>
    <col min="15382" max="15382" width="10.44140625" style="112" customWidth="1"/>
    <col min="15383" max="15383" width="8.6640625" style="112" customWidth="1"/>
    <col min="15384" max="15384" width="9.88671875" style="112" customWidth="1"/>
    <col min="15385" max="15385" width="11.21875" style="112" customWidth="1"/>
    <col min="15386" max="15387" width="11.5546875" style="112" customWidth="1"/>
    <col min="15388" max="15388" width="20.5546875" style="112" bestFit="1" customWidth="1"/>
    <col min="15389" max="15389" width="11.5546875" style="112" customWidth="1"/>
    <col min="15390" max="15390" width="10.5546875" style="112" bestFit="1" customWidth="1"/>
    <col min="15391" max="15392" width="9.88671875" style="112"/>
    <col min="15393" max="15393" width="12.88671875" style="112" customWidth="1"/>
    <col min="15394" max="15611" width="9.88671875" style="112"/>
    <col min="15612" max="15612" width="5.5546875" style="112" customWidth="1"/>
    <col min="15613" max="15613" width="6.109375" style="112" customWidth="1"/>
    <col min="15614" max="15614" width="36" style="112" customWidth="1"/>
    <col min="15615" max="15615" width="0" style="112" hidden="1" customWidth="1"/>
    <col min="15616" max="15616" width="5.88671875" style="112" customWidth="1"/>
    <col min="15617" max="15617" width="8.33203125" style="112" customWidth="1"/>
    <col min="15618" max="15619" width="5.33203125" style="112" customWidth="1"/>
    <col min="15620" max="15620" width="7.21875" style="112" customWidth="1"/>
    <col min="15621" max="15621" width="7.88671875" style="112" customWidth="1"/>
    <col min="15622" max="15622" width="8.109375" style="112" customWidth="1"/>
    <col min="15623" max="15623" width="7.21875" style="112" customWidth="1"/>
    <col min="15624" max="15624" width="7.109375" style="112" customWidth="1"/>
    <col min="15625" max="15625" width="6.5546875" style="112" customWidth="1"/>
    <col min="15626" max="15626" width="6.88671875" style="112" customWidth="1"/>
    <col min="15627" max="15627" width="6.77734375" style="112" customWidth="1"/>
    <col min="15628" max="15630" width="0" style="112" hidden="1" customWidth="1"/>
    <col min="15631" max="15634" width="6.77734375" style="112" customWidth="1"/>
    <col min="15635" max="15636" width="0" style="112" hidden="1" customWidth="1"/>
    <col min="15637" max="15637" width="6.77734375" style="112" customWidth="1"/>
    <col min="15638" max="15638" width="10.44140625" style="112" customWidth="1"/>
    <col min="15639" max="15639" width="8.6640625" style="112" customWidth="1"/>
    <col min="15640" max="15640" width="9.88671875" style="112" customWidth="1"/>
    <col min="15641" max="15641" width="11.21875" style="112" customWidth="1"/>
    <col min="15642" max="15643" width="11.5546875" style="112" customWidth="1"/>
    <col min="15644" max="15644" width="20.5546875" style="112" bestFit="1" customWidth="1"/>
    <col min="15645" max="15645" width="11.5546875" style="112" customWidth="1"/>
    <col min="15646" max="15646" width="10.5546875" style="112" bestFit="1" customWidth="1"/>
    <col min="15647" max="15648" width="9.88671875" style="112"/>
    <col min="15649" max="15649" width="12.88671875" style="112" customWidth="1"/>
    <col min="15650" max="15867" width="9.88671875" style="112"/>
    <col min="15868" max="15868" width="5.5546875" style="112" customWidth="1"/>
    <col min="15869" max="15869" width="6.109375" style="112" customWidth="1"/>
    <col min="15870" max="15870" width="36" style="112" customWidth="1"/>
    <col min="15871" max="15871" width="0" style="112" hidden="1" customWidth="1"/>
    <col min="15872" max="15872" width="5.88671875" style="112" customWidth="1"/>
    <col min="15873" max="15873" width="8.33203125" style="112" customWidth="1"/>
    <col min="15874" max="15875" width="5.33203125" style="112" customWidth="1"/>
    <col min="15876" max="15876" width="7.21875" style="112" customWidth="1"/>
    <col min="15877" max="15877" width="7.88671875" style="112" customWidth="1"/>
    <col min="15878" max="15878" width="8.109375" style="112" customWidth="1"/>
    <col min="15879" max="15879" width="7.21875" style="112" customWidth="1"/>
    <col min="15880" max="15880" width="7.109375" style="112" customWidth="1"/>
    <col min="15881" max="15881" width="6.5546875" style="112" customWidth="1"/>
    <col min="15882" max="15882" width="6.88671875" style="112" customWidth="1"/>
    <col min="15883" max="15883" width="6.77734375" style="112" customWidth="1"/>
    <col min="15884" max="15886" width="0" style="112" hidden="1" customWidth="1"/>
    <col min="15887" max="15890" width="6.77734375" style="112" customWidth="1"/>
    <col min="15891" max="15892" width="0" style="112" hidden="1" customWidth="1"/>
    <col min="15893" max="15893" width="6.77734375" style="112" customWidth="1"/>
    <col min="15894" max="15894" width="10.44140625" style="112" customWidth="1"/>
    <col min="15895" max="15895" width="8.6640625" style="112" customWidth="1"/>
    <col min="15896" max="15896" width="9.88671875" style="112" customWidth="1"/>
    <col min="15897" max="15897" width="11.21875" style="112" customWidth="1"/>
    <col min="15898" max="15899" width="11.5546875" style="112" customWidth="1"/>
    <col min="15900" max="15900" width="20.5546875" style="112" bestFit="1" customWidth="1"/>
    <col min="15901" max="15901" width="11.5546875" style="112" customWidth="1"/>
    <col min="15902" max="15902" width="10.5546875" style="112" bestFit="1" customWidth="1"/>
    <col min="15903" max="15904" width="9.88671875" style="112"/>
    <col min="15905" max="15905" width="12.88671875" style="112" customWidth="1"/>
    <col min="15906" max="16123" width="9.88671875" style="112"/>
    <col min="16124" max="16124" width="5.5546875" style="112" customWidth="1"/>
    <col min="16125" max="16125" width="6.109375" style="112" customWidth="1"/>
    <col min="16126" max="16126" width="36" style="112" customWidth="1"/>
    <col min="16127" max="16127" width="0" style="112" hidden="1" customWidth="1"/>
    <col min="16128" max="16128" width="5.88671875" style="112" customWidth="1"/>
    <col min="16129" max="16129" width="8.33203125" style="112" customWidth="1"/>
    <col min="16130" max="16131" width="5.33203125" style="112" customWidth="1"/>
    <col min="16132" max="16132" width="7.21875" style="112" customWidth="1"/>
    <col min="16133" max="16133" width="7.88671875" style="112" customWidth="1"/>
    <col min="16134" max="16134" width="8.109375" style="112" customWidth="1"/>
    <col min="16135" max="16135" width="7.21875" style="112" customWidth="1"/>
    <col min="16136" max="16136" width="7.109375" style="112" customWidth="1"/>
    <col min="16137" max="16137" width="6.5546875" style="112" customWidth="1"/>
    <col min="16138" max="16138" width="6.88671875" style="112" customWidth="1"/>
    <col min="16139" max="16139" width="6.77734375" style="112" customWidth="1"/>
    <col min="16140" max="16142" width="0" style="112" hidden="1" customWidth="1"/>
    <col min="16143" max="16146" width="6.77734375" style="112" customWidth="1"/>
    <col min="16147" max="16148" width="0" style="112" hidden="1" customWidth="1"/>
    <col min="16149" max="16149" width="6.77734375" style="112" customWidth="1"/>
    <col min="16150" max="16150" width="10.44140625" style="112" customWidth="1"/>
    <col min="16151" max="16151" width="8.6640625" style="112" customWidth="1"/>
    <col min="16152" max="16152" width="9.88671875" style="112" customWidth="1"/>
    <col min="16153" max="16153" width="11.21875" style="112" customWidth="1"/>
    <col min="16154" max="16155" width="11.5546875" style="112" customWidth="1"/>
    <col min="16156" max="16156" width="20.5546875" style="112" bestFit="1" customWidth="1"/>
    <col min="16157" max="16157" width="11.5546875" style="112" customWidth="1"/>
    <col min="16158" max="16158" width="10.5546875" style="112" bestFit="1" customWidth="1"/>
    <col min="16159" max="16160" width="9.88671875" style="112"/>
    <col min="16161" max="16161" width="12.88671875" style="112" customWidth="1"/>
    <col min="16162" max="16384" width="9.88671875" style="112"/>
  </cols>
  <sheetData>
    <row r="1" spans="1:28" ht="15" hidden="1" customHeight="1">
      <c r="A1" s="111"/>
      <c r="B1" s="110"/>
      <c r="C1" s="110"/>
      <c r="D1" s="110"/>
      <c r="E1" s="110"/>
      <c r="F1" s="110"/>
      <c r="G1" s="110"/>
      <c r="H1" s="110"/>
      <c r="I1" s="110"/>
      <c r="J1" s="110"/>
      <c r="K1" s="110"/>
      <c r="L1" s="110"/>
      <c r="M1" s="110"/>
      <c r="N1" s="110"/>
      <c r="O1" s="110"/>
      <c r="P1" s="110"/>
      <c r="Q1" s="110"/>
      <c r="R1" s="170"/>
      <c r="S1" s="170"/>
      <c r="V1" s="110"/>
      <c r="W1" s="110"/>
      <c r="X1" s="113"/>
      <c r="Z1" s="114"/>
      <c r="AA1" s="114"/>
    </row>
    <row r="2" spans="1:28" ht="15" hidden="1" customHeight="1">
      <c r="A2" s="170"/>
      <c r="B2" s="170"/>
      <c r="C2" s="170"/>
      <c r="D2" s="110"/>
      <c r="E2" s="110"/>
      <c r="F2" s="110"/>
      <c r="G2" s="110"/>
      <c r="H2" s="110"/>
      <c r="I2" s="110"/>
      <c r="J2" s="110"/>
      <c r="K2" s="110"/>
      <c r="L2" s="110"/>
      <c r="M2" s="110"/>
      <c r="N2" s="110"/>
      <c r="O2" s="110"/>
      <c r="P2" s="110"/>
      <c r="Q2" s="110"/>
      <c r="R2" s="110"/>
      <c r="S2" s="110"/>
    </row>
    <row r="3" spans="1:28" ht="18" hidden="1" customHeight="1">
      <c r="A3" s="171"/>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row>
    <row r="4" spans="1:28" ht="15" hidden="1" customHeight="1">
      <c r="B4" s="114"/>
      <c r="C4" s="114"/>
      <c r="D4" s="114"/>
      <c r="E4" s="114"/>
      <c r="F4" s="114"/>
      <c r="G4" s="114"/>
      <c r="H4" s="114"/>
      <c r="I4" s="114"/>
      <c r="J4" s="114"/>
      <c r="K4" s="114"/>
      <c r="L4" s="114"/>
      <c r="M4" s="114"/>
      <c r="N4" s="114"/>
      <c r="O4" s="114"/>
      <c r="P4" s="114"/>
      <c r="Q4" s="114"/>
      <c r="R4" s="114"/>
      <c r="S4" s="114"/>
      <c r="T4" s="114"/>
      <c r="U4" s="114"/>
      <c r="V4" s="114"/>
      <c r="W4" s="114"/>
      <c r="X4" s="141"/>
      <c r="Y4" s="172" t="s">
        <v>175</v>
      </c>
      <c r="Z4" s="172"/>
      <c r="AA4" s="172"/>
    </row>
    <row r="5" spans="1:28" s="117" customFormat="1" ht="19.8" customHeight="1">
      <c r="A5" s="158" t="s">
        <v>176</v>
      </c>
      <c r="B5" s="158" t="s">
        <v>177</v>
      </c>
      <c r="C5" s="158" t="s">
        <v>221</v>
      </c>
      <c r="D5" s="163" t="s">
        <v>178</v>
      </c>
      <c r="E5" s="164"/>
      <c r="F5" s="164"/>
      <c r="G5" s="164"/>
      <c r="H5" s="164"/>
      <c r="I5" s="164"/>
      <c r="J5" s="164"/>
      <c r="K5" s="164"/>
      <c r="L5" s="164"/>
      <c r="M5" s="164"/>
      <c r="N5" s="164"/>
      <c r="O5" s="164"/>
      <c r="P5" s="164"/>
      <c r="Q5" s="164"/>
      <c r="R5" s="164"/>
      <c r="S5" s="164"/>
      <c r="T5" s="164"/>
      <c r="U5" s="164"/>
      <c r="V5" s="166"/>
      <c r="W5" s="158" t="s">
        <v>179</v>
      </c>
      <c r="X5" s="167" t="s">
        <v>180</v>
      </c>
      <c r="Y5" s="165" t="s">
        <v>181</v>
      </c>
      <c r="Z5" s="165" t="s">
        <v>182</v>
      </c>
      <c r="AA5" s="165" t="s">
        <v>183</v>
      </c>
      <c r="AB5" s="158" t="s">
        <v>13</v>
      </c>
    </row>
    <row r="6" spans="1:28" s="117" customFormat="1" ht="29.4" customHeight="1">
      <c r="A6" s="159"/>
      <c r="B6" s="159"/>
      <c r="C6" s="159"/>
      <c r="D6" s="161" t="s">
        <v>184</v>
      </c>
      <c r="E6" s="158" t="s">
        <v>185</v>
      </c>
      <c r="F6" s="163" t="s">
        <v>186</v>
      </c>
      <c r="G6" s="164"/>
      <c r="H6" s="165" t="s">
        <v>187</v>
      </c>
      <c r="I6" s="163" t="s">
        <v>188</v>
      </c>
      <c r="J6" s="164"/>
      <c r="K6" s="164"/>
      <c r="L6" s="164"/>
      <c r="M6" s="164"/>
      <c r="N6" s="164"/>
      <c r="O6" s="164"/>
      <c r="P6" s="164"/>
      <c r="Q6" s="164"/>
      <c r="R6" s="164"/>
      <c r="S6" s="164"/>
      <c r="T6" s="164"/>
      <c r="U6" s="166"/>
      <c r="V6" s="158" t="s">
        <v>189</v>
      </c>
      <c r="W6" s="159"/>
      <c r="X6" s="168"/>
      <c r="Y6" s="165"/>
      <c r="Z6" s="165"/>
      <c r="AA6" s="165"/>
      <c r="AB6" s="159"/>
    </row>
    <row r="7" spans="1:28" s="117" customFormat="1" ht="65.400000000000006" customHeight="1">
      <c r="A7" s="160"/>
      <c r="B7" s="160"/>
      <c r="C7" s="160"/>
      <c r="D7" s="162"/>
      <c r="E7" s="160"/>
      <c r="F7" s="142" t="s">
        <v>190</v>
      </c>
      <c r="G7" s="142" t="s">
        <v>191</v>
      </c>
      <c r="H7" s="165"/>
      <c r="I7" s="143" t="s">
        <v>192</v>
      </c>
      <c r="J7" s="143" t="s">
        <v>193</v>
      </c>
      <c r="K7" s="143" t="s">
        <v>194</v>
      </c>
      <c r="L7" s="143" t="s">
        <v>195</v>
      </c>
      <c r="M7" s="143" t="s">
        <v>196</v>
      </c>
      <c r="N7" s="143" t="s">
        <v>197</v>
      </c>
      <c r="O7" s="143" t="s">
        <v>198</v>
      </c>
      <c r="P7" s="143" t="s">
        <v>199</v>
      </c>
      <c r="Q7" s="143" t="s">
        <v>200</v>
      </c>
      <c r="R7" s="143" t="s">
        <v>201</v>
      </c>
      <c r="S7" s="143" t="s">
        <v>202</v>
      </c>
      <c r="T7" s="143" t="s">
        <v>203</v>
      </c>
      <c r="U7" s="143" t="s">
        <v>204</v>
      </c>
      <c r="V7" s="160"/>
      <c r="W7" s="160"/>
      <c r="X7" s="169"/>
      <c r="Y7" s="165"/>
      <c r="Z7" s="165"/>
      <c r="AA7" s="165"/>
      <c r="AB7" s="160"/>
    </row>
    <row r="8" spans="1:28" outlineLevel="1">
      <c r="A8" s="144"/>
      <c r="B8" s="145" t="s">
        <v>205</v>
      </c>
      <c r="C8" s="146">
        <f t="shared" ref="C8:Y8" si="0">SUM(C9:C23)</f>
        <v>15</v>
      </c>
      <c r="D8" s="147">
        <f t="shared" si="0"/>
        <v>79.317400000000006</v>
      </c>
      <c r="E8" s="148">
        <f t="shared" si="0"/>
        <v>54.530000000000008</v>
      </c>
      <c r="F8" s="149">
        <f t="shared" si="0"/>
        <v>50.680000000000007</v>
      </c>
      <c r="G8" s="149">
        <f t="shared" si="0"/>
        <v>3.85</v>
      </c>
      <c r="H8" s="149">
        <f t="shared" si="0"/>
        <v>13.457500000000001</v>
      </c>
      <c r="I8" s="149">
        <f t="shared" si="0"/>
        <v>0</v>
      </c>
      <c r="J8" s="149">
        <f t="shared" si="0"/>
        <v>0.55000000000000004</v>
      </c>
      <c r="K8" s="149">
        <f t="shared" si="0"/>
        <v>0</v>
      </c>
      <c r="L8" s="149">
        <f t="shared" si="0"/>
        <v>0</v>
      </c>
      <c r="M8" s="149">
        <f t="shared" si="0"/>
        <v>0</v>
      </c>
      <c r="N8" s="149">
        <f t="shared" si="0"/>
        <v>0</v>
      </c>
      <c r="O8" s="149">
        <f t="shared" si="0"/>
        <v>12.807500000000001</v>
      </c>
      <c r="P8" s="149">
        <f t="shared" si="0"/>
        <v>0</v>
      </c>
      <c r="Q8" s="149">
        <f t="shared" si="0"/>
        <v>0</v>
      </c>
      <c r="R8" s="149">
        <f t="shared" si="0"/>
        <v>0</v>
      </c>
      <c r="S8" s="149">
        <f t="shared" si="0"/>
        <v>0</v>
      </c>
      <c r="T8" s="149">
        <f t="shared" si="0"/>
        <v>0</v>
      </c>
      <c r="U8" s="149">
        <f t="shared" si="0"/>
        <v>0.1</v>
      </c>
      <c r="V8" s="149">
        <f t="shared" si="0"/>
        <v>11.3299</v>
      </c>
      <c r="W8" s="149">
        <f t="shared" si="0"/>
        <v>951.80880000000002</v>
      </c>
      <c r="X8" s="150">
        <f>SUM(X9:X23)</f>
        <v>2227.2325919999998</v>
      </c>
      <c r="Y8" s="149">
        <f t="shared" si="0"/>
        <v>30.335877</v>
      </c>
      <c r="Z8" s="149">
        <f t="shared" ref="Z8:Z24" si="1">X8+Y8</f>
        <v>2257.5684689999998</v>
      </c>
      <c r="AA8" s="149">
        <f t="shared" ref="AA8:AA23" si="2">E8*0.1*12*2.34</f>
        <v>153.12024</v>
      </c>
      <c r="AB8" s="151"/>
    </row>
    <row r="9" spans="1:28" outlineLevel="1">
      <c r="A9" s="118">
        <v>1</v>
      </c>
      <c r="B9" s="119" t="s">
        <v>206</v>
      </c>
      <c r="C9" s="120">
        <v>1</v>
      </c>
      <c r="D9" s="121">
        <f t="shared" ref="D9:D23" si="3">E9+H9+V9</f>
        <v>5.2088999999999999</v>
      </c>
      <c r="E9" s="121">
        <f t="shared" ref="E9:E23" si="4">F9+G9</f>
        <v>3.33</v>
      </c>
      <c r="F9" s="121">
        <v>3.33</v>
      </c>
      <c r="G9" s="121"/>
      <c r="H9" s="121">
        <f>SUM(I9:U9)</f>
        <v>1.145</v>
      </c>
      <c r="I9" s="122"/>
      <c r="J9" s="152">
        <v>0.25</v>
      </c>
      <c r="K9" s="122"/>
      <c r="L9" s="122"/>
      <c r="M9" s="122"/>
      <c r="N9" s="122"/>
      <c r="O9" s="121">
        <f t="shared" ref="O9:O17" si="5">(E9+J9)*0.25</f>
        <v>0.89500000000000002</v>
      </c>
      <c r="P9" s="122"/>
      <c r="Q9" s="122"/>
      <c r="R9" s="122"/>
      <c r="S9" s="122"/>
      <c r="T9" s="123"/>
      <c r="U9" s="123"/>
      <c r="V9" s="121">
        <f t="shared" ref="V9:V16" si="6">(F9+J9)*20.5%</f>
        <v>0.7339</v>
      </c>
      <c r="W9" s="121">
        <f>D9*12</f>
        <v>62.506799999999998</v>
      </c>
      <c r="X9" s="124">
        <f t="shared" ref="X9:X23" si="7">W9*2.34</f>
        <v>146.26591199999999</v>
      </c>
      <c r="Y9" s="153"/>
      <c r="Z9" s="153">
        <f t="shared" si="1"/>
        <v>146.26591199999999</v>
      </c>
      <c r="AA9" s="153">
        <f t="shared" si="2"/>
        <v>9.3506400000000003</v>
      </c>
      <c r="AB9" s="125"/>
    </row>
    <row r="10" spans="1:28" outlineLevel="1">
      <c r="A10" s="118">
        <v>2</v>
      </c>
      <c r="B10" s="119" t="s">
        <v>207</v>
      </c>
      <c r="C10" s="120">
        <v>1</v>
      </c>
      <c r="D10" s="121">
        <f t="shared" si="3"/>
        <v>7.6096499999999994</v>
      </c>
      <c r="E10" s="121">
        <f t="shared" si="4"/>
        <v>5.08</v>
      </c>
      <c r="F10" s="121">
        <v>5.08</v>
      </c>
      <c r="G10" s="121"/>
      <c r="H10" s="121">
        <f t="shared" ref="H10:H23" si="8">SUM(I10:U10)</f>
        <v>1.4575</v>
      </c>
      <c r="I10" s="122"/>
      <c r="J10" s="154">
        <v>0.15</v>
      </c>
      <c r="K10" s="122"/>
      <c r="L10" s="122"/>
      <c r="M10" s="122"/>
      <c r="N10" s="122"/>
      <c r="O10" s="121">
        <f t="shared" si="5"/>
        <v>1.3075000000000001</v>
      </c>
      <c r="P10" s="122"/>
      <c r="Q10" s="122"/>
      <c r="R10" s="122"/>
      <c r="S10" s="122"/>
      <c r="T10" s="123"/>
      <c r="U10" s="123"/>
      <c r="V10" s="121">
        <f t="shared" si="6"/>
        <v>1.0721499999999999</v>
      </c>
      <c r="W10" s="121">
        <f t="shared" ref="W10:W23" si="9">D10*12</f>
        <v>91.315799999999996</v>
      </c>
      <c r="X10" s="124">
        <f t="shared" si="7"/>
        <v>213.67897199999999</v>
      </c>
      <c r="Y10" s="153"/>
      <c r="Z10" s="153">
        <f t="shared" si="1"/>
        <v>213.67897199999999</v>
      </c>
      <c r="AA10" s="153">
        <f t="shared" si="2"/>
        <v>14.26464</v>
      </c>
      <c r="AB10" s="125"/>
    </row>
    <row r="11" spans="1:28" outlineLevel="1">
      <c r="A11" s="118">
        <v>3</v>
      </c>
      <c r="B11" s="119" t="s">
        <v>208</v>
      </c>
      <c r="C11" s="120">
        <v>1</v>
      </c>
      <c r="D11" s="121">
        <f t="shared" si="3"/>
        <v>6.0237000000000007</v>
      </c>
      <c r="E11" s="121">
        <f t="shared" si="4"/>
        <v>3.99</v>
      </c>
      <c r="F11" s="121">
        <v>3.99</v>
      </c>
      <c r="G11" s="121"/>
      <c r="H11" s="121">
        <f t="shared" si="8"/>
        <v>1.1850000000000001</v>
      </c>
      <c r="I11" s="122"/>
      <c r="J11" s="154">
        <v>0.15</v>
      </c>
      <c r="K11" s="122"/>
      <c r="L11" s="122"/>
      <c r="M11" s="122"/>
      <c r="N11" s="122"/>
      <c r="O11" s="121">
        <f t="shared" si="5"/>
        <v>1.0350000000000001</v>
      </c>
      <c r="P11" s="122"/>
      <c r="Q11" s="122"/>
      <c r="R11" s="122"/>
      <c r="S11" s="122"/>
      <c r="T11" s="123"/>
      <c r="U11" s="123"/>
      <c r="V11" s="121">
        <f t="shared" si="6"/>
        <v>0.84870000000000012</v>
      </c>
      <c r="W11" s="121">
        <f t="shared" si="9"/>
        <v>72.284400000000005</v>
      </c>
      <c r="X11" s="124">
        <f t="shared" si="7"/>
        <v>169.14549600000001</v>
      </c>
      <c r="Y11" s="153"/>
      <c r="Z11" s="153">
        <f t="shared" si="1"/>
        <v>169.14549600000001</v>
      </c>
      <c r="AA11" s="153">
        <f t="shared" si="2"/>
        <v>11.20392</v>
      </c>
      <c r="AB11" s="125"/>
    </row>
    <row r="12" spans="1:28" outlineLevel="1">
      <c r="A12" s="118">
        <v>4</v>
      </c>
      <c r="B12" s="119" t="s">
        <v>209</v>
      </c>
      <c r="C12" s="120">
        <v>1</v>
      </c>
      <c r="D12" s="121">
        <f t="shared" si="3"/>
        <v>5.3253000000000004</v>
      </c>
      <c r="E12" s="121">
        <f t="shared" si="4"/>
        <v>3.66</v>
      </c>
      <c r="F12" s="121">
        <v>3.66</v>
      </c>
      <c r="G12" s="121"/>
      <c r="H12" s="121">
        <f t="shared" si="8"/>
        <v>0.91500000000000004</v>
      </c>
      <c r="I12" s="122"/>
      <c r="J12" s="122"/>
      <c r="K12" s="122"/>
      <c r="L12" s="122"/>
      <c r="M12" s="122"/>
      <c r="N12" s="122"/>
      <c r="O12" s="121">
        <f t="shared" si="5"/>
        <v>0.91500000000000004</v>
      </c>
      <c r="P12" s="122"/>
      <c r="Q12" s="122"/>
      <c r="R12" s="122"/>
      <c r="S12" s="122"/>
      <c r="T12" s="123"/>
      <c r="U12" s="123"/>
      <c r="V12" s="121">
        <f t="shared" si="6"/>
        <v>0.75029999999999997</v>
      </c>
      <c r="W12" s="121">
        <f t="shared" si="9"/>
        <v>63.903600000000004</v>
      </c>
      <c r="X12" s="124">
        <f t="shared" si="7"/>
        <v>149.534424</v>
      </c>
      <c r="Y12" s="153">
        <f>0.33*10*1.455*2.34</f>
        <v>11.235510000000001</v>
      </c>
      <c r="Z12" s="153">
        <f t="shared" si="1"/>
        <v>160.76993400000001</v>
      </c>
      <c r="AA12" s="153">
        <f t="shared" si="2"/>
        <v>10.277279999999999</v>
      </c>
      <c r="AB12" s="125"/>
    </row>
    <row r="13" spans="1:28" outlineLevel="1">
      <c r="A13" s="118">
        <v>5</v>
      </c>
      <c r="B13" s="119" t="s">
        <v>210</v>
      </c>
      <c r="C13" s="120">
        <v>1</v>
      </c>
      <c r="D13" s="121">
        <f t="shared" si="3"/>
        <v>6.2856000000000005</v>
      </c>
      <c r="E13" s="121">
        <f t="shared" si="4"/>
        <v>4.32</v>
      </c>
      <c r="F13" s="121">
        <v>4.32</v>
      </c>
      <c r="G13" s="121"/>
      <c r="H13" s="121">
        <f t="shared" si="8"/>
        <v>1.08</v>
      </c>
      <c r="I13" s="122"/>
      <c r="J13" s="122"/>
      <c r="K13" s="122"/>
      <c r="L13" s="122"/>
      <c r="M13" s="122"/>
      <c r="N13" s="122"/>
      <c r="O13" s="121">
        <f t="shared" si="5"/>
        <v>1.08</v>
      </c>
      <c r="P13" s="122"/>
      <c r="Q13" s="122"/>
      <c r="R13" s="122"/>
      <c r="S13" s="122"/>
      <c r="T13" s="123"/>
      <c r="U13" s="123"/>
      <c r="V13" s="121">
        <f t="shared" si="6"/>
        <v>0.88560000000000005</v>
      </c>
      <c r="W13" s="121">
        <f t="shared" si="9"/>
        <v>75.427199999999999</v>
      </c>
      <c r="X13" s="124">
        <f t="shared" si="7"/>
        <v>176.49964799999998</v>
      </c>
      <c r="Y13" s="153"/>
      <c r="Z13" s="153">
        <f t="shared" si="1"/>
        <v>176.49964799999998</v>
      </c>
      <c r="AA13" s="153">
        <f t="shared" si="2"/>
        <v>12.130560000000001</v>
      </c>
      <c r="AB13" s="125"/>
    </row>
    <row r="14" spans="1:28" outlineLevel="1">
      <c r="A14" s="118">
        <v>6</v>
      </c>
      <c r="B14" s="119" t="s">
        <v>211</v>
      </c>
      <c r="C14" s="120">
        <v>1</v>
      </c>
      <c r="D14" s="121">
        <f t="shared" si="3"/>
        <v>3.8848500000000001</v>
      </c>
      <c r="E14" s="121">
        <f t="shared" si="4"/>
        <v>2.67</v>
      </c>
      <c r="F14" s="121">
        <v>2.67</v>
      </c>
      <c r="G14" s="121"/>
      <c r="H14" s="121">
        <f t="shared" si="8"/>
        <v>0.66749999999999998</v>
      </c>
      <c r="I14" s="122"/>
      <c r="J14" s="122"/>
      <c r="K14" s="122"/>
      <c r="L14" s="122"/>
      <c r="M14" s="122"/>
      <c r="N14" s="122"/>
      <c r="O14" s="121">
        <f t="shared" si="5"/>
        <v>0.66749999999999998</v>
      </c>
      <c r="P14" s="122"/>
      <c r="Q14" s="122"/>
      <c r="R14" s="122"/>
      <c r="S14" s="122"/>
      <c r="T14" s="123"/>
      <c r="U14" s="123"/>
      <c r="V14" s="121">
        <f t="shared" si="6"/>
        <v>0.54735</v>
      </c>
      <c r="W14" s="121">
        <f t="shared" si="9"/>
        <v>46.618200000000002</v>
      </c>
      <c r="X14" s="124">
        <f t="shared" si="7"/>
        <v>109.08658799999999</v>
      </c>
      <c r="Y14" s="153"/>
      <c r="Z14" s="153">
        <f t="shared" si="1"/>
        <v>109.08658799999999</v>
      </c>
      <c r="AA14" s="153">
        <f t="shared" si="2"/>
        <v>7.4973599999999996</v>
      </c>
      <c r="AB14" s="125"/>
    </row>
    <row r="15" spans="1:28" outlineLevel="1">
      <c r="A15" s="118">
        <v>7</v>
      </c>
      <c r="B15" s="119" t="s">
        <v>212</v>
      </c>
      <c r="C15" s="120">
        <v>1</v>
      </c>
      <c r="D15" s="121">
        <f t="shared" si="3"/>
        <v>5.3253000000000004</v>
      </c>
      <c r="E15" s="121">
        <f t="shared" si="4"/>
        <v>3.66</v>
      </c>
      <c r="F15" s="121">
        <v>3.66</v>
      </c>
      <c r="G15" s="121"/>
      <c r="H15" s="121">
        <f t="shared" si="8"/>
        <v>0.91500000000000004</v>
      </c>
      <c r="I15" s="122"/>
      <c r="J15" s="122"/>
      <c r="K15" s="122"/>
      <c r="L15" s="122"/>
      <c r="M15" s="122"/>
      <c r="N15" s="122"/>
      <c r="O15" s="121">
        <f t="shared" si="5"/>
        <v>0.91500000000000004</v>
      </c>
      <c r="P15" s="122"/>
      <c r="Q15" s="122"/>
      <c r="R15" s="122"/>
      <c r="S15" s="122"/>
      <c r="T15" s="123"/>
      <c r="U15" s="123"/>
      <c r="V15" s="121">
        <f t="shared" si="6"/>
        <v>0.75029999999999997</v>
      </c>
      <c r="W15" s="121">
        <f t="shared" si="9"/>
        <v>63.903600000000004</v>
      </c>
      <c r="X15" s="124">
        <f t="shared" si="7"/>
        <v>149.534424</v>
      </c>
      <c r="Y15" s="153">
        <f>0.33*6*1.455*2.34</f>
        <v>6.7413059999999998</v>
      </c>
      <c r="Z15" s="153">
        <f>X15+Y15</f>
        <v>156.27573000000001</v>
      </c>
      <c r="AA15" s="153">
        <f t="shared" si="2"/>
        <v>10.277279999999999</v>
      </c>
      <c r="AB15" s="125"/>
    </row>
    <row r="16" spans="1:28" outlineLevel="1">
      <c r="A16" s="118">
        <v>8</v>
      </c>
      <c r="B16" s="119" t="s">
        <v>213</v>
      </c>
      <c r="C16" s="120">
        <v>1</v>
      </c>
      <c r="D16" s="121">
        <f t="shared" si="3"/>
        <v>3.8848500000000001</v>
      </c>
      <c r="E16" s="121">
        <f t="shared" si="4"/>
        <v>2.67</v>
      </c>
      <c r="F16" s="121">
        <v>2.67</v>
      </c>
      <c r="G16" s="121"/>
      <c r="H16" s="121">
        <f t="shared" si="8"/>
        <v>0.66749999999999998</v>
      </c>
      <c r="I16" s="122"/>
      <c r="J16" s="122"/>
      <c r="K16" s="122"/>
      <c r="L16" s="122"/>
      <c r="M16" s="122"/>
      <c r="N16" s="122"/>
      <c r="O16" s="121">
        <f t="shared" si="5"/>
        <v>0.66749999999999998</v>
      </c>
      <c r="P16" s="122"/>
      <c r="Q16" s="122"/>
      <c r="R16" s="122"/>
      <c r="S16" s="122"/>
      <c r="T16" s="123"/>
      <c r="U16" s="123"/>
      <c r="V16" s="121">
        <f t="shared" si="6"/>
        <v>0.54735</v>
      </c>
      <c r="W16" s="121">
        <f t="shared" si="9"/>
        <v>46.618200000000002</v>
      </c>
      <c r="X16" s="124">
        <f t="shared" si="7"/>
        <v>109.08658799999999</v>
      </c>
      <c r="Y16" s="153"/>
      <c r="Z16" s="153">
        <f t="shared" si="1"/>
        <v>109.08658799999999</v>
      </c>
      <c r="AA16" s="153">
        <f t="shared" si="2"/>
        <v>7.4973599999999996</v>
      </c>
      <c r="AB16" s="125"/>
    </row>
    <row r="17" spans="1:28" outlineLevel="1">
      <c r="A17" s="118">
        <v>9</v>
      </c>
      <c r="B17" s="119" t="s">
        <v>214</v>
      </c>
      <c r="C17" s="120">
        <v>1</v>
      </c>
      <c r="D17" s="121">
        <f t="shared" si="3"/>
        <v>5.8054500000000004</v>
      </c>
      <c r="E17" s="121">
        <f t="shared" si="4"/>
        <v>3.99</v>
      </c>
      <c r="F17" s="121">
        <v>3.99</v>
      </c>
      <c r="G17" s="121"/>
      <c r="H17" s="121">
        <f t="shared" si="8"/>
        <v>0.99750000000000005</v>
      </c>
      <c r="I17" s="122"/>
      <c r="J17" s="122"/>
      <c r="K17" s="122"/>
      <c r="L17" s="122"/>
      <c r="M17" s="122"/>
      <c r="N17" s="122"/>
      <c r="O17" s="121">
        <f t="shared" si="5"/>
        <v>0.99750000000000005</v>
      </c>
      <c r="P17" s="122"/>
      <c r="Q17" s="122"/>
      <c r="R17" s="122"/>
      <c r="S17" s="122"/>
      <c r="T17" s="123"/>
      <c r="U17" s="123"/>
      <c r="V17" s="121">
        <f>(F17+G17+J17)*20.5%</f>
        <v>0.81794999999999995</v>
      </c>
      <c r="W17" s="121">
        <f t="shared" si="9"/>
        <v>69.665400000000005</v>
      </c>
      <c r="X17" s="124">
        <f t="shared" si="7"/>
        <v>163.01703599999999</v>
      </c>
      <c r="Y17" s="153"/>
      <c r="Z17" s="153">
        <f t="shared" si="1"/>
        <v>163.01703599999999</v>
      </c>
      <c r="AA17" s="153">
        <f t="shared" si="2"/>
        <v>11.20392</v>
      </c>
      <c r="AB17" s="125"/>
    </row>
    <row r="18" spans="1:28" outlineLevel="1">
      <c r="A18" s="118">
        <v>10</v>
      </c>
      <c r="B18" s="119" t="s">
        <v>215</v>
      </c>
      <c r="C18" s="120">
        <v>1</v>
      </c>
      <c r="D18" s="121">
        <f>E18+H18+V18</f>
        <v>6.2856000000000005</v>
      </c>
      <c r="E18" s="121">
        <f>F18+G18</f>
        <v>4.32</v>
      </c>
      <c r="F18" s="121">
        <v>4.32</v>
      </c>
      <c r="G18" s="121"/>
      <c r="H18" s="121">
        <f>SUM(I18:U18)</f>
        <v>1.08</v>
      </c>
      <c r="I18" s="122"/>
      <c r="J18" s="122"/>
      <c r="K18" s="122"/>
      <c r="L18" s="122"/>
      <c r="M18" s="122"/>
      <c r="N18" s="122"/>
      <c r="O18" s="121">
        <f>(E18+J18)*0.25</f>
        <v>1.08</v>
      </c>
      <c r="P18" s="122"/>
      <c r="Q18" s="122"/>
      <c r="R18" s="122"/>
      <c r="S18" s="122"/>
      <c r="T18" s="123"/>
      <c r="U18" s="123"/>
      <c r="V18" s="121">
        <f>(F18+J18)*20.5%</f>
        <v>0.88560000000000005</v>
      </c>
      <c r="W18" s="121">
        <f>D18*12</f>
        <v>75.427199999999999</v>
      </c>
      <c r="X18" s="124">
        <f>W18*2.34</f>
        <v>176.49964799999998</v>
      </c>
      <c r="Y18" s="153"/>
      <c r="Z18" s="153">
        <f>X18+Y18</f>
        <v>176.49964799999998</v>
      </c>
      <c r="AA18" s="153">
        <f>E18*0.1*12*2.34</f>
        <v>12.130560000000001</v>
      </c>
      <c r="AB18" s="125"/>
    </row>
    <row r="19" spans="1:28" outlineLevel="1">
      <c r="A19" s="118">
        <v>11</v>
      </c>
      <c r="B19" s="119" t="s">
        <v>216</v>
      </c>
      <c r="C19" s="120">
        <v>1</v>
      </c>
      <c r="D19" s="121">
        <f>E19+H19+V19</f>
        <v>4.4649999999999999</v>
      </c>
      <c r="E19" s="121">
        <f>F19+G19</f>
        <v>3</v>
      </c>
      <c r="F19" s="121">
        <v>3</v>
      </c>
      <c r="G19" s="121"/>
      <c r="H19" s="121">
        <f>SUM(I19:U19)</f>
        <v>0.85</v>
      </c>
      <c r="I19" s="122"/>
      <c r="J19" s="122"/>
      <c r="K19" s="122"/>
      <c r="L19" s="122"/>
      <c r="M19" s="122"/>
      <c r="N19" s="122"/>
      <c r="O19" s="121">
        <f>(E19+J19)*0.25</f>
        <v>0.75</v>
      </c>
      <c r="P19" s="122"/>
      <c r="Q19" s="122"/>
      <c r="R19" s="122"/>
      <c r="S19" s="122"/>
      <c r="T19" s="123"/>
      <c r="U19" s="123">
        <v>0.1</v>
      </c>
      <c r="V19" s="121">
        <f>(F19+J19)*20.5%</f>
        <v>0.61499999999999999</v>
      </c>
      <c r="W19" s="121">
        <f>D19*12</f>
        <v>53.58</v>
      </c>
      <c r="X19" s="124">
        <f>W19*2.34</f>
        <v>125.37719999999999</v>
      </c>
      <c r="Y19" s="153"/>
      <c r="Z19" s="153">
        <f>X19+Y19</f>
        <v>125.37719999999999</v>
      </c>
      <c r="AA19" s="153">
        <f>E19*0.1*12*2.34</f>
        <v>8.4240000000000013</v>
      </c>
      <c r="AB19" s="125"/>
    </row>
    <row r="20" spans="1:28" outlineLevel="1">
      <c r="A20" s="118">
        <v>12</v>
      </c>
      <c r="B20" s="119" t="s">
        <v>217</v>
      </c>
      <c r="C20" s="120">
        <v>1</v>
      </c>
      <c r="D20" s="121">
        <f>E20+H20+V20</f>
        <v>5.8054500000000004</v>
      </c>
      <c r="E20" s="121">
        <f>F20+G20</f>
        <v>3.99</v>
      </c>
      <c r="F20" s="121">
        <v>3.99</v>
      </c>
      <c r="G20" s="121"/>
      <c r="H20" s="121">
        <f>SUM(I20:U20)</f>
        <v>0.99750000000000005</v>
      </c>
      <c r="I20" s="122"/>
      <c r="J20" s="122"/>
      <c r="K20" s="122"/>
      <c r="L20" s="122"/>
      <c r="M20" s="122"/>
      <c r="N20" s="122"/>
      <c r="O20" s="121">
        <f>(E20+J20)*0.25</f>
        <v>0.99750000000000005</v>
      </c>
      <c r="P20" s="122"/>
      <c r="Q20" s="122"/>
      <c r="R20" s="122"/>
      <c r="S20" s="122"/>
      <c r="T20" s="123"/>
      <c r="U20" s="123"/>
      <c r="V20" s="121">
        <f>(F20+J20)*20.5%</f>
        <v>0.81794999999999995</v>
      </c>
      <c r="W20" s="121">
        <f>D20*12</f>
        <v>69.665400000000005</v>
      </c>
      <c r="X20" s="124">
        <f>W20*2.34</f>
        <v>163.01703599999999</v>
      </c>
      <c r="Y20" s="153"/>
      <c r="Z20" s="153">
        <f>X20+Y20</f>
        <v>163.01703599999999</v>
      </c>
      <c r="AA20" s="153">
        <f>E20*0.1*12*2.34</f>
        <v>11.20392</v>
      </c>
      <c r="AB20" s="125"/>
    </row>
    <row r="21" spans="1:28" outlineLevel="1">
      <c r="A21" s="118">
        <v>13</v>
      </c>
      <c r="B21" s="119" t="s">
        <v>218</v>
      </c>
      <c r="C21" s="120">
        <v>1</v>
      </c>
      <c r="D21" s="121">
        <f>E21+H21+V21</f>
        <v>3.8848500000000001</v>
      </c>
      <c r="E21" s="121">
        <f>F21+G21</f>
        <v>2.67</v>
      </c>
      <c r="F21" s="121">
        <v>2.67</v>
      </c>
      <c r="G21" s="121"/>
      <c r="H21" s="121">
        <f>SUM(I21:U21)</f>
        <v>0.66749999999999998</v>
      </c>
      <c r="I21" s="122"/>
      <c r="J21" s="122"/>
      <c r="K21" s="122"/>
      <c r="L21" s="122"/>
      <c r="M21" s="122"/>
      <c r="N21" s="122"/>
      <c r="O21" s="121">
        <f>(E21+J21)*0.25</f>
        <v>0.66749999999999998</v>
      </c>
      <c r="P21" s="122"/>
      <c r="Q21" s="122"/>
      <c r="R21" s="122"/>
      <c r="S21" s="122"/>
      <c r="T21" s="123"/>
      <c r="U21" s="123"/>
      <c r="V21" s="121">
        <f>(F21+J21)*20.5%</f>
        <v>0.54735</v>
      </c>
      <c r="W21" s="121">
        <f>D21*12</f>
        <v>46.618200000000002</v>
      </c>
      <c r="X21" s="124">
        <f>W21*2.34</f>
        <v>109.08658799999999</v>
      </c>
      <c r="Y21" s="153">
        <f>0.33*3*1.455*2.34</f>
        <v>3.3706529999999999</v>
      </c>
      <c r="Z21" s="153">
        <f>X21+Y21</f>
        <v>112.457241</v>
      </c>
      <c r="AA21" s="153">
        <f>E21*0.1*12*2.34</f>
        <v>7.4973599999999996</v>
      </c>
      <c r="AB21" s="125"/>
    </row>
    <row r="22" spans="1:28" outlineLevel="1">
      <c r="A22" s="118">
        <v>14</v>
      </c>
      <c r="B22" s="155" t="s">
        <v>219</v>
      </c>
      <c r="C22" s="120">
        <v>1</v>
      </c>
      <c r="D22" s="121">
        <f>E22+H22+V22</f>
        <v>4.8451499999999994</v>
      </c>
      <c r="E22" s="121">
        <f>SUM(F22:G22)</f>
        <v>3.33</v>
      </c>
      <c r="F22" s="121">
        <v>3.33</v>
      </c>
      <c r="G22" s="121"/>
      <c r="H22" s="121">
        <f>SUM(I22:U22)</f>
        <v>0.83250000000000002</v>
      </c>
      <c r="I22" s="122"/>
      <c r="J22" s="122"/>
      <c r="K22" s="122"/>
      <c r="L22" s="122"/>
      <c r="M22" s="122"/>
      <c r="N22" s="122"/>
      <c r="O22" s="121">
        <f>(F22+J22+K22)*25%</f>
        <v>0.83250000000000002</v>
      </c>
      <c r="P22" s="122"/>
      <c r="Q22" s="122"/>
      <c r="R22" s="122"/>
      <c r="S22" s="122"/>
      <c r="T22" s="123"/>
      <c r="U22" s="123"/>
      <c r="V22" s="121">
        <f>(F22+J22+K22)*20.5%</f>
        <v>0.68264999999999998</v>
      </c>
      <c r="W22" s="121">
        <f>D22*12</f>
        <v>58.141799999999989</v>
      </c>
      <c r="X22" s="124">
        <f>W22*2.34</f>
        <v>136.05181199999996</v>
      </c>
      <c r="Y22" s="153">
        <f>0.33*8*1.455*2.34</f>
        <v>8.9884079999999997</v>
      </c>
      <c r="Z22" s="153">
        <f>X22+Y22</f>
        <v>145.04021999999995</v>
      </c>
      <c r="AA22" s="153">
        <f>E22*0.1*12*2.34</f>
        <v>9.3506400000000003</v>
      </c>
      <c r="AB22" s="125"/>
    </row>
    <row r="23" spans="1:28" outlineLevel="1">
      <c r="A23" s="118">
        <v>15</v>
      </c>
      <c r="B23" s="127" t="s">
        <v>220</v>
      </c>
      <c r="C23" s="120">
        <v>1</v>
      </c>
      <c r="D23" s="121">
        <f t="shared" si="3"/>
        <v>4.6777499999999996</v>
      </c>
      <c r="E23" s="121">
        <f t="shared" si="4"/>
        <v>3.85</v>
      </c>
      <c r="F23" s="121"/>
      <c r="G23" s="121">
        <v>3.85</v>
      </c>
      <c r="H23" s="121">
        <f t="shared" si="8"/>
        <v>0</v>
      </c>
      <c r="I23" s="122"/>
      <c r="J23" s="122"/>
      <c r="K23" s="122"/>
      <c r="L23" s="122"/>
      <c r="M23" s="122"/>
      <c r="N23" s="122"/>
      <c r="O23" s="121"/>
      <c r="P23" s="122"/>
      <c r="Q23" s="122"/>
      <c r="R23" s="122"/>
      <c r="S23" s="122"/>
      <c r="T23" s="123"/>
      <c r="U23" s="123"/>
      <c r="V23" s="121">
        <f>(F23+G23+J23)*21.5%</f>
        <v>0.82774999999999999</v>
      </c>
      <c r="W23" s="121">
        <f t="shared" si="9"/>
        <v>56.132999999999996</v>
      </c>
      <c r="X23" s="124">
        <f t="shared" si="7"/>
        <v>131.35121999999998</v>
      </c>
      <c r="Y23" s="153"/>
      <c r="Z23" s="153">
        <f t="shared" si="1"/>
        <v>131.35121999999998</v>
      </c>
      <c r="AA23" s="153">
        <f t="shared" si="2"/>
        <v>10.8108</v>
      </c>
      <c r="AB23" s="125"/>
    </row>
    <row r="24" spans="1:28">
      <c r="A24" s="128"/>
      <c r="B24" s="126"/>
      <c r="C24" s="129"/>
      <c r="D24" s="130"/>
      <c r="E24" s="130"/>
      <c r="F24" s="126"/>
      <c r="G24" s="126"/>
      <c r="H24" s="130"/>
      <c r="I24" s="126"/>
      <c r="J24" s="126"/>
      <c r="K24" s="126"/>
      <c r="L24" s="126"/>
      <c r="M24" s="126"/>
      <c r="N24" s="126"/>
      <c r="O24" s="130"/>
      <c r="P24" s="126"/>
      <c r="Q24" s="131"/>
      <c r="R24" s="126"/>
      <c r="S24" s="126"/>
      <c r="T24" s="126"/>
      <c r="U24" s="126"/>
      <c r="V24" s="130"/>
      <c r="W24" s="130"/>
      <c r="X24" s="132">
        <f>X8*1000000</f>
        <v>2227232592</v>
      </c>
      <c r="Y24" s="133"/>
      <c r="Z24" s="133">
        <f t="shared" si="1"/>
        <v>2227232592</v>
      </c>
      <c r="AA24" s="133"/>
      <c r="AB24" s="134"/>
    </row>
    <row r="25" spans="1:28">
      <c r="A25" s="128"/>
      <c r="B25" s="126"/>
      <c r="C25" s="129"/>
      <c r="D25" s="130"/>
      <c r="E25" s="130"/>
      <c r="F25" s="126"/>
      <c r="G25" s="126"/>
      <c r="H25" s="130"/>
      <c r="I25" s="126"/>
      <c r="J25" s="126"/>
      <c r="K25" s="126"/>
      <c r="L25" s="126"/>
      <c r="M25" s="126"/>
      <c r="N25" s="126"/>
      <c r="O25" s="130"/>
      <c r="P25" s="126"/>
      <c r="Q25" s="131"/>
      <c r="R25" s="126"/>
      <c r="S25" s="126"/>
      <c r="T25" s="126"/>
      <c r="U25" s="126"/>
      <c r="V25" s="130"/>
      <c r="W25" s="130"/>
      <c r="X25" s="132"/>
      <c r="Y25" s="133"/>
      <c r="Z25" s="133"/>
      <c r="AA25" s="133"/>
      <c r="AB25" s="134"/>
    </row>
    <row r="26" spans="1:28">
      <c r="A26" s="128"/>
      <c r="B26" s="126"/>
      <c r="C26" s="129"/>
      <c r="D26" s="130"/>
      <c r="E26" s="130"/>
      <c r="F26" s="126"/>
      <c r="G26" s="126"/>
      <c r="H26" s="130"/>
      <c r="I26" s="126"/>
      <c r="J26" s="126"/>
      <c r="K26" s="126"/>
      <c r="L26" s="126"/>
      <c r="M26" s="126"/>
      <c r="N26" s="126"/>
      <c r="O26" s="130"/>
      <c r="P26" s="126"/>
      <c r="Q26" s="131"/>
      <c r="R26" s="126"/>
      <c r="S26" s="126"/>
      <c r="T26" s="126"/>
      <c r="U26" s="126"/>
      <c r="V26" s="130"/>
      <c r="W26" s="130"/>
      <c r="X26" s="132"/>
      <c r="Y26" s="133"/>
      <c r="Z26" s="133"/>
      <c r="AA26" s="133"/>
      <c r="AB26" s="134"/>
    </row>
    <row r="28" spans="1:28">
      <c r="J28" s="112" t="e">
        <f>#REF!*2.34</f>
        <v>#REF!</v>
      </c>
      <c r="Q28" s="135" t="e">
        <f>(#REF!+#REF!)*2.34*20.5%</f>
        <v>#REF!</v>
      </c>
    </row>
    <row r="29" spans="1:28">
      <c r="J29" s="112" t="e">
        <f>#REF!*2.34</f>
        <v>#REF!</v>
      </c>
      <c r="Q29" s="135" t="e">
        <f>(#REF!+#REF!)*2.34*20.5%</f>
        <v>#REF!</v>
      </c>
    </row>
    <row r="30" spans="1:28">
      <c r="J30" s="112" t="e">
        <f>#REF!*2.34</f>
        <v>#REF!</v>
      </c>
      <c r="Q30" s="135" t="e">
        <f>(#REF!+#REF!)*2.34*20.5%</f>
        <v>#REF!</v>
      </c>
    </row>
  </sheetData>
  <mergeCells count="20">
    <mergeCell ref="R1:S1"/>
    <mergeCell ref="A2:C2"/>
    <mergeCell ref="A3:AA3"/>
    <mergeCell ref="Y4:AA4"/>
    <mergeCell ref="A5:A7"/>
    <mergeCell ref="B5:B7"/>
    <mergeCell ref="C5:C7"/>
    <mergeCell ref="AB5:AB7"/>
    <mergeCell ref="D6:D7"/>
    <mergeCell ref="E6:E7"/>
    <mergeCell ref="F6:G6"/>
    <mergeCell ref="H6:H7"/>
    <mergeCell ref="I6:U6"/>
    <mergeCell ref="V6:V7"/>
    <mergeCell ref="D5:V5"/>
    <mergeCell ref="W5:W7"/>
    <mergeCell ref="X5:X7"/>
    <mergeCell ref="Y5:Y7"/>
    <mergeCell ref="Z5:Z7"/>
    <mergeCell ref="AA5:AA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1"/>
  <sheetViews>
    <sheetView topLeftCell="A79" workbookViewId="0">
      <selection activeCell="G32" sqref="G32"/>
    </sheetView>
  </sheetViews>
  <sheetFormatPr defaultColWidth="9.109375" defaultRowHeight="15.6"/>
  <cols>
    <col min="1" max="1" width="9.109375" style="31"/>
    <col min="2" max="2" width="8.109375" style="31" customWidth="1"/>
    <col min="3" max="3" width="45.33203125" style="30" customWidth="1"/>
    <col min="4" max="4" width="15.109375" style="29" customWidth="1"/>
    <col min="5" max="6" width="10.109375" style="29" hidden="1" customWidth="1"/>
    <col min="7" max="7" width="15.5546875" style="29" customWidth="1"/>
    <col min="8" max="8" width="15.6640625" style="29" customWidth="1"/>
    <col min="9" max="9" width="13" style="30" customWidth="1"/>
    <col min="10" max="10" width="10.109375" style="30" bestFit="1" customWidth="1"/>
    <col min="11" max="11" width="12.5546875" style="30" customWidth="1"/>
    <col min="12" max="16384" width="9.109375" style="30"/>
  </cols>
  <sheetData>
    <row r="1" spans="1:11" ht="21.6" customHeight="1">
      <c r="A1" s="173" t="s">
        <v>7</v>
      </c>
      <c r="B1" s="173"/>
      <c r="C1" s="173"/>
    </row>
    <row r="2" spans="1:11" ht="23.25" customHeight="1">
      <c r="A2" s="174" t="s">
        <v>72</v>
      </c>
      <c r="B2" s="174"/>
      <c r="C2" s="174"/>
    </row>
    <row r="3" spans="1:11" ht="24" customHeight="1">
      <c r="A3" s="175" t="s">
        <v>73</v>
      </c>
      <c r="B3" s="175"/>
      <c r="C3" s="175"/>
      <c r="D3" s="175"/>
      <c r="E3" s="175"/>
      <c r="F3" s="175"/>
      <c r="G3" s="175"/>
      <c r="H3" s="175"/>
      <c r="I3" s="175"/>
    </row>
    <row r="4" spans="1:11" ht="24" customHeight="1">
      <c r="A4" s="5"/>
      <c r="B4" s="5"/>
      <c r="C4" s="5"/>
      <c r="D4" s="5"/>
      <c r="E4" s="5"/>
      <c r="F4" s="5"/>
      <c r="G4" s="176" t="s">
        <v>104</v>
      </c>
      <c r="H4" s="176"/>
      <c r="I4" s="176"/>
    </row>
    <row r="5" spans="1:11" s="31" customFormat="1" ht="26.4" customHeight="1">
      <c r="A5" s="6" t="s">
        <v>0</v>
      </c>
      <c r="B5" s="6" t="s">
        <v>74</v>
      </c>
      <c r="C5" s="6" t="s">
        <v>12</v>
      </c>
      <c r="D5" s="6" t="s">
        <v>75</v>
      </c>
      <c r="E5" s="6" t="s">
        <v>76</v>
      </c>
      <c r="F5" s="6" t="s">
        <v>77</v>
      </c>
      <c r="G5" s="6" t="s">
        <v>78</v>
      </c>
      <c r="H5" s="6" t="s">
        <v>79</v>
      </c>
      <c r="I5" s="6" t="s">
        <v>8</v>
      </c>
      <c r="K5" s="32"/>
    </row>
    <row r="6" spans="1:11" s="31" customFormat="1" ht="22.95" customHeight="1">
      <c r="A6" s="33"/>
      <c r="B6" s="33"/>
      <c r="C6" s="7" t="s">
        <v>51</v>
      </c>
      <c r="D6" s="12">
        <f>D7+D26</f>
        <v>2091000000</v>
      </c>
      <c r="E6" s="12">
        <f>E7+E26</f>
        <v>0</v>
      </c>
      <c r="F6" s="12">
        <f>F7+F26</f>
        <v>0</v>
      </c>
      <c r="G6" s="12">
        <f>G7+G26</f>
        <v>951295115.5</v>
      </c>
      <c r="H6" s="12">
        <f>H7+H26</f>
        <v>1139704884.5</v>
      </c>
      <c r="I6" s="34"/>
      <c r="K6" s="32" t="e">
        <f>D6-#REF!</f>
        <v>#REF!</v>
      </c>
    </row>
    <row r="7" spans="1:11" s="31" customFormat="1" ht="22.95" customHeight="1">
      <c r="A7" s="7" t="s">
        <v>2</v>
      </c>
      <c r="B7" s="7"/>
      <c r="C7" s="4" t="s">
        <v>80</v>
      </c>
      <c r="D7" s="12">
        <f>D8+D12+D18+D22+D24</f>
        <v>1119000000</v>
      </c>
      <c r="E7" s="12">
        <f t="shared" ref="E7:H7" si="0">E8+E12+E18+E22+E24</f>
        <v>0</v>
      </c>
      <c r="F7" s="12">
        <f t="shared" si="0"/>
        <v>0</v>
      </c>
      <c r="G7" s="12">
        <f t="shared" si="0"/>
        <v>497855115.5</v>
      </c>
      <c r="H7" s="12">
        <f t="shared" si="0"/>
        <v>621144884.5</v>
      </c>
      <c r="I7" s="34"/>
    </row>
    <row r="8" spans="1:11" s="31" customFormat="1" ht="22.95" customHeight="1">
      <c r="A8" s="13">
        <v>1</v>
      </c>
      <c r="B8" s="13"/>
      <c r="C8" s="14" t="s">
        <v>81</v>
      </c>
      <c r="D8" s="12">
        <f>SUM(D9:D11)</f>
        <v>575920800</v>
      </c>
      <c r="E8" s="12">
        <f>SUM(E9:E11)</f>
        <v>0</v>
      </c>
      <c r="F8" s="12">
        <f>SUM(F9:F11)</f>
        <v>0</v>
      </c>
      <c r="G8" s="12">
        <f>SUM(G9:G11)</f>
        <v>287960400</v>
      </c>
      <c r="H8" s="12">
        <f>SUM(H9:H11)</f>
        <v>287960400</v>
      </c>
      <c r="I8" s="34"/>
    </row>
    <row r="9" spans="1:11" s="31" customFormat="1" ht="22.95" customHeight="1">
      <c r="A9" s="33"/>
      <c r="B9" s="35"/>
      <c r="C9" s="15" t="s">
        <v>82</v>
      </c>
      <c r="D9" s="16">
        <f>SUM(E9:H9)</f>
        <v>575920800</v>
      </c>
      <c r="E9" s="16"/>
      <c r="F9" s="16"/>
      <c r="G9" s="16">
        <f>41.02*2340000*3</f>
        <v>287960400</v>
      </c>
      <c r="H9" s="16">
        <f>41.02*2340000*3</f>
        <v>287960400</v>
      </c>
      <c r="I9" s="34"/>
    </row>
    <row r="10" spans="1:11" s="31" customFormat="1" ht="33" customHeight="1">
      <c r="A10" s="33"/>
      <c r="B10" s="35"/>
      <c r="C10" s="15" t="s">
        <v>83</v>
      </c>
      <c r="D10" s="16">
        <f>SUM(E10:H10)</f>
        <v>0</v>
      </c>
      <c r="E10" s="16"/>
      <c r="F10" s="16"/>
      <c r="G10" s="16"/>
      <c r="H10" s="16"/>
      <c r="I10" s="34"/>
    </row>
    <row r="11" spans="1:11" s="31" customFormat="1" ht="22.95" customHeight="1">
      <c r="A11" s="33"/>
      <c r="B11" s="33"/>
      <c r="C11" s="15" t="s">
        <v>84</v>
      </c>
      <c r="D11" s="16">
        <f>SUM(E11:H11)</f>
        <v>0</v>
      </c>
      <c r="E11" s="16"/>
      <c r="F11" s="16"/>
      <c r="G11" s="16"/>
      <c r="H11" s="16"/>
      <c r="I11" s="34"/>
    </row>
    <row r="12" spans="1:11" s="31" customFormat="1" ht="19.95" customHeight="1">
      <c r="A12" s="13">
        <v>2</v>
      </c>
      <c r="B12" s="13"/>
      <c r="C12" s="14" t="s">
        <v>85</v>
      </c>
      <c r="D12" s="12">
        <f>SUM(D13:D17)</f>
        <v>276176929</v>
      </c>
      <c r="E12" s="12">
        <f>SUM(E13:E17)</f>
        <v>0</v>
      </c>
      <c r="F12" s="12">
        <f>SUM(F13:F17)</f>
        <v>0</v>
      </c>
      <c r="G12" s="12">
        <f>SUM(G13:G17)</f>
        <v>134443580</v>
      </c>
      <c r="H12" s="12">
        <f>SUM(H13:H17)</f>
        <v>141733349</v>
      </c>
      <c r="I12" s="34"/>
    </row>
    <row r="13" spans="1:11" s="31" customFormat="1" ht="19.95" customHeight="1">
      <c r="A13" s="33"/>
      <c r="B13" s="35"/>
      <c r="C13" s="15" t="s">
        <v>86</v>
      </c>
      <c r="D13" s="16">
        <f>SUM(E13:H13)</f>
        <v>12636000</v>
      </c>
      <c r="E13" s="16"/>
      <c r="F13" s="16"/>
      <c r="G13" s="16">
        <f>0.3*2340000*3*3</f>
        <v>6318000</v>
      </c>
      <c r="H13" s="16">
        <f>0.3*2340000*3*3</f>
        <v>6318000</v>
      </c>
      <c r="I13" s="34"/>
    </row>
    <row r="14" spans="1:11" s="31" customFormat="1" ht="19.95" customHeight="1">
      <c r="A14" s="33"/>
      <c r="B14" s="35"/>
      <c r="C14" s="15" t="s">
        <v>87</v>
      </c>
      <c r="D14" s="16">
        <f>SUM(E14:H14)</f>
        <v>147139200</v>
      </c>
      <c r="E14" s="16">
        <f>(E9+E10+E13)*25%</f>
        <v>0</v>
      </c>
      <c r="F14" s="16">
        <f>(F9+F10+F13)*25%</f>
        <v>0</v>
      </c>
      <c r="G14" s="16">
        <f>10.48*2340000*3</f>
        <v>73569600</v>
      </c>
      <c r="H14" s="16">
        <f>10.48*2340000*3</f>
        <v>73569600</v>
      </c>
      <c r="I14" s="34"/>
    </row>
    <row r="15" spans="1:11" s="31" customFormat="1" ht="19.95" customHeight="1">
      <c r="A15" s="33"/>
      <c r="B15" s="35"/>
      <c r="C15" s="15" t="s">
        <v>88</v>
      </c>
      <c r="D15" s="16">
        <f>SUM(E15:H15)</f>
        <v>3495960</v>
      </c>
      <c r="E15" s="16"/>
      <c r="F15" s="16"/>
      <c r="G15" s="16">
        <f>0.249*2340000*3</f>
        <v>1747980</v>
      </c>
      <c r="H15" s="16">
        <f>0.249*2340000*3</f>
        <v>1747980</v>
      </c>
      <c r="I15" s="34"/>
    </row>
    <row r="16" spans="1:11" s="31" customFormat="1" ht="19.95" customHeight="1">
      <c r="A16" s="33"/>
      <c r="B16" s="35"/>
      <c r="C16" s="15" t="s">
        <v>89</v>
      </c>
      <c r="D16" s="16">
        <f>SUM(E16:H16)</f>
        <v>5616000</v>
      </c>
      <c r="E16" s="16"/>
      <c r="F16" s="16"/>
      <c r="G16" s="16">
        <f>0.4*2340000*3</f>
        <v>2808000</v>
      </c>
      <c r="H16" s="16">
        <f>0.4*2340000*3</f>
        <v>2808000</v>
      </c>
      <c r="I16" s="34"/>
    </row>
    <row r="17" spans="1:10" s="31" customFormat="1" ht="19.95" customHeight="1">
      <c r="A17" s="33"/>
      <c r="B17" s="35"/>
      <c r="C17" s="15" t="s">
        <v>90</v>
      </c>
      <c r="D17" s="16">
        <f>SUM(E17:H17)</f>
        <v>107289769</v>
      </c>
      <c r="E17" s="16"/>
      <c r="F17" s="16"/>
      <c r="G17" s="16">
        <v>50000000</v>
      </c>
      <c r="H17" s="16">
        <v>57289769</v>
      </c>
      <c r="I17" s="34"/>
    </row>
    <row r="18" spans="1:10" s="31" customFormat="1" ht="22.95" customHeight="1">
      <c r="A18" s="13">
        <v>3</v>
      </c>
      <c r="B18" s="13"/>
      <c r="C18" s="14" t="s">
        <v>91</v>
      </c>
      <c r="D18" s="12">
        <f>SUM(D19:D21)</f>
        <v>133211871</v>
      </c>
      <c r="E18" s="12">
        <f>SUM(E19:E21)</f>
        <v>0</v>
      </c>
      <c r="F18" s="12">
        <f>SUM(F19:F21)</f>
        <v>0</v>
      </c>
      <c r="G18" s="12">
        <f>SUM(G19:G21)</f>
        <v>66605935.5</v>
      </c>
      <c r="H18" s="12">
        <f>SUM(H19:H21)</f>
        <v>66605935.5</v>
      </c>
      <c r="I18" s="34"/>
    </row>
    <row r="19" spans="1:10" s="31" customFormat="1" ht="31.2" customHeight="1">
      <c r="A19" s="33"/>
      <c r="B19" s="35"/>
      <c r="C19" s="15" t="s">
        <v>92</v>
      </c>
      <c r="D19" s="16">
        <f>SUM(E19:H19)</f>
        <v>103609233</v>
      </c>
      <c r="E19" s="16">
        <f>(E9+E10+E13+E15+E11)*17.5%</f>
        <v>0</v>
      </c>
      <c r="F19" s="16">
        <f>(F9+F10+F13+F15+F11)*17.5%</f>
        <v>0</v>
      </c>
      <c r="G19" s="16">
        <f>(G9+G13+G15+G11)*17.5%</f>
        <v>51804616.5</v>
      </c>
      <c r="H19" s="16">
        <f>(H9+H13+H15+H11)*17.5%</f>
        <v>51804616.5</v>
      </c>
      <c r="I19" s="34"/>
    </row>
    <row r="20" spans="1:10" s="31" customFormat="1" ht="33.6" customHeight="1">
      <c r="A20" s="33"/>
      <c r="B20" s="35"/>
      <c r="C20" s="15" t="s">
        <v>93</v>
      </c>
      <c r="D20" s="16">
        <f>SUM(E20:H20)</f>
        <v>17761582.800000001</v>
      </c>
      <c r="E20" s="16">
        <f>(E9+E10+E13+E15+E11)*3%</f>
        <v>0</v>
      </c>
      <c r="F20" s="16">
        <f>(F9+F10+F13+F15+F11)*3%</f>
        <v>0</v>
      </c>
      <c r="G20" s="16">
        <f>(G9+G13+G15+G11)*3%</f>
        <v>8880791.4000000004</v>
      </c>
      <c r="H20" s="16">
        <f>(H9+H13+H15+H11)*3%</f>
        <v>8880791.4000000004</v>
      </c>
      <c r="I20" s="34"/>
    </row>
    <row r="21" spans="1:10" s="31" customFormat="1" ht="33" customHeight="1">
      <c r="A21" s="33"/>
      <c r="B21" s="35"/>
      <c r="C21" s="15" t="s">
        <v>94</v>
      </c>
      <c r="D21" s="16">
        <f>SUM(E21:H21)</f>
        <v>11841055.200000001</v>
      </c>
      <c r="E21" s="16">
        <f>(E9+E10+E13+E15+E11)*2%</f>
        <v>0</v>
      </c>
      <c r="F21" s="16">
        <f>(F9+F10+F13+F15+F11)*2%</f>
        <v>0</v>
      </c>
      <c r="G21" s="16">
        <f>(G9+G13+G15+G11)*2%</f>
        <v>5920527.6000000006</v>
      </c>
      <c r="H21" s="16">
        <f>(H9+H13+H15+H11)*2%</f>
        <v>5920527.6000000006</v>
      </c>
      <c r="I21" s="34"/>
    </row>
    <row r="22" spans="1:10" s="36" customFormat="1" ht="33" customHeight="1">
      <c r="A22" s="33">
        <v>4</v>
      </c>
      <c r="B22" s="33"/>
      <c r="C22" s="17" t="s">
        <v>16</v>
      </c>
      <c r="D22" s="12">
        <f>D23</f>
        <v>17690400</v>
      </c>
      <c r="E22" s="12">
        <f>E23</f>
        <v>0</v>
      </c>
      <c r="F22" s="12">
        <f>F23</f>
        <v>0</v>
      </c>
      <c r="G22" s="12">
        <f>G23</f>
        <v>8845200</v>
      </c>
      <c r="H22" s="12">
        <f>H23</f>
        <v>8845200</v>
      </c>
      <c r="I22" s="34"/>
    </row>
    <row r="23" spans="1:10" s="31" customFormat="1" ht="33" customHeight="1">
      <c r="A23" s="33"/>
      <c r="B23" s="35"/>
      <c r="C23" s="15" t="s">
        <v>95</v>
      </c>
      <c r="D23" s="16">
        <f>E23+F23+G23+H23</f>
        <v>17690400</v>
      </c>
      <c r="E23" s="16"/>
      <c r="F23" s="16"/>
      <c r="G23" s="16">
        <f>(1.05+0.21)*2340000*3</f>
        <v>8845200</v>
      </c>
      <c r="H23" s="16">
        <f>(1.05+0.21)*2340000*3</f>
        <v>8845200</v>
      </c>
      <c r="I23" s="34"/>
    </row>
    <row r="24" spans="1:10" s="36" customFormat="1" ht="19.95" customHeight="1">
      <c r="A24" s="33">
        <v>5</v>
      </c>
      <c r="B24" s="33"/>
      <c r="C24" s="17" t="s">
        <v>96</v>
      </c>
      <c r="D24" s="12">
        <f>D25</f>
        <v>116000000</v>
      </c>
      <c r="E24" s="12">
        <f>E25</f>
        <v>0</v>
      </c>
      <c r="F24" s="12">
        <f>F25</f>
        <v>0</v>
      </c>
      <c r="G24" s="12">
        <f>G25</f>
        <v>0</v>
      </c>
      <c r="H24" s="12">
        <f>H25</f>
        <v>116000000</v>
      </c>
      <c r="I24" s="34"/>
    </row>
    <row r="25" spans="1:10" s="31" customFormat="1" ht="25.95" customHeight="1">
      <c r="A25" s="35"/>
      <c r="B25" s="35"/>
      <c r="C25" s="15" t="s">
        <v>97</v>
      </c>
      <c r="D25" s="16">
        <f>E25+F25+G25+H25</f>
        <v>116000000</v>
      </c>
      <c r="E25" s="16"/>
      <c r="F25" s="16"/>
      <c r="G25" s="16"/>
      <c r="H25" s="16">
        <v>116000000</v>
      </c>
      <c r="I25" s="37"/>
    </row>
    <row r="26" spans="1:10" s="31" customFormat="1" ht="22.95" customHeight="1">
      <c r="A26" s="13" t="s">
        <v>3</v>
      </c>
      <c r="B26" s="13"/>
      <c r="C26" s="14" t="s">
        <v>98</v>
      </c>
      <c r="D26" s="12">
        <f>D27+D35+D84+D86+D89</f>
        <v>972000000</v>
      </c>
      <c r="E26" s="12">
        <f t="shared" ref="E26:H26" si="1">E27+E35+E84+E86+E89</f>
        <v>0</v>
      </c>
      <c r="F26" s="12">
        <f t="shared" si="1"/>
        <v>0</v>
      </c>
      <c r="G26" s="12">
        <f t="shared" si="1"/>
        <v>453440000</v>
      </c>
      <c r="H26" s="12">
        <f t="shared" si="1"/>
        <v>518560000</v>
      </c>
      <c r="I26" s="34"/>
      <c r="J26" s="32"/>
    </row>
    <row r="27" spans="1:10" s="31" customFormat="1" ht="22.95" customHeight="1">
      <c r="A27" s="13">
        <v>1</v>
      </c>
      <c r="B27" s="13"/>
      <c r="C27" s="14" t="s">
        <v>52</v>
      </c>
      <c r="D27" s="12">
        <f>SUM(D28:D34)</f>
        <v>165000000</v>
      </c>
      <c r="E27" s="12">
        <f t="shared" ref="E27:H27" si="2">SUM(E28:E34)</f>
        <v>0</v>
      </c>
      <c r="F27" s="12">
        <f t="shared" si="2"/>
        <v>0</v>
      </c>
      <c r="G27" s="12">
        <f t="shared" si="2"/>
        <v>95000000</v>
      </c>
      <c r="H27" s="12">
        <f t="shared" si="2"/>
        <v>70000000</v>
      </c>
      <c r="I27" s="34"/>
      <c r="J27" s="32"/>
    </row>
    <row r="28" spans="1:10" s="31" customFormat="1" ht="22.95" customHeight="1">
      <c r="A28" s="13"/>
      <c r="B28" s="13"/>
      <c r="C28" s="18" t="s">
        <v>41</v>
      </c>
      <c r="D28" s="16">
        <f>E28+F28+G28+H28</f>
        <v>25000000</v>
      </c>
      <c r="E28" s="12"/>
      <c r="F28" s="12"/>
      <c r="G28" s="16">
        <v>15000000</v>
      </c>
      <c r="H28" s="16">
        <v>10000000</v>
      </c>
      <c r="I28" s="34"/>
      <c r="J28" s="32"/>
    </row>
    <row r="29" spans="1:10" s="31" customFormat="1" ht="22.95" customHeight="1">
      <c r="A29" s="13"/>
      <c r="B29" s="13"/>
      <c r="C29" s="19" t="s">
        <v>42</v>
      </c>
      <c r="D29" s="16">
        <f t="shared" ref="D29:D34" si="3">E29+F29+G29+H29</f>
        <v>40000000</v>
      </c>
      <c r="E29" s="12"/>
      <c r="F29" s="12"/>
      <c r="G29" s="16">
        <v>20000000</v>
      </c>
      <c r="H29" s="16">
        <v>20000000</v>
      </c>
      <c r="I29" s="34"/>
      <c r="J29" s="32"/>
    </row>
    <row r="30" spans="1:10" s="31" customFormat="1" ht="22.95" customHeight="1">
      <c r="A30" s="13"/>
      <c r="B30" s="13"/>
      <c r="C30" s="19" t="s">
        <v>17</v>
      </c>
      <c r="D30" s="16">
        <f t="shared" si="3"/>
        <v>30000000</v>
      </c>
      <c r="E30" s="12"/>
      <c r="F30" s="12"/>
      <c r="G30" s="16">
        <v>20000000</v>
      </c>
      <c r="H30" s="16">
        <v>10000000</v>
      </c>
      <c r="I30" s="34"/>
      <c r="J30" s="32"/>
    </row>
    <row r="31" spans="1:10" s="31" customFormat="1" ht="22.95" customHeight="1">
      <c r="A31" s="13"/>
      <c r="B31" s="13"/>
      <c r="C31" s="19" t="s">
        <v>43</v>
      </c>
      <c r="D31" s="16">
        <f t="shared" si="3"/>
        <v>35000000</v>
      </c>
      <c r="E31" s="12"/>
      <c r="F31" s="12"/>
      <c r="G31" s="16">
        <v>20000000</v>
      </c>
      <c r="H31" s="16">
        <v>15000000</v>
      </c>
      <c r="I31" s="34"/>
      <c r="J31" s="32"/>
    </row>
    <row r="32" spans="1:10" s="40" customFormat="1" ht="22.95" customHeight="1">
      <c r="A32" s="25"/>
      <c r="B32" s="25"/>
      <c r="C32" s="26" t="s">
        <v>44</v>
      </c>
      <c r="D32" s="27">
        <f t="shared" si="3"/>
        <v>10000000</v>
      </c>
      <c r="E32" s="28"/>
      <c r="F32" s="28"/>
      <c r="G32" s="27">
        <v>5000000</v>
      </c>
      <c r="H32" s="27">
        <v>5000000</v>
      </c>
      <c r="I32" s="38"/>
      <c r="J32" s="61" t="s">
        <v>105</v>
      </c>
    </row>
    <row r="33" spans="1:10" s="40" customFormat="1" ht="22.95" customHeight="1">
      <c r="A33" s="25"/>
      <c r="B33" s="25"/>
      <c r="C33" s="26" t="s">
        <v>45</v>
      </c>
      <c r="D33" s="27">
        <f t="shared" si="3"/>
        <v>10000000</v>
      </c>
      <c r="E33" s="28"/>
      <c r="F33" s="28"/>
      <c r="G33" s="27">
        <v>5000000</v>
      </c>
      <c r="H33" s="27">
        <v>5000000</v>
      </c>
      <c r="I33" s="38"/>
      <c r="J33" s="39"/>
    </row>
    <row r="34" spans="1:10" s="31" customFormat="1" ht="22.95" customHeight="1">
      <c r="A34" s="13"/>
      <c r="B34" s="13"/>
      <c r="C34" s="20" t="s">
        <v>46</v>
      </c>
      <c r="D34" s="16">
        <f t="shared" si="3"/>
        <v>15000000</v>
      </c>
      <c r="E34" s="12"/>
      <c r="F34" s="12"/>
      <c r="G34" s="16">
        <v>10000000</v>
      </c>
      <c r="H34" s="16">
        <v>5000000</v>
      </c>
      <c r="I34" s="34"/>
      <c r="J34" s="32"/>
    </row>
    <row r="35" spans="1:10" s="31" customFormat="1" ht="22.95" customHeight="1">
      <c r="A35" s="13">
        <v>2</v>
      </c>
      <c r="B35" s="13"/>
      <c r="C35" s="14" t="s">
        <v>53</v>
      </c>
      <c r="D35" s="12">
        <f>D36+D55+D59</f>
        <v>527000000</v>
      </c>
      <c r="E35" s="12">
        <f t="shared" ref="E35:H35" si="4">E36+E55+E59</f>
        <v>0</v>
      </c>
      <c r="F35" s="12">
        <f t="shared" si="4"/>
        <v>0</v>
      </c>
      <c r="G35" s="12">
        <f t="shared" si="4"/>
        <v>231000000</v>
      </c>
      <c r="H35" s="12">
        <f t="shared" si="4"/>
        <v>296000000</v>
      </c>
      <c r="I35" s="34"/>
      <c r="J35" s="32"/>
    </row>
    <row r="36" spans="1:10" s="31" customFormat="1" ht="22.95" customHeight="1">
      <c r="A36" s="13" t="s">
        <v>99</v>
      </c>
      <c r="B36" s="13"/>
      <c r="C36" s="14" t="s">
        <v>70</v>
      </c>
      <c r="D36" s="12">
        <f>SUM(D37:D54)</f>
        <v>217000000</v>
      </c>
      <c r="E36" s="12">
        <f t="shared" ref="E36:H36" si="5">SUM(E37:E54)</f>
        <v>0</v>
      </c>
      <c r="F36" s="12">
        <f t="shared" si="5"/>
        <v>0</v>
      </c>
      <c r="G36" s="12">
        <f t="shared" si="5"/>
        <v>151000000</v>
      </c>
      <c r="H36" s="12">
        <f t="shared" si="5"/>
        <v>66000000</v>
      </c>
      <c r="I36" s="34"/>
      <c r="J36" s="32"/>
    </row>
    <row r="37" spans="1:10" s="31" customFormat="1" ht="34.950000000000003" customHeight="1">
      <c r="A37" s="13"/>
      <c r="B37" s="13"/>
      <c r="C37" s="41" t="s">
        <v>114</v>
      </c>
      <c r="D37" s="42">
        <f>E37+F37+G37+H37</f>
        <v>17000000</v>
      </c>
      <c r="E37" s="12"/>
      <c r="F37" s="12"/>
      <c r="G37" s="16">
        <f>20*850000</f>
        <v>17000000</v>
      </c>
      <c r="H37" s="16"/>
      <c r="I37" s="34"/>
      <c r="J37" s="32"/>
    </row>
    <row r="38" spans="1:10" s="31" customFormat="1" ht="33.6" customHeight="1">
      <c r="A38" s="13"/>
      <c r="B38" s="13"/>
      <c r="C38" s="43" t="s">
        <v>55</v>
      </c>
      <c r="D38" s="44">
        <f t="shared" ref="D38:D54" si="6">E38+F38+G38+H38</f>
        <v>15000000</v>
      </c>
      <c r="E38" s="12"/>
      <c r="F38" s="12"/>
      <c r="G38" s="16"/>
      <c r="H38" s="16">
        <v>15000000</v>
      </c>
      <c r="I38" s="34"/>
      <c r="J38" s="62" t="s">
        <v>106</v>
      </c>
    </row>
    <row r="39" spans="1:10" s="58" customFormat="1" ht="22.95" customHeight="1">
      <c r="A39" s="52"/>
      <c r="B39" s="52"/>
      <c r="C39" s="53" t="s">
        <v>107</v>
      </c>
      <c r="D39" s="54"/>
      <c r="E39" s="55"/>
      <c r="F39" s="55"/>
      <c r="G39" s="55"/>
      <c r="H39" s="55"/>
      <c r="I39" s="56"/>
      <c r="J39" s="57"/>
    </row>
    <row r="40" spans="1:10" s="31" customFormat="1" ht="38.4" customHeight="1">
      <c r="A40" s="13"/>
      <c r="B40" s="13"/>
      <c r="C40" s="43" t="s">
        <v>57</v>
      </c>
      <c r="D40" s="44">
        <f t="shared" si="6"/>
        <v>10000000</v>
      </c>
      <c r="E40" s="12"/>
      <c r="F40" s="12"/>
      <c r="G40" s="16">
        <v>10000000</v>
      </c>
      <c r="H40" s="16"/>
      <c r="I40" s="34"/>
      <c r="J40" s="32"/>
    </row>
    <row r="41" spans="1:10" s="31" customFormat="1" ht="38.4" customHeight="1">
      <c r="A41" s="13"/>
      <c r="B41" s="13"/>
      <c r="C41" s="43" t="s">
        <v>108</v>
      </c>
      <c r="D41" s="44"/>
      <c r="E41" s="12"/>
      <c r="F41" s="12"/>
      <c r="G41" s="16"/>
      <c r="H41" s="16"/>
      <c r="I41" s="34"/>
      <c r="J41" s="32"/>
    </row>
    <row r="42" spans="1:10" s="31" customFormat="1" ht="38.4" customHeight="1">
      <c r="A42" s="13"/>
      <c r="B42" s="13"/>
      <c r="C42" s="43"/>
      <c r="D42" s="44"/>
      <c r="E42" s="12"/>
      <c r="F42" s="12"/>
      <c r="G42" s="16"/>
      <c r="H42" s="16"/>
      <c r="I42" s="34"/>
      <c r="J42" s="32"/>
    </row>
    <row r="43" spans="1:10" s="31" customFormat="1" ht="38.4" customHeight="1">
      <c r="A43" s="13"/>
      <c r="B43" s="13"/>
      <c r="C43" s="43"/>
      <c r="D43" s="44"/>
      <c r="E43" s="12"/>
      <c r="F43" s="12"/>
      <c r="G43" s="16"/>
      <c r="H43" s="16"/>
      <c r="I43" s="34"/>
      <c r="J43" s="32"/>
    </row>
    <row r="44" spans="1:10" s="31" customFormat="1" ht="33.6" customHeight="1">
      <c r="A44" s="13"/>
      <c r="B44" s="13"/>
      <c r="C44" s="2" t="s">
        <v>38</v>
      </c>
      <c r="D44" s="44">
        <f t="shared" si="6"/>
        <v>5000000</v>
      </c>
      <c r="E44" s="12"/>
      <c r="F44" s="12"/>
      <c r="G44" s="16"/>
      <c r="H44" s="16">
        <v>5000000</v>
      </c>
      <c r="I44" s="34"/>
      <c r="J44" s="32"/>
    </row>
    <row r="45" spans="1:10" s="31" customFormat="1" ht="48" customHeight="1">
      <c r="A45" s="13"/>
      <c r="B45" s="13"/>
      <c r="C45" s="2" t="s">
        <v>56</v>
      </c>
      <c r="D45" s="44">
        <f t="shared" si="6"/>
        <v>10000000</v>
      </c>
      <c r="E45" s="12"/>
      <c r="F45" s="12"/>
      <c r="G45" s="16"/>
      <c r="H45" s="16">
        <v>10000000</v>
      </c>
      <c r="I45" s="34"/>
      <c r="J45" s="32"/>
    </row>
    <row r="46" spans="1:10" s="31" customFormat="1" ht="43.2" customHeight="1">
      <c r="A46" s="13"/>
      <c r="B46" s="13"/>
      <c r="C46" s="2" t="s">
        <v>39</v>
      </c>
      <c r="D46" s="44">
        <f t="shared" si="6"/>
        <v>12000000</v>
      </c>
      <c r="E46" s="12"/>
      <c r="F46" s="12"/>
      <c r="G46" s="16"/>
      <c r="H46" s="16">
        <v>12000000</v>
      </c>
      <c r="I46" s="34"/>
      <c r="J46" s="32"/>
    </row>
    <row r="47" spans="1:10" s="31" customFormat="1" ht="33.6" customHeight="1">
      <c r="A47" s="13"/>
      <c r="B47" s="13"/>
      <c r="C47" s="43" t="s">
        <v>18</v>
      </c>
      <c r="D47" s="44">
        <f t="shared" si="6"/>
        <v>10000000</v>
      </c>
      <c r="E47" s="12"/>
      <c r="F47" s="12"/>
      <c r="G47" s="16">
        <v>5000000</v>
      </c>
      <c r="H47" s="16">
        <v>5000000</v>
      </c>
      <c r="I47" s="34"/>
      <c r="J47" s="32"/>
    </row>
    <row r="48" spans="1:10" s="58" customFormat="1" ht="33.6" customHeight="1">
      <c r="A48" s="52"/>
      <c r="B48" s="52"/>
      <c r="C48" s="53" t="s">
        <v>109</v>
      </c>
      <c r="D48" s="54">
        <f t="shared" si="6"/>
        <v>100000000</v>
      </c>
      <c r="E48" s="55"/>
      <c r="F48" s="55"/>
      <c r="G48" s="55">
        <v>100000000</v>
      </c>
      <c r="H48" s="55"/>
      <c r="I48" s="56"/>
      <c r="J48" s="57"/>
    </row>
    <row r="49" spans="1:10" s="31" customFormat="1" ht="33.6" customHeight="1">
      <c r="A49" s="13"/>
      <c r="B49" s="13"/>
      <c r="C49" s="43" t="s">
        <v>110</v>
      </c>
      <c r="D49" s="44"/>
      <c r="E49" s="12"/>
      <c r="F49" s="12"/>
      <c r="G49" s="16"/>
      <c r="H49" s="16"/>
      <c r="I49" s="34"/>
      <c r="J49" s="32"/>
    </row>
    <row r="50" spans="1:10" s="31" customFormat="1" ht="33.6" customHeight="1">
      <c r="A50" s="13"/>
      <c r="B50" s="13"/>
      <c r="C50" s="43" t="s">
        <v>111</v>
      </c>
      <c r="D50" s="44"/>
      <c r="E50" s="12"/>
      <c r="F50" s="12"/>
      <c r="G50" s="16"/>
      <c r="H50" s="16"/>
      <c r="I50" s="34"/>
      <c r="J50" s="32"/>
    </row>
    <row r="51" spans="1:10" s="31" customFormat="1" ht="33.6" customHeight="1">
      <c r="A51" s="13"/>
      <c r="B51" s="13"/>
      <c r="C51" s="43" t="s">
        <v>112</v>
      </c>
      <c r="D51" s="44"/>
      <c r="E51" s="12"/>
      <c r="F51" s="12"/>
      <c r="G51" s="16"/>
      <c r="H51" s="16"/>
      <c r="I51" s="34"/>
      <c r="J51" s="32"/>
    </row>
    <row r="52" spans="1:10" s="31" customFormat="1" ht="33.6" customHeight="1">
      <c r="A52" s="13"/>
      <c r="B52" s="13"/>
      <c r="C52" s="43" t="s">
        <v>113</v>
      </c>
      <c r="D52" s="44"/>
      <c r="E52" s="12"/>
      <c r="F52" s="12"/>
      <c r="G52" s="16"/>
      <c r="H52" s="16"/>
      <c r="I52" s="34"/>
      <c r="J52" s="32"/>
    </row>
    <row r="53" spans="1:10" s="31" customFormat="1" ht="33.6" customHeight="1">
      <c r="A53" s="13"/>
      <c r="B53" s="13"/>
      <c r="C53" s="43"/>
      <c r="D53" s="44"/>
      <c r="E53" s="12"/>
      <c r="F53" s="12"/>
      <c r="G53" s="16"/>
      <c r="H53" s="16"/>
      <c r="I53" s="34"/>
      <c r="J53" s="32"/>
    </row>
    <row r="54" spans="1:10" s="31" customFormat="1" ht="33.6" customHeight="1">
      <c r="A54" s="13"/>
      <c r="B54" s="13"/>
      <c r="C54" s="43" t="s">
        <v>54</v>
      </c>
      <c r="D54" s="44">
        <f t="shared" si="6"/>
        <v>38000000</v>
      </c>
      <c r="E54" s="12"/>
      <c r="F54" s="12"/>
      <c r="G54" s="16">
        <v>19000000</v>
      </c>
      <c r="H54" s="16">
        <v>19000000</v>
      </c>
      <c r="I54" s="34"/>
      <c r="J54" s="32"/>
    </row>
    <row r="55" spans="1:10" s="31" customFormat="1" ht="22.95" customHeight="1">
      <c r="A55" s="13" t="s">
        <v>100</v>
      </c>
      <c r="B55" s="13"/>
      <c r="C55" s="14" t="s">
        <v>58</v>
      </c>
      <c r="D55" s="12">
        <f>D56+D57+D58</f>
        <v>160000000</v>
      </c>
      <c r="E55" s="12">
        <f t="shared" ref="E55:H55" si="7">E56+E57+E58</f>
        <v>0</v>
      </c>
      <c r="F55" s="12">
        <f t="shared" si="7"/>
        <v>0</v>
      </c>
      <c r="G55" s="12">
        <f t="shared" si="7"/>
        <v>15000000</v>
      </c>
      <c r="H55" s="12">
        <f t="shared" si="7"/>
        <v>145000000</v>
      </c>
      <c r="I55" s="34"/>
      <c r="J55" s="32"/>
    </row>
    <row r="56" spans="1:10" s="31" customFormat="1" ht="31.2" customHeight="1">
      <c r="A56" s="13"/>
      <c r="B56" s="13"/>
      <c r="C56" s="41" t="s">
        <v>19</v>
      </c>
      <c r="D56" s="16">
        <f>E56+F56+G56+H56</f>
        <v>30000000</v>
      </c>
      <c r="E56" s="12"/>
      <c r="F56" s="12"/>
      <c r="G56" s="16">
        <v>15000000</v>
      </c>
      <c r="H56" s="16">
        <v>15000000</v>
      </c>
      <c r="I56" s="34"/>
      <c r="J56" s="32"/>
    </row>
    <row r="57" spans="1:10" s="31" customFormat="1" ht="32.4" customHeight="1">
      <c r="A57" s="13"/>
      <c r="B57" s="13"/>
      <c r="C57" s="43" t="s">
        <v>20</v>
      </c>
      <c r="D57" s="16">
        <f t="shared" ref="D57:D58" si="8">E57+F57+G57+H57</f>
        <v>120000000</v>
      </c>
      <c r="E57" s="12"/>
      <c r="F57" s="12"/>
      <c r="G57" s="16"/>
      <c r="H57" s="16">
        <v>120000000</v>
      </c>
      <c r="I57" s="34"/>
      <c r="J57" s="32"/>
    </row>
    <row r="58" spans="1:10" s="31" customFormat="1" ht="33.6" customHeight="1">
      <c r="A58" s="13"/>
      <c r="B58" s="13"/>
      <c r="C58" s="45" t="s">
        <v>60</v>
      </c>
      <c r="D58" s="16">
        <f t="shared" si="8"/>
        <v>10000000</v>
      </c>
      <c r="E58" s="12"/>
      <c r="F58" s="12"/>
      <c r="G58" s="16"/>
      <c r="H58" s="16">
        <v>10000000</v>
      </c>
      <c r="I58" s="34"/>
      <c r="J58" s="32"/>
    </row>
    <row r="59" spans="1:10" s="31" customFormat="1" ht="22.95" customHeight="1">
      <c r="A59" s="13" t="s">
        <v>101</v>
      </c>
      <c r="B59" s="13"/>
      <c r="C59" s="14" t="s">
        <v>59</v>
      </c>
      <c r="D59" s="12">
        <f>D60+D64+D66+D69+D72+D75+D79+D80</f>
        <v>150000000</v>
      </c>
      <c r="E59" s="12">
        <f t="shared" ref="E59:H59" si="9">E60+E64+E66+E69+E72+E75+E79+E80</f>
        <v>0</v>
      </c>
      <c r="F59" s="12">
        <f t="shared" si="9"/>
        <v>0</v>
      </c>
      <c r="G59" s="12">
        <f t="shared" si="9"/>
        <v>65000000</v>
      </c>
      <c r="H59" s="12">
        <f t="shared" si="9"/>
        <v>85000000</v>
      </c>
      <c r="I59" s="34"/>
      <c r="J59" s="32"/>
    </row>
    <row r="60" spans="1:10" s="31" customFormat="1" ht="22.95" customHeight="1">
      <c r="A60" s="13"/>
      <c r="B60" s="13"/>
      <c r="C60" s="11" t="s">
        <v>64</v>
      </c>
      <c r="D60" s="46">
        <f>D61+D62+D63</f>
        <v>30000000</v>
      </c>
      <c r="E60" s="46">
        <f t="shared" ref="E60:H60" si="10">E61+E62+E63</f>
        <v>0</v>
      </c>
      <c r="F60" s="46">
        <f t="shared" si="10"/>
        <v>0</v>
      </c>
      <c r="G60" s="46">
        <f t="shared" si="10"/>
        <v>15000000</v>
      </c>
      <c r="H60" s="46">
        <f t="shared" si="10"/>
        <v>15000000</v>
      </c>
      <c r="I60" s="34"/>
      <c r="J60" s="32"/>
    </row>
    <row r="61" spans="1:10" s="31" customFormat="1" ht="22.95" customHeight="1">
      <c r="A61" s="13"/>
      <c r="B61" s="13"/>
      <c r="C61" s="15" t="s">
        <v>61</v>
      </c>
      <c r="D61" s="47">
        <f>E61+F61+G61+H61</f>
        <v>10000000</v>
      </c>
      <c r="E61" s="12"/>
      <c r="F61" s="12"/>
      <c r="G61" s="16">
        <v>5000000</v>
      </c>
      <c r="H61" s="16">
        <v>5000000</v>
      </c>
      <c r="I61" s="34"/>
      <c r="J61" s="32"/>
    </row>
    <row r="62" spans="1:10" s="31" customFormat="1" ht="36" customHeight="1">
      <c r="A62" s="13"/>
      <c r="B62" s="13"/>
      <c r="C62" s="15" t="s">
        <v>62</v>
      </c>
      <c r="D62" s="47">
        <f t="shared" ref="D62:D63" si="11">E62+F62+G62+H62</f>
        <v>10000000</v>
      </c>
      <c r="E62" s="12"/>
      <c r="F62" s="12"/>
      <c r="G62" s="16"/>
      <c r="H62" s="16">
        <v>10000000</v>
      </c>
      <c r="I62" s="34"/>
      <c r="J62" s="32"/>
    </row>
    <row r="63" spans="1:10" s="31" customFormat="1" ht="22.95" customHeight="1">
      <c r="A63" s="13"/>
      <c r="B63" s="13"/>
      <c r="C63" s="15" t="s">
        <v>63</v>
      </c>
      <c r="D63" s="47">
        <f t="shared" si="11"/>
        <v>10000000</v>
      </c>
      <c r="E63" s="12"/>
      <c r="F63" s="12"/>
      <c r="G63" s="16">
        <v>10000000</v>
      </c>
      <c r="H63" s="16"/>
      <c r="I63" s="34"/>
      <c r="J63" s="32"/>
    </row>
    <row r="64" spans="1:10" s="31" customFormat="1" ht="22.95" customHeight="1">
      <c r="A64" s="13"/>
      <c r="B64" s="13"/>
      <c r="C64" s="4" t="s">
        <v>65</v>
      </c>
      <c r="D64" s="48">
        <f>D65</f>
        <v>10000000</v>
      </c>
      <c r="E64" s="48">
        <f t="shared" ref="E64:H64" si="12">E65</f>
        <v>0</v>
      </c>
      <c r="F64" s="48">
        <f t="shared" si="12"/>
        <v>0</v>
      </c>
      <c r="G64" s="48">
        <f t="shared" si="12"/>
        <v>0</v>
      </c>
      <c r="H64" s="48">
        <f t="shared" si="12"/>
        <v>10000000</v>
      </c>
      <c r="I64" s="34"/>
      <c r="J64" s="32"/>
    </row>
    <row r="65" spans="1:10" s="31" customFormat="1" ht="22.95" customHeight="1">
      <c r="A65" s="13"/>
      <c r="B65" s="13"/>
      <c r="C65" s="15" t="s">
        <v>66</v>
      </c>
      <c r="D65" s="47">
        <f>E65+F65+G65+H65</f>
        <v>10000000</v>
      </c>
      <c r="E65" s="16"/>
      <c r="F65" s="16"/>
      <c r="G65" s="16"/>
      <c r="H65" s="16">
        <v>10000000</v>
      </c>
      <c r="I65" s="34"/>
      <c r="J65" s="32"/>
    </row>
    <row r="66" spans="1:10" s="31" customFormat="1" ht="31.95" customHeight="1">
      <c r="A66" s="13"/>
      <c r="B66" s="13"/>
      <c r="C66" s="1" t="s">
        <v>31</v>
      </c>
      <c r="D66" s="49">
        <f>D67+D68</f>
        <v>10000000</v>
      </c>
      <c r="E66" s="49">
        <f t="shared" ref="E66:H66" si="13">E67+E68</f>
        <v>0</v>
      </c>
      <c r="F66" s="49">
        <f t="shared" si="13"/>
        <v>0</v>
      </c>
      <c r="G66" s="49">
        <f t="shared" si="13"/>
        <v>10000000</v>
      </c>
      <c r="H66" s="49">
        <f t="shared" si="13"/>
        <v>0</v>
      </c>
      <c r="I66" s="34"/>
      <c r="J66" s="32"/>
    </row>
    <row r="67" spans="1:10" s="31" customFormat="1" ht="23.4" customHeight="1">
      <c r="A67" s="13"/>
      <c r="B67" s="13"/>
      <c r="C67" s="43" t="s">
        <v>24</v>
      </c>
      <c r="D67" s="44">
        <f>E67+F67+G67+H67</f>
        <v>5000000</v>
      </c>
      <c r="E67" s="12"/>
      <c r="F67" s="12"/>
      <c r="G67" s="16">
        <v>5000000</v>
      </c>
      <c r="H67" s="12"/>
      <c r="I67" s="34"/>
      <c r="J67" s="32"/>
    </row>
    <row r="68" spans="1:10" s="31" customFormat="1" ht="30" customHeight="1">
      <c r="A68" s="13"/>
      <c r="B68" s="13"/>
      <c r="C68" s="2" t="s">
        <v>25</v>
      </c>
      <c r="D68" s="44">
        <f>E68+F68+G68+H68</f>
        <v>5000000</v>
      </c>
      <c r="E68" s="12"/>
      <c r="F68" s="12"/>
      <c r="G68" s="16">
        <v>5000000</v>
      </c>
      <c r="H68" s="12"/>
      <c r="I68" s="34"/>
      <c r="J68" s="32"/>
    </row>
    <row r="69" spans="1:10" s="31" customFormat="1" ht="29.4" customHeight="1">
      <c r="A69" s="13"/>
      <c r="B69" s="13"/>
      <c r="C69" s="1" t="s">
        <v>30</v>
      </c>
      <c r="D69" s="49">
        <f>D70+D71</f>
        <v>10000000</v>
      </c>
      <c r="E69" s="49">
        <f t="shared" ref="E69:H69" si="14">E70+E71</f>
        <v>0</v>
      </c>
      <c r="F69" s="49">
        <f t="shared" si="14"/>
        <v>0</v>
      </c>
      <c r="G69" s="49">
        <f t="shared" si="14"/>
        <v>10000000</v>
      </c>
      <c r="H69" s="49">
        <f t="shared" si="14"/>
        <v>0</v>
      </c>
      <c r="I69" s="34"/>
      <c r="J69" s="32"/>
    </row>
    <row r="70" spans="1:10" s="31" customFormat="1" ht="23.4" customHeight="1">
      <c r="A70" s="13"/>
      <c r="B70" s="13"/>
      <c r="C70" s="2" t="s">
        <v>26</v>
      </c>
      <c r="D70" s="44">
        <f>E70+F70+G70+H70</f>
        <v>5000000</v>
      </c>
      <c r="E70" s="12"/>
      <c r="F70" s="12"/>
      <c r="G70" s="16">
        <v>5000000</v>
      </c>
      <c r="H70" s="12"/>
      <c r="I70" s="34"/>
      <c r="J70" s="32"/>
    </row>
    <row r="71" spans="1:10" s="31" customFormat="1" ht="28.95" customHeight="1">
      <c r="A71" s="13"/>
      <c r="B71" s="13"/>
      <c r="C71" s="2" t="s">
        <v>27</v>
      </c>
      <c r="D71" s="44">
        <f>E71+F71+G71+H71</f>
        <v>5000000</v>
      </c>
      <c r="E71" s="12"/>
      <c r="F71" s="12"/>
      <c r="G71" s="16">
        <v>5000000</v>
      </c>
      <c r="H71" s="12"/>
      <c r="I71" s="34"/>
      <c r="J71" s="32"/>
    </row>
    <row r="72" spans="1:10" s="31" customFormat="1" ht="22.95" customHeight="1">
      <c r="A72" s="13"/>
      <c r="B72" s="13"/>
      <c r="C72" s="4" t="s">
        <v>67</v>
      </c>
      <c r="D72" s="48">
        <f>D73+D74</f>
        <v>15000000</v>
      </c>
      <c r="E72" s="48">
        <f t="shared" ref="E72:H72" si="15">E73+E74</f>
        <v>0</v>
      </c>
      <c r="F72" s="48">
        <f t="shared" si="15"/>
        <v>0</v>
      </c>
      <c r="G72" s="48">
        <f t="shared" si="15"/>
        <v>0</v>
      </c>
      <c r="H72" s="48">
        <f t="shared" si="15"/>
        <v>15000000</v>
      </c>
      <c r="I72" s="34"/>
      <c r="J72" s="32"/>
    </row>
    <row r="73" spans="1:10" s="31" customFormat="1" ht="22.95" customHeight="1">
      <c r="A73" s="13"/>
      <c r="B73" s="13"/>
      <c r="C73" s="15" t="s">
        <v>68</v>
      </c>
      <c r="D73" s="47">
        <f>E73+F73+G73+H73</f>
        <v>5000000</v>
      </c>
      <c r="E73" s="12"/>
      <c r="F73" s="12"/>
      <c r="G73" s="12"/>
      <c r="H73" s="16">
        <v>5000000</v>
      </c>
      <c r="I73" s="34"/>
      <c r="J73" s="32"/>
    </row>
    <row r="74" spans="1:10" s="31" customFormat="1" ht="36.6" customHeight="1">
      <c r="A74" s="13"/>
      <c r="B74" s="13"/>
      <c r="C74" s="15" t="s">
        <v>69</v>
      </c>
      <c r="D74" s="47">
        <f>E74+F74+G74+H74</f>
        <v>10000000</v>
      </c>
      <c r="E74" s="12"/>
      <c r="F74" s="12"/>
      <c r="G74" s="12"/>
      <c r="H74" s="16">
        <v>10000000</v>
      </c>
      <c r="I74" s="34"/>
      <c r="J74" s="32"/>
    </row>
    <row r="75" spans="1:10" s="31" customFormat="1" ht="33.6" customHeight="1">
      <c r="A75" s="13"/>
      <c r="B75" s="13"/>
      <c r="C75" s="1" t="s">
        <v>29</v>
      </c>
      <c r="D75" s="49">
        <f>D76+D77+D78</f>
        <v>15000000</v>
      </c>
      <c r="E75" s="49">
        <f t="shared" ref="E75:H75" si="16">E76+E77+E78</f>
        <v>0</v>
      </c>
      <c r="F75" s="49">
        <f t="shared" si="16"/>
        <v>0</v>
      </c>
      <c r="G75" s="49">
        <f t="shared" si="16"/>
        <v>15000000</v>
      </c>
      <c r="H75" s="49">
        <f t="shared" si="16"/>
        <v>0</v>
      </c>
      <c r="I75" s="34"/>
      <c r="J75" s="32"/>
    </row>
    <row r="76" spans="1:10" s="31" customFormat="1" ht="22.95" customHeight="1">
      <c r="A76" s="13"/>
      <c r="B76" s="13"/>
      <c r="C76" s="2" t="s">
        <v>28</v>
      </c>
      <c r="D76" s="44">
        <f>E76+F76+G76+H76</f>
        <v>3000000</v>
      </c>
      <c r="E76" s="12"/>
      <c r="F76" s="12"/>
      <c r="G76" s="16">
        <v>3000000</v>
      </c>
      <c r="H76" s="12"/>
      <c r="I76" s="34"/>
      <c r="J76" s="32"/>
    </row>
    <row r="77" spans="1:10" s="31" customFormat="1" ht="22.95" customHeight="1">
      <c r="A77" s="13"/>
      <c r="B77" s="13"/>
      <c r="C77" s="2" t="s">
        <v>32</v>
      </c>
      <c r="D77" s="44">
        <f t="shared" ref="D77:D78" si="17">E77+F77+G77+H77</f>
        <v>2000000</v>
      </c>
      <c r="E77" s="12"/>
      <c r="F77" s="12"/>
      <c r="G77" s="16">
        <v>2000000</v>
      </c>
      <c r="H77" s="12"/>
      <c r="I77" s="34"/>
      <c r="J77" s="32"/>
    </row>
    <row r="78" spans="1:10" s="31" customFormat="1" ht="32.4" customHeight="1">
      <c r="A78" s="13"/>
      <c r="B78" s="13"/>
      <c r="C78" s="2" t="s">
        <v>33</v>
      </c>
      <c r="D78" s="44">
        <f t="shared" si="17"/>
        <v>10000000</v>
      </c>
      <c r="E78" s="12"/>
      <c r="F78" s="12"/>
      <c r="G78" s="16">
        <v>10000000</v>
      </c>
      <c r="H78" s="12"/>
      <c r="I78" s="34"/>
      <c r="J78" s="32"/>
    </row>
    <row r="79" spans="1:10" s="40" customFormat="1" ht="22.95" customHeight="1">
      <c r="A79" s="25"/>
      <c r="B79" s="25"/>
      <c r="C79" s="59" t="s">
        <v>23</v>
      </c>
      <c r="D79" s="60">
        <v>30000000</v>
      </c>
      <c r="E79" s="27"/>
      <c r="F79" s="27"/>
      <c r="G79" s="27"/>
      <c r="H79" s="27">
        <v>30000000</v>
      </c>
      <c r="I79" s="38"/>
      <c r="J79" s="39"/>
    </row>
    <row r="80" spans="1:10" s="31" customFormat="1" ht="30" customHeight="1">
      <c r="A80" s="13"/>
      <c r="B80" s="13"/>
      <c r="C80" s="1" t="s">
        <v>34</v>
      </c>
      <c r="D80" s="49">
        <f>D81+D82+D83</f>
        <v>30000000</v>
      </c>
      <c r="E80" s="49">
        <f t="shared" ref="E80:H80" si="18">E81+E82+E83</f>
        <v>0</v>
      </c>
      <c r="F80" s="49">
        <f t="shared" si="18"/>
        <v>0</v>
      </c>
      <c r="G80" s="49">
        <f t="shared" si="18"/>
        <v>15000000</v>
      </c>
      <c r="H80" s="49">
        <f t="shared" si="18"/>
        <v>15000000</v>
      </c>
      <c r="I80" s="34"/>
      <c r="J80" s="32"/>
    </row>
    <row r="81" spans="1:10" s="31" customFormat="1" ht="22.95" customHeight="1">
      <c r="A81" s="13"/>
      <c r="B81" s="13"/>
      <c r="C81" s="2" t="s">
        <v>35</v>
      </c>
      <c r="D81" s="44">
        <f>E81+F81+G81+H81</f>
        <v>5000000</v>
      </c>
      <c r="E81" s="12"/>
      <c r="F81" s="12"/>
      <c r="G81" s="16">
        <v>2500000</v>
      </c>
      <c r="H81" s="16">
        <v>2500000</v>
      </c>
      <c r="I81" s="34"/>
      <c r="J81" s="32"/>
    </row>
    <row r="82" spans="1:10" s="31" customFormat="1" ht="30.6" customHeight="1">
      <c r="A82" s="13"/>
      <c r="B82" s="13"/>
      <c r="C82" s="2" t="s">
        <v>36</v>
      </c>
      <c r="D82" s="44">
        <f t="shared" ref="D82:D83" si="19">E82+F82+G82+H82</f>
        <v>5000000</v>
      </c>
      <c r="E82" s="12"/>
      <c r="F82" s="12"/>
      <c r="G82" s="16">
        <v>2500000</v>
      </c>
      <c r="H82" s="16">
        <v>2500000</v>
      </c>
      <c r="I82" s="34"/>
      <c r="J82" s="32"/>
    </row>
    <row r="83" spans="1:10" s="31" customFormat="1" ht="22.95" customHeight="1">
      <c r="A83" s="13"/>
      <c r="B83" s="13"/>
      <c r="C83" s="21" t="s">
        <v>37</v>
      </c>
      <c r="D83" s="44">
        <f t="shared" si="19"/>
        <v>20000000</v>
      </c>
      <c r="E83" s="12"/>
      <c r="F83" s="12"/>
      <c r="G83" s="16">
        <v>10000000</v>
      </c>
      <c r="H83" s="16">
        <v>10000000</v>
      </c>
      <c r="I83" s="34"/>
      <c r="J83" s="32"/>
    </row>
    <row r="84" spans="1:10" s="31" customFormat="1" ht="22.95" customHeight="1">
      <c r="A84" s="13">
        <v>3</v>
      </c>
      <c r="B84" s="13"/>
      <c r="C84" s="14" t="s">
        <v>102</v>
      </c>
      <c r="D84" s="12">
        <f>D85</f>
        <v>4000000</v>
      </c>
      <c r="E84" s="12">
        <f t="shared" ref="E84:H84" si="20">E85</f>
        <v>0</v>
      </c>
      <c r="F84" s="12">
        <f t="shared" si="20"/>
        <v>0</v>
      </c>
      <c r="G84" s="12">
        <f t="shared" si="20"/>
        <v>4000000</v>
      </c>
      <c r="H84" s="12">
        <f t="shared" si="20"/>
        <v>0</v>
      </c>
      <c r="I84" s="34"/>
      <c r="J84" s="32"/>
    </row>
    <row r="85" spans="1:10" s="31" customFormat="1" ht="32.4" customHeight="1">
      <c r="A85" s="13"/>
      <c r="B85" s="13"/>
      <c r="C85" s="22" t="s">
        <v>71</v>
      </c>
      <c r="D85" s="12">
        <f>E85+F85+G85+H85</f>
        <v>4000000</v>
      </c>
      <c r="E85" s="12"/>
      <c r="F85" s="12"/>
      <c r="G85" s="16">
        <v>4000000</v>
      </c>
      <c r="H85" s="12"/>
      <c r="I85" s="34"/>
      <c r="J85" s="32"/>
    </row>
    <row r="86" spans="1:10" s="31" customFormat="1" ht="22.95" customHeight="1">
      <c r="A86" s="13">
        <v>4</v>
      </c>
      <c r="B86" s="13"/>
      <c r="C86" s="14" t="s">
        <v>103</v>
      </c>
      <c r="D86" s="12">
        <f>D87+D88</f>
        <v>50000000</v>
      </c>
      <c r="E86" s="12">
        <f t="shared" ref="E86:H86" si="21">E87+E88</f>
        <v>0</v>
      </c>
      <c r="F86" s="12">
        <f t="shared" si="21"/>
        <v>0</v>
      </c>
      <c r="G86" s="12">
        <f t="shared" si="21"/>
        <v>25000000</v>
      </c>
      <c r="H86" s="12">
        <f t="shared" si="21"/>
        <v>25000000</v>
      </c>
      <c r="I86" s="34"/>
      <c r="J86" s="32"/>
    </row>
    <row r="87" spans="1:10" s="31" customFormat="1" ht="32.4" customHeight="1">
      <c r="A87" s="13"/>
      <c r="B87" s="13"/>
      <c r="C87" s="41" t="s">
        <v>19</v>
      </c>
      <c r="D87" s="16">
        <f>E87+F87+G87+H87</f>
        <v>30000000</v>
      </c>
      <c r="E87" s="16"/>
      <c r="F87" s="16"/>
      <c r="G87" s="16">
        <v>15000000</v>
      </c>
      <c r="H87" s="16">
        <v>15000000</v>
      </c>
      <c r="I87" s="34"/>
      <c r="J87" s="32"/>
    </row>
    <row r="88" spans="1:10" s="31" customFormat="1" ht="30.6" customHeight="1">
      <c r="A88" s="13"/>
      <c r="B88" s="13"/>
      <c r="C88" s="43" t="s">
        <v>21</v>
      </c>
      <c r="D88" s="16">
        <f>E88+F88+G88+H88</f>
        <v>20000000</v>
      </c>
      <c r="E88" s="16"/>
      <c r="F88" s="16"/>
      <c r="G88" s="16">
        <v>10000000</v>
      </c>
      <c r="H88" s="16">
        <v>10000000</v>
      </c>
      <c r="I88" s="34"/>
      <c r="J88" s="32"/>
    </row>
    <row r="89" spans="1:10" s="31" customFormat="1" ht="22.95" customHeight="1">
      <c r="A89" s="13">
        <v>5</v>
      </c>
      <c r="B89" s="13"/>
      <c r="C89" s="14" t="s">
        <v>22</v>
      </c>
      <c r="D89" s="12">
        <f>SUM(D90:D96)</f>
        <v>226000000</v>
      </c>
      <c r="E89" s="12">
        <f t="shared" ref="E89:H89" si="22">SUM(E90:E96)</f>
        <v>0</v>
      </c>
      <c r="F89" s="12">
        <f t="shared" si="22"/>
        <v>0</v>
      </c>
      <c r="G89" s="12">
        <f t="shared" si="22"/>
        <v>98440000</v>
      </c>
      <c r="H89" s="12">
        <f t="shared" si="22"/>
        <v>127560000</v>
      </c>
      <c r="I89" s="34"/>
      <c r="J89" s="32"/>
    </row>
    <row r="90" spans="1:10" s="31" customFormat="1" ht="31.2" customHeight="1">
      <c r="A90" s="13"/>
      <c r="B90" s="13"/>
      <c r="C90" s="23" t="s">
        <v>40</v>
      </c>
      <c r="D90" s="16">
        <f>E90+F90+G90+H90</f>
        <v>2340000</v>
      </c>
      <c r="E90" s="16"/>
      <c r="F90" s="16"/>
      <c r="G90" s="16">
        <v>2340000</v>
      </c>
      <c r="H90" s="16"/>
      <c r="I90" s="34"/>
      <c r="J90" s="32"/>
    </row>
    <row r="91" spans="1:10" s="31" customFormat="1" ht="37.200000000000003" customHeight="1">
      <c r="A91" s="24"/>
      <c r="B91" s="24"/>
      <c r="C91" s="26" t="s">
        <v>48</v>
      </c>
      <c r="D91" s="16">
        <f>E91+F91+G91+H91</f>
        <v>66000000</v>
      </c>
      <c r="E91" s="16"/>
      <c r="F91" s="16"/>
      <c r="G91" s="16">
        <f>11*600000*5</f>
        <v>33000000</v>
      </c>
      <c r="H91" s="16">
        <f>11*600000*5</f>
        <v>33000000</v>
      </c>
      <c r="I91" s="37"/>
    </row>
    <row r="92" spans="1:10" s="31" customFormat="1" ht="30" customHeight="1">
      <c r="A92" s="24"/>
      <c r="B92" s="24"/>
      <c r="C92" s="26" t="s">
        <v>47</v>
      </c>
      <c r="D92" s="16">
        <f>E92+F92+G92+H92</f>
        <v>46200000</v>
      </c>
      <c r="E92" s="16"/>
      <c r="F92" s="16"/>
      <c r="G92" s="16">
        <f>11*700000*3</f>
        <v>23100000</v>
      </c>
      <c r="H92" s="16">
        <f>11*700000*3</f>
        <v>23100000</v>
      </c>
      <c r="I92" s="37"/>
    </row>
    <row r="93" spans="1:10" s="31" customFormat="1" ht="30.6" customHeight="1">
      <c r="A93" s="35"/>
      <c r="B93" s="35"/>
      <c r="C93" s="26" t="s">
        <v>49</v>
      </c>
      <c r="D93" s="16">
        <f>SUM(E93:H93)</f>
        <v>33000000</v>
      </c>
      <c r="E93" s="16"/>
      <c r="F93" s="16"/>
      <c r="G93" s="16">
        <f>11*300000*5</f>
        <v>16500000</v>
      </c>
      <c r="H93" s="16">
        <f>11*300000*5</f>
        <v>16500000</v>
      </c>
      <c r="I93" s="37"/>
    </row>
    <row r="94" spans="1:10" s="31" customFormat="1" ht="30" customHeight="1">
      <c r="A94" s="13"/>
      <c r="B94" s="13"/>
      <c r="C94" s="26" t="s">
        <v>50</v>
      </c>
      <c r="D94" s="16">
        <f t="shared" ref="D94:D96" si="23">SUM(E94:H94)</f>
        <v>50000000</v>
      </c>
      <c r="E94" s="16"/>
      <c r="F94" s="16"/>
      <c r="G94" s="16">
        <v>11000000</v>
      </c>
      <c r="H94" s="16">
        <v>39000000</v>
      </c>
      <c r="I94" s="34"/>
      <c r="J94" s="32"/>
    </row>
    <row r="95" spans="1:10" s="31" customFormat="1" ht="22.95" customHeight="1">
      <c r="A95" s="13"/>
      <c r="B95" s="13"/>
      <c r="C95" s="26" t="s">
        <v>9</v>
      </c>
      <c r="D95" s="16">
        <f t="shared" si="23"/>
        <v>23460000</v>
      </c>
      <c r="E95" s="16"/>
      <c r="F95" s="16"/>
      <c r="G95" s="16">
        <v>10000000</v>
      </c>
      <c r="H95" s="16">
        <v>13460000</v>
      </c>
      <c r="I95" s="34"/>
      <c r="J95" s="32"/>
    </row>
    <row r="96" spans="1:10" s="31" customFormat="1" ht="34.200000000000003" customHeight="1">
      <c r="A96" s="13"/>
      <c r="B96" s="13"/>
      <c r="C96" s="21" t="s">
        <v>10</v>
      </c>
      <c r="D96" s="16">
        <f t="shared" si="23"/>
        <v>5000000</v>
      </c>
      <c r="E96" s="16"/>
      <c r="F96" s="16"/>
      <c r="G96" s="16">
        <v>2500000</v>
      </c>
      <c r="H96" s="16">
        <v>2500000</v>
      </c>
      <c r="I96" s="34"/>
      <c r="J96" s="32"/>
    </row>
    <row r="97" spans="1:10" s="31" customFormat="1" ht="22.95" customHeight="1">
      <c r="A97" s="13"/>
      <c r="B97" s="13"/>
      <c r="C97" s="14"/>
      <c r="D97" s="12"/>
      <c r="E97" s="12"/>
      <c r="F97" s="12"/>
      <c r="G97" s="12"/>
      <c r="H97" s="12"/>
      <c r="I97" s="34"/>
      <c r="J97" s="32"/>
    </row>
    <row r="145" spans="1:9" s="31" customFormat="1" ht="18.600000000000001" customHeight="1">
      <c r="A145" s="50"/>
      <c r="B145" s="50"/>
      <c r="C145" s="3"/>
      <c r="D145" s="9"/>
      <c r="E145" s="9"/>
      <c r="F145" s="9"/>
      <c r="G145" s="9"/>
      <c r="H145" s="9"/>
      <c r="I145" s="51"/>
    </row>
    <row r="146" spans="1:9" s="31" customFormat="1" ht="20.25" customHeight="1">
      <c r="A146" s="50"/>
      <c r="B146" s="50"/>
      <c r="C146" s="3"/>
      <c r="D146" s="9"/>
      <c r="E146" s="9"/>
      <c r="F146" s="9"/>
      <c r="G146" s="9"/>
      <c r="H146" s="9"/>
      <c r="I146" s="51"/>
    </row>
    <row r="147" spans="1:9" s="31" customFormat="1" ht="20.25" customHeight="1">
      <c r="A147" s="50"/>
      <c r="B147" s="50"/>
      <c r="C147" s="3"/>
      <c r="D147" s="9"/>
      <c r="E147" s="9"/>
      <c r="F147" s="9"/>
      <c r="G147" s="9"/>
      <c r="H147" s="9"/>
      <c r="I147" s="51"/>
    </row>
    <row r="148" spans="1:9" s="31" customFormat="1" ht="20.25" customHeight="1">
      <c r="A148" s="50"/>
      <c r="B148" s="50"/>
      <c r="C148" s="3"/>
      <c r="D148" s="9"/>
      <c r="E148" s="9"/>
      <c r="F148" s="9"/>
      <c r="G148" s="9"/>
      <c r="H148" s="9"/>
      <c r="I148" s="51"/>
    </row>
    <row r="149" spans="1:9" s="31" customFormat="1" ht="19.5" customHeight="1">
      <c r="A149" s="7"/>
      <c r="B149" s="7"/>
      <c r="C149" s="4"/>
      <c r="D149" s="8"/>
      <c r="E149" s="8"/>
      <c r="F149" s="8"/>
      <c r="G149" s="8"/>
      <c r="H149" s="8"/>
      <c r="I149" s="51"/>
    </row>
    <row r="150" spans="1:9" s="31" customFormat="1" ht="20.25" customHeight="1">
      <c r="A150" s="50"/>
      <c r="B150" s="50"/>
      <c r="C150" s="3"/>
      <c r="D150" s="9"/>
      <c r="E150" s="9"/>
      <c r="F150" s="9"/>
      <c r="G150" s="9"/>
      <c r="H150" s="9"/>
      <c r="I150" s="51"/>
    </row>
    <row r="151" spans="1:9" s="31" customFormat="1" ht="20.25" customHeight="1">
      <c r="A151" s="50"/>
      <c r="B151" s="50"/>
      <c r="C151" s="3"/>
      <c r="D151" s="9"/>
      <c r="E151" s="9"/>
      <c r="F151" s="9"/>
      <c r="G151" s="9"/>
      <c r="H151" s="9"/>
      <c r="I151" s="51"/>
    </row>
    <row r="152" spans="1:9" s="31" customFormat="1" ht="19.5" customHeight="1">
      <c r="A152" s="7"/>
      <c r="B152" s="7"/>
      <c r="C152" s="4"/>
      <c r="D152" s="8"/>
      <c r="E152" s="8"/>
      <c r="F152" s="8"/>
      <c r="G152" s="8"/>
      <c r="H152" s="8"/>
      <c r="I152" s="51"/>
    </row>
    <row r="153" spans="1:9" s="31" customFormat="1" ht="20.25" customHeight="1">
      <c r="A153" s="50"/>
      <c r="B153" s="50"/>
      <c r="C153" s="3"/>
      <c r="D153" s="9"/>
      <c r="E153" s="9"/>
      <c r="F153" s="9"/>
      <c r="G153" s="9"/>
      <c r="H153" s="9"/>
      <c r="I153" s="51"/>
    </row>
    <row r="154" spans="1:9" s="31" customFormat="1" ht="20.25" customHeight="1">
      <c r="A154" s="50"/>
      <c r="B154" s="50"/>
      <c r="C154" s="3"/>
      <c r="D154" s="9"/>
      <c r="E154" s="9"/>
      <c r="F154" s="9"/>
      <c r="G154" s="9"/>
      <c r="H154" s="9"/>
      <c r="I154" s="51"/>
    </row>
    <row r="155" spans="1:9" s="31" customFormat="1" ht="20.25" customHeight="1">
      <c r="A155" s="50"/>
      <c r="B155" s="50"/>
      <c r="C155" s="3"/>
      <c r="D155" s="9"/>
      <c r="E155" s="9"/>
      <c r="F155" s="9"/>
      <c r="G155" s="9"/>
      <c r="H155" s="9"/>
      <c r="I155" s="51"/>
    </row>
    <row r="156" spans="1:9" ht="24" customHeight="1">
      <c r="A156" s="177"/>
      <c r="B156" s="177"/>
      <c r="C156" s="177"/>
      <c r="D156" s="178"/>
      <c r="E156" s="178"/>
      <c r="F156" s="178"/>
      <c r="G156" s="178"/>
      <c r="H156" s="178"/>
      <c r="I156" s="178"/>
    </row>
    <row r="161" spans="3:3" ht="75" customHeight="1">
      <c r="C161" s="10"/>
    </row>
  </sheetData>
  <mergeCells count="7">
    <mergeCell ref="A1:C1"/>
    <mergeCell ref="A2:C2"/>
    <mergeCell ref="A3:I3"/>
    <mergeCell ref="G4:I4"/>
    <mergeCell ref="A156:C156"/>
    <mergeCell ref="D156:F156"/>
    <mergeCell ref="G156:I156"/>
  </mergeCells>
  <pageMargins left="0.2" right="0.25" top="0.4" bottom="0.38"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TC</vt:lpstr>
      <vt:lpstr>Sheet1</vt:lpstr>
      <vt:lpstr>goc</vt:lpstr>
      <vt:lpstr>TC!Print_Titles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2026-01-21T03:02:34Z</cp:lastPrinted>
  <dcterms:created xsi:type="dcterms:W3CDTF">2025-05-21T08:08:22Z</dcterms:created>
  <dcterms:modified xsi:type="dcterms:W3CDTF">2026-01-21T03:02:46Z</dcterms:modified>
</cp:coreProperties>
</file>