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ố liệu của Chính làm\bao cao\bao cao nam 2026\CONG KHAI TRUOC KY HOP\CONG KHAI TRUOC KY HOP\"/>
    </mc:Choice>
  </mc:AlternateContent>
  <bookViews>
    <workbookView xWindow="0" yWindow="0" windowWidth="23040" windowHeight="8270" activeTab="4"/>
  </bookViews>
  <sheets>
    <sheet name="103" sheetId="1" r:id="rId1"/>
    <sheet name="104" sheetId="2" r:id="rId2"/>
    <sheet name="105" sheetId="3" r:id="rId3"/>
    <sheet name="106" sheetId="5" r:id="rId4"/>
    <sheet name="107" sheetId="4" r:id="rId5"/>
  </sheets>
  <definedNames>
    <definedName name="_xlnm.Print_Area" localSheetId="1">'104'!$A$1:$H$38</definedName>
    <definedName name="_xlnm.Print_Area" localSheetId="2">'105'!$A$1:$K$26</definedName>
    <definedName name="_xlnm.Print_Titles" localSheetId="3">'106'!$5:$7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G15" i="5"/>
  <c r="D15" i="5"/>
  <c r="G10" i="5"/>
  <c r="G9" i="5" s="1"/>
  <c r="K9" i="5"/>
  <c r="K8" i="5" s="1"/>
  <c r="J9" i="5"/>
  <c r="I9" i="5"/>
  <c r="F9" i="5"/>
  <c r="F8" i="5" s="1"/>
  <c r="E9" i="5"/>
  <c r="D9" i="5"/>
  <c r="I8" i="5"/>
  <c r="H8" i="5"/>
  <c r="E8" i="5"/>
  <c r="D8" i="5"/>
  <c r="J10" i="2" l="1"/>
  <c r="B11" i="1" l="1"/>
  <c r="B10" i="1"/>
  <c r="E33" i="2"/>
  <c r="E23" i="2" s="1"/>
  <c r="E9" i="2"/>
  <c r="E30" i="2"/>
  <c r="C9" i="2" l="1"/>
  <c r="D23" i="2"/>
  <c r="F23" i="2"/>
  <c r="B8" i="1" s="1"/>
  <c r="C23" i="2"/>
  <c r="D9" i="2"/>
  <c r="F9" i="2"/>
  <c r="B7" i="1" s="1"/>
  <c r="K10" i="3" l="1"/>
  <c r="K11" i="3"/>
  <c r="K12" i="3"/>
  <c r="K13" i="3"/>
  <c r="K15" i="3"/>
  <c r="K16" i="3"/>
  <c r="K17" i="3"/>
  <c r="K18" i="3"/>
  <c r="K20" i="3"/>
  <c r="K21" i="3"/>
  <c r="K22" i="3"/>
  <c r="K24" i="3"/>
  <c r="K25" i="3"/>
  <c r="J23" i="3"/>
  <c r="I13" i="3"/>
  <c r="F14" i="3"/>
  <c r="H19" i="3"/>
  <c r="G8" i="3"/>
  <c r="F25" i="3"/>
  <c r="F24" i="3"/>
  <c r="F23" i="3"/>
  <c r="F22" i="3"/>
  <c r="F21" i="3"/>
  <c r="F20" i="3"/>
  <c r="F18" i="3"/>
  <c r="F17" i="3"/>
  <c r="I17" i="3" s="1"/>
  <c r="F16" i="3"/>
  <c r="F15" i="3"/>
  <c r="F13" i="3"/>
  <c r="F12" i="3"/>
  <c r="I12" i="3" s="1"/>
  <c r="F11" i="3"/>
  <c r="F10" i="3"/>
  <c r="E19" i="3"/>
  <c r="C19" i="3" s="1"/>
  <c r="C25" i="3"/>
  <c r="C24" i="3"/>
  <c r="I24" i="3" s="1"/>
  <c r="C23" i="3"/>
  <c r="C22" i="3"/>
  <c r="C21" i="3"/>
  <c r="C20" i="3"/>
  <c r="C18" i="3"/>
  <c r="C17" i="3"/>
  <c r="C16" i="3"/>
  <c r="C15" i="3"/>
  <c r="C13" i="3"/>
  <c r="C12" i="3"/>
  <c r="C11" i="3"/>
  <c r="I11" i="3" s="1"/>
  <c r="C10" i="3"/>
  <c r="D8" i="3"/>
  <c r="H10" i="2"/>
  <c r="H22" i="2"/>
  <c r="H24" i="2"/>
  <c r="H25" i="2"/>
  <c r="H29" i="2"/>
  <c r="H37" i="2"/>
  <c r="G10" i="2"/>
  <c r="G22" i="2"/>
  <c r="G24" i="2"/>
  <c r="G25" i="2"/>
  <c r="G29" i="2"/>
  <c r="C36" i="2"/>
  <c r="D36" i="2"/>
  <c r="D8" i="2" s="1"/>
  <c r="I23" i="3" l="1"/>
  <c r="I15" i="3"/>
  <c r="I20" i="3"/>
  <c r="J8" i="3"/>
  <c r="I25" i="3"/>
  <c r="I21" i="3"/>
  <c r="I22" i="3"/>
  <c r="I18" i="3"/>
  <c r="K19" i="3"/>
  <c r="I16" i="3"/>
  <c r="C8" i="3"/>
  <c r="F19" i="3"/>
  <c r="I19" i="3" s="1"/>
  <c r="I10" i="3"/>
  <c r="H8" i="3"/>
  <c r="C8" i="2"/>
  <c r="I8" i="2" s="1"/>
  <c r="G23" i="2"/>
  <c r="H23" i="2"/>
  <c r="G9" i="2"/>
  <c r="H9" i="2"/>
  <c r="E8" i="3"/>
  <c r="F8" i="3" l="1"/>
  <c r="I8" i="3" s="1"/>
  <c r="K8" i="3"/>
  <c r="B12" i="1" l="1"/>
  <c r="B9" i="1" l="1"/>
  <c r="A3" i="3" l="1"/>
  <c r="F36" i="2"/>
  <c r="E36" i="2"/>
  <c r="E8" i="2" s="1"/>
  <c r="A3" i="2"/>
  <c r="A3" i="4"/>
  <c r="H36" i="2" l="1"/>
  <c r="F8" i="2"/>
  <c r="H8" i="2" s="1"/>
  <c r="G8" i="2"/>
  <c r="D6" i="1"/>
  <c r="B6" i="1"/>
</calcChain>
</file>

<file path=xl/comments1.xml><?xml version="1.0" encoding="utf-8"?>
<comments xmlns="http://schemas.openxmlformats.org/spreadsheetml/2006/main">
  <authors>
    <author>Administrator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<sst xmlns="http://schemas.openxmlformats.org/spreadsheetml/2006/main" count="165" uniqueCount="132">
  <si>
    <t>NỘI DUNG THU</t>
  </si>
  <si>
    <t>DỰ TOÁN</t>
  </si>
  <si>
    <t>NỘI DUNG CHI</t>
  </si>
  <si>
    <t>Đơn vị: 1.000 đ</t>
  </si>
  <si>
    <t>STT</t>
  </si>
  <si>
    <t>I</t>
  </si>
  <si>
    <t>II</t>
  </si>
  <si>
    <t>III</t>
  </si>
  <si>
    <t>I. Chi đầu tư phát triển</t>
  </si>
  <si>
    <t>II. Chi thường xuyên</t>
  </si>
  <si>
    <t>III. Dự phòng</t>
  </si>
  <si>
    <t>Đơn vị: Triệu đồng</t>
  </si>
  <si>
    <t>NỘI DUNG</t>
  </si>
  <si>
    <t>Thu NSĐP</t>
  </si>
  <si>
    <t>A</t>
  </si>
  <si>
    <t>B</t>
  </si>
  <si>
    <t>Thuế thu nhập cá nhân</t>
  </si>
  <si>
    <t>Thu phí, lệ phí</t>
  </si>
  <si>
    <t>Thuế sử dụng đất nông nghiệp</t>
  </si>
  <si>
    <t>Thuế sử dụng đất phi nông nghiệp</t>
  </si>
  <si>
    <t>Thu tiền sử dụng đất</t>
  </si>
  <si>
    <t>Thu khác ngân sách</t>
  </si>
  <si>
    <t>Thu từ quỹ đất công ích, hoa lợi công sản khác</t>
  </si>
  <si>
    <t>Thu chuyển nguồn CCTL còn dư năm trước chuyển sang</t>
  </si>
  <si>
    <t>Thu bổ sung từ ngân sách cấp trên</t>
  </si>
  <si>
    <t>Thu bổ sung cân đối từ ngân sách cấp trên</t>
  </si>
  <si>
    <t>Thu bổ sung mục tiêu từ ngân sách cấp trên</t>
  </si>
  <si>
    <t>Nội dung</t>
  </si>
  <si>
    <t>Trong đó:</t>
  </si>
  <si>
    <t>Chi giáo dục - đào tạo và dạy nghề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</si>
  <si>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</si>
  <si>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</si>
  <si>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</si>
  <si>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</si>
  <si>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</si>
  <si>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</si>
  <si>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Chi hoạt động của cơ quan quản lý nhà nước, đảng, đoàn thể</t>
  </si>
  <si>
    <t>Chi bảo đảm xã hội</t>
  </si>
  <si>
    <t xml:space="preserve">Chi quốc phòng </t>
  </si>
  <si>
    <t>Chi an ninh</t>
  </si>
  <si>
    <t>Chi khác</t>
  </si>
  <si>
    <t xml:space="preserve">Dự phòng ngân sách </t>
  </si>
  <si>
    <t>Tiết kiệm theo Nghị quyết 173/NQ-CP</t>
  </si>
  <si>
    <t>Thu</t>
  </si>
  <si>
    <t>Chi</t>
  </si>
  <si>
    <t>Chênh lệch</t>
  </si>
  <si>
    <t>TỔNG SỐ</t>
  </si>
  <si>
    <t>Các quỹ tài chính nhà nước ngoài ngân sách</t>
  </si>
  <si>
    <t>Các hoạt động sự nghiệp</t>
  </si>
  <si>
    <t>TỔNG THU</t>
  </si>
  <si>
    <t>Thu NSNN</t>
  </si>
  <si>
    <t>Các khoản thu 100%</t>
  </si>
  <si>
    <t>Thu phạt, tịch thu khác theo quy định</t>
  </si>
  <si>
    <t>Thu từ tài sản được xác lập quyền sở hữu của nhà nước theo quy định</t>
  </si>
  <si>
    <t>Đóng góp của nhân dân theo quy định</t>
  </si>
  <si>
    <t>Đóng góp tự nguyện của các tổ chức, cá nhân</t>
  </si>
  <si>
    <t>Các khoản thu phân chia theo tỷ lệ phần trăm (%)</t>
  </si>
  <si>
    <t>Tổng số</t>
  </si>
  <si>
    <t>Đầu tư phát triển</t>
  </si>
  <si>
    <t>Thường xuyên</t>
  </si>
  <si>
    <t>1=2+3</t>
  </si>
  <si>
    <t xml:space="preserve">TỔNG CHI </t>
  </si>
  <si>
    <t>Tên công trình</t>
  </si>
  <si>
    <t>Thời gian khởi công - hoàn thành</t>
  </si>
  <si>
    <t>Tổng dự toán được duyệt</t>
  </si>
  <si>
    <t>Trong đó nguồn đóng góp của dân</t>
  </si>
  <si>
    <t>Dự toán năm 2025</t>
  </si>
  <si>
    <t>Trong đó thanh toán khối lượng năm trước</t>
  </si>
  <si>
    <t>Chia theo nguồn vốn</t>
  </si>
  <si>
    <t>Nguồn cân đối ngân sách</t>
  </si>
  <si>
    <t>Nguồn đóng góp</t>
  </si>
  <si>
    <t>Cải tạo, sửa chữa cơ sở vật chất, nâng cấp trụ sở làm việc và các hạng mục phụ trợ Đảng uỷ, HĐND &amp; UBND phường Hải Dương</t>
  </si>
  <si>
    <t>Lắp đặt lan can và hệ thống điện chiếu sáng đường dạo ven hồ An Ninh, phường Hải Dương</t>
  </si>
  <si>
    <t>Xây dựng, tăng cường cơ sở vật chất nhà văn hoá tổ dân phố 25 phường Hải Dương (phường Trần Hưng Đạo cũ)</t>
  </si>
  <si>
    <t>I. Các khoản thu phường hưởng 100%</t>
  </si>
  <si>
    <t>II. Các khoản thu phân chia theo tỷ lệ</t>
  </si>
  <si>
    <t>III. Thu bổ sung</t>
  </si>
  <si>
    <t>- Bổ sung cân đối ngân sách</t>
  </si>
  <si>
    <t>- Bổ sung có mục tiêu</t>
  </si>
  <si>
    <t>IV. Thu chuyển nguồn</t>
  </si>
  <si>
    <t>Tổng số thu</t>
  </si>
  <si>
    <t>Tổng số chi</t>
  </si>
  <si>
    <t>Chi đầu tư phát triển</t>
  </si>
  <si>
    <t>Thu từ hoạt động kinh tế và sự nghiệp</t>
  </si>
  <si>
    <t>Thuế giá trị gia tăng</t>
  </si>
  <si>
    <t>(Dự toán trình Hội đồng nhân dân)</t>
  </si>
  <si>
    <t>Biểu số 104/CK TC - NSNN</t>
  </si>
  <si>
    <t xml:space="preserve">Đơn vị: Triệu đồng    </t>
  </si>
  <si>
    <t>So sánh (%)</t>
  </si>
  <si>
    <t>5=3/1</t>
  </si>
  <si>
    <t>6=4/2</t>
  </si>
  <si>
    <t>Biểu số 105/CK TC - NSNN</t>
  </si>
  <si>
    <t>4=5+6</t>
  </si>
  <si>
    <t>Biểu số 106/CK TC - NSNN</t>
  </si>
  <si>
    <t>Biểu số 107/CK TC - NSNN</t>
  </si>
  <si>
    <t>Ước thực hiện năm</t>
  </si>
  <si>
    <t>Kế hoạch năm 2025</t>
  </si>
  <si>
    <t xml:space="preserve">Biểu số 103/CK TC - NSNN  </t>
  </si>
  <si>
    <t>CÂN ĐỐI DỰ TOÁN NGÂN SÁCH PHƯỜNG HẢI DƯƠNG NĂM 2026</t>
  </si>
  <si>
    <t>DỰ TOÁN THU NGÂN SÁCH PHƯỜNG NĂM 2026</t>
  </si>
  <si>
    <t>Ước thực hiện năm 2025</t>
  </si>
  <si>
    <t>Dự toán năm 2026</t>
  </si>
  <si>
    <t>Thuế TNDN</t>
  </si>
  <si>
    <t>Thuế tiêu thụ đặc biệt</t>
  </si>
  <si>
    <t>Thuế tài nguyên</t>
  </si>
  <si>
    <t>Tiền cho thuê đất, mặt nước</t>
  </si>
  <si>
    <t>DỰ TOÁN CHI NGÂN SÁCH PHƯỜNG NĂM 2026</t>
  </si>
  <si>
    <t>Chi khoa học và công nghệ</t>
  </si>
  <si>
    <t>Lệ phí trước bạ nhà đất</t>
  </si>
  <si>
    <t>Lệ phí trước bạ (không kể lệ phí trước bạ nhà đất )</t>
  </si>
  <si>
    <t>Lệ phí môn bài khu vực ngoài quốc doanh</t>
  </si>
  <si>
    <t>Thu từ DNNN</t>
  </si>
  <si>
    <t>VI</t>
  </si>
  <si>
    <t>VII</t>
  </si>
  <si>
    <t>Thu kết dư</t>
  </si>
  <si>
    <t>KẾ HOẠCH THU, CHI CÁC HOẠT ĐỘNG TÀI CHÍNH KHÁC NĂM 2026</t>
  </si>
  <si>
    <t>DỰ TOÁN CHI ĐẦU TƯ PHÁT TRIỂN NĂM 2026</t>
  </si>
  <si>
    <t>Giá trị thực hiện đến 31/12/2025</t>
  </si>
  <si>
    <t>Giá trị đã thanh toán đến 31/12/2025</t>
  </si>
  <si>
    <t>Công trình chuyển tiếp</t>
  </si>
  <si>
    <t>Cải tạo, mở rộng đường Trịnh Thị Lan, phường Ngọc Châu, thành phố Hải Dương (nay là phường Hải Dương, thành phố Hải Phòng)</t>
  </si>
  <si>
    <t>Cải tạo mặt đường, block vỉa hè tuyến Đoàn Nhữ Hài, Nguyễn Đức Khiêm phường Hải Dương</t>
  </si>
  <si>
    <t>Số vốn chưa phân bổ</t>
  </si>
  <si>
    <r>
      <t xml:space="preserve">Các dự án thực hiện chuẩn bị đầu tư năm 2026 </t>
    </r>
    <r>
      <rPr>
        <i/>
        <sz val="11"/>
        <color theme="1"/>
        <rFont val="Times New Roman"/>
        <family val="1"/>
      </rPr>
      <t>(Tên dự án, tổng mức đầu tư, số vốn phân bổ là số dự kiến)</t>
    </r>
  </si>
  <si>
    <t>Xây dựng nâng tầng 2, 3 nhà lớp học 1 tầng hiện có, xây mới nhà hiệu bộ kết hợp bếp ăn, phòng học chức năng và các hạng mục phụ trợ trường Mầm non Ngọc Châu (cơ sở 2)</t>
  </si>
  <si>
    <t>Xây dựng, cải tạo trường mầm non Trần Hưng Đạo, phường Hải Dương (cơ sở số 95 Bạch Đằng)</t>
  </si>
  <si>
    <t>Xây dựng nhà lớp học, nhà hiệu bộ trường Tiểu học Phú Lương</t>
  </si>
  <si>
    <t>Xây dựng mới trường mầm non Ngọc Châu (cơ sở 1 - số 335 Nguyễn Hữu Cầu)</t>
  </si>
  <si>
    <t xml:space="preserve">Xây dựng nhà lớp học 3 tầng và cải tạo sửa chữa các hạng mục phần mở rộng trường THCS Ngô Gia Tự </t>
  </si>
  <si>
    <t>Xây mới nhà đa năng, nâng cấp, cải tạo nhà bếp, nhà ăn trường Tiểu học Ngọc Châu</t>
  </si>
  <si>
    <t>Xây dựng NVH tổ dân phố số 36, phường Hải Dương</t>
  </si>
  <si>
    <t xml:space="preserve">Thu viện trợ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</si>
</sst>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0;0;\-"/>
    <numFmt numFmtId="167" formatCode="_-* #,##0\ _₫_-;\-* #,##0\ _₫_-;_-* &quot;-&quot;??\ _₫_-;_-@_-"/>
    <numFmt numFmtId="168" formatCode="#,##0.000"/>
    <numFmt numFmtId="169" formatCode="_(* #,##0.000_);_(* \(#,##0.000\);_(* &quot;-&quot;??_);_(@_)"/>
  </numFmts>
  <fonts count="3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9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9"/>
      <color indexed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8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name val=".VnTime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4"/>
      <color rgb="FFFF0000"/>
      <name val="Times New Roman"/>
      <family val="1"/>
    </font>
    <font>
      <sz val="9"/>
      <color rgb="FFFF0000"/>
      <name val="Times New Roman"/>
      <family val="1"/>
    </font>
    <font>
      <i/>
      <sz val="10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6" fillId="0" borderId="0"/>
    <xf numFmtId="0" fontId="27" fillId="0" borderId="0"/>
    <xf numFmtId="164" fontId="27" fillId="0" borderId="0" applyFont="0" applyFill="0" applyBorder="0" applyAlignment="0" applyProtection="0"/>
    <xf numFmtId="0" fontId="26" fillId="0" borderId="0"/>
    <xf numFmtId="0" fontId="12" fillId="0" borderId="0"/>
  </cellStyleXfs>
  <cellXfs count="1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3" fillId="2" borderId="0" xfId="2" applyFont="1" applyFill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6" fillId="2" borderId="0" xfId="2" applyFont="1" applyFill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4" fillId="2" borderId="0" xfId="2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65" fontId="12" fillId="0" borderId="7" xfId="3" applyNumberFormat="1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165" fontId="12" fillId="2" borderId="7" xfId="3" applyNumberFormat="1" applyFont="1" applyFill="1" applyBorder="1" applyAlignment="1">
      <alignment vertical="center"/>
    </xf>
    <xf numFmtId="165" fontId="12" fillId="2" borderId="7" xfId="3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23" fillId="2" borderId="0" xfId="2" applyFont="1" applyFill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8" fillId="2" borderId="0" xfId="2" applyFont="1" applyFill="1" applyAlignment="1">
      <alignment horizontal="right" vertical="center"/>
    </xf>
    <xf numFmtId="165" fontId="6" fillId="0" borderId="10" xfId="3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2" fillId="0" borderId="1" xfId="0" quotePrefix="1" applyFont="1" applyBorder="1" applyAlignment="1">
      <alignment vertical="center"/>
    </xf>
    <xf numFmtId="167" fontId="22" fillId="0" borderId="1" xfId="1" applyNumberFormat="1" applyFont="1" applyBorder="1" applyAlignment="1">
      <alignment horizontal="right" vertical="center"/>
    </xf>
    <xf numFmtId="0" fontId="31" fillId="2" borderId="0" xfId="2" applyFont="1" applyFill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32" fillId="2" borderId="0" xfId="2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167" fontId="21" fillId="0" borderId="1" xfId="1" applyNumberFormat="1" applyFont="1" applyFill="1" applyBorder="1" applyAlignment="1">
      <alignment horizontal="right" vertical="center"/>
    </xf>
    <xf numFmtId="167" fontId="22" fillId="0" borderId="1" xfId="1" applyNumberFormat="1" applyFont="1" applyFill="1" applyBorder="1" applyAlignment="1">
      <alignment horizontal="right" vertical="center"/>
    </xf>
    <xf numFmtId="167" fontId="21" fillId="0" borderId="1" xfId="1" applyNumberFormat="1" applyFont="1" applyFill="1" applyBorder="1" applyAlignment="1">
      <alignment horizontal="center" vertical="center"/>
    </xf>
    <xf numFmtId="167" fontId="21" fillId="0" borderId="1" xfId="1" applyNumberFormat="1" applyFont="1" applyFill="1" applyBorder="1" applyAlignment="1">
      <alignment vertical="center"/>
    </xf>
    <xf numFmtId="167" fontId="22" fillId="0" borderId="1" xfId="1" applyNumberFormat="1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165" fontId="6" fillId="2" borderId="0" xfId="2" applyNumberFormat="1" applyFont="1" applyFill="1" applyAlignment="1">
      <alignment vertical="center"/>
    </xf>
    <xf numFmtId="0" fontId="12" fillId="0" borderId="7" xfId="0" applyFont="1" applyFill="1" applyBorder="1" applyAlignment="1">
      <alignment vertical="center" wrapText="1"/>
    </xf>
    <xf numFmtId="165" fontId="12" fillId="0" borderId="7" xfId="3" applyNumberFormat="1" applyFont="1" applyFill="1" applyBorder="1" applyAlignment="1">
      <alignment vertical="center" wrapText="1"/>
    </xf>
    <xf numFmtId="165" fontId="12" fillId="0" borderId="7" xfId="3" applyNumberFormat="1" applyFont="1" applyFill="1" applyBorder="1" applyAlignment="1">
      <alignment vertical="center"/>
    </xf>
    <xf numFmtId="165" fontId="12" fillId="0" borderId="10" xfId="3" applyNumberFormat="1" applyFont="1" applyBorder="1" applyAlignment="1">
      <alignment vertical="center" wrapText="1"/>
    </xf>
    <xf numFmtId="165" fontId="13" fillId="2" borderId="0" xfId="2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5" fontId="6" fillId="2" borderId="15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165" fontId="12" fillId="2" borderId="7" xfId="1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right" vertical="center"/>
    </xf>
    <xf numFmtId="168" fontId="6" fillId="0" borderId="4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vertical="center"/>
    </xf>
    <xf numFmtId="165" fontId="24" fillId="0" borderId="1" xfId="1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165" fontId="2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7" quotePrefix="1" applyFont="1" applyFill="1" applyBorder="1" applyAlignment="1">
      <alignment horizontal="left" vertical="center" wrapText="1"/>
    </xf>
    <xf numFmtId="166" fontId="2" fillId="0" borderId="1" xfId="5" applyNumberFormat="1" applyFont="1" applyFill="1" applyBorder="1" applyAlignment="1">
      <alignment horizontal="center" vertical="center" wrapText="1"/>
    </xf>
    <xf numFmtId="3" fontId="36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 wrapText="1"/>
    </xf>
    <xf numFmtId="165" fontId="36" fillId="0" borderId="1" xfId="1" applyNumberFormat="1" applyFont="1" applyFill="1" applyBorder="1" applyAlignment="1">
      <alignment vertical="center"/>
    </xf>
    <xf numFmtId="166" fontId="36" fillId="0" borderId="1" xfId="5" applyNumberFormat="1" applyFont="1" applyFill="1" applyBorder="1" applyAlignment="1">
      <alignment horizontal="left" vertical="center" wrapText="1"/>
    </xf>
    <xf numFmtId="3" fontId="36" fillId="0" borderId="1" xfId="0" applyNumberFormat="1" applyFont="1" applyFill="1" applyBorder="1" applyAlignment="1">
      <alignment horizontal="right" vertical="center"/>
    </xf>
    <xf numFmtId="0" fontId="25" fillId="0" borderId="1" xfId="0" applyFont="1" applyBorder="1" applyAlignment="1">
      <alignment vertical="center"/>
    </xf>
    <xf numFmtId="166" fontId="28" fillId="0" borderId="1" xfId="5" applyNumberFormat="1" applyFont="1" applyFill="1" applyBorder="1" applyAlignment="1">
      <alignment horizontal="center" vertical="center" wrapText="1"/>
    </xf>
    <xf numFmtId="165" fontId="28" fillId="0" borderId="1" xfId="1" applyNumberFormat="1" applyFont="1" applyFill="1" applyBorder="1" applyAlignment="1">
      <alignment vertical="center" wrapText="1"/>
    </xf>
    <xf numFmtId="166" fontId="24" fillId="0" borderId="1" xfId="5" applyNumberFormat="1" applyFont="1" applyFill="1" applyBorder="1" applyAlignment="1">
      <alignment horizontal="left" vertical="center" wrapText="1"/>
    </xf>
    <xf numFmtId="165" fontId="24" fillId="0" borderId="1" xfId="0" applyNumberFormat="1" applyFont="1" applyFill="1" applyBorder="1" applyAlignment="1">
      <alignment vertical="center"/>
    </xf>
    <xf numFmtId="169" fontId="18" fillId="0" borderId="1" xfId="1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165" fontId="18" fillId="0" borderId="1" xfId="1" applyNumberFormat="1" applyFont="1" applyFill="1" applyBorder="1" applyAlignment="1">
      <alignment horizontal="right" vertical="center"/>
    </xf>
    <xf numFmtId="0" fontId="36" fillId="0" borderId="2" xfId="8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36" fillId="0" borderId="2" xfId="1" applyNumberFormat="1" applyFont="1" applyFill="1" applyBorder="1" applyAlignment="1">
      <alignment vertical="center"/>
    </xf>
    <xf numFmtId="167" fontId="2" fillId="0" borderId="1" xfId="6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8" applyFont="1" applyFill="1" applyBorder="1" applyAlignment="1">
      <alignment horizontal="left" vertical="center" wrapText="1"/>
    </xf>
    <xf numFmtId="165" fontId="28" fillId="0" borderId="1" xfId="1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166" fontId="12" fillId="0" borderId="1" xfId="5" applyNumberFormat="1" applyFont="1" applyFill="1" applyBorder="1" applyAlignment="1">
      <alignment horizontal="left" vertical="center" wrapText="1"/>
    </xf>
    <xf numFmtId="165" fontId="18" fillId="0" borderId="1" xfId="1" applyNumberFormat="1" applyFont="1" applyFill="1" applyBorder="1" applyAlignment="1">
      <alignment vertical="center"/>
    </xf>
    <xf numFmtId="165" fontId="25" fillId="0" borderId="1" xfId="0" applyNumberFormat="1" applyFont="1" applyBorder="1" applyAlignment="1">
      <alignment vertical="center"/>
    </xf>
    <xf numFmtId="3" fontId="18" fillId="0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165" fontId="12" fillId="2" borderId="13" xfId="3" applyNumberFormat="1" applyFont="1" applyFill="1" applyBorder="1" applyAlignment="1">
      <alignment vertical="center"/>
    </xf>
    <xf numFmtId="165" fontId="12" fillId="0" borderId="13" xfId="3" applyNumberFormat="1" applyFont="1" applyFill="1" applyBorder="1" applyAlignment="1">
      <alignment vertical="center"/>
    </xf>
    <xf numFmtId="165" fontId="12" fillId="0" borderId="13" xfId="3" applyNumberFormat="1" applyFont="1" applyBorder="1" applyAlignment="1">
      <alignment vertical="center" wrapText="1"/>
    </xf>
    <xf numFmtId="165" fontId="6" fillId="0" borderId="13" xfId="3" applyNumberFormat="1" applyFont="1" applyBorder="1" applyAlignment="1">
      <alignment vertical="center" wrapText="1"/>
    </xf>
    <xf numFmtId="0" fontId="2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9" xfId="2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7" fillId="2" borderId="0" xfId="2" applyFont="1" applyFill="1" applyAlignment="1">
      <alignment horizontal="center" vertical="center" wrapText="1"/>
    </xf>
    <xf numFmtId="0" fontId="37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right" vertical="center"/>
    </xf>
    <xf numFmtId="0" fontId="32" fillId="2" borderId="9" xfId="2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</cellXfs>
  <cellStyles count="9">
    <cellStyle name="Comma" xfId="1" builtinId="3"/>
    <cellStyle name="Comma 2 2" xfId="3"/>
    <cellStyle name="Comma 79" xfId="6"/>
    <cellStyle name="Normal" xfId="0" builtinId="0"/>
    <cellStyle name="Normal 10" xfId="4"/>
    <cellStyle name="Normal 10 3" xfId="7"/>
    <cellStyle name="Normal 2 10" xfId="8"/>
    <cellStyle name="Normal 2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844550</xdr:colOff>
      <xdr:row>38</xdr:row>
      <xdr:rowOff>171450</xdr:rowOff>
    </xdr:from>
    <xdr:to>
      <xdr:col>8</xdr:col>
      <xdr:colOff>125730</xdr:colOff>
      <xdr:row>40</xdr:row>
      <xdr:rowOff>121920</xdr:rowOff>
    </xdr:to>
    <xdr:sp macro="" textlink="">
      <xdr:nvSpPr>
        <xdr:cNvPr id="2" name="AutoShape 1" descr="blob:https://chat.zalo.me/224878d3-b8e5-479f-b2bc-d155358c2132"/>
        <xdr:cNvSpPr>
          <a:spLocks noChangeAspect="1" noChangeArrowheads="1"/>
        </xdr:cNvSpPr>
      </xdr:nvSpPr>
      <xdr:spPr bwMode="auto">
        <a:xfrm>
          <a:off x="9226550" y="8972550"/>
          <a:ext cx="297180" cy="2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zoomScaleNormal="100" workbookViewId="0">
      <selection activeCell="A5" sqref="A5"/>
    </sheetView>
  </sheetViews>
  <sheetFormatPr defaultColWidth="8.90625" defaultRowHeight="18" x14ac:dyDescent="0.35"/>
  <cols>
    <col min="1" max="1" width="47.453125" style="2" customWidth="1"/>
    <col min="2" max="2" width="15.54296875" style="1" customWidth="1"/>
    <col min="3" max="3" width="47.453125" style="1" customWidth="1"/>
    <col min="4" max="4" width="15.54296875" style="1" customWidth="1"/>
    <col min="5" max="16384" width="8.90625" style="1"/>
  </cols>
  <sheetData>
    <row r="1" spans="1:4" x14ac:dyDescent="0.35">
      <c r="A1" s="120" t="s">
        <v>97</v>
      </c>
      <c r="B1" s="120"/>
      <c r="C1" s="120"/>
      <c r="D1" s="120"/>
    </row>
    <row r="2" spans="1:4" x14ac:dyDescent="0.35">
      <c r="A2" s="121" t="s">
        <v>98</v>
      </c>
      <c r="B2" s="121"/>
      <c r="C2" s="121"/>
      <c r="D2" s="121"/>
    </row>
    <row r="3" spans="1:4" x14ac:dyDescent="0.35">
      <c r="A3" s="122" t="s">
        <v>85</v>
      </c>
      <c r="B3" s="122"/>
      <c r="C3" s="122"/>
      <c r="D3" s="122"/>
    </row>
    <row r="4" spans="1:4" x14ac:dyDescent="0.35">
      <c r="A4" s="123" t="s">
        <v>11</v>
      </c>
      <c r="B4" s="123"/>
      <c r="C4" s="123"/>
      <c r="D4" s="123"/>
    </row>
    <row r="5" spans="1:4" s="21" customFormat="1" ht="25.25" customHeight="1" x14ac:dyDescent="0.35">
      <c r="A5" s="20" t="s">
        <v>0</v>
      </c>
      <c r="B5" s="20" t="s">
        <v>1</v>
      </c>
      <c r="C5" s="20" t="s">
        <v>2</v>
      </c>
      <c r="D5" s="20" t="s">
        <v>1</v>
      </c>
    </row>
    <row r="6" spans="1:4" s="21" customFormat="1" ht="25.25" customHeight="1" x14ac:dyDescent="0.35">
      <c r="A6" s="20" t="s">
        <v>80</v>
      </c>
      <c r="B6" s="43">
        <f>B7+B8+B9+B12</f>
        <v>246982</v>
      </c>
      <c r="C6" s="20" t="s">
        <v>81</v>
      </c>
      <c r="D6" s="45">
        <f>D7+D8+D9</f>
        <v>246982</v>
      </c>
    </row>
    <row r="7" spans="1:4" s="24" customFormat="1" ht="25.25" customHeight="1" x14ac:dyDescent="0.35">
      <c r="A7" s="42" t="s">
        <v>74</v>
      </c>
      <c r="B7" s="43">
        <f>'104'!F9</f>
        <v>20102</v>
      </c>
      <c r="C7" s="42" t="s">
        <v>8</v>
      </c>
      <c r="D7" s="46">
        <v>23000</v>
      </c>
    </row>
    <row r="8" spans="1:4" s="24" customFormat="1" ht="25.25" customHeight="1" x14ac:dyDescent="0.35">
      <c r="A8" s="42" t="s">
        <v>75</v>
      </c>
      <c r="B8" s="43">
        <f>'104'!F23</f>
        <v>167594</v>
      </c>
      <c r="C8" s="42" t="s">
        <v>9</v>
      </c>
      <c r="D8" s="46">
        <v>219139</v>
      </c>
    </row>
    <row r="9" spans="1:4" s="24" customFormat="1" ht="25.25" customHeight="1" x14ac:dyDescent="0.35">
      <c r="A9" s="42" t="s">
        <v>76</v>
      </c>
      <c r="B9" s="43">
        <f>B10+B11</f>
        <v>59286</v>
      </c>
      <c r="C9" s="42" t="s">
        <v>10</v>
      </c>
      <c r="D9" s="46">
        <v>4843</v>
      </c>
    </row>
    <row r="10" spans="1:4" s="24" customFormat="1" ht="25.25" customHeight="1" x14ac:dyDescent="0.35">
      <c r="A10" s="35" t="s">
        <v>77</v>
      </c>
      <c r="B10" s="44">
        <f>'104'!F37</f>
        <v>58206</v>
      </c>
      <c r="C10" s="23"/>
      <c r="D10" s="47"/>
    </row>
    <row r="11" spans="1:4" s="24" customFormat="1" ht="25.25" customHeight="1" x14ac:dyDescent="0.35">
      <c r="A11" s="35" t="s">
        <v>78</v>
      </c>
      <c r="B11" s="44">
        <f>'104'!F38</f>
        <v>1080</v>
      </c>
      <c r="C11" s="23"/>
      <c r="D11" s="47"/>
    </row>
    <row r="12" spans="1:4" s="24" customFormat="1" ht="25.25" customHeight="1" x14ac:dyDescent="0.35">
      <c r="A12" s="42" t="s">
        <v>79</v>
      </c>
      <c r="B12" s="36">
        <f>'104'!F34</f>
        <v>0</v>
      </c>
      <c r="C12" s="23"/>
      <c r="D12" s="47"/>
    </row>
  </sheetData>
  <mergeCells count="4">
    <mergeCell ref="A1:D1"/>
    <mergeCell ref="A2:D2"/>
    <mergeCell ref="A3:D3"/>
    <mergeCell ref="A4:D4"/>
  </mergeCells>
  <pageMargins left="0.85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8" zoomScaleNormal="100" zoomScalePageLayoutView="85" workbookViewId="0">
      <selection activeCell="K23" sqref="K23"/>
    </sheetView>
  </sheetViews>
  <sheetFormatPr defaultColWidth="10.90625" defaultRowHeight="11.5" x14ac:dyDescent="0.35"/>
  <cols>
    <col min="1" max="1" width="5.453125" style="3" customWidth="1"/>
    <col min="2" max="2" width="53.08984375" style="3" customWidth="1"/>
    <col min="3" max="3" width="11.08984375" style="3" bestFit="1" customWidth="1"/>
    <col min="4" max="4" width="10.90625" style="3" bestFit="1" customWidth="1"/>
    <col min="5" max="5" width="12.453125" style="13" customWidth="1"/>
    <col min="6" max="6" width="14.54296875" style="13" customWidth="1"/>
    <col min="7" max="7" width="12.453125" style="13" customWidth="1"/>
    <col min="8" max="8" width="14.54296875" style="13" customWidth="1"/>
    <col min="9" max="245" width="10.90625" style="3"/>
    <col min="246" max="246" width="5.453125" style="3" customWidth="1"/>
    <col min="247" max="247" width="46.08984375" style="3" customWidth="1"/>
    <col min="248" max="248" width="15.81640625" style="3" customWidth="1"/>
    <col min="249" max="249" width="14.54296875" style="3" customWidth="1"/>
    <col min="250" max="250" width="10.08984375" style="3" customWidth="1"/>
    <col min="251" max="501" width="10.90625" style="3"/>
    <col min="502" max="502" width="5.453125" style="3" customWidth="1"/>
    <col min="503" max="503" width="46.08984375" style="3" customWidth="1"/>
    <col min="504" max="504" width="15.81640625" style="3" customWidth="1"/>
    <col min="505" max="505" width="14.54296875" style="3" customWidth="1"/>
    <col min="506" max="506" width="10.08984375" style="3" customWidth="1"/>
    <col min="507" max="757" width="10.90625" style="3"/>
    <col min="758" max="758" width="5.453125" style="3" customWidth="1"/>
    <col min="759" max="759" width="46.08984375" style="3" customWidth="1"/>
    <col min="760" max="760" width="15.81640625" style="3" customWidth="1"/>
    <col min="761" max="761" width="14.54296875" style="3" customWidth="1"/>
    <col min="762" max="762" width="10.08984375" style="3" customWidth="1"/>
    <col min="763" max="1013" width="10.90625" style="3"/>
    <col min="1014" max="1014" width="5.453125" style="3" customWidth="1"/>
    <col min="1015" max="1015" width="46.08984375" style="3" customWidth="1"/>
    <col min="1016" max="1016" width="15.81640625" style="3" customWidth="1"/>
    <col min="1017" max="1017" width="14.54296875" style="3" customWidth="1"/>
    <col min="1018" max="1018" width="10.08984375" style="3" customWidth="1"/>
    <col min="1019" max="1269" width="10.90625" style="3"/>
    <col min="1270" max="1270" width="5.453125" style="3" customWidth="1"/>
    <col min="1271" max="1271" width="46.08984375" style="3" customWidth="1"/>
    <col min="1272" max="1272" width="15.81640625" style="3" customWidth="1"/>
    <col min="1273" max="1273" width="14.54296875" style="3" customWidth="1"/>
    <col min="1274" max="1274" width="10.08984375" style="3" customWidth="1"/>
    <col min="1275" max="1525" width="10.90625" style="3"/>
    <col min="1526" max="1526" width="5.453125" style="3" customWidth="1"/>
    <col min="1527" max="1527" width="46.08984375" style="3" customWidth="1"/>
    <col min="1528" max="1528" width="15.81640625" style="3" customWidth="1"/>
    <col min="1529" max="1529" width="14.54296875" style="3" customWidth="1"/>
    <col min="1530" max="1530" width="10.08984375" style="3" customWidth="1"/>
    <col min="1531" max="1781" width="10.90625" style="3"/>
    <col min="1782" max="1782" width="5.453125" style="3" customWidth="1"/>
    <col min="1783" max="1783" width="46.08984375" style="3" customWidth="1"/>
    <col min="1784" max="1784" width="15.81640625" style="3" customWidth="1"/>
    <col min="1785" max="1785" width="14.54296875" style="3" customWidth="1"/>
    <col min="1786" max="1786" width="10.08984375" style="3" customWidth="1"/>
    <col min="1787" max="2037" width="10.90625" style="3"/>
    <col min="2038" max="2038" width="5.453125" style="3" customWidth="1"/>
    <col min="2039" max="2039" width="46.08984375" style="3" customWidth="1"/>
    <col min="2040" max="2040" width="15.81640625" style="3" customWidth="1"/>
    <col min="2041" max="2041" width="14.54296875" style="3" customWidth="1"/>
    <col min="2042" max="2042" width="10.08984375" style="3" customWidth="1"/>
    <col min="2043" max="2293" width="10.90625" style="3"/>
    <col min="2294" max="2294" width="5.453125" style="3" customWidth="1"/>
    <col min="2295" max="2295" width="46.08984375" style="3" customWidth="1"/>
    <col min="2296" max="2296" width="15.81640625" style="3" customWidth="1"/>
    <col min="2297" max="2297" width="14.54296875" style="3" customWidth="1"/>
    <col min="2298" max="2298" width="10.08984375" style="3" customWidth="1"/>
    <col min="2299" max="2549" width="10.90625" style="3"/>
    <col min="2550" max="2550" width="5.453125" style="3" customWidth="1"/>
    <col min="2551" max="2551" width="46.08984375" style="3" customWidth="1"/>
    <col min="2552" max="2552" width="15.81640625" style="3" customWidth="1"/>
    <col min="2553" max="2553" width="14.54296875" style="3" customWidth="1"/>
    <col min="2554" max="2554" width="10.08984375" style="3" customWidth="1"/>
    <col min="2555" max="2805" width="10.90625" style="3"/>
    <col min="2806" max="2806" width="5.453125" style="3" customWidth="1"/>
    <col min="2807" max="2807" width="46.08984375" style="3" customWidth="1"/>
    <col min="2808" max="2808" width="15.81640625" style="3" customWidth="1"/>
    <col min="2809" max="2809" width="14.54296875" style="3" customWidth="1"/>
    <col min="2810" max="2810" width="10.08984375" style="3" customWidth="1"/>
    <col min="2811" max="3061" width="10.90625" style="3"/>
    <col min="3062" max="3062" width="5.453125" style="3" customWidth="1"/>
    <col min="3063" max="3063" width="46.08984375" style="3" customWidth="1"/>
    <col min="3064" max="3064" width="15.81640625" style="3" customWidth="1"/>
    <col min="3065" max="3065" width="14.54296875" style="3" customWidth="1"/>
    <col min="3066" max="3066" width="10.08984375" style="3" customWidth="1"/>
    <col min="3067" max="3317" width="10.90625" style="3"/>
    <col min="3318" max="3318" width="5.453125" style="3" customWidth="1"/>
    <col min="3319" max="3319" width="46.08984375" style="3" customWidth="1"/>
    <col min="3320" max="3320" width="15.81640625" style="3" customWidth="1"/>
    <col min="3321" max="3321" width="14.54296875" style="3" customWidth="1"/>
    <col min="3322" max="3322" width="10.08984375" style="3" customWidth="1"/>
    <col min="3323" max="3573" width="10.90625" style="3"/>
    <col min="3574" max="3574" width="5.453125" style="3" customWidth="1"/>
    <col min="3575" max="3575" width="46.08984375" style="3" customWidth="1"/>
    <col min="3576" max="3576" width="15.81640625" style="3" customWidth="1"/>
    <col min="3577" max="3577" width="14.54296875" style="3" customWidth="1"/>
    <col min="3578" max="3578" width="10.08984375" style="3" customWidth="1"/>
    <col min="3579" max="3829" width="10.90625" style="3"/>
    <col min="3830" max="3830" width="5.453125" style="3" customWidth="1"/>
    <col min="3831" max="3831" width="46.08984375" style="3" customWidth="1"/>
    <col min="3832" max="3832" width="15.81640625" style="3" customWidth="1"/>
    <col min="3833" max="3833" width="14.54296875" style="3" customWidth="1"/>
    <col min="3834" max="3834" width="10.08984375" style="3" customWidth="1"/>
    <col min="3835" max="4085" width="10.90625" style="3"/>
    <col min="4086" max="4086" width="5.453125" style="3" customWidth="1"/>
    <col min="4087" max="4087" width="46.08984375" style="3" customWidth="1"/>
    <col min="4088" max="4088" width="15.81640625" style="3" customWidth="1"/>
    <col min="4089" max="4089" width="14.54296875" style="3" customWidth="1"/>
    <col min="4090" max="4090" width="10.08984375" style="3" customWidth="1"/>
    <col min="4091" max="4341" width="10.90625" style="3"/>
    <col min="4342" max="4342" width="5.453125" style="3" customWidth="1"/>
    <col min="4343" max="4343" width="46.08984375" style="3" customWidth="1"/>
    <col min="4344" max="4344" width="15.81640625" style="3" customWidth="1"/>
    <col min="4345" max="4345" width="14.54296875" style="3" customWidth="1"/>
    <col min="4346" max="4346" width="10.08984375" style="3" customWidth="1"/>
    <col min="4347" max="4597" width="10.90625" style="3"/>
    <col min="4598" max="4598" width="5.453125" style="3" customWidth="1"/>
    <col min="4599" max="4599" width="46.08984375" style="3" customWidth="1"/>
    <col min="4600" max="4600" width="15.81640625" style="3" customWidth="1"/>
    <col min="4601" max="4601" width="14.54296875" style="3" customWidth="1"/>
    <col min="4602" max="4602" width="10.08984375" style="3" customWidth="1"/>
    <col min="4603" max="4853" width="10.90625" style="3"/>
    <col min="4854" max="4854" width="5.453125" style="3" customWidth="1"/>
    <col min="4855" max="4855" width="46.08984375" style="3" customWidth="1"/>
    <col min="4856" max="4856" width="15.81640625" style="3" customWidth="1"/>
    <col min="4857" max="4857" width="14.54296875" style="3" customWidth="1"/>
    <col min="4858" max="4858" width="10.08984375" style="3" customWidth="1"/>
    <col min="4859" max="5109" width="10.90625" style="3"/>
    <col min="5110" max="5110" width="5.453125" style="3" customWidth="1"/>
    <col min="5111" max="5111" width="46.08984375" style="3" customWidth="1"/>
    <col min="5112" max="5112" width="15.81640625" style="3" customWidth="1"/>
    <col min="5113" max="5113" width="14.54296875" style="3" customWidth="1"/>
    <col min="5114" max="5114" width="10.08984375" style="3" customWidth="1"/>
    <col min="5115" max="5365" width="10.90625" style="3"/>
    <col min="5366" max="5366" width="5.453125" style="3" customWidth="1"/>
    <col min="5367" max="5367" width="46.08984375" style="3" customWidth="1"/>
    <col min="5368" max="5368" width="15.81640625" style="3" customWidth="1"/>
    <col min="5369" max="5369" width="14.54296875" style="3" customWidth="1"/>
    <col min="5370" max="5370" width="10.08984375" style="3" customWidth="1"/>
    <col min="5371" max="5621" width="10.90625" style="3"/>
    <col min="5622" max="5622" width="5.453125" style="3" customWidth="1"/>
    <col min="5623" max="5623" width="46.08984375" style="3" customWidth="1"/>
    <col min="5624" max="5624" width="15.81640625" style="3" customWidth="1"/>
    <col min="5625" max="5625" width="14.54296875" style="3" customWidth="1"/>
    <col min="5626" max="5626" width="10.08984375" style="3" customWidth="1"/>
    <col min="5627" max="5877" width="10.90625" style="3"/>
    <col min="5878" max="5878" width="5.453125" style="3" customWidth="1"/>
    <col min="5879" max="5879" width="46.08984375" style="3" customWidth="1"/>
    <col min="5880" max="5880" width="15.81640625" style="3" customWidth="1"/>
    <col min="5881" max="5881" width="14.54296875" style="3" customWidth="1"/>
    <col min="5882" max="5882" width="10.08984375" style="3" customWidth="1"/>
    <col min="5883" max="6133" width="10.90625" style="3"/>
    <col min="6134" max="6134" width="5.453125" style="3" customWidth="1"/>
    <col min="6135" max="6135" width="46.08984375" style="3" customWidth="1"/>
    <col min="6136" max="6136" width="15.81640625" style="3" customWidth="1"/>
    <col min="6137" max="6137" width="14.54296875" style="3" customWidth="1"/>
    <col min="6138" max="6138" width="10.08984375" style="3" customWidth="1"/>
    <col min="6139" max="6389" width="10.90625" style="3"/>
    <col min="6390" max="6390" width="5.453125" style="3" customWidth="1"/>
    <col min="6391" max="6391" width="46.08984375" style="3" customWidth="1"/>
    <col min="6392" max="6392" width="15.81640625" style="3" customWidth="1"/>
    <col min="6393" max="6393" width="14.54296875" style="3" customWidth="1"/>
    <col min="6394" max="6394" width="10.08984375" style="3" customWidth="1"/>
    <col min="6395" max="6645" width="10.90625" style="3"/>
    <col min="6646" max="6646" width="5.453125" style="3" customWidth="1"/>
    <col min="6647" max="6647" width="46.08984375" style="3" customWidth="1"/>
    <col min="6648" max="6648" width="15.81640625" style="3" customWidth="1"/>
    <col min="6649" max="6649" width="14.54296875" style="3" customWidth="1"/>
    <col min="6650" max="6650" width="10.08984375" style="3" customWidth="1"/>
    <col min="6651" max="6901" width="10.90625" style="3"/>
    <col min="6902" max="6902" width="5.453125" style="3" customWidth="1"/>
    <col min="6903" max="6903" width="46.08984375" style="3" customWidth="1"/>
    <col min="6904" max="6904" width="15.81640625" style="3" customWidth="1"/>
    <col min="6905" max="6905" width="14.54296875" style="3" customWidth="1"/>
    <col min="6906" max="6906" width="10.08984375" style="3" customWidth="1"/>
    <col min="6907" max="7157" width="10.90625" style="3"/>
    <col min="7158" max="7158" width="5.453125" style="3" customWidth="1"/>
    <col min="7159" max="7159" width="46.08984375" style="3" customWidth="1"/>
    <col min="7160" max="7160" width="15.81640625" style="3" customWidth="1"/>
    <col min="7161" max="7161" width="14.54296875" style="3" customWidth="1"/>
    <col min="7162" max="7162" width="10.08984375" style="3" customWidth="1"/>
    <col min="7163" max="7413" width="10.90625" style="3"/>
    <col min="7414" max="7414" width="5.453125" style="3" customWidth="1"/>
    <col min="7415" max="7415" width="46.08984375" style="3" customWidth="1"/>
    <col min="7416" max="7416" width="15.81640625" style="3" customWidth="1"/>
    <col min="7417" max="7417" width="14.54296875" style="3" customWidth="1"/>
    <col min="7418" max="7418" width="10.08984375" style="3" customWidth="1"/>
    <col min="7419" max="7669" width="10.90625" style="3"/>
    <col min="7670" max="7670" width="5.453125" style="3" customWidth="1"/>
    <col min="7671" max="7671" width="46.08984375" style="3" customWidth="1"/>
    <col min="7672" max="7672" width="15.81640625" style="3" customWidth="1"/>
    <col min="7673" max="7673" width="14.54296875" style="3" customWidth="1"/>
    <col min="7674" max="7674" width="10.08984375" style="3" customWidth="1"/>
    <col min="7675" max="7925" width="10.90625" style="3"/>
    <col min="7926" max="7926" width="5.453125" style="3" customWidth="1"/>
    <col min="7927" max="7927" width="46.08984375" style="3" customWidth="1"/>
    <col min="7928" max="7928" width="15.81640625" style="3" customWidth="1"/>
    <col min="7929" max="7929" width="14.54296875" style="3" customWidth="1"/>
    <col min="7930" max="7930" width="10.08984375" style="3" customWidth="1"/>
    <col min="7931" max="8181" width="10.90625" style="3"/>
    <col min="8182" max="8182" width="5.453125" style="3" customWidth="1"/>
    <col min="8183" max="8183" width="46.08984375" style="3" customWidth="1"/>
    <col min="8184" max="8184" width="15.81640625" style="3" customWidth="1"/>
    <col min="8185" max="8185" width="14.54296875" style="3" customWidth="1"/>
    <col min="8186" max="8186" width="10.08984375" style="3" customWidth="1"/>
    <col min="8187" max="8437" width="10.90625" style="3"/>
    <col min="8438" max="8438" width="5.453125" style="3" customWidth="1"/>
    <col min="8439" max="8439" width="46.08984375" style="3" customWidth="1"/>
    <col min="8440" max="8440" width="15.81640625" style="3" customWidth="1"/>
    <col min="8441" max="8441" width="14.54296875" style="3" customWidth="1"/>
    <col min="8442" max="8442" width="10.08984375" style="3" customWidth="1"/>
    <col min="8443" max="8693" width="10.90625" style="3"/>
    <col min="8694" max="8694" width="5.453125" style="3" customWidth="1"/>
    <col min="8695" max="8695" width="46.08984375" style="3" customWidth="1"/>
    <col min="8696" max="8696" width="15.81640625" style="3" customWidth="1"/>
    <col min="8697" max="8697" width="14.54296875" style="3" customWidth="1"/>
    <col min="8698" max="8698" width="10.08984375" style="3" customWidth="1"/>
    <col min="8699" max="8949" width="10.90625" style="3"/>
    <col min="8950" max="8950" width="5.453125" style="3" customWidth="1"/>
    <col min="8951" max="8951" width="46.08984375" style="3" customWidth="1"/>
    <col min="8952" max="8952" width="15.81640625" style="3" customWidth="1"/>
    <col min="8953" max="8953" width="14.54296875" style="3" customWidth="1"/>
    <col min="8954" max="8954" width="10.08984375" style="3" customWidth="1"/>
    <col min="8955" max="9205" width="10.90625" style="3"/>
    <col min="9206" max="9206" width="5.453125" style="3" customWidth="1"/>
    <col min="9207" max="9207" width="46.08984375" style="3" customWidth="1"/>
    <col min="9208" max="9208" width="15.81640625" style="3" customWidth="1"/>
    <col min="9209" max="9209" width="14.54296875" style="3" customWidth="1"/>
    <col min="9210" max="9210" width="10.08984375" style="3" customWidth="1"/>
    <col min="9211" max="9461" width="10.90625" style="3"/>
    <col min="9462" max="9462" width="5.453125" style="3" customWidth="1"/>
    <col min="9463" max="9463" width="46.08984375" style="3" customWidth="1"/>
    <col min="9464" max="9464" width="15.81640625" style="3" customWidth="1"/>
    <col min="9465" max="9465" width="14.54296875" style="3" customWidth="1"/>
    <col min="9466" max="9466" width="10.08984375" style="3" customWidth="1"/>
    <col min="9467" max="9717" width="10.90625" style="3"/>
    <col min="9718" max="9718" width="5.453125" style="3" customWidth="1"/>
    <col min="9719" max="9719" width="46.08984375" style="3" customWidth="1"/>
    <col min="9720" max="9720" width="15.81640625" style="3" customWidth="1"/>
    <col min="9721" max="9721" width="14.54296875" style="3" customWidth="1"/>
    <col min="9722" max="9722" width="10.08984375" style="3" customWidth="1"/>
    <col min="9723" max="9973" width="10.90625" style="3"/>
    <col min="9974" max="9974" width="5.453125" style="3" customWidth="1"/>
    <col min="9975" max="9975" width="46.08984375" style="3" customWidth="1"/>
    <col min="9976" max="9976" width="15.81640625" style="3" customWidth="1"/>
    <col min="9977" max="9977" width="14.54296875" style="3" customWidth="1"/>
    <col min="9978" max="9978" width="10.08984375" style="3" customWidth="1"/>
    <col min="9979" max="10229" width="10.90625" style="3"/>
    <col min="10230" max="10230" width="5.453125" style="3" customWidth="1"/>
    <col min="10231" max="10231" width="46.08984375" style="3" customWidth="1"/>
    <col min="10232" max="10232" width="15.81640625" style="3" customWidth="1"/>
    <col min="10233" max="10233" width="14.54296875" style="3" customWidth="1"/>
    <col min="10234" max="10234" width="10.08984375" style="3" customWidth="1"/>
    <col min="10235" max="10485" width="10.90625" style="3"/>
    <col min="10486" max="10486" width="5.453125" style="3" customWidth="1"/>
    <col min="10487" max="10487" width="46.08984375" style="3" customWidth="1"/>
    <col min="10488" max="10488" width="15.81640625" style="3" customWidth="1"/>
    <col min="10489" max="10489" width="14.54296875" style="3" customWidth="1"/>
    <col min="10490" max="10490" width="10.08984375" style="3" customWidth="1"/>
    <col min="10491" max="10741" width="10.90625" style="3"/>
    <col min="10742" max="10742" width="5.453125" style="3" customWidth="1"/>
    <col min="10743" max="10743" width="46.08984375" style="3" customWidth="1"/>
    <col min="10744" max="10744" width="15.81640625" style="3" customWidth="1"/>
    <col min="10745" max="10745" width="14.54296875" style="3" customWidth="1"/>
    <col min="10746" max="10746" width="10.08984375" style="3" customWidth="1"/>
    <col min="10747" max="10997" width="10.90625" style="3"/>
    <col min="10998" max="10998" width="5.453125" style="3" customWidth="1"/>
    <col min="10999" max="10999" width="46.08984375" style="3" customWidth="1"/>
    <col min="11000" max="11000" width="15.81640625" style="3" customWidth="1"/>
    <col min="11001" max="11001" width="14.54296875" style="3" customWidth="1"/>
    <col min="11002" max="11002" width="10.08984375" style="3" customWidth="1"/>
    <col min="11003" max="11253" width="10.90625" style="3"/>
    <col min="11254" max="11254" width="5.453125" style="3" customWidth="1"/>
    <col min="11255" max="11255" width="46.08984375" style="3" customWidth="1"/>
    <col min="11256" max="11256" width="15.81640625" style="3" customWidth="1"/>
    <col min="11257" max="11257" width="14.54296875" style="3" customWidth="1"/>
    <col min="11258" max="11258" width="10.08984375" style="3" customWidth="1"/>
    <col min="11259" max="11509" width="10.90625" style="3"/>
    <col min="11510" max="11510" width="5.453125" style="3" customWidth="1"/>
    <col min="11511" max="11511" width="46.08984375" style="3" customWidth="1"/>
    <col min="11512" max="11512" width="15.81640625" style="3" customWidth="1"/>
    <col min="11513" max="11513" width="14.54296875" style="3" customWidth="1"/>
    <col min="11514" max="11514" width="10.08984375" style="3" customWidth="1"/>
    <col min="11515" max="11765" width="10.90625" style="3"/>
    <col min="11766" max="11766" width="5.453125" style="3" customWidth="1"/>
    <col min="11767" max="11767" width="46.08984375" style="3" customWidth="1"/>
    <col min="11768" max="11768" width="15.81640625" style="3" customWidth="1"/>
    <col min="11769" max="11769" width="14.54296875" style="3" customWidth="1"/>
    <col min="11770" max="11770" width="10.08984375" style="3" customWidth="1"/>
    <col min="11771" max="12021" width="10.90625" style="3"/>
    <col min="12022" max="12022" width="5.453125" style="3" customWidth="1"/>
    <col min="12023" max="12023" width="46.08984375" style="3" customWidth="1"/>
    <col min="12024" max="12024" width="15.81640625" style="3" customWidth="1"/>
    <col min="12025" max="12025" width="14.54296875" style="3" customWidth="1"/>
    <col min="12026" max="12026" width="10.08984375" style="3" customWidth="1"/>
    <col min="12027" max="12277" width="10.90625" style="3"/>
    <col min="12278" max="12278" width="5.453125" style="3" customWidth="1"/>
    <col min="12279" max="12279" width="46.08984375" style="3" customWidth="1"/>
    <col min="12280" max="12280" width="15.81640625" style="3" customWidth="1"/>
    <col min="12281" max="12281" width="14.54296875" style="3" customWidth="1"/>
    <col min="12282" max="12282" width="10.08984375" style="3" customWidth="1"/>
    <col min="12283" max="12533" width="10.90625" style="3"/>
    <col min="12534" max="12534" width="5.453125" style="3" customWidth="1"/>
    <col min="12535" max="12535" width="46.08984375" style="3" customWidth="1"/>
    <col min="12536" max="12536" width="15.81640625" style="3" customWidth="1"/>
    <col min="12537" max="12537" width="14.54296875" style="3" customWidth="1"/>
    <col min="12538" max="12538" width="10.08984375" style="3" customWidth="1"/>
    <col min="12539" max="12789" width="10.90625" style="3"/>
    <col min="12790" max="12790" width="5.453125" style="3" customWidth="1"/>
    <col min="12791" max="12791" width="46.08984375" style="3" customWidth="1"/>
    <col min="12792" max="12792" width="15.81640625" style="3" customWidth="1"/>
    <col min="12793" max="12793" width="14.54296875" style="3" customWidth="1"/>
    <col min="12794" max="12794" width="10.08984375" style="3" customWidth="1"/>
    <col min="12795" max="13045" width="10.90625" style="3"/>
    <col min="13046" max="13046" width="5.453125" style="3" customWidth="1"/>
    <col min="13047" max="13047" width="46.08984375" style="3" customWidth="1"/>
    <col min="13048" max="13048" width="15.81640625" style="3" customWidth="1"/>
    <col min="13049" max="13049" width="14.54296875" style="3" customWidth="1"/>
    <col min="13050" max="13050" width="10.08984375" style="3" customWidth="1"/>
    <col min="13051" max="13301" width="10.90625" style="3"/>
    <col min="13302" max="13302" width="5.453125" style="3" customWidth="1"/>
    <col min="13303" max="13303" width="46.08984375" style="3" customWidth="1"/>
    <col min="13304" max="13304" width="15.81640625" style="3" customWidth="1"/>
    <col min="13305" max="13305" width="14.54296875" style="3" customWidth="1"/>
    <col min="13306" max="13306" width="10.08984375" style="3" customWidth="1"/>
    <col min="13307" max="13557" width="10.90625" style="3"/>
    <col min="13558" max="13558" width="5.453125" style="3" customWidth="1"/>
    <col min="13559" max="13559" width="46.08984375" style="3" customWidth="1"/>
    <col min="13560" max="13560" width="15.81640625" style="3" customWidth="1"/>
    <col min="13561" max="13561" width="14.54296875" style="3" customWidth="1"/>
    <col min="13562" max="13562" width="10.08984375" style="3" customWidth="1"/>
    <col min="13563" max="13813" width="10.90625" style="3"/>
    <col min="13814" max="13814" width="5.453125" style="3" customWidth="1"/>
    <col min="13815" max="13815" width="46.08984375" style="3" customWidth="1"/>
    <col min="13816" max="13816" width="15.81640625" style="3" customWidth="1"/>
    <col min="13817" max="13817" width="14.54296875" style="3" customWidth="1"/>
    <col min="13818" max="13818" width="10.08984375" style="3" customWidth="1"/>
    <col min="13819" max="14069" width="10.90625" style="3"/>
    <col min="14070" max="14070" width="5.453125" style="3" customWidth="1"/>
    <col min="14071" max="14071" width="46.08984375" style="3" customWidth="1"/>
    <col min="14072" max="14072" width="15.81640625" style="3" customWidth="1"/>
    <col min="14073" max="14073" width="14.54296875" style="3" customWidth="1"/>
    <col min="14074" max="14074" width="10.08984375" style="3" customWidth="1"/>
    <col min="14075" max="14325" width="10.90625" style="3"/>
    <col min="14326" max="14326" width="5.453125" style="3" customWidth="1"/>
    <col min="14327" max="14327" width="46.08984375" style="3" customWidth="1"/>
    <col min="14328" max="14328" width="15.81640625" style="3" customWidth="1"/>
    <col min="14329" max="14329" width="14.54296875" style="3" customWidth="1"/>
    <col min="14330" max="14330" width="10.08984375" style="3" customWidth="1"/>
    <col min="14331" max="14581" width="10.90625" style="3"/>
    <col min="14582" max="14582" width="5.453125" style="3" customWidth="1"/>
    <col min="14583" max="14583" width="46.08984375" style="3" customWidth="1"/>
    <col min="14584" max="14584" width="15.81640625" style="3" customWidth="1"/>
    <col min="14585" max="14585" width="14.54296875" style="3" customWidth="1"/>
    <col min="14586" max="14586" width="10.08984375" style="3" customWidth="1"/>
    <col min="14587" max="14837" width="10.90625" style="3"/>
    <col min="14838" max="14838" width="5.453125" style="3" customWidth="1"/>
    <col min="14839" max="14839" width="46.08984375" style="3" customWidth="1"/>
    <col min="14840" max="14840" width="15.81640625" style="3" customWidth="1"/>
    <col min="14841" max="14841" width="14.54296875" style="3" customWidth="1"/>
    <col min="14842" max="14842" width="10.08984375" style="3" customWidth="1"/>
    <col min="14843" max="15093" width="10.90625" style="3"/>
    <col min="15094" max="15094" width="5.453125" style="3" customWidth="1"/>
    <col min="15095" max="15095" width="46.08984375" style="3" customWidth="1"/>
    <col min="15096" max="15096" width="15.81640625" style="3" customWidth="1"/>
    <col min="15097" max="15097" width="14.54296875" style="3" customWidth="1"/>
    <col min="15098" max="15098" width="10.08984375" style="3" customWidth="1"/>
    <col min="15099" max="15349" width="10.90625" style="3"/>
    <col min="15350" max="15350" width="5.453125" style="3" customWidth="1"/>
    <col min="15351" max="15351" width="46.08984375" style="3" customWidth="1"/>
    <col min="15352" max="15352" width="15.81640625" style="3" customWidth="1"/>
    <col min="15353" max="15353" width="14.54296875" style="3" customWidth="1"/>
    <col min="15354" max="15354" width="10.08984375" style="3" customWidth="1"/>
    <col min="15355" max="15605" width="10.90625" style="3"/>
    <col min="15606" max="15606" width="5.453125" style="3" customWidth="1"/>
    <col min="15607" max="15607" width="46.08984375" style="3" customWidth="1"/>
    <col min="15608" max="15608" width="15.81640625" style="3" customWidth="1"/>
    <col min="15609" max="15609" width="14.54296875" style="3" customWidth="1"/>
    <col min="15610" max="15610" width="10.08984375" style="3" customWidth="1"/>
    <col min="15611" max="15861" width="10.90625" style="3"/>
    <col min="15862" max="15862" width="5.453125" style="3" customWidth="1"/>
    <col min="15863" max="15863" width="46.08984375" style="3" customWidth="1"/>
    <col min="15864" max="15864" width="15.81640625" style="3" customWidth="1"/>
    <col min="15865" max="15865" width="14.54296875" style="3" customWidth="1"/>
    <col min="15866" max="15866" width="10.08984375" style="3" customWidth="1"/>
    <col min="15867" max="16117" width="10.90625" style="3"/>
    <col min="16118" max="16118" width="5.453125" style="3" customWidth="1"/>
    <col min="16119" max="16119" width="46.08984375" style="3" customWidth="1"/>
    <col min="16120" max="16120" width="15.81640625" style="3" customWidth="1"/>
    <col min="16121" max="16121" width="14.54296875" style="3" customWidth="1"/>
    <col min="16122" max="16122" width="10.08984375" style="3" customWidth="1"/>
    <col min="16123" max="16384" width="10.90625" style="3"/>
  </cols>
  <sheetData>
    <row r="1" spans="1:10" ht="24" customHeight="1" x14ac:dyDescent="0.35">
      <c r="A1" s="10"/>
      <c r="B1" s="10"/>
      <c r="C1" s="10"/>
      <c r="D1" s="10"/>
      <c r="E1" s="10"/>
      <c r="F1" s="28"/>
      <c r="G1" s="10"/>
      <c r="H1" s="28" t="s">
        <v>86</v>
      </c>
    </row>
    <row r="2" spans="1:10" ht="24" customHeight="1" x14ac:dyDescent="0.35">
      <c r="A2" s="125" t="s">
        <v>99</v>
      </c>
      <c r="B2" s="125"/>
      <c r="C2" s="125"/>
      <c r="D2" s="125"/>
      <c r="E2" s="125"/>
      <c r="F2" s="125"/>
      <c r="G2" s="125"/>
      <c r="H2" s="125"/>
    </row>
    <row r="3" spans="1:10" s="4" customFormat="1" ht="17.25" customHeight="1" x14ac:dyDescent="0.35">
      <c r="A3" s="126" t="str">
        <f>'103'!A3:D3</f>
        <v>(Dự toán trình Hội đồng nhân dân)</v>
      </c>
      <c r="B3" s="126"/>
      <c r="C3" s="126"/>
      <c r="D3" s="126"/>
      <c r="E3" s="126"/>
      <c r="F3" s="126"/>
      <c r="G3" s="126"/>
      <c r="H3" s="126"/>
    </row>
    <row r="4" spans="1:10" ht="12" customHeight="1" x14ac:dyDescent="0.35">
      <c r="A4" s="127" t="s">
        <v>87</v>
      </c>
      <c r="B4" s="127"/>
      <c r="C4" s="127"/>
      <c r="D4" s="127"/>
      <c r="E4" s="127"/>
      <c r="F4" s="127"/>
      <c r="G4" s="127"/>
      <c r="H4" s="127"/>
    </row>
    <row r="5" spans="1:10" s="5" customFormat="1" ht="27.5" customHeight="1" x14ac:dyDescent="0.35">
      <c r="A5" s="128" t="s">
        <v>4</v>
      </c>
      <c r="B5" s="130" t="s">
        <v>12</v>
      </c>
      <c r="C5" s="124" t="s">
        <v>100</v>
      </c>
      <c r="D5" s="124"/>
      <c r="E5" s="124" t="s">
        <v>101</v>
      </c>
      <c r="F5" s="124"/>
      <c r="G5" s="124" t="s">
        <v>88</v>
      </c>
      <c r="H5" s="124"/>
    </row>
    <row r="6" spans="1:10" s="5" customFormat="1" ht="27" customHeight="1" x14ac:dyDescent="0.35">
      <c r="A6" s="129"/>
      <c r="B6" s="131"/>
      <c r="C6" s="41" t="s">
        <v>50</v>
      </c>
      <c r="D6" s="41" t="s">
        <v>13</v>
      </c>
      <c r="E6" s="6" t="s">
        <v>50</v>
      </c>
      <c r="F6" s="6" t="s">
        <v>13</v>
      </c>
      <c r="G6" s="41" t="s">
        <v>50</v>
      </c>
      <c r="H6" s="41" t="s">
        <v>13</v>
      </c>
    </row>
    <row r="7" spans="1:10" s="7" customFormat="1" ht="15" customHeight="1" x14ac:dyDescent="0.35">
      <c r="A7" s="27" t="s">
        <v>14</v>
      </c>
      <c r="B7" s="27" t="s">
        <v>15</v>
      </c>
      <c r="C7" s="27">
        <v>1</v>
      </c>
      <c r="D7" s="27">
        <v>2</v>
      </c>
      <c r="E7" s="27">
        <v>3</v>
      </c>
      <c r="F7" s="27">
        <v>4</v>
      </c>
      <c r="G7" s="27" t="s">
        <v>89</v>
      </c>
      <c r="H7" s="27" t="s">
        <v>90</v>
      </c>
    </row>
    <row r="8" spans="1:10" s="7" customFormat="1" ht="18" customHeight="1" x14ac:dyDescent="0.35">
      <c r="A8" s="48"/>
      <c r="B8" s="49" t="s">
        <v>49</v>
      </c>
      <c r="C8" s="60">
        <f>C9+C23+C21+C34+C36</f>
        <v>212000</v>
      </c>
      <c r="D8" s="60">
        <f>D9+D23+D21+D34+D36+D35</f>
        <v>488000</v>
      </c>
      <c r="E8" s="60">
        <f>E9+E23+E21+E34+E36</f>
        <v>355270</v>
      </c>
      <c r="F8" s="60">
        <f>F9+F23+F21+F34+F36+F35</f>
        <v>246982</v>
      </c>
      <c r="G8" s="60">
        <f>E8/C8*100</f>
        <v>167.58018867924528</v>
      </c>
      <c r="H8" s="60">
        <f>F8/D8*100</f>
        <v>50.611065573770496</v>
      </c>
      <c r="I8" s="58">
        <f>212000-C8</f>
        <v>0</v>
      </c>
    </row>
    <row r="9" spans="1:10" s="7" customFormat="1" ht="18" customHeight="1" x14ac:dyDescent="0.35">
      <c r="A9" s="50" t="s">
        <v>5</v>
      </c>
      <c r="B9" s="51" t="s">
        <v>51</v>
      </c>
      <c r="C9" s="61">
        <f t="shared" ref="C9:H9" si="0">SUM(C10:C22)</f>
        <v>35053</v>
      </c>
      <c r="D9" s="61">
        <f t="shared" si="0"/>
        <v>1388</v>
      </c>
      <c r="E9" s="61">
        <f>SUM(E10:E22)</f>
        <v>20102</v>
      </c>
      <c r="F9" s="61">
        <f t="shared" si="0"/>
        <v>20102</v>
      </c>
      <c r="G9" s="61">
        <f t="shared" si="0"/>
        <v>267.56060606060606</v>
      </c>
      <c r="H9" s="61">
        <f t="shared" si="0"/>
        <v>2880.9375274580443</v>
      </c>
    </row>
    <row r="10" spans="1:10" s="7" customFormat="1" ht="18" customHeight="1" x14ac:dyDescent="0.35">
      <c r="A10" s="8"/>
      <c r="B10" s="54" t="s">
        <v>17</v>
      </c>
      <c r="C10" s="62">
        <v>2200</v>
      </c>
      <c r="D10" s="62">
        <v>190</v>
      </c>
      <c r="E10" s="62">
        <v>5345</v>
      </c>
      <c r="F10" s="62">
        <v>5345</v>
      </c>
      <c r="G10" s="62">
        <f>E10/C10*100</f>
        <v>242.95454545454547</v>
      </c>
      <c r="H10" s="62">
        <f t="shared" ref="H10:H37" si="1">F10/D10*100</f>
        <v>2813.1578947368421</v>
      </c>
      <c r="J10" s="58">
        <f>F19+F10+F18+F31+F29+F22</f>
        <v>45220</v>
      </c>
    </row>
    <row r="11" spans="1:10" s="7" customFormat="1" ht="18" hidden="1" customHeight="1" x14ac:dyDescent="0.35">
      <c r="A11" s="8"/>
      <c r="B11" s="54" t="s">
        <v>22</v>
      </c>
      <c r="C11" s="61"/>
      <c r="D11" s="61"/>
      <c r="E11" s="61"/>
      <c r="F11" s="61"/>
      <c r="G11" s="61"/>
      <c r="H11" s="61"/>
    </row>
    <row r="12" spans="1:10" s="7" customFormat="1" ht="18" hidden="1" customHeight="1" x14ac:dyDescent="0.35">
      <c r="A12" s="8"/>
      <c r="B12" s="54" t="s">
        <v>83</v>
      </c>
      <c r="C12" s="62"/>
      <c r="D12" s="62"/>
      <c r="E12" s="62"/>
      <c r="F12" s="62"/>
      <c r="G12" s="61"/>
      <c r="H12" s="61"/>
    </row>
    <row r="13" spans="1:10" s="7" customFormat="1" ht="18" hidden="1" customHeight="1" x14ac:dyDescent="0.35">
      <c r="A13" s="8"/>
      <c r="B13" s="54" t="s">
        <v>52</v>
      </c>
      <c r="C13" s="62"/>
      <c r="D13" s="62"/>
      <c r="E13" s="62"/>
      <c r="F13" s="62"/>
      <c r="G13" s="61"/>
      <c r="H13" s="61"/>
    </row>
    <row r="14" spans="1:10" s="7" customFormat="1" ht="32.4" hidden="1" customHeight="1" x14ac:dyDescent="0.35">
      <c r="A14" s="8"/>
      <c r="B14" s="54" t="s">
        <v>53</v>
      </c>
      <c r="C14" s="62"/>
      <c r="D14" s="62"/>
      <c r="E14" s="62"/>
      <c r="F14" s="62"/>
      <c r="G14" s="61"/>
      <c r="H14" s="61"/>
    </row>
    <row r="15" spans="1:10" s="7" customFormat="1" ht="18" hidden="1" customHeight="1" x14ac:dyDescent="0.35">
      <c r="A15" s="8"/>
      <c r="B15" s="54" t="s">
        <v>54</v>
      </c>
      <c r="C15" s="62"/>
      <c r="D15" s="62"/>
      <c r="E15" s="62"/>
      <c r="F15" s="62"/>
      <c r="G15" s="61"/>
      <c r="H15" s="61"/>
    </row>
    <row r="16" spans="1:10" s="7" customFormat="1" ht="18" hidden="1" customHeight="1" x14ac:dyDescent="0.35">
      <c r="A16" s="8"/>
      <c r="B16" s="54" t="s">
        <v>55</v>
      </c>
      <c r="C16" s="62"/>
      <c r="D16" s="62"/>
      <c r="E16" s="62"/>
      <c r="F16" s="62"/>
      <c r="G16" s="61"/>
      <c r="H16" s="61"/>
    </row>
    <row r="17" spans="1:8" s="7" customFormat="1" ht="18" hidden="1" customHeight="1" x14ac:dyDescent="0.35">
      <c r="A17" s="8"/>
      <c r="B17" s="54" t="s">
        <v>18</v>
      </c>
      <c r="C17" s="62"/>
      <c r="D17" s="62"/>
      <c r="E17" s="62"/>
      <c r="F17" s="62"/>
      <c r="G17" s="62"/>
      <c r="H17" s="62"/>
    </row>
    <row r="18" spans="1:8" s="7" customFormat="1" ht="18" customHeight="1" x14ac:dyDescent="0.35">
      <c r="A18" s="8"/>
      <c r="B18" s="54" t="s">
        <v>19</v>
      </c>
      <c r="C18" s="62">
        <v>4509</v>
      </c>
      <c r="D18" s="62"/>
      <c r="E18" s="62">
        <v>4500</v>
      </c>
      <c r="F18" s="62">
        <v>4500</v>
      </c>
      <c r="G18" s="62"/>
      <c r="H18" s="62"/>
    </row>
    <row r="19" spans="1:8" s="7" customFormat="1" ht="18" customHeight="1" x14ac:dyDescent="0.35">
      <c r="A19" s="8"/>
      <c r="B19" s="54" t="s">
        <v>108</v>
      </c>
      <c r="C19" s="62">
        <v>25044</v>
      </c>
      <c r="D19" s="62"/>
      <c r="E19" s="62">
        <v>9445</v>
      </c>
      <c r="F19" s="62">
        <v>9445</v>
      </c>
      <c r="G19" s="62"/>
      <c r="H19" s="62"/>
    </row>
    <row r="20" spans="1:8" s="7" customFormat="1" ht="18" hidden="1" customHeight="1" x14ac:dyDescent="0.35">
      <c r="A20" s="8"/>
      <c r="B20" s="54" t="s">
        <v>110</v>
      </c>
      <c r="C20" s="62"/>
      <c r="D20" s="62"/>
      <c r="E20" s="62"/>
      <c r="F20" s="62"/>
      <c r="G20" s="62"/>
      <c r="H20" s="62"/>
    </row>
    <row r="21" spans="1:8" s="7" customFormat="1" ht="18" hidden="1" customHeight="1" x14ac:dyDescent="0.35">
      <c r="A21" s="50"/>
      <c r="B21" s="54" t="s">
        <v>131</v>
      </c>
      <c r="C21" s="61"/>
      <c r="D21" s="61"/>
      <c r="E21" s="62"/>
      <c r="F21" s="61"/>
      <c r="G21" s="61"/>
      <c r="H21" s="61"/>
    </row>
    <row r="22" spans="1:8" s="7" customFormat="1" ht="18" customHeight="1" x14ac:dyDescent="0.35">
      <c r="A22" s="8"/>
      <c r="B22" s="54" t="s">
        <v>21</v>
      </c>
      <c r="C22" s="62">
        <v>3300</v>
      </c>
      <c r="D22" s="62">
        <v>1198</v>
      </c>
      <c r="E22" s="62">
        <v>812</v>
      </c>
      <c r="F22" s="62">
        <v>812</v>
      </c>
      <c r="G22" s="62">
        <f t="shared" ref="G22:G29" si="2">E22/C22*100</f>
        <v>24.606060606060606</v>
      </c>
      <c r="H22" s="62">
        <f t="shared" si="1"/>
        <v>67.779632721202006</v>
      </c>
    </row>
    <row r="23" spans="1:8" s="26" customFormat="1" ht="18" customHeight="1" x14ac:dyDescent="0.35">
      <c r="A23" s="50" t="s">
        <v>6</v>
      </c>
      <c r="B23" s="52" t="s">
        <v>56</v>
      </c>
      <c r="C23" s="61">
        <f>SUM(C24:C32)</f>
        <v>176947</v>
      </c>
      <c r="D23" s="61">
        <f t="shared" ref="D23:H23" si="3">SUM(D24:D32)</f>
        <v>46111</v>
      </c>
      <c r="E23" s="61">
        <f>SUM(E24:E33)</f>
        <v>335168</v>
      </c>
      <c r="F23" s="61">
        <f t="shared" si="3"/>
        <v>167594</v>
      </c>
      <c r="G23" s="61">
        <f t="shared" si="3"/>
        <v>464.77125004019365</v>
      </c>
      <c r="H23" s="61">
        <f t="shared" si="3"/>
        <v>2265.4713648889615</v>
      </c>
    </row>
    <row r="24" spans="1:8" s="7" customFormat="1" ht="18" customHeight="1" x14ac:dyDescent="0.35">
      <c r="A24" s="8"/>
      <c r="B24" s="54" t="s">
        <v>16</v>
      </c>
      <c r="C24" s="62">
        <v>50000</v>
      </c>
      <c r="D24" s="62">
        <v>15295</v>
      </c>
      <c r="E24" s="62"/>
      <c r="F24" s="62"/>
      <c r="G24" s="61">
        <f t="shared" si="2"/>
        <v>0</v>
      </c>
      <c r="H24" s="61">
        <f t="shared" si="1"/>
        <v>0</v>
      </c>
    </row>
    <row r="25" spans="1:8" s="7" customFormat="1" ht="18" customHeight="1" x14ac:dyDescent="0.35">
      <c r="A25" s="8"/>
      <c r="B25" s="54" t="s">
        <v>84</v>
      </c>
      <c r="C25" s="62">
        <v>48028</v>
      </c>
      <c r="D25" s="62">
        <v>3859</v>
      </c>
      <c r="E25" s="62">
        <v>155800</v>
      </c>
      <c r="F25" s="62">
        <v>84132</v>
      </c>
      <c r="G25" s="62">
        <f t="shared" si="2"/>
        <v>324.39410343966017</v>
      </c>
      <c r="H25" s="62">
        <f t="shared" si="1"/>
        <v>2180.1502980046644</v>
      </c>
    </row>
    <row r="26" spans="1:8" s="7" customFormat="1" ht="18" customHeight="1" x14ac:dyDescent="0.35">
      <c r="A26" s="8"/>
      <c r="B26" s="54" t="s">
        <v>102</v>
      </c>
      <c r="C26" s="62">
        <v>7000</v>
      </c>
      <c r="D26" s="62"/>
      <c r="E26" s="62">
        <v>77005</v>
      </c>
      <c r="F26" s="62">
        <v>41583</v>
      </c>
      <c r="G26" s="61"/>
      <c r="H26" s="61"/>
    </row>
    <row r="27" spans="1:8" s="7" customFormat="1" ht="18" customHeight="1" x14ac:dyDescent="0.35">
      <c r="A27" s="8"/>
      <c r="B27" s="54" t="s">
        <v>103</v>
      </c>
      <c r="C27" s="62">
        <v>36</v>
      </c>
      <c r="D27" s="62"/>
      <c r="E27" s="62">
        <v>35</v>
      </c>
      <c r="F27" s="62">
        <v>19</v>
      </c>
      <c r="G27" s="61"/>
      <c r="H27" s="61"/>
    </row>
    <row r="28" spans="1:8" s="7" customFormat="1" ht="18" customHeight="1" x14ac:dyDescent="0.35">
      <c r="A28" s="8"/>
      <c r="B28" s="9" t="s">
        <v>104</v>
      </c>
      <c r="C28" s="62"/>
      <c r="D28" s="62"/>
      <c r="E28" s="62">
        <v>300</v>
      </c>
      <c r="F28" s="62"/>
      <c r="G28" s="61"/>
      <c r="H28" s="61"/>
    </row>
    <row r="29" spans="1:8" s="7" customFormat="1" ht="18" customHeight="1" x14ac:dyDescent="0.35">
      <c r="A29" s="8"/>
      <c r="B29" s="9" t="s">
        <v>20</v>
      </c>
      <c r="C29" s="62">
        <v>42742</v>
      </c>
      <c r="D29" s="62">
        <v>26957</v>
      </c>
      <c r="E29" s="62">
        <v>60000</v>
      </c>
      <c r="F29" s="62">
        <v>23000</v>
      </c>
      <c r="G29" s="62">
        <f t="shared" si="2"/>
        <v>140.37714660053345</v>
      </c>
      <c r="H29" s="62">
        <f t="shared" si="1"/>
        <v>85.32106688429721</v>
      </c>
    </row>
    <row r="30" spans="1:8" s="7" customFormat="1" ht="18" customHeight="1" x14ac:dyDescent="0.35">
      <c r="A30" s="8"/>
      <c r="B30" s="9" t="s">
        <v>109</v>
      </c>
      <c r="C30" s="62"/>
      <c r="D30" s="62"/>
      <c r="E30" s="62">
        <f>42930-E19</f>
        <v>33485</v>
      </c>
      <c r="F30" s="62">
        <v>16742</v>
      </c>
      <c r="G30" s="62"/>
      <c r="H30" s="62"/>
    </row>
    <row r="31" spans="1:8" s="7" customFormat="1" ht="18" customHeight="1" x14ac:dyDescent="0.35">
      <c r="A31" s="50"/>
      <c r="B31" s="9" t="s">
        <v>105</v>
      </c>
      <c r="C31" s="62">
        <v>21000</v>
      </c>
      <c r="D31" s="62"/>
      <c r="E31" s="62">
        <v>5295</v>
      </c>
      <c r="F31" s="62">
        <v>2118</v>
      </c>
      <c r="G31" s="61"/>
      <c r="H31" s="61"/>
    </row>
    <row r="32" spans="1:8" s="7" customFormat="1" ht="18" customHeight="1" x14ac:dyDescent="0.35">
      <c r="A32" s="50"/>
      <c r="B32" s="9" t="s">
        <v>111</v>
      </c>
      <c r="C32" s="62">
        <v>8141</v>
      </c>
      <c r="D32" s="62"/>
      <c r="E32" s="62"/>
      <c r="F32" s="62"/>
      <c r="G32" s="61"/>
      <c r="H32" s="61"/>
    </row>
    <row r="33" spans="1:8" s="7" customFormat="1" ht="18" customHeight="1" x14ac:dyDescent="0.35">
      <c r="A33" s="50"/>
      <c r="B33" s="9" t="s">
        <v>21</v>
      </c>
      <c r="C33" s="62"/>
      <c r="D33" s="62"/>
      <c r="E33" s="62">
        <f>4060-E22</f>
        <v>3248</v>
      </c>
      <c r="F33" s="62"/>
      <c r="G33" s="61"/>
      <c r="H33" s="61"/>
    </row>
    <row r="34" spans="1:8" s="7" customFormat="1" ht="28.5" customHeight="1" x14ac:dyDescent="0.35">
      <c r="A34" s="50" t="s">
        <v>112</v>
      </c>
      <c r="B34" s="52" t="s">
        <v>23</v>
      </c>
      <c r="C34" s="61"/>
      <c r="D34" s="61">
        <v>36711</v>
      </c>
      <c r="E34" s="61"/>
      <c r="F34" s="61"/>
      <c r="G34" s="61"/>
      <c r="H34" s="61"/>
    </row>
    <row r="35" spans="1:8" s="7" customFormat="1" ht="28.5" customHeight="1" x14ac:dyDescent="0.35">
      <c r="A35" s="50" t="s">
        <v>113</v>
      </c>
      <c r="B35" s="52" t="s">
        <v>114</v>
      </c>
      <c r="C35" s="61"/>
      <c r="D35" s="61">
        <v>633</v>
      </c>
      <c r="E35" s="61"/>
      <c r="F35" s="61"/>
      <c r="G35" s="61"/>
      <c r="H35" s="61"/>
    </row>
    <row r="36" spans="1:8" s="7" customFormat="1" ht="18" customHeight="1" x14ac:dyDescent="0.35">
      <c r="A36" s="50" t="s">
        <v>113</v>
      </c>
      <c r="B36" s="52" t="s">
        <v>24</v>
      </c>
      <c r="C36" s="61">
        <f>C37+C38</f>
        <v>0</v>
      </c>
      <c r="D36" s="61">
        <f>D37+D38</f>
        <v>403157</v>
      </c>
      <c r="E36" s="61">
        <f>E37+E38</f>
        <v>0</v>
      </c>
      <c r="F36" s="61">
        <f>F37+F38</f>
        <v>59286</v>
      </c>
      <c r="G36" s="61"/>
      <c r="H36" s="61">
        <f t="shared" si="1"/>
        <v>14.705437335826984</v>
      </c>
    </row>
    <row r="37" spans="1:8" s="7" customFormat="1" ht="18" customHeight="1" x14ac:dyDescent="0.35">
      <c r="A37" s="8">
        <v>1</v>
      </c>
      <c r="B37" s="9" t="s">
        <v>25</v>
      </c>
      <c r="C37" s="62"/>
      <c r="D37" s="62">
        <v>343371</v>
      </c>
      <c r="E37" s="62"/>
      <c r="F37" s="62">
        <v>58206</v>
      </c>
      <c r="G37" s="61"/>
      <c r="H37" s="62">
        <f t="shared" si="1"/>
        <v>16.951344172920834</v>
      </c>
    </row>
    <row r="38" spans="1:8" s="7" customFormat="1" ht="18" customHeight="1" x14ac:dyDescent="0.35">
      <c r="A38" s="8">
        <v>2</v>
      </c>
      <c r="B38" s="9" t="s">
        <v>26</v>
      </c>
      <c r="C38" s="62"/>
      <c r="D38" s="62">
        <v>59786</v>
      </c>
      <c r="E38" s="62"/>
      <c r="F38" s="62">
        <v>1080</v>
      </c>
      <c r="G38" s="61"/>
      <c r="H38" s="61"/>
    </row>
    <row r="39" spans="1:8" s="5" customFormat="1" ht="18" hidden="1" customHeight="1" x14ac:dyDescent="0.35">
      <c r="A39" s="11"/>
      <c r="B39" s="12"/>
      <c r="C39" s="63"/>
      <c r="D39" s="63"/>
      <c r="E39" s="63"/>
      <c r="F39" s="63"/>
      <c r="G39" s="63"/>
      <c r="H39" s="63"/>
    </row>
  </sheetData>
  <mergeCells count="8">
    <mergeCell ref="G5:H5"/>
    <mergeCell ref="A2:H2"/>
    <mergeCell ref="A3:H3"/>
    <mergeCell ref="A4:H4"/>
    <mergeCell ref="A5:A6"/>
    <mergeCell ref="B5:B6"/>
    <mergeCell ref="E5:F5"/>
    <mergeCell ref="C5:D5"/>
  </mergeCells>
  <pageMargins left="0.46" right="0.36" top="0.75" bottom="0.75" header="0.3" footer="0.3"/>
  <pageSetup paperSize="9"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5" zoomScaleNormal="100" workbookViewId="0">
      <selection activeCell="M24" sqref="M24"/>
    </sheetView>
  </sheetViews>
  <sheetFormatPr defaultColWidth="10.90625" defaultRowHeight="11.5" x14ac:dyDescent="0.35"/>
  <cols>
    <col min="1" max="1" width="5.453125" style="3" customWidth="1"/>
    <col min="2" max="2" width="38" style="3" customWidth="1"/>
    <col min="3" max="3" width="9.1796875" style="13" customWidth="1"/>
    <col min="4" max="4" width="11" style="13" customWidth="1"/>
    <col min="5" max="5" width="9.1796875" style="3" customWidth="1"/>
    <col min="6" max="7" width="11.453125" style="13" customWidth="1"/>
    <col min="8" max="8" width="11.453125" style="3" customWidth="1"/>
    <col min="9" max="10" width="10" style="13" customWidth="1"/>
    <col min="11" max="11" width="10" style="3" customWidth="1"/>
    <col min="12" max="262" width="10.90625" style="3"/>
    <col min="263" max="263" width="5.453125" style="3" customWidth="1"/>
    <col min="264" max="264" width="53.81640625" style="3" customWidth="1"/>
    <col min="265" max="265" width="14.36328125" style="3" customWidth="1"/>
    <col min="266" max="266" width="13.6328125" style="3" customWidth="1"/>
    <col min="267" max="267" width="17" style="3" customWidth="1"/>
    <col min="268" max="518" width="10.90625" style="3"/>
    <col min="519" max="519" width="5.453125" style="3" customWidth="1"/>
    <col min="520" max="520" width="53.81640625" style="3" customWidth="1"/>
    <col min="521" max="521" width="14.36328125" style="3" customWidth="1"/>
    <col min="522" max="522" width="13.6328125" style="3" customWidth="1"/>
    <col min="523" max="523" width="17" style="3" customWidth="1"/>
    <col min="524" max="774" width="10.90625" style="3"/>
    <col min="775" max="775" width="5.453125" style="3" customWidth="1"/>
    <col min="776" max="776" width="53.81640625" style="3" customWidth="1"/>
    <col min="777" max="777" width="14.36328125" style="3" customWidth="1"/>
    <col min="778" max="778" width="13.6328125" style="3" customWidth="1"/>
    <col min="779" max="779" width="17" style="3" customWidth="1"/>
    <col min="780" max="1030" width="10.90625" style="3"/>
    <col min="1031" max="1031" width="5.453125" style="3" customWidth="1"/>
    <col min="1032" max="1032" width="53.81640625" style="3" customWidth="1"/>
    <col min="1033" max="1033" width="14.36328125" style="3" customWidth="1"/>
    <col min="1034" max="1034" width="13.6328125" style="3" customWidth="1"/>
    <col min="1035" max="1035" width="17" style="3" customWidth="1"/>
    <col min="1036" max="1286" width="10.90625" style="3"/>
    <col min="1287" max="1287" width="5.453125" style="3" customWidth="1"/>
    <col min="1288" max="1288" width="53.81640625" style="3" customWidth="1"/>
    <col min="1289" max="1289" width="14.36328125" style="3" customWidth="1"/>
    <col min="1290" max="1290" width="13.6328125" style="3" customWidth="1"/>
    <col min="1291" max="1291" width="17" style="3" customWidth="1"/>
    <col min="1292" max="1542" width="10.90625" style="3"/>
    <col min="1543" max="1543" width="5.453125" style="3" customWidth="1"/>
    <col min="1544" max="1544" width="53.81640625" style="3" customWidth="1"/>
    <col min="1545" max="1545" width="14.36328125" style="3" customWidth="1"/>
    <col min="1546" max="1546" width="13.6328125" style="3" customWidth="1"/>
    <col min="1547" max="1547" width="17" style="3" customWidth="1"/>
    <col min="1548" max="1798" width="10.90625" style="3"/>
    <col min="1799" max="1799" width="5.453125" style="3" customWidth="1"/>
    <col min="1800" max="1800" width="53.81640625" style="3" customWidth="1"/>
    <col min="1801" max="1801" width="14.36328125" style="3" customWidth="1"/>
    <col min="1802" max="1802" width="13.6328125" style="3" customWidth="1"/>
    <col min="1803" max="1803" width="17" style="3" customWidth="1"/>
    <col min="1804" max="2054" width="10.90625" style="3"/>
    <col min="2055" max="2055" width="5.453125" style="3" customWidth="1"/>
    <col min="2056" max="2056" width="53.81640625" style="3" customWidth="1"/>
    <col min="2057" max="2057" width="14.36328125" style="3" customWidth="1"/>
    <col min="2058" max="2058" width="13.6328125" style="3" customWidth="1"/>
    <col min="2059" max="2059" width="17" style="3" customWidth="1"/>
    <col min="2060" max="2310" width="10.90625" style="3"/>
    <col min="2311" max="2311" width="5.453125" style="3" customWidth="1"/>
    <col min="2312" max="2312" width="53.81640625" style="3" customWidth="1"/>
    <col min="2313" max="2313" width="14.36328125" style="3" customWidth="1"/>
    <col min="2314" max="2314" width="13.6328125" style="3" customWidth="1"/>
    <col min="2315" max="2315" width="17" style="3" customWidth="1"/>
    <col min="2316" max="2566" width="10.90625" style="3"/>
    <col min="2567" max="2567" width="5.453125" style="3" customWidth="1"/>
    <col min="2568" max="2568" width="53.81640625" style="3" customWidth="1"/>
    <col min="2569" max="2569" width="14.36328125" style="3" customWidth="1"/>
    <col min="2570" max="2570" width="13.6328125" style="3" customWidth="1"/>
    <col min="2571" max="2571" width="17" style="3" customWidth="1"/>
    <col min="2572" max="2822" width="10.90625" style="3"/>
    <col min="2823" max="2823" width="5.453125" style="3" customWidth="1"/>
    <col min="2824" max="2824" width="53.81640625" style="3" customWidth="1"/>
    <col min="2825" max="2825" width="14.36328125" style="3" customWidth="1"/>
    <col min="2826" max="2826" width="13.6328125" style="3" customWidth="1"/>
    <col min="2827" max="2827" width="17" style="3" customWidth="1"/>
    <col min="2828" max="3078" width="10.90625" style="3"/>
    <col min="3079" max="3079" width="5.453125" style="3" customWidth="1"/>
    <col min="3080" max="3080" width="53.81640625" style="3" customWidth="1"/>
    <col min="3081" max="3081" width="14.36328125" style="3" customWidth="1"/>
    <col min="3082" max="3082" width="13.6328125" style="3" customWidth="1"/>
    <col min="3083" max="3083" width="17" style="3" customWidth="1"/>
    <col min="3084" max="3334" width="10.90625" style="3"/>
    <col min="3335" max="3335" width="5.453125" style="3" customWidth="1"/>
    <col min="3336" max="3336" width="53.81640625" style="3" customWidth="1"/>
    <col min="3337" max="3337" width="14.36328125" style="3" customWidth="1"/>
    <col min="3338" max="3338" width="13.6328125" style="3" customWidth="1"/>
    <col min="3339" max="3339" width="17" style="3" customWidth="1"/>
    <col min="3340" max="3590" width="10.90625" style="3"/>
    <col min="3591" max="3591" width="5.453125" style="3" customWidth="1"/>
    <col min="3592" max="3592" width="53.81640625" style="3" customWidth="1"/>
    <col min="3593" max="3593" width="14.36328125" style="3" customWidth="1"/>
    <col min="3594" max="3594" width="13.6328125" style="3" customWidth="1"/>
    <col min="3595" max="3595" width="17" style="3" customWidth="1"/>
    <col min="3596" max="3846" width="10.90625" style="3"/>
    <col min="3847" max="3847" width="5.453125" style="3" customWidth="1"/>
    <col min="3848" max="3848" width="53.81640625" style="3" customWidth="1"/>
    <col min="3849" max="3849" width="14.36328125" style="3" customWidth="1"/>
    <col min="3850" max="3850" width="13.6328125" style="3" customWidth="1"/>
    <col min="3851" max="3851" width="17" style="3" customWidth="1"/>
    <col min="3852" max="4102" width="10.90625" style="3"/>
    <col min="4103" max="4103" width="5.453125" style="3" customWidth="1"/>
    <col min="4104" max="4104" width="53.81640625" style="3" customWidth="1"/>
    <col min="4105" max="4105" width="14.36328125" style="3" customWidth="1"/>
    <col min="4106" max="4106" width="13.6328125" style="3" customWidth="1"/>
    <col min="4107" max="4107" width="17" style="3" customWidth="1"/>
    <col min="4108" max="4358" width="10.90625" style="3"/>
    <col min="4359" max="4359" width="5.453125" style="3" customWidth="1"/>
    <col min="4360" max="4360" width="53.81640625" style="3" customWidth="1"/>
    <col min="4361" max="4361" width="14.36328125" style="3" customWidth="1"/>
    <col min="4362" max="4362" width="13.6328125" style="3" customWidth="1"/>
    <col min="4363" max="4363" width="17" style="3" customWidth="1"/>
    <col min="4364" max="4614" width="10.90625" style="3"/>
    <col min="4615" max="4615" width="5.453125" style="3" customWidth="1"/>
    <col min="4616" max="4616" width="53.81640625" style="3" customWidth="1"/>
    <col min="4617" max="4617" width="14.36328125" style="3" customWidth="1"/>
    <col min="4618" max="4618" width="13.6328125" style="3" customWidth="1"/>
    <col min="4619" max="4619" width="17" style="3" customWidth="1"/>
    <col min="4620" max="4870" width="10.90625" style="3"/>
    <col min="4871" max="4871" width="5.453125" style="3" customWidth="1"/>
    <col min="4872" max="4872" width="53.81640625" style="3" customWidth="1"/>
    <col min="4873" max="4873" width="14.36328125" style="3" customWidth="1"/>
    <col min="4874" max="4874" width="13.6328125" style="3" customWidth="1"/>
    <col min="4875" max="4875" width="17" style="3" customWidth="1"/>
    <col min="4876" max="5126" width="10.90625" style="3"/>
    <col min="5127" max="5127" width="5.453125" style="3" customWidth="1"/>
    <col min="5128" max="5128" width="53.81640625" style="3" customWidth="1"/>
    <col min="5129" max="5129" width="14.36328125" style="3" customWidth="1"/>
    <col min="5130" max="5130" width="13.6328125" style="3" customWidth="1"/>
    <col min="5131" max="5131" width="17" style="3" customWidth="1"/>
    <col min="5132" max="5382" width="10.90625" style="3"/>
    <col min="5383" max="5383" width="5.453125" style="3" customWidth="1"/>
    <col min="5384" max="5384" width="53.81640625" style="3" customWidth="1"/>
    <col min="5385" max="5385" width="14.36328125" style="3" customWidth="1"/>
    <col min="5386" max="5386" width="13.6328125" style="3" customWidth="1"/>
    <col min="5387" max="5387" width="17" style="3" customWidth="1"/>
    <col min="5388" max="5638" width="10.90625" style="3"/>
    <col min="5639" max="5639" width="5.453125" style="3" customWidth="1"/>
    <col min="5640" max="5640" width="53.81640625" style="3" customWidth="1"/>
    <col min="5641" max="5641" width="14.36328125" style="3" customWidth="1"/>
    <col min="5642" max="5642" width="13.6328125" style="3" customWidth="1"/>
    <col min="5643" max="5643" width="17" style="3" customWidth="1"/>
    <col min="5644" max="5894" width="10.90625" style="3"/>
    <col min="5895" max="5895" width="5.453125" style="3" customWidth="1"/>
    <col min="5896" max="5896" width="53.81640625" style="3" customWidth="1"/>
    <col min="5897" max="5897" width="14.36328125" style="3" customWidth="1"/>
    <col min="5898" max="5898" width="13.6328125" style="3" customWidth="1"/>
    <col min="5899" max="5899" width="17" style="3" customWidth="1"/>
    <col min="5900" max="6150" width="10.90625" style="3"/>
    <col min="6151" max="6151" width="5.453125" style="3" customWidth="1"/>
    <col min="6152" max="6152" width="53.81640625" style="3" customWidth="1"/>
    <col min="6153" max="6153" width="14.36328125" style="3" customWidth="1"/>
    <col min="6154" max="6154" width="13.6328125" style="3" customWidth="1"/>
    <col min="6155" max="6155" width="17" style="3" customWidth="1"/>
    <col min="6156" max="6406" width="10.90625" style="3"/>
    <col min="6407" max="6407" width="5.453125" style="3" customWidth="1"/>
    <col min="6408" max="6408" width="53.81640625" style="3" customWidth="1"/>
    <col min="6409" max="6409" width="14.36328125" style="3" customWidth="1"/>
    <col min="6410" max="6410" width="13.6328125" style="3" customWidth="1"/>
    <col min="6411" max="6411" width="17" style="3" customWidth="1"/>
    <col min="6412" max="6662" width="10.90625" style="3"/>
    <col min="6663" max="6663" width="5.453125" style="3" customWidth="1"/>
    <col min="6664" max="6664" width="53.81640625" style="3" customWidth="1"/>
    <col min="6665" max="6665" width="14.36328125" style="3" customWidth="1"/>
    <col min="6666" max="6666" width="13.6328125" style="3" customWidth="1"/>
    <col min="6667" max="6667" width="17" style="3" customWidth="1"/>
    <col min="6668" max="6918" width="10.90625" style="3"/>
    <col min="6919" max="6919" width="5.453125" style="3" customWidth="1"/>
    <col min="6920" max="6920" width="53.81640625" style="3" customWidth="1"/>
    <col min="6921" max="6921" width="14.36328125" style="3" customWidth="1"/>
    <col min="6922" max="6922" width="13.6328125" style="3" customWidth="1"/>
    <col min="6923" max="6923" width="17" style="3" customWidth="1"/>
    <col min="6924" max="7174" width="10.90625" style="3"/>
    <col min="7175" max="7175" width="5.453125" style="3" customWidth="1"/>
    <col min="7176" max="7176" width="53.81640625" style="3" customWidth="1"/>
    <col min="7177" max="7177" width="14.36328125" style="3" customWidth="1"/>
    <col min="7178" max="7178" width="13.6328125" style="3" customWidth="1"/>
    <col min="7179" max="7179" width="17" style="3" customWidth="1"/>
    <col min="7180" max="7430" width="10.90625" style="3"/>
    <col min="7431" max="7431" width="5.453125" style="3" customWidth="1"/>
    <col min="7432" max="7432" width="53.81640625" style="3" customWidth="1"/>
    <col min="7433" max="7433" width="14.36328125" style="3" customWidth="1"/>
    <col min="7434" max="7434" width="13.6328125" style="3" customWidth="1"/>
    <col min="7435" max="7435" width="17" style="3" customWidth="1"/>
    <col min="7436" max="7686" width="10.90625" style="3"/>
    <col min="7687" max="7687" width="5.453125" style="3" customWidth="1"/>
    <col min="7688" max="7688" width="53.81640625" style="3" customWidth="1"/>
    <col min="7689" max="7689" width="14.36328125" style="3" customWidth="1"/>
    <col min="7690" max="7690" width="13.6328125" style="3" customWidth="1"/>
    <col min="7691" max="7691" width="17" style="3" customWidth="1"/>
    <col min="7692" max="7942" width="10.90625" style="3"/>
    <col min="7943" max="7943" width="5.453125" style="3" customWidth="1"/>
    <col min="7944" max="7944" width="53.81640625" style="3" customWidth="1"/>
    <col min="7945" max="7945" width="14.36328125" style="3" customWidth="1"/>
    <col min="7946" max="7946" width="13.6328125" style="3" customWidth="1"/>
    <col min="7947" max="7947" width="17" style="3" customWidth="1"/>
    <col min="7948" max="8198" width="10.90625" style="3"/>
    <col min="8199" max="8199" width="5.453125" style="3" customWidth="1"/>
    <col min="8200" max="8200" width="53.81640625" style="3" customWidth="1"/>
    <col min="8201" max="8201" width="14.36328125" style="3" customWidth="1"/>
    <col min="8202" max="8202" width="13.6328125" style="3" customWidth="1"/>
    <col min="8203" max="8203" width="17" style="3" customWidth="1"/>
    <col min="8204" max="8454" width="10.90625" style="3"/>
    <col min="8455" max="8455" width="5.453125" style="3" customWidth="1"/>
    <col min="8456" max="8456" width="53.81640625" style="3" customWidth="1"/>
    <col min="8457" max="8457" width="14.36328125" style="3" customWidth="1"/>
    <col min="8458" max="8458" width="13.6328125" style="3" customWidth="1"/>
    <col min="8459" max="8459" width="17" style="3" customWidth="1"/>
    <col min="8460" max="8710" width="10.90625" style="3"/>
    <col min="8711" max="8711" width="5.453125" style="3" customWidth="1"/>
    <col min="8712" max="8712" width="53.81640625" style="3" customWidth="1"/>
    <col min="8713" max="8713" width="14.36328125" style="3" customWidth="1"/>
    <col min="8714" max="8714" width="13.6328125" style="3" customWidth="1"/>
    <col min="8715" max="8715" width="17" style="3" customWidth="1"/>
    <col min="8716" max="8966" width="10.90625" style="3"/>
    <col min="8967" max="8967" width="5.453125" style="3" customWidth="1"/>
    <col min="8968" max="8968" width="53.81640625" style="3" customWidth="1"/>
    <col min="8969" max="8969" width="14.36328125" style="3" customWidth="1"/>
    <col min="8970" max="8970" width="13.6328125" style="3" customWidth="1"/>
    <col min="8971" max="8971" width="17" style="3" customWidth="1"/>
    <col min="8972" max="9222" width="10.90625" style="3"/>
    <col min="9223" max="9223" width="5.453125" style="3" customWidth="1"/>
    <col min="9224" max="9224" width="53.81640625" style="3" customWidth="1"/>
    <col min="9225" max="9225" width="14.36328125" style="3" customWidth="1"/>
    <col min="9226" max="9226" width="13.6328125" style="3" customWidth="1"/>
    <col min="9227" max="9227" width="17" style="3" customWidth="1"/>
    <col min="9228" max="9478" width="10.90625" style="3"/>
    <col min="9479" max="9479" width="5.453125" style="3" customWidth="1"/>
    <col min="9480" max="9480" width="53.81640625" style="3" customWidth="1"/>
    <col min="9481" max="9481" width="14.36328125" style="3" customWidth="1"/>
    <col min="9482" max="9482" width="13.6328125" style="3" customWidth="1"/>
    <col min="9483" max="9483" width="17" style="3" customWidth="1"/>
    <col min="9484" max="9734" width="10.90625" style="3"/>
    <col min="9735" max="9735" width="5.453125" style="3" customWidth="1"/>
    <col min="9736" max="9736" width="53.81640625" style="3" customWidth="1"/>
    <col min="9737" max="9737" width="14.36328125" style="3" customWidth="1"/>
    <col min="9738" max="9738" width="13.6328125" style="3" customWidth="1"/>
    <col min="9739" max="9739" width="17" style="3" customWidth="1"/>
    <col min="9740" max="9990" width="10.90625" style="3"/>
    <col min="9991" max="9991" width="5.453125" style="3" customWidth="1"/>
    <col min="9992" max="9992" width="53.81640625" style="3" customWidth="1"/>
    <col min="9993" max="9993" width="14.36328125" style="3" customWidth="1"/>
    <col min="9994" max="9994" width="13.6328125" style="3" customWidth="1"/>
    <col min="9995" max="9995" width="17" style="3" customWidth="1"/>
    <col min="9996" max="10246" width="10.90625" style="3"/>
    <col min="10247" max="10247" width="5.453125" style="3" customWidth="1"/>
    <col min="10248" max="10248" width="53.81640625" style="3" customWidth="1"/>
    <col min="10249" max="10249" width="14.36328125" style="3" customWidth="1"/>
    <col min="10250" max="10250" width="13.6328125" style="3" customWidth="1"/>
    <col min="10251" max="10251" width="17" style="3" customWidth="1"/>
    <col min="10252" max="10502" width="10.90625" style="3"/>
    <col min="10503" max="10503" width="5.453125" style="3" customWidth="1"/>
    <col min="10504" max="10504" width="53.81640625" style="3" customWidth="1"/>
    <col min="10505" max="10505" width="14.36328125" style="3" customWidth="1"/>
    <col min="10506" max="10506" width="13.6328125" style="3" customWidth="1"/>
    <col min="10507" max="10507" width="17" style="3" customWidth="1"/>
    <col min="10508" max="10758" width="10.90625" style="3"/>
    <col min="10759" max="10759" width="5.453125" style="3" customWidth="1"/>
    <col min="10760" max="10760" width="53.81640625" style="3" customWidth="1"/>
    <col min="10761" max="10761" width="14.36328125" style="3" customWidth="1"/>
    <col min="10762" max="10762" width="13.6328125" style="3" customWidth="1"/>
    <col min="10763" max="10763" width="17" style="3" customWidth="1"/>
    <col min="10764" max="11014" width="10.90625" style="3"/>
    <col min="11015" max="11015" width="5.453125" style="3" customWidth="1"/>
    <col min="11016" max="11016" width="53.81640625" style="3" customWidth="1"/>
    <col min="11017" max="11017" width="14.36328125" style="3" customWidth="1"/>
    <col min="11018" max="11018" width="13.6328125" style="3" customWidth="1"/>
    <col min="11019" max="11019" width="17" style="3" customWidth="1"/>
    <col min="11020" max="11270" width="10.90625" style="3"/>
    <col min="11271" max="11271" width="5.453125" style="3" customWidth="1"/>
    <col min="11272" max="11272" width="53.81640625" style="3" customWidth="1"/>
    <col min="11273" max="11273" width="14.36328125" style="3" customWidth="1"/>
    <col min="11274" max="11274" width="13.6328125" style="3" customWidth="1"/>
    <col min="11275" max="11275" width="17" style="3" customWidth="1"/>
    <col min="11276" max="11526" width="10.90625" style="3"/>
    <col min="11527" max="11527" width="5.453125" style="3" customWidth="1"/>
    <col min="11528" max="11528" width="53.81640625" style="3" customWidth="1"/>
    <col min="11529" max="11529" width="14.36328125" style="3" customWidth="1"/>
    <col min="11530" max="11530" width="13.6328125" style="3" customWidth="1"/>
    <col min="11531" max="11531" width="17" style="3" customWidth="1"/>
    <col min="11532" max="11782" width="10.90625" style="3"/>
    <col min="11783" max="11783" width="5.453125" style="3" customWidth="1"/>
    <col min="11784" max="11784" width="53.81640625" style="3" customWidth="1"/>
    <col min="11785" max="11785" width="14.36328125" style="3" customWidth="1"/>
    <col min="11786" max="11786" width="13.6328125" style="3" customWidth="1"/>
    <col min="11787" max="11787" width="17" style="3" customWidth="1"/>
    <col min="11788" max="12038" width="10.90625" style="3"/>
    <col min="12039" max="12039" width="5.453125" style="3" customWidth="1"/>
    <col min="12040" max="12040" width="53.81640625" style="3" customWidth="1"/>
    <col min="12041" max="12041" width="14.36328125" style="3" customWidth="1"/>
    <col min="12042" max="12042" width="13.6328125" style="3" customWidth="1"/>
    <col min="12043" max="12043" width="17" style="3" customWidth="1"/>
    <col min="12044" max="12294" width="10.90625" style="3"/>
    <col min="12295" max="12295" width="5.453125" style="3" customWidth="1"/>
    <col min="12296" max="12296" width="53.81640625" style="3" customWidth="1"/>
    <col min="12297" max="12297" width="14.36328125" style="3" customWidth="1"/>
    <col min="12298" max="12298" width="13.6328125" style="3" customWidth="1"/>
    <col min="12299" max="12299" width="17" style="3" customWidth="1"/>
    <col min="12300" max="12550" width="10.90625" style="3"/>
    <col min="12551" max="12551" width="5.453125" style="3" customWidth="1"/>
    <col min="12552" max="12552" width="53.81640625" style="3" customWidth="1"/>
    <col min="12553" max="12553" width="14.36328125" style="3" customWidth="1"/>
    <col min="12554" max="12554" width="13.6328125" style="3" customWidth="1"/>
    <col min="12555" max="12555" width="17" style="3" customWidth="1"/>
    <col min="12556" max="12806" width="10.90625" style="3"/>
    <col min="12807" max="12807" width="5.453125" style="3" customWidth="1"/>
    <col min="12808" max="12808" width="53.81640625" style="3" customWidth="1"/>
    <col min="12809" max="12809" width="14.36328125" style="3" customWidth="1"/>
    <col min="12810" max="12810" width="13.6328125" style="3" customWidth="1"/>
    <col min="12811" max="12811" width="17" style="3" customWidth="1"/>
    <col min="12812" max="13062" width="10.90625" style="3"/>
    <col min="13063" max="13063" width="5.453125" style="3" customWidth="1"/>
    <col min="13064" max="13064" width="53.81640625" style="3" customWidth="1"/>
    <col min="13065" max="13065" width="14.36328125" style="3" customWidth="1"/>
    <col min="13066" max="13066" width="13.6328125" style="3" customWidth="1"/>
    <col min="13067" max="13067" width="17" style="3" customWidth="1"/>
    <col min="13068" max="13318" width="10.90625" style="3"/>
    <col min="13319" max="13319" width="5.453125" style="3" customWidth="1"/>
    <col min="13320" max="13320" width="53.81640625" style="3" customWidth="1"/>
    <col min="13321" max="13321" width="14.36328125" style="3" customWidth="1"/>
    <col min="13322" max="13322" width="13.6328125" style="3" customWidth="1"/>
    <col min="13323" max="13323" width="17" style="3" customWidth="1"/>
    <col min="13324" max="13574" width="10.90625" style="3"/>
    <col min="13575" max="13575" width="5.453125" style="3" customWidth="1"/>
    <col min="13576" max="13576" width="53.81640625" style="3" customWidth="1"/>
    <col min="13577" max="13577" width="14.36328125" style="3" customWidth="1"/>
    <col min="13578" max="13578" width="13.6328125" style="3" customWidth="1"/>
    <col min="13579" max="13579" width="17" style="3" customWidth="1"/>
    <col min="13580" max="13830" width="10.90625" style="3"/>
    <col min="13831" max="13831" width="5.453125" style="3" customWidth="1"/>
    <col min="13832" max="13832" width="53.81640625" style="3" customWidth="1"/>
    <col min="13833" max="13833" width="14.36328125" style="3" customWidth="1"/>
    <col min="13834" max="13834" width="13.6328125" style="3" customWidth="1"/>
    <col min="13835" max="13835" width="17" style="3" customWidth="1"/>
    <col min="13836" max="14086" width="10.90625" style="3"/>
    <col min="14087" max="14087" width="5.453125" style="3" customWidth="1"/>
    <col min="14088" max="14088" width="53.81640625" style="3" customWidth="1"/>
    <col min="14089" max="14089" width="14.36328125" style="3" customWidth="1"/>
    <col min="14090" max="14090" width="13.6328125" style="3" customWidth="1"/>
    <col min="14091" max="14091" width="17" style="3" customWidth="1"/>
    <col min="14092" max="14342" width="10.90625" style="3"/>
    <col min="14343" max="14343" width="5.453125" style="3" customWidth="1"/>
    <col min="14344" max="14344" width="53.81640625" style="3" customWidth="1"/>
    <col min="14345" max="14345" width="14.36328125" style="3" customWidth="1"/>
    <col min="14346" max="14346" width="13.6328125" style="3" customWidth="1"/>
    <col min="14347" max="14347" width="17" style="3" customWidth="1"/>
    <col min="14348" max="14598" width="10.90625" style="3"/>
    <col min="14599" max="14599" width="5.453125" style="3" customWidth="1"/>
    <col min="14600" max="14600" width="53.81640625" style="3" customWidth="1"/>
    <col min="14601" max="14601" width="14.36328125" style="3" customWidth="1"/>
    <col min="14602" max="14602" width="13.6328125" style="3" customWidth="1"/>
    <col min="14603" max="14603" width="17" style="3" customWidth="1"/>
    <col min="14604" max="14854" width="10.90625" style="3"/>
    <col min="14855" max="14855" width="5.453125" style="3" customWidth="1"/>
    <col min="14856" max="14856" width="53.81640625" style="3" customWidth="1"/>
    <col min="14857" max="14857" width="14.36328125" style="3" customWidth="1"/>
    <col min="14858" max="14858" width="13.6328125" style="3" customWidth="1"/>
    <col min="14859" max="14859" width="17" style="3" customWidth="1"/>
    <col min="14860" max="15110" width="10.90625" style="3"/>
    <col min="15111" max="15111" width="5.453125" style="3" customWidth="1"/>
    <col min="15112" max="15112" width="53.81640625" style="3" customWidth="1"/>
    <col min="15113" max="15113" width="14.36328125" style="3" customWidth="1"/>
    <col min="15114" max="15114" width="13.6328125" style="3" customWidth="1"/>
    <col min="15115" max="15115" width="17" style="3" customWidth="1"/>
    <col min="15116" max="15366" width="10.90625" style="3"/>
    <col min="15367" max="15367" width="5.453125" style="3" customWidth="1"/>
    <col min="15368" max="15368" width="53.81640625" style="3" customWidth="1"/>
    <col min="15369" max="15369" width="14.36328125" style="3" customWidth="1"/>
    <col min="15370" max="15370" width="13.6328125" style="3" customWidth="1"/>
    <col min="15371" max="15371" width="17" style="3" customWidth="1"/>
    <col min="15372" max="15622" width="10.90625" style="3"/>
    <col min="15623" max="15623" width="5.453125" style="3" customWidth="1"/>
    <col min="15624" max="15624" width="53.81640625" style="3" customWidth="1"/>
    <col min="15625" max="15625" width="14.36328125" style="3" customWidth="1"/>
    <col min="15626" max="15626" width="13.6328125" style="3" customWidth="1"/>
    <col min="15627" max="15627" width="17" style="3" customWidth="1"/>
    <col min="15628" max="15878" width="10.90625" style="3"/>
    <col min="15879" max="15879" width="5.453125" style="3" customWidth="1"/>
    <col min="15880" max="15880" width="53.81640625" style="3" customWidth="1"/>
    <col min="15881" max="15881" width="14.36328125" style="3" customWidth="1"/>
    <col min="15882" max="15882" width="13.6328125" style="3" customWidth="1"/>
    <col min="15883" max="15883" width="17" style="3" customWidth="1"/>
    <col min="15884" max="16134" width="10.90625" style="3"/>
    <col min="16135" max="16135" width="5.453125" style="3" customWidth="1"/>
    <col min="16136" max="16136" width="53.81640625" style="3" customWidth="1"/>
    <col min="16137" max="16137" width="14.36328125" style="3" customWidth="1"/>
    <col min="16138" max="16138" width="13.6328125" style="3" customWidth="1"/>
    <col min="16139" max="16139" width="17" style="3" customWidth="1"/>
    <col min="16140" max="16384" width="10.90625" style="3"/>
  </cols>
  <sheetData>
    <row r="1" spans="1:13" ht="27.75" customHeight="1" x14ac:dyDescent="0.35">
      <c r="A1" s="135" t="s">
        <v>91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3" ht="24" customHeight="1" x14ac:dyDescent="0.35">
      <c r="A2" s="132" t="s">
        <v>106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3" ht="17.25" customHeight="1" x14ac:dyDescent="0.35">
      <c r="A3" s="134" t="str">
        <f>'103'!A3:D3</f>
        <v>(Dự toán trình Hội đồng nhân dân)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3" ht="15" customHeight="1" x14ac:dyDescent="0.35">
      <c r="A4" s="38"/>
      <c r="B4" s="38"/>
      <c r="C4" s="39"/>
      <c r="D4" s="39"/>
      <c r="E4" s="40"/>
      <c r="F4" s="39"/>
      <c r="G4" s="39"/>
      <c r="H4" s="40"/>
      <c r="I4" s="136" t="s">
        <v>11</v>
      </c>
      <c r="J4" s="136"/>
      <c r="K4" s="136"/>
    </row>
    <row r="5" spans="1:13" s="5" customFormat="1" ht="15.5" x14ac:dyDescent="0.35">
      <c r="A5" s="124" t="s">
        <v>4</v>
      </c>
      <c r="B5" s="124" t="s">
        <v>27</v>
      </c>
      <c r="C5" s="124" t="s">
        <v>66</v>
      </c>
      <c r="D5" s="124"/>
      <c r="E5" s="124"/>
      <c r="F5" s="124" t="s">
        <v>101</v>
      </c>
      <c r="G5" s="124"/>
      <c r="H5" s="124"/>
      <c r="I5" s="124" t="s">
        <v>88</v>
      </c>
      <c r="J5" s="124"/>
      <c r="K5" s="124"/>
    </row>
    <row r="6" spans="1:13" s="5" customFormat="1" ht="45" x14ac:dyDescent="0.35">
      <c r="A6" s="124"/>
      <c r="B6" s="124"/>
      <c r="C6" s="41" t="s">
        <v>57</v>
      </c>
      <c r="D6" s="41" t="s">
        <v>58</v>
      </c>
      <c r="E6" s="41" t="s">
        <v>59</v>
      </c>
      <c r="F6" s="41" t="s">
        <v>57</v>
      </c>
      <c r="G6" s="41" t="s">
        <v>58</v>
      </c>
      <c r="H6" s="41" t="s">
        <v>59</v>
      </c>
      <c r="I6" s="6" t="s">
        <v>57</v>
      </c>
      <c r="J6" s="6" t="s">
        <v>58</v>
      </c>
      <c r="K6" s="6" t="s">
        <v>59</v>
      </c>
    </row>
    <row r="7" spans="1:13" s="14" customFormat="1" ht="13" x14ac:dyDescent="0.35">
      <c r="A7" s="30" t="s">
        <v>14</v>
      </c>
      <c r="B7" s="31" t="s">
        <v>15</v>
      </c>
      <c r="C7" s="30" t="s">
        <v>60</v>
      </c>
      <c r="D7" s="30">
        <v>2</v>
      </c>
      <c r="E7" s="30">
        <v>3</v>
      </c>
      <c r="F7" s="30" t="s">
        <v>92</v>
      </c>
      <c r="G7" s="30">
        <v>5</v>
      </c>
      <c r="H7" s="30">
        <v>6</v>
      </c>
      <c r="I7" s="30">
        <v>7</v>
      </c>
      <c r="J7" s="30">
        <v>8</v>
      </c>
      <c r="K7" s="30">
        <v>9</v>
      </c>
    </row>
    <row r="8" spans="1:13" s="10" customFormat="1" ht="15" x14ac:dyDescent="0.35">
      <c r="A8" s="25"/>
      <c r="B8" s="15" t="s">
        <v>61</v>
      </c>
      <c r="C8" s="29">
        <f>SUM(C10:C25)</f>
        <v>360257</v>
      </c>
      <c r="D8" s="29">
        <f t="shared" ref="D8" si="0">SUM(D10:D25)</f>
        <v>12084</v>
      </c>
      <c r="E8" s="29">
        <f>SUM(E10:E25)</f>
        <v>348173</v>
      </c>
      <c r="F8" s="29">
        <f>SUM(F10:F25)</f>
        <v>246982</v>
      </c>
      <c r="G8" s="29">
        <f t="shared" ref="G8" si="1">SUM(G10:G25)</f>
        <v>23000</v>
      </c>
      <c r="H8" s="29">
        <f>SUM(H10:H25)</f>
        <v>223982</v>
      </c>
      <c r="I8" s="29">
        <f>F8/C8*100</f>
        <v>68.557168909972603</v>
      </c>
      <c r="J8" s="29">
        <f>G8/D8*100</f>
        <v>190.33432638199272</v>
      </c>
      <c r="K8" s="29">
        <f>H8/E8*100</f>
        <v>64.330663204786134</v>
      </c>
      <c r="L8" s="53"/>
      <c r="M8" s="53"/>
    </row>
    <row r="9" spans="1:13" ht="15.5" x14ac:dyDescent="0.35">
      <c r="A9" s="8"/>
      <c r="B9" s="17" t="s">
        <v>28</v>
      </c>
      <c r="C9" s="16"/>
      <c r="D9" s="16"/>
      <c r="E9" s="54"/>
      <c r="F9" s="16"/>
      <c r="G9" s="16"/>
      <c r="H9" s="9"/>
      <c r="I9" s="29"/>
      <c r="J9" s="29"/>
      <c r="K9" s="29"/>
    </row>
    <row r="10" spans="1:13" ht="15.5" x14ac:dyDescent="0.35">
      <c r="A10" s="8">
        <v>1</v>
      </c>
      <c r="B10" s="9" t="s">
        <v>29</v>
      </c>
      <c r="C10" s="16">
        <f>D10+E10</f>
        <v>107015</v>
      </c>
      <c r="D10" s="16"/>
      <c r="E10" s="55">
        <v>107015</v>
      </c>
      <c r="F10" s="16">
        <f>G10+H10</f>
        <v>120492</v>
      </c>
      <c r="G10" s="16"/>
      <c r="H10" s="16">
        <v>120492</v>
      </c>
      <c r="I10" s="57">
        <f t="shared" ref="I10:I25" si="2">F10/C10*100</f>
        <v>112.59356165023596</v>
      </c>
      <c r="J10" s="29"/>
      <c r="K10" s="57">
        <f t="shared" ref="K10:K25" si="3">H10/E10*100</f>
        <v>112.59356165023596</v>
      </c>
    </row>
    <row r="11" spans="1:13" ht="15.5" x14ac:dyDescent="0.35">
      <c r="A11" s="8">
        <v>2</v>
      </c>
      <c r="B11" s="9" t="s">
        <v>38</v>
      </c>
      <c r="C11" s="16">
        <f t="shared" ref="C11:C24" si="4">D11+E11</f>
        <v>1342</v>
      </c>
      <c r="D11" s="16"/>
      <c r="E11" s="55">
        <v>1342</v>
      </c>
      <c r="F11" s="16">
        <f t="shared" ref="F11:F24" si="5">G11+H11</f>
        <v>3835</v>
      </c>
      <c r="G11" s="16"/>
      <c r="H11" s="16">
        <v>3835</v>
      </c>
      <c r="I11" s="57">
        <f t="shared" si="2"/>
        <v>285.76751117734722</v>
      </c>
      <c r="J11" s="29"/>
      <c r="K11" s="57">
        <f t="shared" si="3"/>
        <v>285.76751117734722</v>
      </c>
    </row>
    <row r="12" spans="1:13" ht="15.5" x14ac:dyDescent="0.35">
      <c r="A12" s="8">
        <v>3</v>
      </c>
      <c r="B12" s="9" t="s">
        <v>39</v>
      </c>
      <c r="C12" s="16">
        <f t="shared" si="4"/>
        <v>3359</v>
      </c>
      <c r="D12" s="16"/>
      <c r="E12" s="55">
        <v>3359</v>
      </c>
      <c r="F12" s="16">
        <f t="shared" si="5"/>
        <v>3897</v>
      </c>
      <c r="G12" s="16"/>
      <c r="H12" s="16">
        <v>3897</v>
      </c>
      <c r="I12" s="57">
        <f t="shared" si="2"/>
        <v>116.01667162846086</v>
      </c>
      <c r="J12" s="29"/>
      <c r="K12" s="57">
        <f t="shared" si="3"/>
        <v>116.01667162846086</v>
      </c>
    </row>
    <row r="13" spans="1:13" ht="15.5" x14ac:dyDescent="0.35">
      <c r="A13" s="8">
        <v>4</v>
      </c>
      <c r="B13" s="9" t="s">
        <v>30</v>
      </c>
      <c r="C13" s="16">
        <f t="shared" si="4"/>
        <v>840</v>
      </c>
      <c r="D13" s="16"/>
      <c r="E13" s="55">
        <v>840</v>
      </c>
      <c r="F13" s="16">
        <f t="shared" si="5"/>
        <v>5459</v>
      </c>
      <c r="G13" s="16"/>
      <c r="H13" s="16">
        <v>5459</v>
      </c>
      <c r="I13" s="57">
        <f t="shared" si="2"/>
        <v>649.88095238095229</v>
      </c>
      <c r="J13" s="29"/>
      <c r="K13" s="57">
        <f t="shared" si="3"/>
        <v>649.88095238095229</v>
      </c>
    </row>
    <row r="14" spans="1:13" ht="15.5" x14ac:dyDescent="0.35">
      <c r="A14" s="8">
        <v>5</v>
      </c>
      <c r="B14" s="9" t="s">
        <v>107</v>
      </c>
      <c r="C14" s="16"/>
      <c r="D14" s="16"/>
      <c r="E14" s="55"/>
      <c r="F14" s="16">
        <f t="shared" si="5"/>
        <v>390</v>
      </c>
      <c r="G14" s="16"/>
      <c r="H14" s="16">
        <v>390</v>
      </c>
      <c r="I14" s="57"/>
      <c r="J14" s="29"/>
      <c r="K14" s="57"/>
    </row>
    <row r="15" spans="1:13" ht="15.5" x14ac:dyDescent="0.35">
      <c r="A15" s="8">
        <v>6</v>
      </c>
      <c r="B15" s="9" t="s">
        <v>31</v>
      </c>
      <c r="C15" s="16">
        <f t="shared" si="4"/>
        <v>3369</v>
      </c>
      <c r="D15" s="16"/>
      <c r="E15" s="55">
        <v>3369</v>
      </c>
      <c r="F15" s="16">
        <f t="shared" si="5"/>
        <v>3941</v>
      </c>
      <c r="G15" s="16"/>
      <c r="H15" s="16">
        <v>3941</v>
      </c>
      <c r="I15" s="57">
        <f t="shared" si="2"/>
        <v>116.97833184921342</v>
      </c>
      <c r="J15" s="29"/>
      <c r="K15" s="57">
        <f t="shared" si="3"/>
        <v>116.97833184921342</v>
      </c>
    </row>
    <row r="16" spans="1:13" ht="15.5" x14ac:dyDescent="0.35">
      <c r="A16" s="8">
        <v>7</v>
      </c>
      <c r="B16" s="9" t="s">
        <v>32</v>
      </c>
      <c r="C16" s="16">
        <f t="shared" si="4"/>
        <v>200</v>
      </c>
      <c r="D16" s="16"/>
      <c r="E16" s="55">
        <v>200</v>
      </c>
      <c r="F16" s="16">
        <f t="shared" si="5"/>
        <v>440</v>
      </c>
      <c r="G16" s="16"/>
      <c r="H16" s="16">
        <v>440</v>
      </c>
      <c r="I16" s="57">
        <f t="shared" si="2"/>
        <v>220.00000000000003</v>
      </c>
      <c r="J16" s="29"/>
      <c r="K16" s="57">
        <f t="shared" si="3"/>
        <v>220.00000000000003</v>
      </c>
    </row>
    <row r="17" spans="1:11" ht="15.5" x14ac:dyDescent="0.35">
      <c r="A17" s="8">
        <v>8</v>
      </c>
      <c r="B17" s="9" t="s">
        <v>33</v>
      </c>
      <c r="C17" s="16">
        <f t="shared" si="4"/>
        <v>460</v>
      </c>
      <c r="D17" s="16"/>
      <c r="E17" s="55">
        <v>460</v>
      </c>
      <c r="F17" s="16">
        <f t="shared" si="5"/>
        <v>495</v>
      </c>
      <c r="G17" s="16"/>
      <c r="H17" s="16">
        <v>495</v>
      </c>
      <c r="I17" s="57">
        <f t="shared" si="2"/>
        <v>107.60869565217391</v>
      </c>
      <c r="J17" s="29"/>
      <c r="K17" s="57">
        <f t="shared" si="3"/>
        <v>107.60869565217391</v>
      </c>
    </row>
    <row r="18" spans="1:11" ht="15.5" x14ac:dyDescent="0.35">
      <c r="A18" s="8">
        <v>9</v>
      </c>
      <c r="B18" s="9" t="s">
        <v>34</v>
      </c>
      <c r="C18" s="16">
        <f t="shared" si="4"/>
        <v>73524</v>
      </c>
      <c r="D18" s="18"/>
      <c r="E18" s="56">
        <v>73524</v>
      </c>
      <c r="F18" s="16">
        <f t="shared" si="5"/>
        <v>11090</v>
      </c>
      <c r="G18" s="18"/>
      <c r="H18" s="18">
        <v>11090</v>
      </c>
      <c r="I18" s="57">
        <f t="shared" si="2"/>
        <v>15.083510146346772</v>
      </c>
      <c r="J18" s="29"/>
      <c r="K18" s="57">
        <f t="shared" si="3"/>
        <v>15.083510146346772</v>
      </c>
    </row>
    <row r="19" spans="1:11" ht="15.5" x14ac:dyDescent="0.35">
      <c r="A19" s="8">
        <v>10</v>
      </c>
      <c r="B19" s="9" t="s">
        <v>35</v>
      </c>
      <c r="C19" s="16">
        <f t="shared" si="4"/>
        <v>23915</v>
      </c>
      <c r="D19" s="19"/>
      <c r="E19" s="55">
        <f>97439-E18</f>
        <v>23915</v>
      </c>
      <c r="F19" s="16">
        <f t="shared" si="5"/>
        <v>12608</v>
      </c>
      <c r="G19" s="19"/>
      <c r="H19" s="19">
        <f>23698-H18</f>
        <v>12608</v>
      </c>
      <c r="I19" s="57">
        <f t="shared" si="2"/>
        <v>52.720050177712729</v>
      </c>
      <c r="J19" s="29"/>
      <c r="K19" s="57">
        <f t="shared" si="3"/>
        <v>52.720050177712729</v>
      </c>
    </row>
    <row r="20" spans="1:11" ht="31" x14ac:dyDescent="0.35">
      <c r="A20" s="8">
        <v>11</v>
      </c>
      <c r="B20" s="9" t="s">
        <v>36</v>
      </c>
      <c r="C20" s="16">
        <f t="shared" si="4"/>
        <v>79986</v>
      </c>
      <c r="D20" s="18"/>
      <c r="E20" s="56">
        <v>79986</v>
      </c>
      <c r="F20" s="16">
        <f t="shared" si="5"/>
        <v>33828</v>
      </c>
      <c r="G20" s="18"/>
      <c r="H20" s="18">
        <v>33828</v>
      </c>
      <c r="I20" s="57">
        <f t="shared" si="2"/>
        <v>42.292401170204784</v>
      </c>
      <c r="J20" s="29"/>
      <c r="K20" s="57">
        <f t="shared" si="3"/>
        <v>42.292401170204784</v>
      </c>
    </row>
    <row r="21" spans="1:11" ht="15.5" x14ac:dyDescent="0.35">
      <c r="A21" s="8">
        <v>12</v>
      </c>
      <c r="B21" s="9" t="s">
        <v>37</v>
      </c>
      <c r="C21" s="16">
        <f t="shared" si="4"/>
        <v>38163</v>
      </c>
      <c r="D21" s="18"/>
      <c r="E21" s="56">
        <v>38163</v>
      </c>
      <c r="F21" s="16">
        <f t="shared" si="5"/>
        <v>21574</v>
      </c>
      <c r="G21" s="18"/>
      <c r="H21" s="18">
        <v>21574</v>
      </c>
      <c r="I21" s="57">
        <f t="shared" si="2"/>
        <v>56.53119513665068</v>
      </c>
      <c r="J21" s="29"/>
      <c r="K21" s="57">
        <f t="shared" si="3"/>
        <v>56.53119513665068</v>
      </c>
    </row>
    <row r="22" spans="1:11" ht="15.5" x14ac:dyDescent="0.35">
      <c r="A22" s="8">
        <v>13</v>
      </c>
      <c r="B22" s="9" t="s">
        <v>40</v>
      </c>
      <c r="C22" s="16">
        <f t="shared" si="4"/>
        <v>1736</v>
      </c>
      <c r="D22" s="18"/>
      <c r="E22" s="56">
        <v>1736</v>
      </c>
      <c r="F22" s="16">
        <f t="shared" si="5"/>
        <v>1090</v>
      </c>
      <c r="G22" s="18"/>
      <c r="H22" s="18">
        <v>1090</v>
      </c>
      <c r="I22" s="57">
        <f t="shared" si="2"/>
        <v>62.78801843317973</v>
      </c>
      <c r="J22" s="29"/>
      <c r="K22" s="57">
        <f t="shared" si="3"/>
        <v>62.78801843317973</v>
      </c>
    </row>
    <row r="23" spans="1:11" s="37" customFormat="1" ht="15.5" x14ac:dyDescent="0.35">
      <c r="A23" s="8">
        <v>14</v>
      </c>
      <c r="B23" s="9" t="s">
        <v>82</v>
      </c>
      <c r="C23" s="16">
        <f t="shared" si="4"/>
        <v>12084</v>
      </c>
      <c r="D23" s="16">
        <v>12084</v>
      </c>
      <c r="E23" s="56"/>
      <c r="F23" s="16">
        <f t="shared" si="5"/>
        <v>23000</v>
      </c>
      <c r="G23" s="16">
        <v>23000</v>
      </c>
      <c r="H23" s="18"/>
      <c r="I23" s="57">
        <f t="shared" si="2"/>
        <v>190.33432638199272</v>
      </c>
      <c r="J23" s="57">
        <f t="shared" ref="J23" si="6">G23/D23*100</f>
        <v>190.33432638199272</v>
      </c>
      <c r="K23" s="57"/>
    </row>
    <row r="24" spans="1:11" ht="15.5" x14ac:dyDescent="0.35">
      <c r="A24" s="8">
        <v>15</v>
      </c>
      <c r="B24" s="9" t="s">
        <v>42</v>
      </c>
      <c r="C24" s="18">
        <f t="shared" si="4"/>
        <v>878</v>
      </c>
      <c r="D24" s="18"/>
      <c r="E24" s="56">
        <v>878</v>
      </c>
      <c r="F24" s="18">
        <f t="shared" si="5"/>
        <v>0</v>
      </c>
      <c r="G24" s="18"/>
      <c r="H24" s="18"/>
      <c r="I24" s="57">
        <f t="shared" si="2"/>
        <v>0</v>
      </c>
      <c r="J24" s="29"/>
      <c r="K24" s="57">
        <f t="shared" si="3"/>
        <v>0</v>
      </c>
    </row>
    <row r="25" spans="1:11" ht="15.5" x14ac:dyDescent="0.35">
      <c r="A25" s="32">
        <v>16</v>
      </c>
      <c r="B25" s="115" t="s">
        <v>41</v>
      </c>
      <c r="C25" s="116">
        <f>D25+E25</f>
        <v>13386</v>
      </c>
      <c r="D25" s="116"/>
      <c r="E25" s="117">
        <v>13386</v>
      </c>
      <c r="F25" s="116">
        <f>G25+H25</f>
        <v>4843</v>
      </c>
      <c r="G25" s="116"/>
      <c r="H25" s="116">
        <v>4843</v>
      </c>
      <c r="I25" s="118">
        <f t="shared" si="2"/>
        <v>36.179590617062601</v>
      </c>
      <c r="J25" s="119"/>
      <c r="K25" s="118">
        <f t="shared" si="3"/>
        <v>36.179590617062601</v>
      </c>
    </row>
  </sheetData>
  <mergeCells count="9">
    <mergeCell ref="A2:K2"/>
    <mergeCell ref="A3:K3"/>
    <mergeCell ref="A1:K1"/>
    <mergeCell ref="I5:K5"/>
    <mergeCell ref="A5:A6"/>
    <mergeCell ref="B5:B6"/>
    <mergeCell ref="C5:E5"/>
    <mergeCell ref="F5:H5"/>
    <mergeCell ref="I4:K4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4" zoomScaleNormal="100" workbookViewId="0">
      <selection activeCell="G16" sqref="G16"/>
    </sheetView>
  </sheetViews>
  <sheetFormatPr defaultColWidth="8.90625" defaultRowHeight="18" x14ac:dyDescent="0.35"/>
  <cols>
    <col min="1" max="1" width="5.36328125" style="59" customWidth="1"/>
    <col min="2" max="2" width="43.08984375" style="1" customWidth="1"/>
    <col min="3" max="3" width="12.36328125" style="34" customWidth="1"/>
    <col min="4" max="8" width="13" style="1" customWidth="1"/>
    <col min="9" max="9" width="13" style="34" customWidth="1"/>
    <col min="10" max="11" width="13" style="1" customWidth="1"/>
    <col min="12" max="16384" width="8.90625" style="1"/>
  </cols>
  <sheetData>
    <row r="1" spans="1:11" x14ac:dyDescent="0.35">
      <c r="A1" s="137" t="s">
        <v>93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5">
      <c r="A2" s="121" t="s">
        <v>116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35">
      <c r="A3" s="138" t="s">
        <v>85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35">
      <c r="A4" s="139" t="s">
        <v>11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s="33" customFormat="1" ht="25.4" customHeight="1" x14ac:dyDescent="0.35">
      <c r="A5" s="143" t="s">
        <v>4</v>
      </c>
      <c r="B5" s="143" t="s">
        <v>62</v>
      </c>
      <c r="C5" s="146" t="s">
        <v>63</v>
      </c>
      <c r="D5" s="140" t="s">
        <v>64</v>
      </c>
      <c r="E5" s="141"/>
      <c r="F5" s="143" t="s">
        <v>117</v>
      </c>
      <c r="G5" s="143" t="s">
        <v>118</v>
      </c>
      <c r="H5" s="142" t="s">
        <v>101</v>
      </c>
      <c r="I5" s="142"/>
      <c r="J5" s="142"/>
      <c r="K5" s="142"/>
    </row>
    <row r="6" spans="1:11" s="33" customFormat="1" ht="24.65" customHeight="1" x14ac:dyDescent="0.35">
      <c r="A6" s="144"/>
      <c r="B6" s="144"/>
      <c r="C6" s="147"/>
      <c r="D6" s="143" t="s">
        <v>57</v>
      </c>
      <c r="E6" s="143" t="s">
        <v>65</v>
      </c>
      <c r="F6" s="144"/>
      <c r="G6" s="144"/>
      <c r="H6" s="142" t="s">
        <v>57</v>
      </c>
      <c r="I6" s="149" t="s">
        <v>67</v>
      </c>
      <c r="J6" s="142" t="s">
        <v>68</v>
      </c>
      <c r="K6" s="142"/>
    </row>
    <row r="7" spans="1:11" s="33" customFormat="1" ht="39.65" customHeight="1" x14ac:dyDescent="0.35">
      <c r="A7" s="145"/>
      <c r="B7" s="145"/>
      <c r="C7" s="148"/>
      <c r="D7" s="145"/>
      <c r="E7" s="145"/>
      <c r="F7" s="145"/>
      <c r="G7" s="145"/>
      <c r="H7" s="142"/>
      <c r="I7" s="149"/>
      <c r="J7" s="64" t="s">
        <v>69</v>
      </c>
      <c r="K7" s="64" t="s">
        <v>70</v>
      </c>
    </row>
    <row r="8" spans="1:11" s="21" customFormat="1" ht="20.399999999999999" customHeight="1" x14ac:dyDescent="0.35">
      <c r="A8" s="65"/>
      <c r="B8" s="65" t="s">
        <v>46</v>
      </c>
      <c r="C8" s="66"/>
      <c r="D8" s="67">
        <f t="shared" ref="D8:I8" si="0">+D9+D14+D15</f>
        <v>173926</v>
      </c>
      <c r="E8" s="67">
        <f t="shared" si="0"/>
        <v>0</v>
      </c>
      <c r="F8" s="67">
        <f t="shared" si="0"/>
        <v>0</v>
      </c>
      <c r="G8" s="67">
        <f>+G9+G14+G15</f>
        <v>37108</v>
      </c>
      <c r="H8" s="68">
        <f t="shared" si="0"/>
        <v>56103.646999999997</v>
      </c>
      <c r="I8" s="67">
        <f t="shared" si="0"/>
        <v>0</v>
      </c>
      <c r="J8" s="68">
        <v>56103.646999999997</v>
      </c>
      <c r="K8" s="67">
        <f>+K9+K14+K15</f>
        <v>0</v>
      </c>
    </row>
    <row r="9" spans="1:11" s="22" customFormat="1" ht="25.4" customHeight="1" x14ac:dyDescent="0.35">
      <c r="A9" s="69" t="s">
        <v>5</v>
      </c>
      <c r="B9" s="70" t="s">
        <v>119</v>
      </c>
      <c r="C9" s="71"/>
      <c r="D9" s="72">
        <f>SUM(D10:D13)</f>
        <v>39124</v>
      </c>
      <c r="E9" s="73">
        <f t="shared" ref="E9:F9" si="1">SUM(E10:E13)</f>
        <v>0</v>
      </c>
      <c r="F9" s="73">
        <f t="shared" si="1"/>
        <v>0</v>
      </c>
      <c r="G9" s="72">
        <f>SUM(G10:G13)</f>
        <v>33373</v>
      </c>
      <c r="H9" s="74">
        <v>5751</v>
      </c>
      <c r="I9" s="73">
        <f t="shared" ref="I9:K9" si="2">SUM(I10:I13)</f>
        <v>0</v>
      </c>
      <c r="J9" s="73">
        <f t="shared" si="2"/>
        <v>5751</v>
      </c>
      <c r="K9" s="73">
        <f t="shared" si="2"/>
        <v>0</v>
      </c>
    </row>
    <row r="10" spans="1:11" s="24" customFormat="1" ht="62" x14ac:dyDescent="0.35">
      <c r="A10" s="75">
        <v>1</v>
      </c>
      <c r="B10" s="76" t="s">
        <v>120</v>
      </c>
      <c r="C10" s="77">
        <v>2024</v>
      </c>
      <c r="D10" s="78">
        <v>20997</v>
      </c>
      <c r="E10" s="79"/>
      <c r="F10" s="80"/>
      <c r="G10" s="81">
        <f>9152+9766</f>
        <v>18918</v>
      </c>
      <c r="H10" s="80">
        <v>2079</v>
      </c>
      <c r="I10" s="80"/>
      <c r="J10" s="80">
        <v>2079</v>
      </c>
      <c r="K10" s="79"/>
    </row>
    <row r="11" spans="1:11" s="24" customFormat="1" ht="46.5" x14ac:dyDescent="0.35">
      <c r="A11" s="75">
        <v>2</v>
      </c>
      <c r="B11" s="82" t="s">
        <v>71</v>
      </c>
      <c r="C11" s="77">
        <v>2025</v>
      </c>
      <c r="D11" s="83">
        <v>7893</v>
      </c>
      <c r="E11" s="79"/>
      <c r="F11" s="80"/>
      <c r="G11" s="81">
        <v>6268</v>
      </c>
      <c r="H11" s="80">
        <v>1625</v>
      </c>
      <c r="I11" s="80"/>
      <c r="J11" s="80">
        <v>1625</v>
      </c>
      <c r="K11" s="79"/>
    </row>
    <row r="12" spans="1:11" s="22" customFormat="1" ht="46.5" x14ac:dyDescent="0.35">
      <c r="A12" s="75">
        <v>3</v>
      </c>
      <c r="B12" s="82" t="s">
        <v>121</v>
      </c>
      <c r="C12" s="77">
        <v>2025</v>
      </c>
      <c r="D12" s="83">
        <v>5284</v>
      </c>
      <c r="E12" s="84"/>
      <c r="F12" s="80"/>
      <c r="G12" s="81">
        <v>4227</v>
      </c>
      <c r="H12" s="80">
        <v>1057</v>
      </c>
      <c r="I12" s="80"/>
      <c r="J12" s="80">
        <v>1057</v>
      </c>
      <c r="K12" s="84"/>
    </row>
    <row r="13" spans="1:11" s="24" customFormat="1" ht="46.5" x14ac:dyDescent="0.35">
      <c r="A13" s="75">
        <v>4</v>
      </c>
      <c r="B13" s="82" t="s">
        <v>72</v>
      </c>
      <c r="C13" s="85">
        <v>2025</v>
      </c>
      <c r="D13" s="83">
        <v>4950</v>
      </c>
      <c r="E13" s="79"/>
      <c r="F13" s="86"/>
      <c r="G13" s="81">
        <v>3960</v>
      </c>
      <c r="H13" s="80">
        <v>990</v>
      </c>
      <c r="I13" s="86"/>
      <c r="J13" s="80">
        <v>990</v>
      </c>
      <c r="K13" s="79"/>
    </row>
    <row r="14" spans="1:11" s="24" customFormat="1" ht="16.5" x14ac:dyDescent="0.35">
      <c r="A14" s="69" t="s">
        <v>6</v>
      </c>
      <c r="B14" s="87" t="s">
        <v>122</v>
      </c>
      <c r="C14" s="87"/>
      <c r="D14" s="83"/>
      <c r="E14" s="79"/>
      <c r="F14" s="86"/>
      <c r="G14" s="88"/>
      <c r="H14" s="89">
        <v>50352.646999999997</v>
      </c>
      <c r="J14" s="89">
        <v>50352.646999999997</v>
      </c>
      <c r="K14" s="79"/>
    </row>
    <row r="15" spans="1:11" s="22" customFormat="1" ht="42" x14ac:dyDescent="0.35">
      <c r="A15" s="69" t="s">
        <v>7</v>
      </c>
      <c r="B15" s="90" t="s">
        <v>123</v>
      </c>
      <c r="C15" s="90"/>
      <c r="D15" s="88">
        <f>SUM(D16:D23)</f>
        <v>134802</v>
      </c>
      <c r="E15" s="84"/>
      <c r="F15" s="91"/>
      <c r="G15" s="88">
        <f t="shared" ref="G15" si="3">SUM(G16:G23)</f>
        <v>3735</v>
      </c>
      <c r="H15" s="91"/>
      <c r="I15" s="91"/>
      <c r="J15" s="91"/>
      <c r="K15" s="91"/>
    </row>
    <row r="16" spans="1:11" s="24" customFormat="1" ht="62" x14ac:dyDescent="0.35">
      <c r="A16" s="75">
        <v>1</v>
      </c>
      <c r="B16" s="82" t="s">
        <v>124</v>
      </c>
      <c r="C16" s="85">
        <v>2025</v>
      </c>
      <c r="D16" s="83">
        <v>32120</v>
      </c>
      <c r="E16" s="79"/>
      <c r="F16" s="86"/>
      <c r="G16" s="81">
        <v>3735</v>
      </c>
      <c r="H16" s="80"/>
      <c r="I16" s="86"/>
      <c r="J16" s="80"/>
      <c r="K16" s="79"/>
    </row>
    <row r="17" spans="1:11" s="24" customFormat="1" ht="46.5" x14ac:dyDescent="0.35">
      <c r="A17" s="75">
        <v>2</v>
      </c>
      <c r="B17" s="92" t="s">
        <v>125</v>
      </c>
      <c r="C17" s="93"/>
      <c r="D17" s="94">
        <v>25000</v>
      </c>
      <c r="E17" s="79"/>
      <c r="F17" s="95"/>
      <c r="G17" s="95"/>
      <c r="H17" s="95"/>
      <c r="I17" s="96"/>
      <c r="J17" s="97"/>
      <c r="K17" s="79"/>
    </row>
    <row r="18" spans="1:11" s="24" customFormat="1" ht="31" x14ac:dyDescent="0.35">
      <c r="A18" s="75">
        <v>3</v>
      </c>
      <c r="B18" s="98" t="s">
        <v>126</v>
      </c>
      <c r="C18" s="93"/>
      <c r="D18" s="81">
        <v>26000</v>
      </c>
      <c r="E18" s="79"/>
      <c r="F18" s="80"/>
      <c r="G18" s="80"/>
      <c r="H18" s="80"/>
      <c r="I18" s="97"/>
      <c r="J18" s="97"/>
      <c r="K18" s="79"/>
    </row>
    <row r="19" spans="1:11" s="22" customFormat="1" ht="31" x14ac:dyDescent="0.35">
      <c r="A19" s="75">
        <v>4</v>
      </c>
      <c r="B19" s="99" t="s">
        <v>127</v>
      </c>
      <c r="C19" s="85"/>
      <c r="D19" s="81">
        <v>15682</v>
      </c>
      <c r="E19" s="84"/>
      <c r="F19" s="86"/>
      <c r="G19" s="86"/>
      <c r="H19" s="80"/>
      <c r="I19" s="86"/>
      <c r="J19" s="86"/>
      <c r="K19" s="84"/>
    </row>
    <row r="20" spans="1:11" ht="46.5" x14ac:dyDescent="0.35">
      <c r="A20" s="75">
        <v>5</v>
      </c>
      <c r="B20" s="99" t="s">
        <v>128</v>
      </c>
      <c r="C20" s="85"/>
      <c r="D20" s="81">
        <v>15000</v>
      </c>
      <c r="E20" s="79"/>
      <c r="F20" s="86"/>
      <c r="G20" s="86"/>
      <c r="H20" s="80"/>
      <c r="I20" s="100"/>
      <c r="J20" s="100"/>
      <c r="K20" s="79"/>
    </row>
    <row r="21" spans="1:11" ht="31" x14ac:dyDescent="0.35">
      <c r="A21" s="75">
        <v>6</v>
      </c>
      <c r="B21" s="99" t="s">
        <v>129</v>
      </c>
      <c r="C21" s="101"/>
      <c r="D21" s="81">
        <v>10000</v>
      </c>
      <c r="E21" s="79"/>
      <c r="F21" s="91"/>
      <c r="G21" s="91"/>
      <c r="H21" s="91"/>
      <c r="I21" s="91"/>
      <c r="J21" s="91"/>
      <c r="K21" s="91"/>
    </row>
    <row r="22" spans="1:11" ht="46.5" x14ac:dyDescent="0.35">
      <c r="A22" s="75">
        <v>7</v>
      </c>
      <c r="B22" s="102" t="s">
        <v>73</v>
      </c>
      <c r="C22" s="85"/>
      <c r="D22" s="81">
        <v>5000</v>
      </c>
      <c r="E22" s="79"/>
      <c r="F22" s="100"/>
      <c r="G22" s="100"/>
      <c r="H22" s="100"/>
      <c r="I22" s="96"/>
      <c r="J22" s="100"/>
      <c r="K22" s="79"/>
    </row>
    <row r="23" spans="1:11" ht="31" x14ac:dyDescent="0.35">
      <c r="A23" s="75">
        <v>8</v>
      </c>
      <c r="B23" s="98" t="s">
        <v>130</v>
      </c>
      <c r="C23" s="85"/>
      <c r="D23" s="81">
        <v>6000</v>
      </c>
      <c r="E23" s="79"/>
      <c r="F23" s="103"/>
      <c r="G23" s="103"/>
      <c r="H23" s="104"/>
      <c r="I23" s="101"/>
      <c r="J23" s="105"/>
      <c r="K23" s="79"/>
    </row>
  </sheetData>
  <mergeCells count="16">
    <mergeCell ref="A1:K1"/>
    <mergeCell ref="A2:K2"/>
    <mergeCell ref="A3:K3"/>
    <mergeCell ref="A4:K4"/>
    <mergeCell ref="D5:E5"/>
    <mergeCell ref="H5:K5"/>
    <mergeCell ref="A5:A7"/>
    <mergeCell ref="B5:B7"/>
    <mergeCell ref="C5:C7"/>
    <mergeCell ref="J6:K6"/>
    <mergeCell ref="I6:I7"/>
    <mergeCell ref="H6:H7"/>
    <mergeCell ref="D6:D7"/>
    <mergeCell ref="E6:E7"/>
    <mergeCell ref="F5:F7"/>
    <mergeCell ref="G5:G7"/>
  </mergeCells>
  <pageMargins left="0.31496062992125984" right="0.31496062992125984" top="0.55118110236220474" bottom="0.35433070866141736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E8" sqref="E8"/>
    </sheetView>
  </sheetViews>
  <sheetFormatPr defaultColWidth="8.90625" defaultRowHeight="18" x14ac:dyDescent="0.35"/>
  <cols>
    <col min="1" max="1" width="6.36328125" style="113" customWidth="1"/>
    <col min="2" max="2" width="34.81640625" style="114" customWidth="1"/>
    <col min="3" max="4" width="11.1796875" style="106" customWidth="1"/>
    <col min="5" max="5" width="18.36328125" style="106" customWidth="1"/>
    <col min="6" max="7" width="11.1796875" style="106" customWidth="1"/>
    <col min="8" max="8" width="18.36328125" style="106" customWidth="1"/>
    <col min="9" max="16384" width="8.90625" style="106"/>
  </cols>
  <sheetData>
    <row r="1" spans="1:8" x14ac:dyDescent="0.35">
      <c r="A1" s="152" t="s">
        <v>94</v>
      </c>
      <c r="B1" s="152"/>
      <c r="C1" s="152"/>
      <c r="D1" s="152"/>
      <c r="E1" s="152"/>
      <c r="F1" s="152"/>
      <c r="G1" s="152"/>
      <c r="H1" s="152"/>
    </row>
    <row r="2" spans="1:8" x14ac:dyDescent="0.35">
      <c r="A2" s="153" t="s">
        <v>115</v>
      </c>
      <c r="B2" s="153"/>
      <c r="C2" s="153"/>
      <c r="D2" s="153"/>
      <c r="E2" s="153"/>
      <c r="F2" s="153"/>
      <c r="G2" s="153"/>
      <c r="H2" s="153"/>
    </row>
    <row r="3" spans="1:8" x14ac:dyDescent="0.35">
      <c r="A3" s="155" t="str">
        <f>'103'!A3:D3</f>
        <v>(Dự toán trình Hội đồng nhân dân)</v>
      </c>
      <c r="B3" s="155"/>
      <c r="C3" s="155"/>
      <c r="D3" s="155"/>
      <c r="E3" s="155"/>
      <c r="F3" s="155"/>
      <c r="G3" s="155"/>
      <c r="H3" s="155"/>
    </row>
    <row r="4" spans="1:8" x14ac:dyDescent="0.35">
      <c r="A4" s="154" t="s">
        <v>3</v>
      </c>
      <c r="B4" s="154"/>
      <c r="C4" s="154"/>
      <c r="D4" s="154"/>
      <c r="E4" s="154"/>
      <c r="F4" s="154"/>
      <c r="G4" s="154"/>
      <c r="H4" s="154"/>
    </row>
    <row r="5" spans="1:8" s="107" customFormat="1" ht="25.75" customHeight="1" x14ac:dyDescent="0.35">
      <c r="A5" s="150" t="s">
        <v>4</v>
      </c>
      <c r="B5" s="151" t="s">
        <v>27</v>
      </c>
      <c r="C5" s="150" t="s">
        <v>95</v>
      </c>
      <c r="D5" s="150"/>
      <c r="E5" s="150"/>
      <c r="F5" s="150" t="s">
        <v>96</v>
      </c>
      <c r="G5" s="150"/>
      <c r="H5" s="150"/>
    </row>
    <row r="6" spans="1:8" s="107" customFormat="1" ht="25.75" customHeight="1" x14ac:dyDescent="0.35">
      <c r="A6" s="150"/>
      <c r="B6" s="151"/>
      <c r="C6" s="108" t="s">
        <v>43</v>
      </c>
      <c r="D6" s="108" t="s">
        <v>44</v>
      </c>
      <c r="E6" s="108" t="s">
        <v>45</v>
      </c>
      <c r="F6" s="108" t="s">
        <v>43</v>
      </c>
      <c r="G6" s="108" t="s">
        <v>44</v>
      </c>
      <c r="H6" s="108" t="s">
        <v>45</v>
      </c>
    </row>
    <row r="7" spans="1:8" s="107" customFormat="1" ht="25.75" customHeight="1" x14ac:dyDescent="0.35">
      <c r="A7" s="108"/>
      <c r="B7" s="109" t="s">
        <v>46</v>
      </c>
      <c r="C7" s="108"/>
      <c r="D7" s="108"/>
      <c r="E7" s="108"/>
      <c r="F7" s="108"/>
      <c r="G7" s="108"/>
      <c r="H7" s="108"/>
    </row>
    <row r="8" spans="1:8" ht="44.4" customHeight="1" x14ac:dyDescent="0.35">
      <c r="A8" s="110">
        <v>1</v>
      </c>
      <c r="B8" s="111" t="s">
        <v>47</v>
      </c>
      <c r="C8" s="112"/>
      <c r="D8" s="112"/>
      <c r="E8" s="112"/>
      <c r="F8" s="112"/>
      <c r="G8" s="112"/>
      <c r="H8" s="112"/>
    </row>
    <row r="9" spans="1:8" x14ac:dyDescent="0.35">
      <c r="A9" s="110"/>
      <c r="B9" s="111"/>
      <c r="C9" s="112"/>
      <c r="D9" s="112"/>
      <c r="E9" s="112"/>
      <c r="F9" s="112"/>
      <c r="G9" s="112"/>
      <c r="H9" s="112"/>
    </row>
    <row r="10" spans="1:8" x14ac:dyDescent="0.35">
      <c r="A10" s="110"/>
      <c r="B10" s="111"/>
      <c r="C10" s="112"/>
      <c r="D10" s="112"/>
      <c r="E10" s="112"/>
      <c r="F10" s="112"/>
      <c r="G10" s="112"/>
      <c r="H10" s="112"/>
    </row>
    <row r="11" spans="1:8" x14ac:dyDescent="0.35">
      <c r="A11" s="110"/>
      <c r="B11" s="111"/>
      <c r="C11" s="112"/>
      <c r="D11" s="112"/>
      <c r="E11" s="112"/>
      <c r="F11" s="112"/>
      <c r="G11" s="112"/>
      <c r="H11" s="112"/>
    </row>
    <row r="12" spans="1:8" x14ac:dyDescent="0.35">
      <c r="A12" s="110">
        <v>2</v>
      </c>
      <c r="B12" s="111" t="s">
        <v>48</v>
      </c>
      <c r="C12" s="112"/>
      <c r="D12" s="112"/>
      <c r="E12" s="112"/>
      <c r="F12" s="112"/>
      <c r="G12" s="112"/>
      <c r="H12" s="112"/>
    </row>
    <row r="13" spans="1:8" x14ac:dyDescent="0.35">
      <c r="A13" s="110"/>
      <c r="B13" s="111"/>
      <c r="C13" s="112"/>
      <c r="D13" s="112"/>
      <c r="E13" s="112"/>
      <c r="F13" s="112"/>
      <c r="G13" s="112"/>
      <c r="H13" s="112"/>
    </row>
    <row r="14" spans="1:8" x14ac:dyDescent="0.35">
      <c r="A14" s="110"/>
      <c r="B14" s="111"/>
      <c r="C14" s="112"/>
      <c r="D14" s="112"/>
      <c r="E14" s="112"/>
      <c r="F14" s="112"/>
      <c r="G14" s="112"/>
      <c r="H14" s="112"/>
    </row>
    <row r="15" spans="1:8" x14ac:dyDescent="0.35">
      <c r="A15" s="110"/>
      <c r="B15" s="111"/>
      <c r="C15" s="112"/>
      <c r="D15" s="112"/>
      <c r="E15" s="112"/>
      <c r="F15" s="112"/>
      <c r="G15" s="112"/>
      <c r="H15" s="112"/>
    </row>
  </sheetData>
  <mergeCells count="8">
    <mergeCell ref="C5:E5"/>
    <mergeCell ref="B5:B6"/>
    <mergeCell ref="A5:A6"/>
    <mergeCell ref="F5:H5"/>
    <mergeCell ref="A1:H1"/>
    <mergeCell ref="A2:H2"/>
    <mergeCell ref="A4:H4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103</vt:lpstr>
      <vt:lpstr>104</vt:lpstr>
      <vt:lpstr>105</vt:lpstr>
      <vt:lpstr>106</vt:lpstr>
      <vt:lpstr>107</vt:lpstr>
      <vt:lpstr>'104'!Print_Area</vt:lpstr>
      <vt:lpstr>'105'!Print_Area</vt:lpstr>
      <vt:lpstr>'106'!Print_Titles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2025-12-18T01:06:35Z</cp:lastPrinted>
  <dcterms:created xsi:type="dcterms:W3CDTF">2025-08-12T08:25:16Z</dcterms:created>
  <dcterms:modified xsi:type="dcterms:W3CDTF">2025-12-18T08:43:34Z</dcterms:modified>
</cp:coreProperties>
</file>